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01 - Oprava ploché s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'2023-01 - Oprava ploché s...'!$C$131:$L$493</definedName>
    <definedName name="_xlnm.Print_Area" localSheetId="1">'2023-01 - Oprava ploché s...'!$C$4:$K$76,'2023-01 - Oprava ploché s...'!$C$82:$K$115,'2023-01 - Oprava ploché s...'!$C$121:$L$493</definedName>
    <definedName name="_xlnm.Print_Area" localSheetId="2">'Seznam figur'!$C$4:$G$151</definedName>
    <definedName name="_xlnm.Print_Titles" localSheetId="0">'Rekapitulace stavby'!$92:$92</definedName>
    <definedName name="_xlnm.Print_Titles" localSheetId="1">'2023-01 - Oprava ploché s...'!$131:$131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<sst xmlns="http://schemas.openxmlformats.org/spreadsheetml/2006/main" count="4552" uniqueCount="707">
  <si>
    <t>Export Komplet</t>
  </si>
  <si>
    <t/>
  </si>
  <si>
    <t>2.0</t>
  </si>
  <si>
    <t>ZAMOK</t>
  </si>
  <si>
    <t>False</t>
  </si>
  <si>
    <t>True</t>
  </si>
  <si>
    <t>{55716cd2-6627-453d-8cb0-f629a19d0f48}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</si>
  <si>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</si>
  <si>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</si>
  <si>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</si>
  <si>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</si>
  <si>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</si>
  <si>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</si>
  <si>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</si>
  <si>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</si>
  <si>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</si>
  <si>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</si>
  <si>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</si>
  <si>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ploché střechy MŠ Kosmonautů Sokolov</t>
  </si>
  <si>
    <t>KSO:</t>
  </si>
  <si>
    <t>CC-CZ:</t>
  </si>
  <si>
    <t>Místo:</t>
  </si>
  <si>
    <t xml:space="preserve"> </t>
  </si>
  <si>
    <t>Datum:</t>
  </si>
  <si>
    <t>16. 1. 2023</t>
  </si>
  <si>
    <t>Zadavatel:</t>
  </si>
  <si>
    <t>IČ:</t>
  </si>
  <si>
    <t>DIČ:</t>
  </si>
  <si>
    <t>Uchazeč:</t>
  </si>
  <si>
    <t>Vyplň údaj</t>
  </si>
  <si>
    <t>Projektant:</t>
  </si>
  <si>
    <t>27642411</t>
  </si>
  <si>
    <t>DEKPROJEKT s.r.o.</t>
  </si>
  <si>
    <t>Zpracovatel:</t>
  </si>
  <si>
    <t>Ing. Kateřina Petlíková, Ph.D.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</si>
  <si>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</si>
  <si>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</si>
  <si>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</si>
  <si>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</si>
  <si>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</si>
  <si>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</si>
  <si>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</si>
  <si>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</si>
  <si>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</si>
  <si>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</si>
  <si>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</si>
  <si>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</si>
  <si>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</si>
  <si>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</si>
  <si>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</si>
  <si>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</si>
  <si>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</si>
  <si>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</si>
  <si>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</si>
  <si>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</si>
  <si>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</si>
  <si>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</si>
  <si>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</si>
  <si>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</si>
  <si>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</si>
  <si>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</si>
  <si>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</si>
  <si>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</si>
  <si>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</si>
  <si>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</si>
  <si>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</si>
  <si>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</si>
  <si>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</si>
  <si>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</si>
  <si>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</si>
  <si>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</si>
  <si>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</si>
  <si>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</si>
  <si>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</si>
  <si>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</si>
  <si>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</si>
  <si>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</si>
  <si>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</si>
  <si>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</si>
  <si>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</si>
  <si>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</si>
  <si>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</si>
  <si>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</si>
  <si>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</si>
  <si>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</si>
  <si>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ASFALT_BOUR_M2</t>
  </si>
  <si>
    <t>Plocha asfaltového souvrství - demontáž</t>
  </si>
  <si>
    <t>m2</t>
  </si>
  <si>
    <t>296,624</t>
  </si>
  <si>
    <t>2</t>
  </si>
  <si>
    <t>NAIP_AL_M2</t>
  </si>
  <si>
    <t>Plocha asfaltového pásu s hliníkovou vložkou</t>
  </si>
  <si>
    <t>344,01</t>
  </si>
  <si>
    <t>KRYCÍ LIST SOUPISU PRACÍ</t>
  </si>
  <si>
    <t>NAIP_PE_M2</t>
  </si>
  <si>
    <t>Plocha asfaltový pás s polyesterovou rohoží</t>
  </si>
  <si>
    <t>362,08</t>
  </si>
  <si>
    <t>SBS_SAM_M2</t>
  </si>
  <si>
    <t>Plocha podkladní samolepící pás</t>
  </si>
  <si>
    <t>367,903</t>
  </si>
  <si>
    <t>EPS_100_100_M2</t>
  </si>
  <si>
    <t>Plocha izolace EPS 100 tl. 100 mm pro obalení detailů na střeše</t>
  </si>
  <si>
    <t>4,038</t>
  </si>
  <si>
    <t>XPS_50_M2</t>
  </si>
  <si>
    <t>Plocha extrudovaného polystyrenu tl. 50 mm</t>
  </si>
  <si>
    <t>19,88</t>
  </si>
  <si>
    <t>PENA_M3</t>
  </si>
  <si>
    <t>Objem prostoru pro vyplnění pěnou</t>
  </si>
  <si>
    <t>0,916</t>
  </si>
  <si>
    <t>PREKLIZKA_M2</t>
  </si>
  <si>
    <t>Plocha voděodolné překližky</t>
  </si>
  <si>
    <t>37,832</t>
  </si>
  <si>
    <t>LESENI_M2</t>
  </si>
  <si>
    <t>Plocha lešení</t>
  </si>
  <si>
    <t>553,15</t>
  </si>
  <si>
    <t>ST1_M2</t>
  </si>
  <si>
    <t>Plocha stávající střechy</t>
  </si>
  <si>
    <t>254,531</t>
  </si>
  <si>
    <t>3</t>
  </si>
  <si>
    <t>ST1_IN_OBVOD_M</t>
  </si>
  <si>
    <t>Vnitřní obvod atiky a obvod komínu a VZT komory</t>
  </si>
  <si>
    <t>m</t>
  </si>
  <si>
    <t>73,51</t>
  </si>
  <si>
    <t>S1_M2</t>
  </si>
  <si>
    <t>Plocha střechy, skladba S1</t>
  </si>
  <si>
    <t>254,77</t>
  </si>
  <si>
    <t>DET_A_IN_ATIKA_M</t>
  </si>
  <si>
    <t>Vnitřní obvod atiky, detail A</t>
  </si>
  <si>
    <t>66,8</t>
  </si>
  <si>
    <t>OTVOR_ST_KS</t>
  </si>
  <si>
    <t>Počet větracích otvorů v atice, původních</t>
  </si>
  <si>
    <t>ks</t>
  </si>
  <si>
    <t>26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</si>
  <si>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</si>
  <si>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</si>
  <si>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</si>
  <si>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</si>
  <si>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</si>
  <si>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</si>
  <si>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</si>
  <si>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</si>
  <si>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</si>
  <si>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</si>
  <si>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</si>
  <si>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</si>
  <si>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</si>
  <si>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</si>
  <si>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</si>
  <si>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</si>
  <si>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</si>
  <si>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</si>
  <si>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743 - Elektromontáže 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</si>
  <si>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</si>
  <si>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</si>
  <si>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</si>
  <si>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</si>
  <si>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</si>
  <si>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</si>
  <si>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</si>
  <si>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</si>
  <si>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</si>
  <si>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</si>
  <si>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</si>
  <si>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</si>
  <si>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</si>
  <si>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</si>
  <si>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</si>
  <si>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</si>
  <si>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</si>
  <si>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</si>
  <si>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</si>
  <si>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</si>
  <si>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</si>
  <si>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</si>
  <si>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</si>
  <si>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</si>
  <si>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</si>
  <si>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</si>
  <si>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</si>
  <si>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</si>
  <si>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</si>
  <si>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</si>
  <si>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</si>
  <si>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</si>
  <si>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</si>
  <si>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622211021</t>
  </si>
  <si>
    <t>Montáž kontaktního zateplení vnějších stěn lepením a mechanickým kotvením polystyrénových desek do betonu a zdiva tl přes 80 do 120 mm</t>
  </si>
  <si>
    <t>CS ÚRS 2023 01</t>
  </si>
  <si>
    <t>4</t>
  </si>
  <si>
    <t>-1153723452</t>
  </si>
  <si>
    <t>VV</t>
  </si>
  <si>
    <t>Detail A, B</t>
  </si>
  <si>
    <t>DET_A_IN_ATIKA_M*0,86</t>
  </si>
  <si>
    <t>Součet</t>
  </si>
  <si>
    <t>M</t>
  </si>
  <si>
    <t>28372309</t>
  </si>
  <si>
    <t>deska EPS 100 pro konstrukce s běžným zatížením λ=0,037 tl 100mm</t>
  </si>
  <si>
    <t>8</t>
  </si>
  <si>
    <t>351174581</t>
  </si>
  <si>
    <t>57,448*1,05 'Přepočtené koeficientem množství</t>
  </si>
  <si>
    <t>622321111</t>
  </si>
  <si>
    <t>Vápenocementová omítka hrubá jednovrstvá zatřená vnějších stěn nanášená ručně</t>
  </si>
  <si>
    <t>772341778</t>
  </si>
  <si>
    <t>DET_A_IN_ATIKA_M*0,811</t>
  </si>
  <si>
    <t>632451R1</t>
  </si>
  <si>
    <t xml:space="preserve">Vyrovnání povrchu střechy dle dokumentace (60 % plochy střechy) </t>
  </si>
  <si>
    <t>-1115618060</t>
  </si>
  <si>
    <t>9</t>
  </si>
  <si>
    <t>Ostatní konstrukce a práce, bourání</t>
  </si>
  <si>
    <t>5</t>
  </si>
  <si>
    <t>941211111</t>
  </si>
  <si>
    <t>Montáž lešení řadového rámového lehkého zatížení do 200 kg/m2 š přes 0,6 do 0,9 m v do 10 m</t>
  </si>
  <si>
    <t>CS ÚRS 2022 01</t>
  </si>
  <si>
    <t>478509163</t>
  </si>
  <si>
    <t>(22,5*2+13,0+1,0*4)*8,0</t>
  </si>
  <si>
    <t>12,7*4,5</t>
  </si>
  <si>
    <t>941211211</t>
  </si>
  <si>
    <t>Příplatek k lešení řadovému rámovému lehkému š 0,9 m v přes 10 do 25 m za první a ZKD den použití</t>
  </si>
  <si>
    <t>1839087458</t>
  </si>
  <si>
    <t>LESENI_M2*70</t>
  </si>
  <si>
    <t>7</t>
  </si>
  <si>
    <t>941211811</t>
  </si>
  <si>
    <t>Demontáž lešení řadového rámového lehkého zatížení do 200 kg/m2 š přes 0,6 do 0,9 m v do 10 m</t>
  </si>
  <si>
    <t>-246084820</t>
  </si>
  <si>
    <t>944511111</t>
  </si>
  <si>
    <t>Montáž ochranné sítě z textilie z umělých vláken</t>
  </si>
  <si>
    <t>1676588492</t>
  </si>
  <si>
    <t>944511211</t>
  </si>
  <si>
    <t>Příplatek k ochranné síti za první a ZKD den použití</t>
  </si>
  <si>
    <t>595392564</t>
  </si>
  <si>
    <t>10</t>
  </si>
  <si>
    <t>944511811</t>
  </si>
  <si>
    <t>Demontáž ochranné sítě z textilie z umělých vláken</t>
  </si>
  <si>
    <t>1026356876</t>
  </si>
  <si>
    <t>11</t>
  </si>
  <si>
    <t>952902501</t>
  </si>
  <si>
    <t>Čištění střešních nebo nadstřešních konstrukcí plochých střech budov</t>
  </si>
  <si>
    <t>2111731216</t>
  </si>
  <si>
    <t>ST1_IN_OBVOD_M*0,8</t>
  </si>
  <si>
    <t>12</t>
  </si>
  <si>
    <t>9620326R1</t>
  </si>
  <si>
    <t>Bourání zdiva komínového nad střechou z cihel na MV nebo MVC (malý rozsah)</t>
  </si>
  <si>
    <t>m3</t>
  </si>
  <si>
    <t>-799266740</t>
  </si>
  <si>
    <t>(0,625*2+0,325*2)*0,15*0,7</t>
  </si>
  <si>
    <t>13</t>
  </si>
  <si>
    <t>971042241</t>
  </si>
  <si>
    <t>Vybourání otvorů v betonových příčkách a zdech pl do 0,0225 m2 tl do 300 mm</t>
  </si>
  <si>
    <t>kus</t>
  </si>
  <si>
    <t>61434436</t>
  </si>
  <si>
    <t xml:space="preserve">Vyvrtání otvoru v atice a navazujícím zateplení pro realizaci odvodnění </t>
  </si>
  <si>
    <t>14</t>
  </si>
  <si>
    <t>9R1</t>
  </si>
  <si>
    <t>D+M kompresní páska</t>
  </si>
  <si>
    <t>-1424820577</t>
  </si>
  <si>
    <t>71</t>
  </si>
  <si>
    <t>997</t>
  </si>
  <si>
    <t>Přesun sutě</t>
  </si>
  <si>
    <t>997013152</t>
  </si>
  <si>
    <t>Vnitrostaveništní doprava suti a vybouraných hmot pro budovy v přes 6 do 9 m s omezením mechanizace</t>
  </si>
  <si>
    <t>t</t>
  </si>
  <si>
    <t>975533846</t>
  </si>
  <si>
    <t>16</t>
  </si>
  <si>
    <t>997013311</t>
  </si>
  <si>
    <t>Montáž a demontáž shozu suti v do 10 m</t>
  </si>
  <si>
    <t>1962988733</t>
  </si>
  <si>
    <t>8,0</t>
  </si>
  <si>
    <t>17</t>
  </si>
  <si>
    <t>997013321</t>
  </si>
  <si>
    <t>Příplatek k shozu suti v do 10 m za první a ZKD den použití</t>
  </si>
  <si>
    <t>587545619</t>
  </si>
  <si>
    <t>8,0*19</t>
  </si>
  <si>
    <t>18</t>
  </si>
  <si>
    <t>997013501</t>
  </si>
  <si>
    <t>Odvoz suti a vybouraných hmot na skládku nebo meziskládku do 1 km se složením</t>
  </si>
  <si>
    <t>-1066847785</t>
  </si>
  <si>
    <t>19</t>
  </si>
  <si>
    <t>997013509</t>
  </si>
  <si>
    <t>Příplatek k odvozu suti a vybouraných hmot na skládku ZKD 1 km přes 1 km</t>
  </si>
  <si>
    <t>1935707108</t>
  </si>
  <si>
    <t>24,031*10 'Přepočtené koeficientem množství</t>
  </si>
  <si>
    <t>20</t>
  </si>
  <si>
    <t>997013631</t>
  </si>
  <si>
    <t>Poplatek za uložení na skládce (skládkovné) stavebního odpadu směsného kód odpadu 17 09 04</t>
  </si>
  <si>
    <t>434237295</t>
  </si>
  <si>
    <t>998</t>
  </si>
  <si>
    <t>Přesun hmot</t>
  </si>
  <si>
    <t>998012022</t>
  </si>
  <si>
    <t>Přesun hmot pro budovy monolitické v přes 6 do 12 m</t>
  </si>
  <si>
    <t>776429744</t>
  </si>
  <si>
    <t>PSV</t>
  </si>
  <si>
    <t>Práce a dodávky PSV</t>
  </si>
  <si>
    <t>712</t>
  </si>
  <si>
    <t>Povlakové krytiny</t>
  </si>
  <si>
    <t>22</t>
  </si>
  <si>
    <t>712311101</t>
  </si>
  <si>
    <t>Provedení povlakové krytiny střech do 10° za studena lakem penetračním nebo asfaltovým</t>
  </si>
  <si>
    <t>-1429581075</t>
  </si>
  <si>
    <t>DET_A_IN_ATIKA_M*0,25</t>
  </si>
  <si>
    <t>0,25*0,25*4</t>
  </si>
  <si>
    <t>0,25*0,3</t>
  </si>
  <si>
    <t>Detail D</t>
  </si>
  <si>
    <t>0,7*(1,2*2+0,9*2)</t>
  </si>
  <si>
    <t>0,1*(1,1*2+1,2*2)</t>
  </si>
  <si>
    <t>1,1*1,4</t>
  </si>
  <si>
    <t>(1,1*2+1,4*2)*0,095</t>
  </si>
  <si>
    <t>23</t>
  </si>
  <si>
    <t>11163153</t>
  </si>
  <si>
    <t>emulze asfaltová penetrační</t>
  </si>
  <si>
    <t>litr</t>
  </si>
  <si>
    <t>-603502799</t>
  </si>
  <si>
    <t>331,385*0,35 'Přepočtené koeficientem množství</t>
  </si>
  <si>
    <t>24</t>
  </si>
  <si>
    <t>712331111</t>
  </si>
  <si>
    <t>Provedení povlakové krytiny střech do 10° podkladní vrstvy pásy na sucho samolepící</t>
  </si>
  <si>
    <t>268782499</t>
  </si>
  <si>
    <t>S1_M2/0,999550</t>
  </si>
  <si>
    <t>DET_A_IN_ATIKA_M*1,6</t>
  </si>
  <si>
    <t>1,55*1,25</t>
  </si>
  <si>
    <t>(1,55*2+1,25*2)*0,75</t>
  </si>
  <si>
    <t>25</t>
  </si>
  <si>
    <t>62866281</t>
  </si>
  <si>
    <t>pás asfaltový samolepicí modifikovaný SBS tl 3,0mm s vložkou ze skleněné tkaniny se spalitelnou fólií nebo jemnozrnným minerálním posypem nebo textilií na horním povrchu</t>
  </si>
  <si>
    <t>32</t>
  </si>
  <si>
    <t>-1446319744</t>
  </si>
  <si>
    <t>367,903*1,1655 'Přepočtené koeficientem množství</t>
  </si>
  <si>
    <t>712340833</t>
  </si>
  <si>
    <t>Odstranění povlakové krytiny střech do 10° z pásů NAIP přitavených v plné ploše třívrstvé</t>
  </si>
  <si>
    <t>1748623825</t>
  </si>
  <si>
    <t>66,8*0,6</t>
  </si>
  <si>
    <t>(0,63*2+0,625*2+1,2*2+0,9*2)*0,3</t>
  </si>
  <si>
    <t>27</t>
  </si>
  <si>
    <t>712340834</t>
  </si>
  <si>
    <t>Příplatek k odstranění povlakové krytiny střech do 10° z pásů NAIP přitavených v plné ploše ZKD vrstvu</t>
  </si>
  <si>
    <t>-1555715209</t>
  </si>
  <si>
    <t>ASFALT_BOUR_M2*3</t>
  </si>
  <si>
    <t>28</t>
  </si>
  <si>
    <t>7123408R1</t>
  </si>
  <si>
    <t>Odstranění povlakové krytiny střech do 10° z pásů asfaltových</t>
  </si>
  <si>
    <t>-1322039103</t>
  </si>
  <si>
    <t>ST1_IN_OBVOD_M*1,0</t>
  </si>
  <si>
    <t>29</t>
  </si>
  <si>
    <t>712341559</t>
  </si>
  <si>
    <t>Provedení povlakové krytiny střech do 10° pásy NAIP přitavením v plné ploše</t>
  </si>
  <si>
    <t>-1978065056</t>
  </si>
  <si>
    <t>Asfaltový pás s hliníkovou vložkou</t>
  </si>
  <si>
    <t>DET_A_IN_ATIKA_M*0,175</t>
  </si>
  <si>
    <t>0,25*0,25*4+0,3*0,25</t>
  </si>
  <si>
    <t>Detail C</t>
  </si>
  <si>
    <t>0,3*(2*3,14*0,0063)*6</t>
  </si>
  <si>
    <t>0,3*(2*3,14*0,1)</t>
  </si>
  <si>
    <t>0,7*(0,9*2+1,2*2)</t>
  </si>
  <si>
    <t>0,1*(1,1*2+1,4*2)</t>
  </si>
  <si>
    <t>0,155*(1,2*2+0,9*2)</t>
  </si>
  <si>
    <t>Mezisoučet asfaltový pás s hliníkovou vložkou</t>
  </si>
  <si>
    <t>Asfaltový pás s vložkou z polyesterové rohože</t>
  </si>
  <si>
    <t>DET_A_IN_ATIKA_M*(0,26+1,22)</t>
  </si>
  <si>
    <t>0,54*0,54*4+0,4*0,54</t>
  </si>
  <si>
    <t>(1,55*2+1,25*2)*(0,85)</t>
  </si>
  <si>
    <t>0,4*2*3,14*0,1</t>
  </si>
  <si>
    <t>Mezisoučet asfaltový pás s vložkou z polyesterové rohože</t>
  </si>
  <si>
    <t>30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</si>
  <si>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</si>
  <si>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</si>
  <si>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-802690378</t>
  </si>
  <si>
    <t>344,01*1,1655 'Přepočtené koeficientem množství</t>
  </si>
  <si>
    <t>31</t>
  </si>
  <si>
    <t>62855007</t>
  </si>
  <si>
    <t>pás asfaltový natavitelný modifikovaný SBS tl 4,5mm s vložkou z polyesterové vyztužené rohože a hrubozrnným břidličným posypem na horním povrchu</t>
  </si>
  <si>
    <t>192272066</t>
  </si>
  <si>
    <t>362,08*1,1655 'Přepočtené koeficientem množství</t>
  </si>
  <si>
    <t>7123636R1</t>
  </si>
  <si>
    <t>Mechanické přikotvení povlakové krytiny do betonu TI tl přes 200 mm vnitřní pole, budova v do 18 m - 4 ks kotev na m2</t>
  </si>
  <si>
    <t>1435657372</t>
  </si>
  <si>
    <t>164,43</t>
  </si>
  <si>
    <t>33</t>
  </si>
  <si>
    <t>7123636R2</t>
  </si>
  <si>
    <t>Mechanické přikotvení povlakové krytiny do betonu TI tl přes 200 mm krajní pole, budova v do 18 m - 5 ks na m2</t>
  </si>
  <si>
    <t>-16449119</t>
  </si>
  <si>
    <t>21,6*2+7,15*2</t>
  </si>
  <si>
    <t>34</t>
  </si>
  <si>
    <t>7123636R3</t>
  </si>
  <si>
    <t>Mechanické přikotvení povlakové krytiny do betonu TI tl přes 200 mm rohové pole, budova v do 18 m - 6 kotev na m2</t>
  </si>
  <si>
    <t>2144790549</t>
  </si>
  <si>
    <t>8,5*4</t>
  </si>
  <si>
    <t>35</t>
  </si>
  <si>
    <t>998712202</t>
  </si>
  <si>
    <t>Přesun hmot procentní pro krytiny povlakové v objektech v přes 6 do 12 m</t>
  </si>
  <si>
    <t>%</t>
  </si>
  <si>
    <t>1329019353</t>
  </si>
  <si>
    <t>713</t>
  </si>
  <si>
    <t>Izolace tepelné</t>
  </si>
  <si>
    <t>36</t>
  </si>
  <si>
    <t>713112811</t>
  </si>
  <si>
    <t>Odstranění tepelné izolace foukané běžných stavebních konstrukcí vodorovných tl do 100 mm</t>
  </si>
  <si>
    <t>1320560562</t>
  </si>
  <si>
    <t>37</t>
  </si>
  <si>
    <t>713131141</t>
  </si>
  <si>
    <t>Montáž izolace tepelné stěn a základů lepením celoplošně rohoží, pásů, dílců, desek</t>
  </si>
  <si>
    <t>604541032</t>
  </si>
  <si>
    <t>včetně seříznutí u vrchní desky komory</t>
  </si>
  <si>
    <t>0,5*(0,9*2+1,2*2)</t>
  </si>
  <si>
    <t>včetně vyřezání otvorů pro prostupy</t>
  </si>
  <si>
    <t>Mezisoučet</t>
  </si>
  <si>
    <t>71*0,28</t>
  </si>
  <si>
    <t>38</t>
  </si>
  <si>
    <t>1582866427</t>
  </si>
  <si>
    <t>4,038*1,05 'Přepočtené koeficientem množství</t>
  </si>
  <si>
    <t>39</t>
  </si>
  <si>
    <t>28376440</t>
  </si>
  <si>
    <t>deska XPS hrana rovná a strukturovaný povrch 300kPa tl 50mm</t>
  </si>
  <si>
    <t>318765868</t>
  </si>
  <si>
    <t>40</t>
  </si>
  <si>
    <t>713140811</t>
  </si>
  <si>
    <t>Odstranění tepelné izolace střech nadstřešní volně kladené z vláknitých materiálů suchých tl do 100 mm</t>
  </si>
  <si>
    <t>-1260224912</t>
  </si>
  <si>
    <t>Tepelná izolace z desek na bázi minerálních vláken, tl. cca 50 mm</t>
  </si>
  <si>
    <t>41</t>
  </si>
  <si>
    <t>713141136</t>
  </si>
  <si>
    <t>Montáž izolace tepelné střech plochých lepené za studena nízkoexpanzní (PUR) pěnou 1 vrstva desek</t>
  </si>
  <si>
    <t>500087457</t>
  </si>
  <si>
    <t>Plocha střechy - rovná + spádová vrstva</t>
  </si>
  <si>
    <t>S1_M2*2</t>
  </si>
  <si>
    <t>rovné desky v rámci spádové části střechy</t>
  </si>
  <si>
    <t>5,785*21,5</t>
  </si>
  <si>
    <t>1,0*21,5</t>
  </si>
  <si>
    <t>42</t>
  </si>
  <si>
    <t>28372318</t>
  </si>
  <si>
    <t>deska EPS 100 pro konstrukce s běžným zatížením λ=0,037 tl 170mm</t>
  </si>
  <si>
    <t>1629949697</t>
  </si>
  <si>
    <t>254,77*1,05 'Přepočtené koeficientem množství</t>
  </si>
  <si>
    <t>43</t>
  </si>
  <si>
    <t>28372317</t>
  </si>
  <si>
    <t>deska EPS 100 pro konstrukce s běžným zatížením λ=0,037 tl 150mm</t>
  </si>
  <si>
    <t>976668330</t>
  </si>
  <si>
    <t>rovné desky pro podložení spádových desek ve spádové vrstvě střechy</t>
  </si>
  <si>
    <t>včetně ztratného</t>
  </si>
  <si>
    <t>22*6*1,0*1,0</t>
  </si>
  <si>
    <t>22*1,0*1,0</t>
  </si>
  <si>
    <t>44</t>
  </si>
  <si>
    <t>28376141</t>
  </si>
  <si>
    <t>klín izolační EPS 100 spád do 5%</t>
  </si>
  <si>
    <t>1120700780</t>
  </si>
  <si>
    <t>předpokládaný objem podle zjednodušeného kladečského plánu (vlastní výpočet)</t>
  </si>
  <si>
    <t>pouze spádové desky</t>
  </si>
  <si>
    <t>29*1,1 'Přepočtené koeficientem množství</t>
  </si>
  <si>
    <t>45</t>
  </si>
  <si>
    <t>28376449</t>
  </si>
  <si>
    <t>deska XPS hrana rovná a strukturovaný povrch 300kPa tl 200mm</t>
  </si>
  <si>
    <t>1433697734</t>
  </si>
  <si>
    <t>V prostoru střešních vtoků</t>
  </si>
  <si>
    <t>1,0*1,0*2</t>
  </si>
  <si>
    <t>46</t>
  </si>
  <si>
    <t>713141212</t>
  </si>
  <si>
    <t>Montáž izolace tepelné střech plochých lepené nízkoexpanzní (PUR) pěnou atikový klín</t>
  </si>
  <si>
    <t>-1227330348</t>
  </si>
  <si>
    <t>(1,4*2+1,1*2)</t>
  </si>
  <si>
    <t>47</t>
  </si>
  <si>
    <t>63152005</t>
  </si>
  <si>
    <t>klín atikový přechodný minerální plochých střech tl 50x50mm</t>
  </si>
  <si>
    <t>1858988205</t>
  </si>
  <si>
    <t>71,8*1,05 'Přepočtené koeficientem množství</t>
  </si>
  <si>
    <t>48</t>
  </si>
  <si>
    <t>713492R1</t>
  </si>
  <si>
    <t>Montáž tepelné izolace vyplnění montážní pěnou</t>
  </si>
  <si>
    <t>886026692</t>
  </si>
  <si>
    <t>Otvory ve fasádě</t>
  </si>
  <si>
    <t>26*0,4*0,15*0,15</t>
  </si>
  <si>
    <t>Prostor pod přesahem voděodolné překližky</t>
  </si>
  <si>
    <t>71*0,15*0,064</t>
  </si>
  <si>
    <t>49</t>
  </si>
  <si>
    <t>24633006</t>
  </si>
  <si>
    <t>pěna montážní PUR jednosložková</t>
  </si>
  <si>
    <t>-1616669340</t>
  </si>
  <si>
    <t>výpočet - vydatnost 61 l na 1 l, ztratné 5% - vychází na 16 balení o objemu 1l</t>
  </si>
  <si>
    <t>PENA_M3*1000/61*1,05 vypocet</t>
  </si>
  <si>
    <t>50</t>
  </si>
  <si>
    <t>998713202</t>
  </si>
  <si>
    <t>Přesun hmot procentní pro izolace tepelné v objektech v přes 6 do 12 m</t>
  </si>
  <si>
    <t>1680126244</t>
  </si>
  <si>
    <t>721</t>
  </si>
  <si>
    <t>Zdravotechnika - vnitřní kanalizace</t>
  </si>
  <si>
    <t>51</t>
  </si>
  <si>
    <t>7212108R1</t>
  </si>
  <si>
    <t>Demontáž vpustí střešních DN 80</t>
  </si>
  <si>
    <t>-462591456</t>
  </si>
  <si>
    <t>52</t>
  </si>
  <si>
    <t>721233R1</t>
  </si>
  <si>
    <t>D+M Stř vtok PP vodorovný odtok, včetně přířezu z asfaltového pásu integrovaného - v místě vtoku a na tvarovce v místě atiky, vč. ochranného koše a šachty, syst. tvarovek, vč. napojení na svod, vč. kotvení (4ks/vtok) a utěsnění,dle detailu</t>
  </si>
  <si>
    <t>kpl</t>
  </si>
  <si>
    <t>-616650020</t>
  </si>
  <si>
    <t>Detail B</t>
  </si>
  <si>
    <t>53</t>
  </si>
  <si>
    <t>721R1</t>
  </si>
  <si>
    <t xml:space="preserve">D+M Utěsnění stávajícího otvoru po demontáži vtoku/komínu vzduchotěsnou ucpávkou </t>
  </si>
  <si>
    <t>-678267645</t>
  </si>
  <si>
    <t>54</t>
  </si>
  <si>
    <t>721R2</t>
  </si>
  <si>
    <t>D+M Odvětrávací komínek, DN 125 s integrovanou manžetou z asfaltového pásu, vč. těsnění a napojení na stávající potrubí/komín (řešení v interiéru není součástí projektu)</t>
  </si>
  <si>
    <t>-364895708</t>
  </si>
  <si>
    <t>Dle detailu C</t>
  </si>
  <si>
    <t>55</t>
  </si>
  <si>
    <t>721R3</t>
  </si>
  <si>
    <t>Demontáž stávajících odvětrávacích komínků</t>
  </si>
  <si>
    <t>779522410</t>
  </si>
  <si>
    <t>56</t>
  </si>
  <si>
    <t>998721202</t>
  </si>
  <si>
    <t>Přesun hmot procentní pro vnitřní kanalizace v objektech v přes 6 do 12 m</t>
  </si>
  <si>
    <t>177363900</t>
  </si>
  <si>
    <t>743</t>
  </si>
  <si>
    <t xml:space="preserve">Elektromontáže </t>
  </si>
  <si>
    <t>57</t>
  </si>
  <si>
    <t>743R1</t>
  </si>
  <si>
    <t>Demontáž hromosvodu, repase, nový pozinkovaný drát na nových betonových podstavcích s plastovou podložkou, vč. napojení na kovové prvky a původní svody, včetně revize a revizní zprávy dle platných předpisů</t>
  </si>
  <si>
    <t>-665491610</t>
  </si>
  <si>
    <t>751</t>
  </si>
  <si>
    <t>Vzduchotechnika</t>
  </si>
  <si>
    <t>58</t>
  </si>
  <si>
    <t>751398021</t>
  </si>
  <si>
    <t>Montáž větrací mřížky stěnové do 0,040 m2</t>
  </si>
  <si>
    <t>1261093048</t>
  </si>
  <si>
    <t>59</t>
  </si>
  <si>
    <t>7M1</t>
  </si>
  <si>
    <t>Stěnová mřížka pro zakrytí zaslepeného otvoru ve fasádě (původního větracího otvoru střechy)</t>
  </si>
  <si>
    <t>1323172759</t>
  </si>
  <si>
    <t>60</t>
  </si>
  <si>
    <t>751398821</t>
  </si>
  <si>
    <t>Demontáž větrací mřížky stěnové průřezu do 0,040 m2</t>
  </si>
  <si>
    <t>1346036993</t>
  </si>
  <si>
    <t>61</t>
  </si>
  <si>
    <t>751513859</t>
  </si>
  <si>
    <t>Demontáž protidešťové stříšky nebo výfukové hlavice z plechového potrubí kruhové s přírubou nebo bez příruby D do 200 mm</t>
  </si>
  <si>
    <t>1496831680</t>
  </si>
  <si>
    <t>62</t>
  </si>
  <si>
    <t>998751201</t>
  </si>
  <si>
    <t>Přesun hmot procentní pro vzduchotechniku v objektech výšky do 12 m</t>
  </si>
  <si>
    <t>11180283</t>
  </si>
  <si>
    <t>762</t>
  </si>
  <si>
    <t>Konstrukce tesařské</t>
  </si>
  <si>
    <t>63</t>
  </si>
  <si>
    <t>7623412R1</t>
  </si>
  <si>
    <t>Montáž bednění střech z voděodolných překližek na nadstřešní konstrukce (atiky, komory), včetně kotvení, vyřezání otvorů, seříznutí hran, zatření hran a vytvoření spádu (nařezání latí).</t>
  </si>
  <si>
    <t>-1225366291</t>
  </si>
  <si>
    <t>(12,7+13,0+21,4*2)*0,524</t>
  </si>
  <si>
    <t>64</t>
  </si>
  <si>
    <t>60621154</t>
  </si>
  <si>
    <t>překližka vodovzdorná protiskl/hladká bříza tl 21mm</t>
  </si>
  <si>
    <t>450827384</t>
  </si>
  <si>
    <t>37,832*1,1 'Přepočtené koeficientem množství</t>
  </si>
  <si>
    <t>65</t>
  </si>
  <si>
    <t>60621148</t>
  </si>
  <si>
    <t>překližka vodovzdorná hladká/hladká bříza tl 18mm</t>
  </si>
  <si>
    <t>-2023725341</t>
  </si>
  <si>
    <t>(12,7+13,0+21,4*2)*0,08</t>
  </si>
  <si>
    <t>1,6*0,08</t>
  </si>
  <si>
    <t>5,608*1,1 'Přepočtené koeficientem množství</t>
  </si>
  <si>
    <t>66</t>
  </si>
  <si>
    <t>762341811</t>
  </si>
  <si>
    <t>Demontáž bednění střech z prken</t>
  </si>
  <si>
    <t>1648227285</t>
  </si>
  <si>
    <t>67</t>
  </si>
  <si>
    <t>762351R1</t>
  </si>
  <si>
    <t>Demontáž spádového roštu střechy z hraněného řeziva průřezové pl do 120 cm2</t>
  </si>
  <si>
    <t>-1489515719</t>
  </si>
  <si>
    <t>Předpoklad/odhad množství</t>
  </si>
  <si>
    <t>18*11,9+10*21,5</t>
  </si>
  <si>
    <t>68</t>
  </si>
  <si>
    <t>998762202</t>
  </si>
  <si>
    <t>Přesun hmot procentní pro kce tesařské v objektech v přes 6 do 12 m</t>
  </si>
  <si>
    <t>709513431</t>
  </si>
  <si>
    <t>764</t>
  </si>
  <si>
    <t>Konstrukce klempířské</t>
  </si>
  <si>
    <t>69</t>
  </si>
  <si>
    <t>764002825</t>
  </si>
  <si>
    <t>Demontáž ventilační turbíny do suti</t>
  </si>
  <si>
    <t>-942324862</t>
  </si>
  <si>
    <t>70</t>
  </si>
  <si>
    <t>764002841</t>
  </si>
  <si>
    <t>Demontáž oplechování horních ploch zdí a nadezdívek do suti</t>
  </si>
  <si>
    <t>-1726150461</t>
  </si>
  <si>
    <t>Demontáž oplechování atiky na stávající střeše</t>
  </si>
  <si>
    <t>(12,7+21,4*2+13,0)</t>
  </si>
  <si>
    <t>764002871</t>
  </si>
  <si>
    <t>Demontáž lemování zdí do suti</t>
  </si>
  <si>
    <t>-1370113762</t>
  </si>
  <si>
    <t>VZT komora</t>
  </si>
  <si>
    <t>(1,2*2+0,9*2)</t>
  </si>
  <si>
    <t>Komín</t>
  </si>
  <si>
    <t>(0,63*2+0,625*2)</t>
  </si>
  <si>
    <t>72</t>
  </si>
  <si>
    <t>7640028R1</t>
  </si>
  <si>
    <t>Demontáž oplechování menších střešních prvků do suti</t>
  </si>
  <si>
    <t>1974247576</t>
  </si>
  <si>
    <t xml:space="preserve">VZT komora </t>
  </si>
  <si>
    <t>1,3*1,0</t>
  </si>
  <si>
    <t>73</t>
  </si>
  <si>
    <t>7642124R3</t>
  </si>
  <si>
    <t>D+M Ocelová příponka z Pz plechu rš 250 mm</t>
  </si>
  <si>
    <t>388265725</t>
  </si>
  <si>
    <t>71,0</t>
  </si>
  <si>
    <t>74</t>
  </si>
  <si>
    <t>7642126R2</t>
  </si>
  <si>
    <t>D+M Krycí maska z Pz s povrchovou úpravou rš 260 mm</t>
  </si>
  <si>
    <t>-77541868</t>
  </si>
  <si>
    <t>75</t>
  </si>
  <si>
    <t>7642146R1</t>
  </si>
  <si>
    <t>D+M Oplechování horních ploch a atik bez rohů z Pz s povrch úpravou mechanicky kotvené rš 730 mm vč. příponek</t>
  </si>
  <si>
    <t>1687948298</t>
  </si>
  <si>
    <t>76</t>
  </si>
  <si>
    <t>764215646</t>
  </si>
  <si>
    <t>Příplatek za zvýšenou pracnost při oplechování rohů nadezdívek(atik)z Pz s povrch úprav rš přes 400 mm</t>
  </si>
  <si>
    <t>552901077</t>
  </si>
  <si>
    <t>4x roh, 2x zakončení</t>
  </si>
  <si>
    <t>77</t>
  </si>
  <si>
    <t>7643061R</t>
  </si>
  <si>
    <t>Montáž ventilační turbíny průměru do 350 mm na ploché střeše, včetně kotvení, včetně opracování, vč. nerezové objímky, včetně tmelení, vč. napojení na potrubí (interiér není předmětem projektu) dle dokumentace</t>
  </si>
  <si>
    <t>1260214214</t>
  </si>
  <si>
    <t>78</t>
  </si>
  <si>
    <t>553M1</t>
  </si>
  <si>
    <t xml:space="preserve">Turbína ventilační </t>
  </si>
  <si>
    <t>490433426</t>
  </si>
  <si>
    <t>79</t>
  </si>
  <si>
    <t>7645114R1</t>
  </si>
  <si>
    <t>D+M Kotlík hranatý z Pz plechu, lakovaného 250/100 mm, vč. odjímatelné síťky s trny proti ptactvu, vč. napojení na svod, kotvení, těsnění</t>
  </si>
  <si>
    <t>154771691</t>
  </si>
  <si>
    <t>80</t>
  </si>
  <si>
    <t>764518622</t>
  </si>
  <si>
    <t>Svody kruhové včetně objímek, kolen, odskoků z Pz s povrchovou úpravou průměru 100 mm</t>
  </si>
  <si>
    <t>1491518214</t>
  </si>
  <si>
    <t>Ukončeno kolenem, délka dle projektu 2x8,0 m</t>
  </si>
  <si>
    <t>2*8</t>
  </si>
  <si>
    <t>81</t>
  </si>
  <si>
    <t>998764202</t>
  </si>
  <si>
    <t>Přesun hmot procentní pro konstrukce klempířské v objektech v přes 6 do 12 m</t>
  </si>
  <si>
    <t>-2043035680</t>
  </si>
  <si>
    <t>767</t>
  </si>
  <si>
    <t>Konstrukce zámečnické</t>
  </si>
  <si>
    <t>82</t>
  </si>
  <si>
    <t>767832122</t>
  </si>
  <si>
    <t>Montáž venkovních požárních žebříků do betonu bez suchovodu</t>
  </si>
  <si>
    <t>609247644</t>
  </si>
  <si>
    <t xml:space="preserve">Předpokládaná výška 8 m </t>
  </si>
  <si>
    <t>83</t>
  </si>
  <si>
    <t>44983048</t>
  </si>
  <si>
    <t>žebřík venkovní s přímým výstupem a ochranným košem bez suchovodu z pozinkované oceli celkem dl 8,6-11m</t>
  </si>
  <si>
    <t>1468055041</t>
  </si>
  <si>
    <t>84</t>
  </si>
  <si>
    <t>767832802</t>
  </si>
  <si>
    <t>Demontáž venkovních požárních žebříků bez ochranného koše</t>
  </si>
  <si>
    <t>1099400863</t>
  </si>
  <si>
    <t>85</t>
  </si>
  <si>
    <t>767834111</t>
  </si>
  <si>
    <t>Příplatek k ceně za montáž ochranného koše šroubovaný</t>
  </si>
  <si>
    <t>640500144</t>
  </si>
  <si>
    <t>86</t>
  </si>
  <si>
    <t>767R1</t>
  </si>
  <si>
    <t>D+M Záchytný systém - certifikovaný, dle předpisů a PD, včetně opracování kotvících bodů a základního montážního příslušenství</t>
  </si>
  <si>
    <t>561349296</t>
  </si>
  <si>
    <t>87</t>
  </si>
  <si>
    <t>998767202</t>
  </si>
  <si>
    <t>Přesun hmot procentní pro zámečnické konstrukce v objektech v přes 6 do 12 m</t>
  </si>
  <si>
    <t>-1200688310</t>
  </si>
  <si>
    <t>VRN</t>
  </si>
  <si>
    <t>Vedlejší rozpočtové náklady</t>
  </si>
  <si>
    <t>VRN1</t>
  </si>
  <si>
    <t>Průzkumné, geodetické a projektové práce</t>
  </si>
  <si>
    <t>88</t>
  </si>
  <si>
    <t>011503000</t>
  </si>
  <si>
    <t>Stavební průzkum bez rozlišení - Prohlídka statikem</t>
  </si>
  <si>
    <t>1024</t>
  </si>
  <si>
    <t>-459215438</t>
  </si>
  <si>
    <t>VRN3</t>
  </si>
  <si>
    <t>Zařízení staveniště</t>
  </si>
  <si>
    <t>89</t>
  </si>
  <si>
    <t>0300010R1</t>
  </si>
  <si>
    <t xml:space="preserve">Zařízení staveniště - Náklady spojené s etapizací výstavby, zajištěním BOZP a likvidací odpadů, sociální zázemí a další ZS jinde neuvedené potřebné pro zajištění realizace dle PD a platných předpisů </t>
  </si>
  <si>
    <t>-1749206558</t>
  </si>
  <si>
    <t>90</t>
  </si>
  <si>
    <t>0300010R2</t>
  </si>
  <si>
    <t>Zařízení staveniště - Ochrana staveniště střechy proti zatečení v průběhu realizace</t>
  </si>
  <si>
    <t>1296663148</t>
  </si>
  <si>
    <t>VRN4</t>
  </si>
  <si>
    <t>Inženýrská činnost</t>
  </si>
  <si>
    <t>91</t>
  </si>
  <si>
    <t>0430020R1</t>
  </si>
  <si>
    <t>Zkoušky a ostatní měření - výtažné zkoušky vč. protokolu</t>
  </si>
  <si>
    <t>-1040199556</t>
  </si>
  <si>
    <t>VRN5</t>
  </si>
  <si>
    <t>Finanční náklady</t>
  </si>
  <si>
    <t>92</t>
  </si>
  <si>
    <t>0521030R1</t>
  </si>
  <si>
    <t>Rezerva na případné statické zajištění/úpravy konstrukce</t>
  </si>
  <si>
    <t>-1895979845</t>
  </si>
  <si>
    <t>VRN6</t>
  </si>
  <si>
    <t>Územní vlivy</t>
  </si>
  <si>
    <t>93</t>
  </si>
  <si>
    <t>0650020R1</t>
  </si>
  <si>
    <t>Mimostaveništní doprava materiálů</t>
  </si>
  <si>
    <t>-86966188</t>
  </si>
  <si>
    <t>SEZNAM FIGUR</t>
  </si>
  <si>
    <t>Výměra</t>
  </si>
  <si>
    <t>Použití figury:</t>
  </si>
  <si>
    <t>(9*2+4*2)</t>
  </si>
  <si>
    <t>(255,85-1,2*0,9)</t>
  </si>
  <si>
    <t>66,8+0,63*2+0,625*2+1,2*2+0,9*2</t>
  </si>
  <si>
    <t>Plocha odměřeno z dwg, odečteny prostupy, děleno cosinem úhlu</t>
  </si>
  <si>
    <t>(255,85-1,2*0,9-0,625*0,63)/0,999391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</si>
</sst>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4" fillId="0" borderId="12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G7" s="32"/>
      <c r="BS7" s="18" t="s">
        <v>7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G8" s="32"/>
      <c r="BS8" s="18" t="s">
        <v>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G10" s="32"/>
      <c r="BS10" s="18" t="s">
        <v>7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G11" s="32"/>
      <c r="BS11" s="18" t="s">
        <v>7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G13" s="32"/>
      <c r="BS13" s="18" t="s">
        <v>7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G14" s="32"/>
      <c r="BS14" s="18" t="s">
        <v>7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31</v>
      </c>
      <c r="AO16" s="23"/>
      <c r="AP16" s="23"/>
      <c r="AQ16" s="23"/>
      <c r="AR16" s="21"/>
      <c r="BG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G17" s="32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G19" s="32"/>
      <c r="BS19" s="18" t="s">
        <v>7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G20" s="32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pans="2:59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pans="2:59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pans="2:59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pans="1:59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pans="1:59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pans="1:59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G28" s="32"/>
    </row>
    <row r="29" spans="1:5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ROUND(AX94,2)</f>
        <v>0</v>
      </c>
      <c r="AL29" s="48"/>
      <c r="AM29" s="48"/>
      <c r="AN29" s="48"/>
      <c r="AO29" s="48"/>
      <c r="AP29" s="48"/>
      <c r="AQ29" s="48"/>
      <c r="AR29" s="51"/>
      <c r="BG29" s="52"/>
    </row>
    <row r="30" spans="1:59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ROUND(AY94,2)</f>
        <v>0</v>
      </c>
      <c r="AL30" s="48"/>
      <c r="AM30" s="48"/>
      <c r="AN30" s="48"/>
      <c r="AO30" s="48"/>
      <c r="AP30" s="48"/>
      <c r="AQ30" s="48"/>
      <c r="AR30" s="51"/>
      <c r="BG30" s="52"/>
    </row>
    <row r="31" spans="1:59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spans="1:59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spans="1:59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52"/>
    </row>
    <row r="34" spans="1:59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2"/>
    </row>
    <row r="35" spans="1:59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pans="1:59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pans="1:59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G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9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G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9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G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9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G75" s="39"/>
    </row>
    <row r="76" spans="1:59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G76" s="39"/>
    </row>
    <row r="77" spans="1:59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G77" s="39"/>
    </row>
    <row r="81" spans="1:59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G81" s="39"/>
    </row>
    <row r="82" spans="1:59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G82" s="39"/>
    </row>
    <row r="83" spans="1:59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G83" s="39"/>
    </row>
    <row r="84" spans="1:59" s="4" customFormat="1" ht="12" customHeight="1">
      <c r="A84" s="4"/>
      <c r="B84" s="71"/>
      <c r="C84" s="33" t="s">
        <v>14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2023-01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G84" s="4"/>
    </row>
    <row r="85" spans="1:59" s="5" customFormat="1" ht="36.95" customHeight="1">
      <c r="A85" s="5"/>
      <c r="B85" s="74"/>
      <c r="C85" s="75" t="s">
        <v>17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ploché střechy MŠ Kosmonautů Sokolov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G85" s="5"/>
    </row>
    <row r="86" spans="1:59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G86" s="39"/>
    </row>
    <row r="87" spans="1:59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16. 1. 2023</v>
      </c>
      <c r="AN87" s="80"/>
      <c r="AO87" s="41"/>
      <c r="AP87" s="41"/>
      <c r="AQ87" s="41"/>
      <c r="AR87" s="45"/>
      <c r="BG87" s="39"/>
    </row>
    <row r="88" spans="1:59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G88" s="39"/>
    </row>
    <row r="89" spans="1:59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DEKPROJEKT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5"/>
      <c r="BG89" s="39"/>
    </row>
    <row r="90" spans="1:59" s="2" customFormat="1" ht="25.6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Kateřina Petlíková, Ph.D.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9"/>
      <c r="BG90" s="39"/>
    </row>
    <row r="91" spans="1:59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3"/>
      <c r="BG91" s="39"/>
    </row>
    <row r="92" spans="1:59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2" t="s">
        <v>73</v>
      </c>
      <c r="BE92" s="102" t="s">
        <v>74</v>
      </c>
      <c r="BF92" s="103" t="s">
        <v>75</v>
      </c>
      <c r="BG92" s="39"/>
    </row>
    <row r="93" spans="1:59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6"/>
      <c r="BG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SUM(AG94,AV94)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ROUND(AT95,2)</f>
        <v>0</v>
      </c>
      <c r="AU94" s="116">
        <f>ROUND(AU95,2)</f>
        <v>0</v>
      </c>
      <c r="AV94" s="116">
        <f>ROUND(SUM(AX94:AY94),2)</f>
        <v>0</v>
      </c>
      <c r="AW94" s="117">
        <f>ROUND(AW95,5)</f>
        <v>0</v>
      </c>
      <c r="AX94" s="116">
        <f>ROUND(BB94*L29,2)</f>
        <v>0</v>
      </c>
      <c r="AY94" s="116">
        <f>ROUND(BC94*L30,2)</f>
        <v>0</v>
      </c>
      <c r="AZ94" s="116">
        <f>ROUND(BD94*L29,2)</f>
        <v>0</v>
      </c>
      <c r="BA94" s="116">
        <f>ROUND(BE94*L30,2)</f>
        <v>0</v>
      </c>
      <c r="BB94" s="116">
        <f>ROUND(BB95,2)</f>
        <v>0</v>
      </c>
      <c r="BC94" s="116">
        <f>ROUND(BC95,2)</f>
        <v>0</v>
      </c>
      <c r="BD94" s="116">
        <f>ROUND(BD95,2)</f>
        <v>0</v>
      </c>
      <c r="BE94" s="116">
        <f>ROUND(BE95,2)</f>
        <v>0</v>
      </c>
      <c r="BF94" s="118">
        <f>ROUND(BF95,2)</f>
        <v>0</v>
      </c>
      <c r="BG94" s="6"/>
      <c r="BS94" s="119" t="s">
        <v>77</v>
      </c>
      <c r="BT94" s="119" t="s">
        <v>78</v>
      </c>
      <c r="BV94" s="119" t="s">
        <v>79</v>
      </c>
      <c r="BW94" s="119" t="s">
        <v>6</v>
      </c>
      <c r="BX94" s="119" t="s">
        <v>80</v>
      </c>
      <c r="CL94" s="119" t="s">
        <v>1</v>
      </c>
    </row>
    <row r="95" spans="1:90" s="7" customFormat="1" ht="24.75" customHeight="1">
      <c r="A95" s="120" t="s">
        <v>81</v>
      </c>
      <c r="B95" s="121"/>
      <c r="C95" s="122"/>
      <c r="D95" s="123" t="s">
        <v>15</v>
      </c>
      <c r="E95" s="123"/>
      <c r="F95" s="123"/>
      <c r="G95" s="123"/>
      <c r="H95" s="123"/>
      <c r="I95" s="124"/>
      <c r="J95" s="123" t="s">
        <v>18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'2023-01 - Oprava ploché s...'!K30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82</v>
      </c>
      <c r="AR95" s="127"/>
      <c r="AS95" s="128">
        <f>'2023-01 - Oprava ploché s...'!K28</f>
        <v>0</v>
      </c>
      <c r="AT95" s="129">
        <f>'2023-01 - Oprava ploché s...'!K29</f>
        <v>0</v>
      </c>
      <c r="AU95" s="129">
        <v>0</v>
      </c>
      <c r="AV95" s="129">
        <f>ROUND(SUM(AX95:AY95),2)</f>
        <v>0</v>
      </c>
      <c r="AW95" s="130">
        <f>'2023-01 - Oprava ploché s...'!T132</f>
        <v>0</v>
      </c>
      <c r="AX95" s="129">
        <f>'2023-01 - Oprava ploché s...'!K33</f>
        <v>0</v>
      </c>
      <c r="AY95" s="129">
        <f>'2023-01 - Oprava ploché s...'!K34</f>
        <v>0</v>
      </c>
      <c r="AZ95" s="129">
        <f>'2023-01 - Oprava ploché s...'!K35</f>
        <v>0</v>
      </c>
      <c r="BA95" s="129">
        <f>'2023-01 - Oprava ploché s...'!K36</f>
        <v>0</v>
      </c>
      <c r="BB95" s="129">
        <f>'2023-01 - Oprava ploché s...'!F33</f>
        <v>0</v>
      </c>
      <c r="BC95" s="129">
        <f>'2023-01 - Oprava ploché s...'!F34</f>
        <v>0</v>
      </c>
      <c r="BD95" s="129">
        <f>'2023-01 - Oprava ploché s...'!F35</f>
        <v>0</v>
      </c>
      <c r="BE95" s="129">
        <f>'2023-01 - Oprava ploché s...'!F36</f>
        <v>0</v>
      </c>
      <c r="BF95" s="131">
        <f>'2023-01 - Oprava ploché s...'!F37</f>
        <v>0</v>
      </c>
      <c r="BG95" s="7"/>
      <c r="BT95" s="132" t="s">
        <v>83</v>
      </c>
      <c r="BU95" s="132" t="s">
        <v>84</v>
      </c>
      <c r="BV95" s="132" t="s">
        <v>79</v>
      </c>
      <c r="BW95" s="132" t="s">
        <v>6</v>
      </c>
      <c r="BX95" s="132" t="s">
        <v>80</v>
      </c>
      <c r="CL95" s="132" t="s">
        <v>1</v>
      </c>
    </row>
    <row r="96" spans="1:59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59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</sheetData>
  <sheetProtection password="D67B" sheet="1" objects="1" scenarios="1" formatColumns="0" formatRows="0"/>
  <mergeCells count="42"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2023-01 - Oprava ploché 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5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6</v>
      </c>
      <c r="AZ2" s="133" t="s">
        <v>85</v>
      </c>
      <c r="BA2" s="133" t="s">
        <v>86</v>
      </c>
      <c r="BB2" s="133" t="s">
        <v>87</v>
      </c>
      <c r="BC2" s="133" t="s">
        <v>88</v>
      </c>
      <c r="BD2" s="133" t="s">
        <v>89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1"/>
      <c r="AT3" s="18" t="s">
        <v>89</v>
      </c>
      <c r="AZ3" s="133" t="s">
        <v>90</v>
      </c>
      <c r="BA3" s="133" t="s">
        <v>91</v>
      </c>
      <c r="BB3" s="133" t="s">
        <v>87</v>
      </c>
      <c r="BC3" s="133" t="s">
        <v>92</v>
      </c>
      <c r="BD3" s="133" t="s">
        <v>89</v>
      </c>
    </row>
    <row r="4" spans="2:56" s="1" customFormat="1" ht="24.95" customHeight="1">
      <c r="B4" s="21"/>
      <c r="D4" s="136" t="s">
        <v>93</v>
      </c>
      <c r="M4" s="21"/>
      <c r="N4" s="137" t="s">
        <v>11</v>
      </c>
      <c r="AT4" s="18" t="s">
        <v>4</v>
      </c>
      <c r="AZ4" s="133" t="s">
        <v>94</v>
      </c>
      <c r="BA4" s="133" t="s">
        <v>95</v>
      </c>
      <c r="BB4" s="133" t="s">
        <v>87</v>
      </c>
      <c r="BC4" s="133" t="s">
        <v>96</v>
      </c>
      <c r="BD4" s="133" t="s">
        <v>89</v>
      </c>
    </row>
    <row r="5" spans="2:56" s="1" customFormat="1" ht="6.95" customHeight="1">
      <c r="B5" s="21"/>
      <c r="M5" s="21"/>
      <c r="AZ5" s="133" t="s">
        <v>97</v>
      </c>
      <c r="BA5" s="133" t="s">
        <v>98</v>
      </c>
      <c r="BB5" s="133" t="s">
        <v>87</v>
      </c>
      <c r="BC5" s="133" t="s">
        <v>99</v>
      </c>
      <c r="BD5" s="133" t="s">
        <v>89</v>
      </c>
    </row>
    <row r="6" spans="1:56" s="2" customFormat="1" ht="12" customHeight="1">
      <c r="A6" s="39"/>
      <c r="B6" s="45"/>
      <c r="C6" s="39"/>
      <c r="D6" s="138" t="s">
        <v>17</v>
      </c>
      <c r="E6" s="39"/>
      <c r="F6" s="39"/>
      <c r="G6" s="39"/>
      <c r="H6" s="39"/>
      <c r="I6" s="39"/>
      <c r="J6" s="39"/>
      <c r="K6" s="39"/>
      <c r="L6" s="39"/>
      <c r="M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Z6" s="133" t="s">
        <v>100</v>
      </c>
      <c r="BA6" s="133" t="s">
        <v>101</v>
      </c>
      <c r="BB6" s="133" t="s">
        <v>87</v>
      </c>
      <c r="BC6" s="133" t="s">
        <v>102</v>
      </c>
      <c r="BD6" s="133" t="s">
        <v>89</v>
      </c>
    </row>
    <row r="7" spans="1:56" s="2" customFormat="1" ht="16.5" customHeight="1">
      <c r="A7" s="39"/>
      <c r="B7" s="45"/>
      <c r="C7" s="39"/>
      <c r="D7" s="39"/>
      <c r="E7" s="139" t="s">
        <v>18</v>
      </c>
      <c r="F7" s="39"/>
      <c r="G7" s="39"/>
      <c r="H7" s="39"/>
      <c r="I7" s="39"/>
      <c r="J7" s="39"/>
      <c r="K7" s="39"/>
      <c r="L7" s="39"/>
      <c r="M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Z7" s="133" t="s">
        <v>103</v>
      </c>
      <c r="BA7" s="133" t="s">
        <v>104</v>
      </c>
      <c r="BB7" s="133" t="s">
        <v>87</v>
      </c>
      <c r="BC7" s="133" t="s">
        <v>105</v>
      </c>
      <c r="BD7" s="133" t="s">
        <v>89</v>
      </c>
    </row>
    <row r="8" spans="1:56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3" t="s">
        <v>106</v>
      </c>
      <c r="BA8" s="133" t="s">
        <v>107</v>
      </c>
      <c r="BB8" s="133" t="s">
        <v>87</v>
      </c>
      <c r="BC8" s="133" t="s">
        <v>108</v>
      </c>
      <c r="BD8" s="133" t="s">
        <v>89</v>
      </c>
    </row>
    <row r="9" spans="1:56" s="2" customFormat="1" ht="12" customHeight="1">
      <c r="A9" s="39"/>
      <c r="B9" s="45"/>
      <c r="C9" s="39"/>
      <c r="D9" s="138" t="s">
        <v>19</v>
      </c>
      <c r="E9" s="39"/>
      <c r="F9" s="140" t="s">
        <v>1</v>
      </c>
      <c r="G9" s="39"/>
      <c r="H9" s="39"/>
      <c r="I9" s="138" t="s">
        <v>20</v>
      </c>
      <c r="J9" s="140" t="s">
        <v>1</v>
      </c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3" t="s">
        <v>109</v>
      </c>
      <c r="BA9" s="133" t="s">
        <v>110</v>
      </c>
      <c r="BB9" s="133" t="s">
        <v>87</v>
      </c>
      <c r="BC9" s="133" t="s">
        <v>111</v>
      </c>
      <c r="BD9" s="133" t="s">
        <v>89</v>
      </c>
    </row>
    <row r="10" spans="1:56" s="2" customFormat="1" ht="12" customHeight="1">
      <c r="A10" s="39"/>
      <c r="B10" s="45"/>
      <c r="C10" s="39"/>
      <c r="D10" s="138" t="s">
        <v>21</v>
      </c>
      <c r="E10" s="39"/>
      <c r="F10" s="140" t="s">
        <v>22</v>
      </c>
      <c r="G10" s="39"/>
      <c r="H10" s="39"/>
      <c r="I10" s="138" t="s">
        <v>23</v>
      </c>
      <c r="J10" s="141" t="str">
        <f>'Rekapitulace stavby'!AN8</f>
        <v>16. 1. 2023</v>
      </c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3" t="s">
        <v>112</v>
      </c>
      <c r="BA10" s="133" t="s">
        <v>113</v>
      </c>
      <c r="BB10" s="133" t="s">
        <v>87</v>
      </c>
      <c r="BC10" s="133" t="s">
        <v>114</v>
      </c>
      <c r="BD10" s="133" t="s">
        <v>89</v>
      </c>
    </row>
    <row r="11" spans="1:56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3" t="s">
        <v>115</v>
      </c>
      <c r="BA11" s="133" t="s">
        <v>116</v>
      </c>
      <c r="BB11" s="133" t="s">
        <v>87</v>
      </c>
      <c r="BC11" s="133" t="s">
        <v>117</v>
      </c>
      <c r="BD11" s="133" t="s">
        <v>118</v>
      </c>
    </row>
    <row r="12" spans="1:56" s="2" customFormat="1" ht="12" customHeight="1">
      <c r="A12" s="39"/>
      <c r="B12" s="45"/>
      <c r="C12" s="39"/>
      <c r="D12" s="138" t="s">
        <v>25</v>
      </c>
      <c r="E12" s="39"/>
      <c r="F12" s="39"/>
      <c r="G12" s="39"/>
      <c r="H12" s="39"/>
      <c r="I12" s="138" t="s">
        <v>26</v>
      </c>
      <c r="J12" s="140" t="str">
        <f>IF('Rekapitulace stavby'!AN10="","",'Rekapitulace stavby'!AN10)</f>
        <v/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3" t="s">
        <v>119</v>
      </c>
      <c r="BA12" s="133" t="s">
        <v>120</v>
      </c>
      <c r="BB12" s="133" t="s">
        <v>121</v>
      </c>
      <c r="BC12" s="133" t="s">
        <v>122</v>
      </c>
      <c r="BD12" s="133" t="s">
        <v>118</v>
      </c>
    </row>
    <row r="13" spans="1:56" s="2" customFormat="1" ht="18" customHeight="1">
      <c r="A13" s="39"/>
      <c r="B13" s="45"/>
      <c r="C13" s="39"/>
      <c r="D13" s="39"/>
      <c r="E13" s="140" t="str">
        <f>IF('Rekapitulace stavby'!E11="","",'Rekapitulace stavby'!E11)</f>
        <v xml:space="preserve"> </v>
      </c>
      <c r="F13" s="39"/>
      <c r="G13" s="39"/>
      <c r="H13" s="39"/>
      <c r="I13" s="138" t="s">
        <v>27</v>
      </c>
      <c r="J13" s="140" t="str">
        <f>IF('Rekapitulace stavby'!AN11="","",'Rekapitulace stavby'!AN11)</f>
        <v/>
      </c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3" t="s">
        <v>123</v>
      </c>
      <c r="BA13" s="133" t="s">
        <v>124</v>
      </c>
      <c r="BB13" s="133" t="s">
        <v>87</v>
      </c>
      <c r="BC13" s="133" t="s">
        <v>125</v>
      </c>
      <c r="BD13" s="133" t="s">
        <v>118</v>
      </c>
    </row>
    <row r="14" spans="1:56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3" t="s">
        <v>126</v>
      </c>
      <c r="BA14" s="133" t="s">
        <v>127</v>
      </c>
      <c r="BB14" s="133" t="s">
        <v>121</v>
      </c>
      <c r="BC14" s="133" t="s">
        <v>128</v>
      </c>
      <c r="BD14" s="133" t="s">
        <v>118</v>
      </c>
    </row>
    <row r="15" spans="1:56" s="2" customFormat="1" ht="12" customHeight="1">
      <c r="A15" s="39"/>
      <c r="B15" s="45"/>
      <c r="C15" s="39"/>
      <c r="D15" s="138" t="s">
        <v>28</v>
      </c>
      <c r="E15" s="39"/>
      <c r="F15" s="39"/>
      <c r="G15" s="39"/>
      <c r="H15" s="39"/>
      <c r="I15" s="138" t="s">
        <v>26</v>
      </c>
      <c r="J15" s="34" t="str">
        <f>'Rekapitulace stavby'!AN13</f>
        <v>Vyplň údaj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3" t="s">
        <v>129</v>
      </c>
      <c r="BA15" s="133" t="s">
        <v>130</v>
      </c>
      <c r="BB15" s="133" t="s">
        <v>131</v>
      </c>
      <c r="BC15" s="133" t="s">
        <v>132</v>
      </c>
      <c r="BD15" s="133" t="s">
        <v>89</v>
      </c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40"/>
      <c r="G16" s="140"/>
      <c r="H16" s="140"/>
      <c r="I16" s="138" t="s">
        <v>27</v>
      </c>
      <c r="J16" s="34" t="str">
        <f>'Rekapitulace stavby'!AN14</f>
        <v>Vyplň údaj</v>
      </c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8" t="s">
        <v>30</v>
      </c>
      <c r="E18" s="39"/>
      <c r="F18" s="39"/>
      <c r="G18" s="39"/>
      <c r="H18" s="39"/>
      <c r="I18" s="138" t="s">
        <v>26</v>
      </c>
      <c r="J18" s="140" t="s">
        <v>31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0" t="s">
        <v>32</v>
      </c>
      <c r="F19" s="39"/>
      <c r="G19" s="39"/>
      <c r="H19" s="39"/>
      <c r="I19" s="138" t="s">
        <v>27</v>
      </c>
      <c r="J19" s="140" t="s">
        <v>1</v>
      </c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8" t="s">
        <v>33</v>
      </c>
      <c r="E21" s="39"/>
      <c r="F21" s="39"/>
      <c r="G21" s="39"/>
      <c r="H21" s="39"/>
      <c r="I21" s="138" t="s">
        <v>26</v>
      </c>
      <c r="J21" s="140" t="s">
        <v>1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40" t="s">
        <v>34</v>
      </c>
      <c r="F22" s="39"/>
      <c r="G22" s="39"/>
      <c r="H22" s="39"/>
      <c r="I22" s="138" t="s">
        <v>27</v>
      </c>
      <c r="J22" s="140" t="s">
        <v>1</v>
      </c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8" t="s">
        <v>35</v>
      </c>
      <c r="E24" s="39"/>
      <c r="F24" s="39"/>
      <c r="G24" s="39"/>
      <c r="H24" s="39"/>
      <c r="I24" s="39"/>
      <c r="J24" s="39"/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2"/>
      <c r="J25" s="142"/>
      <c r="K25" s="142"/>
      <c r="L25" s="142"/>
      <c r="M25" s="145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6"/>
      <c r="E27" s="146"/>
      <c r="F27" s="146"/>
      <c r="G27" s="146"/>
      <c r="H27" s="146"/>
      <c r="I27" s="146"/>
      <c r="J27" s="146"/>
      <c r="K27" s="146"/>
      <c r="L27" s="146"/>
      <c r="M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>
      <c r="A28" s="39"/>
      <c r="B28" s="45"/>
      <c r="C28" s="39"/>
      <c r="D28" s="39"/>
      <c r="E28" s="138" t="s">
        <v>133</v>
      </c>
      <c r="F28" s="39"/>
      <c r="G28" s="39"/>
      <c r="H28" s="39"/>
      <c r="I28" s="39"/>
      <c r="J28" s="39"/>
      <c r="K28" s="147">
        <f>I94</f>
        <v>0</v>
      </c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12">
      <c r="A29" s="39"/>
      <c r="B29" s="45"/>
      <c r="C29" s="39"/>
      <c r="D29" s="39"/>
      <c r="E29" s="138" t="s">
        <v>134</v>
      </c>
      <c r="F29" s="39"/>
      <c r="G29" s="39"/>
      <c r="H29" s="39"/>
      <c r="I29" s="39"/>
      <c r="J29" s="39"/>
      <c r="K29" s="147">
        <f>J94</f>
        <v>0</v>
      </c>
      <c r="L29" s="39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8" t="s">
        <v>36</v>
      </c>
      <c r="E30" s="39"/>
      <c r="F30" s="39"/>
      <c r="G30" s="39"/>
      <c r="H30" s="39"/>
      <c r="I30" s="39"/>
      <c r="J30" s="39"/>
      <c r="K30" s="149">
        <f>ROUND(K132,2)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6"/>
      <c r="E31" s="146"/>
      <c r="F31" s="146"/>
      <c r="G31" s="146"/>
      <c r="H31" s="146"/>
      <c r="I31" s="146"/>
      <c r="J31" s="146"/>
      <c r="K31" s="146"/>
      <c r="L31" s="146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0" t="s">
        <v>38</v>
      </c>
      <c r="G32" s="39"/>
      <c r="H32" s="39"/>
      <c r="I32" s="150" t="s">
        <v>37</v>
      </c>
      <c r="J32" s="39"/>
      <c r="K32" s="150" t="s">
        <v>39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1" t="s">
        <v>40</v>
      </c>
      <c r="E33" s="138" t="s">
        <v>41</v>
      </c>
      <c r="F33" s="147">
        <f>ROUND((SUM(BE132:BE493)),2)</f>
        <v>0</v>
      </c>
      <c r="G33" s="39"/>
      <c r="H33" s="39"/>
      <c r="I33" s="152">
        <v>0.21</v>
      </c>
      <c r="J33" s="39"/>
      <c r="K33" s="147">
        <f>ROUND(((SUM(BE132:BE493))*I33),2)</f>
        <v>0</v>
      </c>
      <c r="L33" s="39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8" t="s">
        <v>42</v>
      </c>
      <c r="F34" s="147">
        <f>ROUND((SUM(BF132:BF493)),2)</f>
        <v>0</v>
      </c>
      <c r="G34" s="39"/>
      <c r="H34" s="39"/>
      <c r="I34" s="152">
        <v>0.15</v>
      </c>
      <c r="J34" s="39"/>
      <c r="K34" s="147">
        <f>ROUND(((SUM(BF132:BF493))*I34),2)</f>
        <v>0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8" t="s">
        <v>43</v>
      </c>
      <c r="F35" s="147">
        <f>ROUND((SUM(BG132:BG493)),2)</f>
        <v>0</v>
      </c>
      <c r="G35" s="39"/>
      <c r="H35" s="39"/>
      <c r="I35" s="152">
        <v>0.21</v>
      </c>
      <c r="J35" s="39"/>
      <c r="K35" s="147">
        <f>0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8" t="s">
        <v>44</v>
      </c>
      <c r="F36" s="147">
        <f>ROUND((SUM(BH132:BH493)),2)</f>
        <v>0</v>
      </c>
      <c r="G36" s="39"/>
      <c r="H36" s="39"/>
      <c r="I36" s="152">
        <v>0.15</v>
      </c>
      <c r="J36" s="39"/>
      <c r="K36" s="147">
        <f>0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8" t="s">
        <v>45</v>
      </c>
      <c r="F37" s="147">
        <f>ROUND((SUM(BI132:BI493)),2)</f>
        <v>0</v>
      </c>
      <c r="G37" s="39"/>
      <c r="H37" s="39"/>
      <c r="I37" s="152">
        <v>0</v>
      </c>
      <c r="J37" s="39"/>
      <c r="K37" s="147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5"/>
      <c r="K39" s="158">
        <f>SUM(K30:K37)</f>
        <v>0</v>
      </c>
      <c r="L39" s="15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3" s="1" customFormat="1" ht="14.4" customHeight="1">
      <c r="B41" s="21"/>
      <c r="M41" s="21"/>
    </row>
    <row r="42" spans="2:13" s="1" customFormat="1" ht="14.4" customHeight="1">
      <c r="B42" s="21"/>
      <c r="M42" s="21"/>
    </row>
    <row r="43" spans="2:13" s="1" customFormat="1" ht="14.4" customHeight="1">
      <c r="B43" s="21"/>
      <c r="M43" s="21"/>
    </row>
    <row r="44" spans="2:13" s="1" customFormat="1" ht="14.4" customHeight="1">
      <c r="B44" s="21"/>
      <c r="M44" s="21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64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161"/>
      <c r="M50" s="6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9"/>
      <c r="B61" s="45"/>
      <c r="C61" s="39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163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9"/>
      <c r="B65" s="45"/>
      <c r="C65" s="39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166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9"/>
      <c r="B76" s="45"/>
      <c r="C76" s="39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163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135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Oprava ploché střechy MŠ Kosmonautů Sokolov</v>
      </c>
      <c r="F85" s="41"/>
      <c r="G85" s="41"/>
      <c r="H85" s="41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F10</f>
        <v xml:space="preserve"> </v>
      </c>
      <c r="G87" s="41"/>
      <c r="H87" s="41"/>
      <c r="I87" s="33" t="s">
        <v>23</v>
      </c>
      <c r="J87" s="80" t="str">
        <f>IF(J10="","",J10)</f>
        <v>16. 1. 2023</v>
      </c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E13</f>
        <v xml:space="preserve"> </v>
      </c>
      <c r="G89" s="41"/>
      <c r="H89" s="41"/>
      <c r="I89" s="33" t="s">
        <v>30</v>
      </c>
      <c r="J89" s="37" t="str">
        <f>E19</f>
        <v>DEKPROJEKT s.r.o.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3" t="s">
        <v>28</v>
      </c>
      <c r="D90" s="41"/>
      <c r="E90" s="41"/>
      <c r="F90" s="28" t="str">
        <f>IF(E16="","",E16)</f>
        <v>Vyplň údaj</v>
      </c>
      <c r="G90" s="41"/>
      <c r="H90" s="41"/>
      <c r="I90" s="33" t="s">
        <v>33</v>
      </c>
      <c r="J90" s="37" t="str">
        <f>E22</f>
        <v>Ing. Kateřina Petlíková, Ph.D.</v>
      </c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71" t="s">
        <v>136</v>
      </c>
      <c r="D92" s="172"/>
      <c r="E92" s="172"/>
      <c r="F92" s="172"/>
      <c r="G92" s="172"/>
      <c r="H92" s="172"/>
      <c r="I92" s="173" t="s">
        <v>137</v>
      </c>
      <c r="J92" s="173" t="s">
        <v>138</v>
      </c>
      <c r="K92" s="173" t="s">
        <v>139</v>
      </c>
      <c r="L92" s="172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4" t="s">
        <v>140</v>
      </c>
      <c r="D94" s="41"/>
      <c r="E94" s="41"/>
      <c r="F94" s="41"/>
      <c r="G94" s="41"/>
      <c r="H94" s="41"/>
      <c r="I94" s="111">
        <f>Q132</f>
        <v>0</v>
      </c>
      <c r="J94" s="111">
        <f>R132</f>
        <v>0</v>
      </c>
      <c r="K94" s="111">
        <f>K132</f>
        <v>0</v>
      </c>
      <c r="L94" s="41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141</v>
      </c>
    </row>
    <row r="95" spans="1:31" s="9" customFormat="1" ht="24.95" customHeight="1">
      <c r="A95" s="9"/>
      <c r="B95" s="175"/>
      <c r="C95" s="176"/>
      <c r="D95" s="177" t="s">
        <v>142</v>
      </c>
      <c r="E95" s="178"/>
      <c r="F95" s="178"/>
      <c r="G95" s="178"/>
      <c r="H95" s="178"/>
      <c r="I95" s="179">
        <f>Q133</f>
        <v>0</v>
      </c>
      <c r="J95" s="179">
        <f>R133</f>
        <v>0</v>
      </c>
      <c r="K95" s="179">
        <f>K133</f>
        <v>0</v>
      </c>
      <c r="L95" s="176"/>
      <c r="M95" s="18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81"/>
      <c r="C96" s="182"/>
      <c r="D96" s="183" t="s">
        <v>143</v>
      </c>
      <c r="E96" s="184"/>
      <c r="F96" s="184"/>
      <c r="G96" s="184"/>
      <c r="H96" s="184"/>
      <c r="I96" s="185">
        <f>Q134</f>
        <v>0</v>
      </c>
      <c r="J96" s="185">
        <f>R134</f>
        <v>0</v>
      </c>
      <c r="K96" s="185">
        <f>K134</f>
        <v>0</v>
      </c>
      <c r="L96" s="182"/>
      <c r="M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1"/>
      <c r="C97" s="182"/>
      <c r="D97" s="183" t="s">
        <v>144</v>
      </c>
      <c r="E97" s="184"/>
      <c r="F97" s="184"/>
      <c r="G97" s="184"/>
      <c r="H97" s="184"/>
      <c r="I97" s="185">
        <f>Q148</f>
        <v>0</v>
      </c>
      <c r="J97" s="185">
        <f>R148</f>
        <v>0</v>
      </c>
      <c r="K97" s="185">
        <f>K148</f>
        <v>0</v>
      </c>
      <c r="L97" s="182"/>
      <c r="M97" s="18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1"/>
      <c r="C98" s="182"/>
      <c r="D98" s="183" t="s">
        <v>145</v>
      </c>
      <c r="E98" s="184"/>
      <c r="F98" s="184"/>
      <c r="G98" s="184"/>
      <c r="H98" s="184"/>
      <c r="I98" s="185">
        <f>Q183</f>
        <v>0</v>
      </c>
      <c r="J98" s="185">
        <f>R183</f>
        <v>0</v>
      </c>
      <c r="K98" s="185">
        <f>K183</f>
        <v>0</v>
      </c>
      <c r="L98" s="182"/>
      <c r="M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146</v>
      </c>
      <c r="E99" s="184"/>
      <c r="F99" s="184"/>
      <c r="G99" s="184"/>
      <c r="H99" s="184"/>
      <c r="I99" s="185">
        <f>Q195</f>
        <v>0</v>
      </c>
      <c r="J99" s="185">
        <f>R195</f>
        <v>0</v>
      </c>
      <c r="K99" s="185">
        <f>K195</f>
        <v>0</v>
      </c>
      <c r="L99" s="182"/>
      <c r="M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5"/>
      <c r="C100" s="176"/>
      <c r="D100" s="177" t="s">
        <v>147</v>
      </c>
      <c r="E100" s="178"/>
      <c r="F100" s="178"/>
      <c r="G100" s="178"/>
      <c r="H100" s="178"/>
      <c r="I100" s="179">
        <f>Q197</f>
        <v>0</v>
      </c>
      <c r="J100" s="179">
        <f>R197</f>
        <v>0</v>
      </c>
      <c r="K100" s="179">
        <f>K197</f>
        <v>0</v>
      </c>
      <c r="L100" s="176"/>
      <c r="M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1"/>
      <c r="C101" s="182"/>
      <c r="D101" s="183" t="s">
        <v>148</v>
      </c>
      <c r="E101" s="184"/>
      <c r="F101" s="184"/>
      <c r="G101" s="184"/>
      <c r="H101" s="184"/>
      <c r="I101" s="185">
        <f>Q198</f>
        <v>0</v>
      </c>
      <c r="J101" s="185">
        <f>R198</f>
        <v>0</v>
      </c>
      <c r="K101" s="185">
        <f>K198</f>
        <v>0</v>
      </c>
      <c r="L101" s="182"/>
      <c r="M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149</v>
      </c>
      <c r="E102" s="184"/>
      <c r="F102" s="184"/>
      <c r="G102" s="184"/>
      <c r="H102" s="184"/>
      <c r="I102" s="185">
        <f>Q285</f>
        <v>0</v>
      </c>
      <c r="J102" s="185">
        <f>R285</f>
        <v>0</v>
      </c>
      <c r="K102" s="185">
        <f>K285</f>
        <v>0</v>
      </c>
      <c r="L102" s="182"/>
      <c r="M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150</v>
      </c>
      <c r="E103" s="184"/>
      <c r="F103" s="184"/>
      <c r="G103" s="184"/>
      <c r="H103" s="184"/>
      <c r="I103" s="185">
        <f>Q356</f>
        <v>0</v>
      </c>
      <c r="J103" s="185">
        <f>R356</f>
        <v>0</v>
      </c>
      <c r="K103" s="185">
        <f>K356</f>
        <v>0</v>
      </c>
      <c r="L103" s="182"/>
      <c r="M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151</v>
      </c>
      <c r="E104" s="184"/>
      <c r="F104" s="184"/>
      <c r="G104" s="184"/>
      <c r="H104" s="184"/>
      <c r="I104" s="185">
        <f>Q375</f>
        <v>0</v>
      </c>
      <c r="J104" s="185">
        <f>R375</f>
        <v>0</v>
      </c>
      <c r="K104" s="185">
        <f>K375</f>
        <v>0</v>
      </c>
      <c r="L104" s="182"/>
      <c r="M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152</v>
      </c>
      <c r="E105" s="184"/>
      <c r="F105" s="184"/>
      <c r="G105" s="184"/>
      <c r="H105" s="184"/>
      <c r="I105" s="185">
        <f>Q379</f>
        <v>0</v>
      </c>
      <c r="J105" s="185">
        <f>R379</f>
        <v>0</v>
      </c>
      <c r="K105" s="185">
        <f>K379</f>
        <v>0</v>
      </c>
      <c r="L105" s="182"/>
      <c r="M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153</v>
      </c>
      <c r="E106" s="184"/>
      <c r="F106" s="184"/>
      <c r="G106" s="184"/>
      <c r="H106" s="184"/>
      <c r="I106" s="185">
        <f>Q393</f>
        <v>0</v>
      </c>
      <c r="J106" s="185">
        <f>R393</f>
        <v>0</v>
      </c>
      <c r="K106" s="185">
        <f>K393</f>
        <v>0</v>
      </c>
      <c r="L106" s="182"/>
      <c r="M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154</v>
      </c>
      <c r="E107" s="184"/>
      <c r="F107" s="184"/>
      <c r="G107" s="184"/>
      <c r="H107" s="184"/>
      <c r="I107" s="185">
        <f>Q419</f>
        <v>0</v>
      </c>
      <c r="J107" s="185">
        <f>R419</f>
        <v>0</v>
      </c>
      <c r="K107" s="185">
        <f>K419</f>
        <v>0</v>
      </c>
      <c r="L107" s="182"/>
      <c r="M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155</v>
      </c>
      <c r="E108" s="184"/>
      <c r="F108" s="184"/>
      <c r="G108" s="184"/>
      <c r="H108" s="184"/>
      <c r="I108" s="185">
        <f>Q463</f>
        <v>0</v>
      </c>
      <c r="J108" s="185">
        <f>R463</f>
        <v>0</v>
      </c>
      <c r="K108" s="185">
        <f>K463</f>
        <v>0</v>
      </c>
      <c r="L108" s="182"/>
      <c r="M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5"/>
      <c r="C109" s="176"/>
      <c r="D109" s="177" t="s">
        <v>156</v>
      </c>
      <c r="E109" s="178"/>
      <c r="F109" s="178"/>
      <c r="G109" s="178"/>
      <c r="H109" s="178"/>
      <c r="I109" s="179">
        <f>Q482</f>
        <v>0</v>
      </c>
      <c r="J109" s="179">
        <f>R482</f>
        <v>0</v>
      </c>
      <c r="K109" s="179">
        <f>K482</f>
        <v>0</v>
      </c>
      <c r="L109" s="176"/>
      <c r="M109" s="18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1"/>
      <c r="C110" s="182"/>
      <c r="D110" s="183" t="s">
        <v>157</v>
      </c>
      <c r="E110" s="184"/>
      <c r="F110" s="184"/>
      <c r="G110" s="184"/>
      <c r="H110" s="184"/>
      <c r="I110" s="185">
        <f>Q483</f>
        <v>0</v>
      </c>
      <c r="J110" s="185">
        <f>R483</f>
        <v>0</v>
      </c>
      <c r="K110" s="185">
        <f>K483</f>
        <v>0</v>
      </c>
      <c r="L110" s="182"/>
      <c r="M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1"/>
      <c r="C111" s="182"/>
      <c r="D111" s="183" t="s">
        <v>158</v>
      </c>
      <c r="E111" s="184"/>
      <c r="F111" s="184"/>
      <c r="G111" s="184"/>
      <c r="H111" s="184"/>
      <c r="I111" s="185">
        <f>Q485</f>
        <v>0</v>
      </c>
      <c r="J111" s="185">
        <f>R485</f>
        <v>0</v>
      </c>
      <c r="K111" s="185">
        <f>K485</f>
        <v>0</v>
      </c>
      <c r="L111" s="182"/>
      <c r="M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1"/>
      <c r="C112" s="182"/>
      <c r="D112" s="183" t="s">
        <v>159</v>
      </c>
      <c r="E112" s="184"/>
      <c r="F112" s="184"/>
      <c r="G112" s="184"/>
      <c r="H112" s="184"/>
      <c r="I112" s="185">
        <f>Q488</f>
        <v>0</v>
      </c>
      <c r="J112" s="185">
        <f>R488</f>
        <v>0</v>
      </c>
      <c r="K112" s="185">
        <f>K488</f>
        <v>0</v>
      </c>
      <c r="L112" s="182"/>
      <c r="M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1"/>
      <c r="C113" s="182"/>
      <c r="D113" s="183" t="s">
        <v>160</v>
      </c>
      <c r="E113" s="184"/>
      <c r="F113" s="184"/>
      <c r="G113" s="184"/>
      <c r="H113" s="184"/>
      <c r="I113" s="185">
        <f>Q490</f>
        <v>0</v>
      </c>
      <c r="J113" s="185">
        <f>R490</f>
        <v>0</v>
      </c>
      <c r="K113" s="185">
        <f>K490</f>
        <v>0</v>
      </c>
      <c r="L113" s="182"/>
      <c r="M113" s="18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1"/>
      <c r="C114" s="182"/>
      <c r="D114" s="183" t="s">
        <v>161</v>
      </c>
      <c r="E114" s="184"/>
      <c r="F114" s="184"/>
      <c r="G114" s="184"/>
      <c r="H114" s="184"/>
      <c r="I114" s="185">
        <f>Q492</f>
        <v>0</v>
      </c>
      <c r="J114" s="185">
        <f>R492</f>
        <v>0</v>
      </c>
      <c r="K114" s="185">
        <f>K492</f>
        <v>0</v>
      </c>
      <c r="L114" s="182"/>
      <c r="M114" s="18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162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17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E7</f>
        <v>Oprava ploché střechy MŠ Kosmonautů Sokolov</v>
      </c>
      <c r="F124" s="41"/>
      <c r="G124" s="41"/>
      <c r="H124" s="41"/>
      <c r="I124" s="41"/>
      <c r="J124" s="41"/>
      <c r="K124" s="41"/>
      <c r="L124" s="41"/>
      <c r="M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21</v>
      </c>
      <c r="D126" s="41"/>
      <c r="E126" s="41"/>
      <c r="F126" s="28" t="str">
        <f>F10</f>
        <v xml:space="preserve"> </v>
      </c>
      <c r="G126" s="41"/>
      <c r="H126" s="41"/>
      <c r="I126" s="33" t="s">
        <v>23</v>
      </c>
      <c r="J126" s="80" t="str">
        <f>IF(J10="","",J10)</f>
        <v>16. 1. 2023</v>
      </c>
      <c r="K126" s="41"/>
      <c r="L126" s="41"/>
      <c r="M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25</v>
      </c>
      <c r="D128" s="41"/>
      <c r="E128" s="41"/>
      <c r="F128" s="28" t="str">
        <f>E13</f>
        <v xml:space="preserve"> </v>
      </c>
      <c r="G128" s="41"/>
      <c r="H128" s="41"/>
      <c r="I128" s="33" t="s">
        <v>30</v>
      </c>
      <c r="J128" s="37" t="str">
        <f>E19</f>
        <v>DEKPROJEKT s.r.o.</v>
      </c>
      <c r="K128" s="41"/>
      <c r="L128" s="41"/>
      <c r="M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5.65" customHeight="1">
      <c r="A129" s="39"/>
      <c r="B129" s="40"/>
      <c r="C129" s="33" t="s">
        <v>28</v>
      </c>
      <c r="D129" s="41"/>
      <c r="E129" s="41"/>
      <c r="F129" s="28" t="str">
        <f>IF(E16="","",E16)</f>
        <v>Vyplň údaj</v>
      </c>
      <c r="G129" s="41"/>
      <c r="H129" s="41"/>
      <c r="I129" s="33" t="s">
        <v>33</v>
      </c>
      <c r="J129" s="37" t="str">
        <f>E22</f>
        <v>Ing. Kateřina Petlíková, Ph.D.</v>
      </c>
      <c r="K129" s="41"/>
      <c r="L129" s="41"/>
      <c r="M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87"/>
      <c r="B131" s="188"/>
      <c r="C131" s="189" t="s">
        <v>163</v>
      </c>
      <c r="D131" s="190" t="s">
        <v>61</v>
      </c>
      <c r="E131" s="190" t="s">
        <v>57</v>
      </c>
      <c r="F131" s="190" t="s">
        <v>58</v>
      </c>
      <c r="G131" s="190" t="s">
        <v>164</v>
      </c>
      <c r="H131" s="190" t="s">
        <v>165</v>
      </c>
      <c r="I131" s="190" t="s">
        <v>166</v>
      </c>
      <c r="J131" s="190" t="s">
        <v>167</v>
      </c>
      <c r="K131" s="190" t="s">
        <v>139</v>
      </c>
      <c r="L131" s="191" t="s">
        <v>168</v>
      </c>
      <c r="M131" s="192"/>
      <c r="N131" s="101" t="s">
        <v>1</v>
      </c>
      <c r="O131" s="102" t="s">
        <v>40</v>
      </c>
      <c r="P131" s="102" t="s">
        <v>169</v>
      </c>
      <c r="Q131" s="102" t="s">
        <v>170</v>
      </c>
      <c r="R131" s="102" t="s">
        <v>171</v>
      </c>
      <c r="S131" s="102" t="s">
        <v>172</v>
      </c>
      <c r="T131" s="102" t="s">
        <v>173</v>
      </c>
      <c r="U131" s="102" t="s">
        <v>174</v>
      </c>
      <c r="V131" s="102" t="s">
        <v>175</v>
      </c>
      <c r="W131" s="102" t="s">
        <v>176</v>
      </c>
      <c r="X131" s="103" t="s">
        <v>177</v>
      </c>
      <c r="Y131" s="187"/>
      <c r="Z131" s="187"/>
      <c r="AA131" s="187"/>
      <c r="AB131" s="187"/>
      <c r="AC131" s="187"/>
      <c r="AD131" s="187"/>
      <c r="AE131" s="187"/>
    </row>
    <row r="132" spans="1:63" s="2" customFormat="1" ht="22.8" customHeight="1">
      <c r="A132" s="39"/>
      <c r="B132" s="40"/>
      <c r="C132" s="108" t="s">
        <v>178</v>
      </c>
      <c r="D132" s="41"/>
      <c r="E132" s="41"/>
      <c r="F132" s="41"/>
      <c r="G132" s="41"/>
      <c r="H132" s="41"/>
      <c r="I132" s="41"/>
      <c r="J132" s="41"/>
      <c r="K132" s="193">
        <f>BK132</f>
        <v>0</v>
      </c>
      <c r="L132" s="41"/>
      <c r="M132" s="45"/>
      <c r="N132" s="104"/>
      <c r="O132" s="194"/>
      <c r="P132" s="105"/>
      <c r="Q132" s="195">
        <f>Q133+Q197+Q482</f>
        <v>0</v>
      </c>
      <c r="R132" s="195">
        <f>R133+R197+R482</f>
        <v>0</v>
      </c>
      <c r="S132" s="105"/>
      <c r="T132" s="196">
        <f>T133+T197+T482</f>
        <v>0</v>
      </c>
      <c r="U132" s="105"/>
      <c r="V132" s="196">
        <f>V133+V197+V482</f>
        <v>33.18174254</v>
      </c>
      <c r="W132" s="105"/>
      <c r="X132" s="197">
        <f>X133+X197+X482</f>
        <v>24.03138383</v>
      </c>
      <c r="Y132" s="39"/>
      <c r="Z132" s="39"/>
      <c r="AA132" s="39"/>
      <c r="AB132" s="39"/>
      <c r="AC132" s="39"/>
      <c r="AD132" s="39"/>
      <c r="AE132" s="39"/>
      <c r="AT132" s="18" t="s">
        <v>77</v>
      </c>
      <c r="AU132" s="18" t="s">
        <v>141</v>
      </c>
      <c r="BK132" s="198">
        <f>BK133+BK197+BK482</f>
        <v>0</v>
      </c>
    </row>
    <row r="133" spans="1:63" s="12" customFormat="1" ht="25.9" customHeight="1">
      <c r="A133" s="12"/>
      <c r="B133" s="199"/>
      <c r="C133" s="200"/>
      <c r="D133" s="201" t="s">
        <v>77</v>
      </c>
      <c r="E133" s="202" t="s">
        <v>179</v>
      </c>
      <c r="F133" s="202" t="s">
        <v>180</v>
      </c>
      <c r="G133" s="200"/>
      <c r="H133" s="200"/>
      <c r="I133" s="203"/>
      <c r="J133" s="203"/>
      <c r="K133" s="204">
        <f>BK133</f>
        <v>0</v>
      </c>
      <c r="L133" s="200"/>
      <c r="M133" s="205"/>
      <c r="N133" s="206"/>
      <c r="O133" s="207"/>
      <c r="P133" s="207"/>
      <c r="Q133" s="208">
        <f>Q134+Q148+Q183+Q195</f>
        <v>0</v>
      </c>
      <c r="R133" s="208">
        <f>R134+R148+R183+R195</f>
        <v>0</v>
      </c>
      <c r="S133" s="207"/>
      <c r="T133" s="209">
        <f>T134+T148+T183+T195</f>
        <v>0</v>
      </c>
      <c r="U133" s="207"/>
      <c r="V133" s="209">
        <f>V134+V148+V183+V195</f>
        <v>21.51929921</v>
      </c>
      <c r="W133" s="207"/>
      <c r="X133" s="210">
        <f>X134+X148+X183+X195</f>
        <v>0.3488</v>
      </c>
      <c r="Y133" s="12"/>
      <c r="Z133" s="12"/>
      <c r="AA133" s="12"/>
      <c r="AB133" s="12"/>
      <c r="AC133" s="12"/>
      <c r="AD133" s="12"/>
      <c r="AE133" s="12"/>
      <c r="AR133" s="211" t="s">
        <v>83</v>
      </c>
      <c r="AT133" s="212" t="s">
        <v>77</v>
      </c>
      <c r="AU133" s="212" t="s">
        <v>78</v>
      </c>
      <c r="AY133" s="211" t="s">
        <v>181</v>
      </c>
      <c r="BK133" s="213">
        <f>BK134+BK148+BK183+BK195</f>
        <v>0</v>
      </c>
    </row>
    <row r="134" spans="1:63" s="12" customFormat="1" ht="22.8" customHeight="1">
      <c r="A134" s="12"/>
      <c r="B134" s="199"/>
      <c r="C134" s="200"/>
      <c r="D134" s="201" t="s">
        <v>77</v>
      </c>
      <c r="E134" s="214" t="s">
        <v>182</v>
      </c>
      <c r="F134" s="214" t="s">
        <v>183</v>
      </c>
      <c r="G134" s="200"/>
      <c r="H134" s="200"/>
      <c r="I134" s="203"/>
      <c r="J134" s="203"/>
      <c r="K134" s="215">
        <f>BK134</f>
        <v>0</v>
      </c>
      <c r="L134" s="200"/>
      <c r="M134" s="205"/>
      <c r="N134" s="206"/>
      <c r="O134" s="207"/>
      <c r="P134" s="207"/>
      <c r="Q134" s="208">
        <f>SUM(Q135:Q147)</f>
        <v>0</v>
      </c>
      <c r="R134" s="208">
        <f>SUM(R135:R147)</f>
        <v>0</v>
      </c>
      <c r="S134" s="207"/>
      <c r="T134" s="209">
        <f>SUM(T135:T147)</f>
        <v>0</v>
      </c>
      <c r="U134" s="207"/>
      <c r="V134" s="209">
        <f>SUM(V135:V147)</f>
        <v>21.51929921</v>
      </c>
      <c r="W134" s="207"/>
      <c r="X134" s="210">
        <f>SUM(X135:X147)</f>
        <v>0</v>
      </c>
      <c r="Y134" s="12"/>
      <c r="Z134" s="12"/>
      <c r="AA134" s="12"/>
      <c r="AB134" s="12"/>
      <c r="AC134" s="12"/>
      <c r="AD134" s="12"/>
      <c r="AE134" s="12"/>
      <c r="AR134" s="211" t="s">
        <v>83</v>
      </c>
      <c r="AT134" s="212" t="s">
        <v>77</v>
      </c>
      <c r="AU134" s="212" t="s">
        <v>83</v>
      </c>
      <c r="AY134" s="211" t="s">
        <v>181</v>
      </c>
      <c r="BK134" s="213">
        <f>SUM(BK135:BK147)</f>
        <v>0</v>
      </c>
    </row>
    <row r="135" spans="1:65" s="2" customFormat="1" ht="44.25" customHeight="1">
      <c r="A135" s="39"/>
      <c r="B135" s="40"/>
      <c r="C135" s="216" t="s">
        <v>83</v>
      </c>
      <c r="D135" s="216" t="s">
        <v>184</v>
      </c>
      <c r="E135" s="217" t="s">
        <v>185</v>
      </c>
      <c r="F135" s="218" t="s">
        <v>186</v>
      </c>
      <c r="G135" s="219" t="s">
        <v>87</v>
      </c>
      <c r="H135" s="220">
        <v>57.448</v>
      </c>
      <c r="I135" s="221"/>
      <c r="J135" s="221"/>
      <c r="K135" s="222">
        <f>ROUND(P135*H135,2)</f>
        <v>0</v>
      </c>
      <c r="L135" s="218" t="s">
        <v>187</v>
      </c>
      <c r="M135" s="45"/>
      <c r="N135" s="223" t="s">
        <v>1</v>
      </c>
      <c r="O135" s="224" t="s">
        <v>41</v>
      </c>
      <c r="P135" s="225">
        <f>I135+J135</f>
        <v>0</v>
      </c>
      <c r="Q135" s="225">
        <f>ROUND(I135*H135,2)</f>
        <v>0</v>
      </c>
      <c r="R135" s="225">
        <f>ROUND(J135*H135,2)</f>
        <v>0</v>
      </c>
      <c r="S135" s="92"/>
      <c r="T135" s="226">
        <f>S135*H135</f>
        <v>0</v>
      </c>
      <c r="U135" s="226">
        <v>0.00852</v>
      </c>
      <c r="V135" s="226">
        <f>U135*H135</f>
        <v>0.48945696</v>
      </c>
      <c r="W135" s="226">
        <v>0</v>
      </c>
      <c r="X135" s="227">
        <f>W135*H135</f>
        <v>0</v>
      </c>
      <c r="Y135" s="39"/>
      <c r="Z135" s="39"/>
      <c r="AA135" s="39"/>
      <c r="AB135" s="39"/>
      <c r="AC135" s="39"/>
      <c r="AD135" s="39"/>
      <c r="AE135" s="39"/>
      <c r="AR135" s="228" t="s">
        <v>188</v>
      </c>
      <c r="AT135" s="228" t="s">
        <v>184</v>
      </c>
      <c r="AU135" s="228" t="s">
        <v>89</v>
      </c>
      <c r="AY135" s="18" t="s">
        <v>181</v>
      </c>
      <c r="BE135" s="229">
        <f>IF(O135="základní",K135,0)</f>
        <v>0</v>
      </c>
      <c r="BF135" s="229">
        <f>IF(O135="snížená",K135,0)</f>
        <v>0</v>
      </c>
      <c r="BG135" s="229">
        <f>IF(O135="zákl. přenesená",K135,0)</f>
        <v>0</v>
      </c>
      <c r="BH135" s="229">
        <f>IF(O135="sníž. přenesená",K135,0)</f>
        <v>0</v>
      </c>
      <c r="BI135" s="229">
        <f>IF(O135="nulová",K135,0)</f>
        <v>0</v>
      </c>
      <c r="BJ135" s="18" t="s">
        <v>83</v>
      </c>
      <c r="BK135" s="229">
        <f>ROUND(P135*H135,2)</f>
        <v>0</v>
      </c>
      <c r="BL135" s="18" t="s">
        <v>188</v>
      </c>
      <c r="BM135" s="228" t="s">
        <v>189</v>
      </c>
    </row>
    <row r="136" spans="1:51" s="13" customFormat="1" ht="12">
      <c r="A136" s="13"/>
      <c r="B136" s="230"/>
      <c r="C136" s="231"/>
      <c r="D136" s="232" t="s">
        <v>190</v>
      </c>
      <c r="E136" s="233" t="s">
        <v>1</v>
      </c>
      <c r="F136" s="234" t="s">
        <v>191</v>
      </c>
      <c r="G136" s="231"/>
      <c r="H136" s="233" t="s">
        <v>1</v>
      </c>
      <c r="I136" s="235"/>
      <c r="J136" s="235"/>
      <c r="K136" s="231"/>
      <c r="L136" s="231"/>
      <c r="M136" s="236"/>
      <c r="N136" s="237"/>
      <c r="O136" s="238"/>
      <c r="P136" s="238"/>
      <c r="Q136" s="238"/>
      <c r="R136" s="238"/>
      <c r="S136" s="238"/>
      <c r="T136" s="238"/>
      <c r="U136" s="238"/>
      <c r="V136" s="238"/>
      <c r="W136" s="238"/>
      <c r="X136" s="239"/>
      <c r="Y136" s="13"/>
      <c r="Z136" s="13"/>
      <c r="AA136" s="13"/>
      <c r="AB136" s="13"/>
      <c r="AC136" s="13"/>
      <c r="AD136" s="13"/>
      <c r="AE136" s="13"/>
      <c r="AT136" s="240" t="s">
        <v>190</v>
      </c>
      <c r="AU136" s="240" t="s">
        <v>89</v>
      </c>
      <c r="AV136" s="13" t="s">
        <v>83</v>
      </c>
      <c r="AW136" s="13" t="s">
        <v>5</v>
      </c>
      <c r="AX136" s="13" t="s">
        <v>78</v>
      </c>
      <c r="AY136" s="240" t="s">
        <v>181</v>
      </c>
    </row>
    <row r="137" spans="1:51" s="14" customFormat="1" ht="12">
      <c r="A137" s="14"/>
      <c r="B137" s="241"/>
      <c r="C137" s="242"/>
      <c r="D137" s="232" t="s">
        <v>190</v>
      </c>
      <c r="E137" s="243" t="s">
        <v>1</v>
      </c>
      <c r="F137" s="244" t="s">
        <v>192</v>
      </c>
      <c r="G137" s="242"/>
      <c r="H137" s="245">
        <v>57.448</v>
      </c>
      <c r="I137" s="246"/>
      <c r="J137" s="246"/>
      <c r="K137" s="242"/>
      <c r="L137" s="242"/>
      <c r="M137" s="247"/>
      <c r="N137" s="248"/>
      <c r="O137" s="249"/>
      <c r="P137" s="249"/>
      <c r="Q137" s="249"/>
      <c r="R137" s="249"/>
      <c r="S137" s="249"/>
      <c r="T137" s="249"/>
      <c r="U137" s="249"/>
      <c r="V137" s="249"/>
      <c r="W137" s="249"/>
      <c r="X137" s="250"/>
      <c r="Y137" s="14"/>
      <c r="Z137" s="14"/>
      <c r="AA137" s="14"/>
      <c r="AB137" s="14"/>
      <c r="AC137" s="14"/>
      <c r="AD137" s="14"/>
      <c r="AE137" s="14"/>
      <c r="AT137" s="251" t="s">
        <v>190</v>
      </c>
      <c r="AU137" s="251" t="s">
        <v>89</v>
      </c>
      <c r="AV137" s="14" t="s">
        <v>89</v>
      </c>
      <c r="AW137" s="14" t="s">
        <v>5</v>
      </c>
      <c r="AX137" s="14" t="s">
        <v>78</v>
      </c>
      <c r="AY137" s="251" t="s">
        <v>181</v>
      </c>
    </row>
    <row r="138" spans="1:51" s="15" customFormat="1" ht="12">
      <c r="A138" s="15"/>
      <c r="B138" s="252"/>
      <c r="C138" s="253"/>
      <c r="D138" s="232" t="s">
        <v>190</v>
      </c>
      <c r="E138" s="254" t="s">
        <v>1</v>
      </c>
      <c r="F138" s="255" t="s">
        <v>193</v>
      </c>
      <c r="G138" s="253"/>
      <c r="H138" s="256">
        <v>57.448</v>
      </c>
      <c r="I138" s="257"/>
      <c r="J138" s="257"/>
      <c r="K138" s="253"/>
      <c r="L138" s="253"/>
      <c r="M138" s="258"/>
      <c r="N138" s="259"/>
      <c r="O138" s="260"/>
      <c r="P138" s="260"/>
      <c r="Q138" s="260"/>
      <c r="R138" s="260"/>
      <c r="S138" s="260"/>
      <c r="T138" s="260"/>
      <c r="U138" s="260"/>
      <c r="V138" s="260"/>
      <c r="W138" s="260"/>
      <c r="X138" s="261"/>
      <c r="Y138" s="15"/>
      <c r="Z138" s="15"/>
      <c r="AA138" s="15"/>
      <c r="AB138" s="15"/>
      <c r="AC138" s="15"/>
      <c r="AD138" s="15"/>
      <c r="AE138" s="15"/>
      <c r="AT138" s="262" t="s">
        <v>190</v>
      </c>
      <c r="AU138" s="262" t="s">
        <v>89</v>
      </c>
      <c r="AV138" s="15" t="s">
        <v>188</v>
      </c>
      <c r="AW138" s="15" t="s">
        <v>5</v>
      </c>
      <c r="AX138" s="15" t="s">
        <v>83</v>
      </c>
      <c r="AY138" s="262" t="s">
        <v>181</v>
      </c>
    </row>
    <row r="139" spans="1:65" s="2" customFormat="1" ht="24.15" customHeight="1">
      <c r="A139" s="39"/>
      <c r="B139" s="40"/>
      <c r="C139" s="263" t="s">
        <v>89</v>
      </c>
      <c r="D139" s="263" t="s">
        <v>194</v>
      </c>
      <c r="E139" s="264" t="s">
        <v>195</v>
      </c>
      <c r="F139" s="265" t="s">
        <v>196</v>
      </c>
      <c r="G139" s="266" t="s">
        <v>87</v>
      </c>
      <c r="H139" s="267">
        <v>60.32</v>
      </c>
      <c r="I139" s="268"/>
      <c r="J139" s="269"/>
      <c r="K139" s="270">
        <f>ROUND(P139*H139,2)</f>
        <v>0</v>
      </c>
      <c r="L139" s="265" t="s">
        <v>187</v>
      </c>
      <c r="M139" s="271"/>
      <c r="N139" s="272" t="s">
        <v>1</v>
      </c>
      <c r="O139" s="224" t="s">
        <v>41</v>
      </c>
      <c r="P139" s="225">
        <f>I139+J139</f>
        <v>0</v>
      </c>
      <c r="Q139" s="225">
        <f>ROUND(I139*H139,2)</f>
        <v>0</v>
      </c>
      <c r="R139" s="225">
        <f>ROUND(J139*H139,2)</f>
        <v>0</v>
      </c>
      <c r="S139" s="92"/>
      <c r="T139" s="226">
        <f>S139*H139</f>
        <v>0</v>
      </c>
      <c r="U139" s="226">
        <v>0.0025</v>
      </c>
      <c r="V139" s="226">
        <f>U139*H139</f>
        <v>0.15080000000000002</v>
      </c>
      <c r="W139" s="226">
        <v>0</v>
      </c>
      <c r="X139" s="227">
        <f>W139*H139</f>
        <v>0</v>
      </c>
      <c r="Y139" s="39"/>
      <c r="Z139" s="39"/>
      <c r="AA139" s="39"/>
      <c r="AB139" s="39"/>
      <c r="AC139" s="39"/>
      <c r="AD139" s="39"/>
      <c r="AE139" s="39"/>
      <c r="AR139" s="228" t="s">
        <v>197</v>
      </c>
      <c r="AT139" s="228" t="s">
        <v>194</v>
      </c>
      <c r="AU139" s="228" t="s">
        <v>89</v>
      </c>
      <c r="AY139" s="18" t="s">
        <v>181</v>
      </c>
      <c r="BE139" s="229">
        <f>IF(O139="základní",K139,0)</f>
        <v>0</v>
      </c>
      <c r="BF139" s="229">
        <f>IF(O139="snížená",K139,0)</f>
        <v>0</v>
      </c>
      <c r="BG139" s="229">
        <f>IF(O139="zákl. přenesená",K139,0)</f>
        <v>0</v>
      </c>
      <c r="BH139" s="229">
        <f>IF(O139="sníž. přenesená",K139,0)</f>
        <v>0</v>
      </c>
      <c r="BI139" s="229">
        <f>IF(O139="nulová",K139,0)</f>
        <v>0</v>
      </c>
      <c r="BJ139" s="18" t="s">
        <v>83</v>
      </c>
      <c r="BK139" s="229">
        <f>ROUND(P139*H139,2)</f>
        <v>0</v>
      </c>
      <c r="BL139" s="18" t="s">
        <v>188</v>
      </c>
      <c r="BM139" s="228" t="s">
        <v>198</v>
      </c>
    </row>
    <row r="140" spans="1:51" s="14" customFormat="1" ht="12">
      <c r="A140" s="14"/>
      <c r="B140" s="241"/>
      <c r="C140" s="242"/>
      <c r="D140" s="232" t="s">
        <v>190</v>
      </c>
      <c r="E140" s="242"/>
      <c r="F140" s="244" t="s">
        <v>199</v>
      </c>
      <c r="G140" s="242"/>
      <c r="H140" s="245">
        <v>60.32</v>
      </c>
      <c r="I140" s="246"/>
      <c r="J140" s="246"/>
      <c r="K140" s="242"/>
      <c r="L140" s="242"/>
      <c r="M140" s="247"/>
      <c r="N140" s="248"/>
      <c r="O140" s="249"/>
      <c r="P140" s="249"/>
      <c r="Q140" s="249"/>
      <c r="R140" s="249"/>
      <c r="S140" s="249"/>
      <c r="T140" s="249"/>
      <c r="U140" s="249"/>
      <c r="V140" s="249"/>
      <c r="W140" s="249"/>
      <c r="X140" s="250"/>
      <c r="Y140" s="14"/>
      <c r="Z140" s="14"/>
      <c r="AA140" s="14"/>
      <c r="AB140" s="14"/>
      <c r="AC140" s="14"/>
      <c r="AD140" s="14"/>
      <c r="AE140" s="14"/>
      <c r="AT140" s="251" t="s">
        <v>190</v>
      </c>
      <c r="AU140" s="251" t="s">
        <v>89</v>
      </c>
      <c r="AV140" s="14" t="s">
        <v>89</v>
      </c>
      <c r="AW140" s="14" t="s">
        <v>4</v>
      </c>
      <c r="AX140" s="14" t="s">
        <v>83</v>
      </c>
      <c r="AY140" s="251" t="s">
        <v>181</v>
      </c>
    </row>
    <row r="141" spans="1:65" s="2" customFormat="1" ht="24.15" customHeight="1">
      <c r="A141" s="39"/>
      <c r="B141" s="40"/>
      <c r="C141" s="216" t="s">
        <v>118</v>
      </c>
      <c r="D141" s="216" t="s">
        <v>184</v>
      </c>
      <c r="E141" s="217" t="s">
        <v>200</v>
      </c>
      <c r="F141" s="218" t="s">
        <v>201</v>
      </c>
      <c r="G141" s="219" t="s">
        <v>87</v>
      </c>
      <c r="H141" s="220">
        <v>54.175</v>
      </c>
      <c r="I141" s="221"/>
      <c r="J141" s="221"/>
      <c r="K141" s="222">
        <f>ROUND(P141*H141,2)</f>
        <v>0</v>
      </c>
      <c r="L141" s="218" t="s">
        <v>187</v>
      </c>
      <c r="M141" s="45"/>
      <c r="N141" s="223" t="s">
        <v>1</v>
      </c>
      <c r="O141" s="224" t="s">
        <v>41</v>
      </c>
      <c r="P141" s="225">
        <f>I141+J141</f>
        <v>0</v>
      </c>
      <c r="Q141" s="225">
        <f>ROUND(I141*H141,2)</f>
        <v>0</v>
      </c>
      <c r="R141" s="225">
        <f>ROUND(J141*H141,2)</f>
        <v>0</v>
      </c>
      <c r="S141" s="92"/>
      <c r="T141" s="226">
        <f>S141*H141</f>
        <v>0</v>
      </c>
      <c r="U141" s="226">
        <v>0.02363</v>
      </c>
      <c r="V141" s="226">
        <f>U141*H141</f>
        <v>1.28015525</v>
      </c>
      <c r="W141" s="226">
        <v>0</v>
      </c>
      <c r="X141" s="227">
        <f>W141*H141</f>
        <v>0</v>
      </c>
      <c r="Y141" s="39"/>
      <c r="Z141" s="39"/>
      <c r="AA141" s="39"/>
      <c r="AB141" s="39"/>
      <c r="AC141" s="39"/>
      <c r="AD141" s="39"/>
      <c r="AE141" s="39"/>
      <c r="AR141" s="228" t="s">
        <v>188</v>
      </c>
      <c r="AT141" s="228" t="s">
        <v>184</v>
      </c>
      <c r="AU141" s="228" t="s">
        <v>89</v>
      </c>
      <c r="AY141" s="18" t="s">
        <v>181</v>
      </c>
      <c r="BE141" s="229">
        <f>IF(O141="základní",K141,0)</f>
        <v>0</v>
      </c>
      <c r="BF141" s="229">
        <f>IF(O141="snížená",K141,0)</f>
        <v>0</v>
      </c>
      <c r="BG141" s="229">
        <f>IF(O141="zákl. přenesená",K141,0)</f>
        <v>0</v>
      </c>
      <c r="BH141" s="229">
        <f>IF(O141="sníž. přenesená",K141,0)</f>
        <v>0</v>
      </c>
      <c r="BI141" s="229">
        <f>IF(O141="nulová",K141,0)</f>
        <v>0</v>
      </c>
      <c r="BJ141" s="18" t="s">
        <v>83</v>
      </c>
      <c r="BK141" s="229">
        <f>ROUND(P141*H141,2)</f>
        <v>0</v>
      </c>
      <c r="BL141" s="18" t="s">
        <v>188</v>
      </c>
      <c r="BM141" s="228" t="s">
        <v>202</v>
      </c>
    </row>
    <row r="142" spans="1:51" s="13" customFormat="1" ht="12">
      <c r="A142" s="13"/>
      <c r="B142" s="230"/>
      <c r="C142" s="231"/>
      <c r="D142" s="232" t="s">
        <v>190</v>
      </c>
      <c r="E142" s="233" t="s">
        <v>1</v>
      </c>
      <c r="F142" s="234" t="s">
        <v>191</v>
      </c>
      <c r="G142" s="231"/>
      <c r="H142" s="233" t="s">
        <v>1</v>
      </c>
      <c r="I142" s="235"/>
      <c r="J142" s="235"/>
      <c r="K142" s="231"/>
      <c r="L142" s="231"/>
      <c r="M142" s="236"/>
      <c r="N142" s="237"/>
      <c r="O142" s="238"/>
      <c r="P142" s="238"/>
      <c r="Q142" s="238"/>
      <c r="R142" s="238"/>
      <c r="S142" s="238"/>
      <c r="T142" s="238"/>
      <c r="U142" s="238"/>
      <c r="V142" s="238"/>
      <c r="W142" s="238"/>
      <c r="X142" s="239"/>
      <c r="Y142" s="13"/>
      <c r="Z142" s="13"/>
      <c r="AA142" s="13"/>
      <c r="AB142" s="13"/>
      <c r="AC142" s="13"/>
      <c r="AD142" s="13"/>
      <c r="AE142" s="13"/>
      <c r="AT142" s="240" t="s">
        <v>190</v>
      </c>
      <c r="AU142" s="240" t="s">
        <v>89</v>
      </c>
      <c r="AV142" s="13" t="s">
        <v>83</v>
      </c>
      <c r="AW142" s="13" t="s">
        <v>5</v>
      </c>
      <c r="AX142" s="13" t="s">
        <v>78</v>
      </c>
      <c r="AY142" s="240" t="s">
        <v>181</v>
      </c>
    </row>
    <row r="143" spans="1:51" s="14" customFormat="1" ht="12">
      <c r="A143" s="14"/>
      <c r="B143" s="241"/>
      <c r="C143" s="242"/>
      <c r="D143" s="232" t="s">
        <v>190</v>
      </c>
      <c r="E143" s="243" t="s">
        <v>1</v>
      </c>
      <c r="F143" s="244" t="s">
        <v>203</v>
      </c>
      <c r="G143" s="242"/>
      <c r="H143" s="245">
        <v>54.175</v>
      </c>
      <c r="I143" s="246"/>
      <c r="J143" s="246"/>
      <c r="K143" s="242"/>
      <c r="L143" s="242"/>
      <c r="M143" s="247"/>
      <c r="N143" s="248"/>
      <c r="O143" s="249"/>
      <c r="P143" s="249"/>
      <c r="Q143" s="249"/>
      <c r="R143" s="249"/>
      <c r="S143" s="249"/>
      <c r="T143" s="249"/>
      <c r="U143" s="249"/>
      <c r="V143" s="249"/>
      <c r="W143" s="249"/>
      <c r="X143" s="250"/>
      <c r="Y143" s="14"/>
      <c r="Z143" s="14"/>
      <c r="AA143" s="14"/>
      <c r="AB143" s="14"/>
      <c r="AC143" s="14"/>
      <c r="AD143" s="14"/>
      <c r="AE143" s="14"/>
      <c r="AT143" s="251" t="s">
        <v>190</v>
      </c>
      <c r="AU143" s="251" t="s">
        <v>89</v>
      </c>
      <c r="AV143" s="14" t="s">
        <v>89</v>
      </c>
      <c r="AW143" s="14" t="s">
        <v>5</v>
      </c>
      <c r="AX143" s="14" t="s">
        <v>78</v>
      </c>
      <c r="AY143" s="251" t="s">
        <v>181</v>
      </c>
    </row>
    <row r="144" spans="1:51" s="15" customFormat="1" ht="12">
      <c r="A144" s="15"/>
      <c r="B144" s="252"/>
      <c r="C144" s="253"/>
      <c r="D144" s="232" t="s">
        <v>190</v>
      </c>
      <c r="E144" s="254" t="s">
        <v>1</v>
      </c>
      <c r="F144" s="255" t="s">
        <v>193</v>
      </c>
      <c r="G144" s="253"/>
      <c r="H144" s="256">
        <v>54.175</v>
      </c>
      <c r="I144" s="257"/>
      <c r="J144" s="257"/>
      <c r="K144" s="253"/>
      <c r="L144" s="253"/>
      <c r="M144" s="258"/>
      <c r="N144" s="259"/>
      <c r="O144" s="260"/>
      <c r="P144" s="260"/>
      <c r="Q144" s="260"/>
      <c r="R144" s="260"/>
      <c r="S144" s="260"/>
      <c r="T144" s="260"/>
      <c r="U144" s="260"/>
      <c r="V144" s="260"/>
      <c r="W144" s="260"/>
      <c r="X144" s="261"/>
      <c r="Y144" s="15"/>
      <c r="Z144" s="15"/>
      <c r="AA144" s="15"/>
      <c r="AB144" s="15"/>
      <c r="AC144" s="15"/>
      <c r="AD144" s="15"/>
      <c r="AE144" s="15"/>
      <c r="AT144" s="262" t="s">
        <v>190</v>
      </c>
      <c r="AU144" s="262" t="s">
        <v>89</v>
      </c>
      <c r="AV144" s="15" t="s">
        <v>188</v>
      </c>
      <c r="AW144" s="15" t="s">
        <v>5</v>
      </c>
      <c r="AX144" s="15" t="s">
        <v>83</v>
      </c>
      <c r="AY144" s="262" t="s">
        <v>181</v>
      </c>
    </row>
    <row r="145" spans="1:65" s="2" customFormat="1" ht="24.15" customHeight="1">
      <c r="A145" s="39"/>
      <c r="B145" s="40"/>
      <c r="C145" s="216" t="s">
        <v>188</v>
      </c>
      <c r="D145" s="216" t="s">
        <v>184</v>
      </c>
      <c r="E145" s="217" t="s">
        <v>204</v>
      </c>
      <c r="F145" s="218" t="s">
        <v>205</v>
      </c>
      <c r="G145" s="219" t="s">
        <v>87</v>
      </c>
      <c r="H145" s="220">
        <v>254.531</v>
      </c>
      <c r="I145" s="221"/>
      <c r="J145" s="221"/>
      <c r="K145" s="222">
        <f>ROUND(P145*H145,2)</f>
        <v>0</v>
      </c>
      <c r="L145" s="218" t="s">
        <v>1</v>
      </c>
      <c r="M145" s="45"/>
      <c r="N145" s="223" t="s">
        <v>1</v>
      </c>
      <c r="O145" s="224" t="s">
        <v>41</v>
      </c>
      <c r="P145" s="225">
        <f>I145+J145</f>
        <v>0</v>
      </c>
      <c r="Q145" s="225">
        <f>ROUND(I145*H145,2)</f>
        <v>0</v>
      </c>
      <c r="R145" s="225">
        <f>ROUND(J145*H145,2)</f>
        <v>0</v>
      </c>
      <c r="S145" s="92"/>
      <c r="T145" s="226">
        <f>S145*H145</f>
        <v>0</v>
      </c>
      <c r="U145" s="226">
        <v>0.077</v>
      </c>
      <c r="V145" s="226">
        <f>U145*H145</f>
        <v>19.598887</v>
      </c>
      <c r="W145" s="226">
        <v>0</v>
      </c>
      <c r="X145" s="227">
        <f>W145*H145</f>
        <v>0</v>
      </c>
      <c r="Y145" s="39"/>
      <c r="Z145" s="39"/>
      <c r="AA145" s="39"/>
      <c r="AB145" s="39"/>
      <c r="AC145" s="39"/>
      <c r="AD145" s="39"/>
      <c r="AE145" s="39"/>
      <c r="AR145" s="228" t="s">
        <v>188</v>
      </c>
      <c r="AT145" s="228" t="s">
        <v>184</v>
      </c>
      <c r="AU145" s="228" t="s">
        <v>89</v>
      </c>
      <c r="AY145" s="18" t="s">
        <v>181</v>
      </c>
      <c r="BE145" s="229">
        <f>IF(O145="základní",K145,0)</f>
        <v>0</v>
      </c>
      <c r="BF145" s="229">
        <f>IF(O145="snížená",K145,0)</f>
        <v>0</v>
      </c>
      <c r="BG145" s="229">
        <f>IF(O145="zákl. přenesená",K145,0)</f>
        <v>0</v>
      </c>
      <c r="BH145" s="229">
        <f>IF(O145="sníž. přenesená",K145,0)</f>
        <v>0</v>
      </c>
      <c r="BI145" s="229">
        <f>IF(O145="nulová",K145,0)</f>
        <v>0</v>
      </c>
      <c r="BJ145" s="18" t="s">
        <v>83</v>
      </c>
      <c r="BK145" s="229">
        <f>ROUND(P145*H145,2)</f>
        <v>0</v>
      </c>
      <c r="BL145" s="18" t="s">
        <v>188</v>
      </c>
      <c r="BM145" s="228" t="s">
        <v>206</v>
      </c>
    </row>
    <row r="146" spans="1:51" s="14" customFormat="1" ht="12">
      <c r="A146" s="14"/>
      <c r="B146" s="241"/>
      <c r="C146" s="242"/>
      <c r="D146" s="232" t="s">
        <v>190</v>
      </c>
      <c r="E146" s="243" t="s">
        <v>1</v>
      </c>
      <c r="F146" s="244" t="s">
        <v>115</v>
      </c>
      <c r="G146" s="242"/>
      <c r="H146" s="245">
        <v>254.531</v>
      </c>
      <c r="I146" s="246"/>
      <c r="J146" s="246"/>
      <c r="K146" s="242"/>
      <c r="L146" s="242"/>
      <c r="M146" s="247"/>
      <c r="N146" s="248"/>
      <c r="O146" s="249"/>
      <c r="P146" s="249"/>
      <c r="Q146" s="249"/>
      <c r="R146" s="249"/>
      <c r="S146" s="249"/>
      <c r="T146" s="249"/>
      <c r="U146" s="249"/>
      <c r="V146" s="249"/>
      <c r="W146" s="249"/>
      <c r="X146" s="250"/>
      <c r="Y146" s="14"/>
      <c r="Z146" s="14"/>
      <c r="AA146" s="14"/>
      <c r="AB146" s="14"/>
      <c r="AC146" s="14"/>
      <c r="AD146" s="14"/>
      <c r="AE146" s="14"/>
      <c r="AT146" s="251" t="s">
        <v>190</v>
      </c>
      <c r="AU146" s="251" t="s">
        <v>89</v>
      </c>
      <c r="AV146" s="14" t="s">
        <v>89</v>
      </c>
      <c r="AW146" s="14" t="s">
        <v>5</v>
      </c>
      <c r="AX146" s="14" t="s">
        <v>78</v>
      </c>
      <c r="AY146" s="251" t="s">
        <v>181</v>
      </c>
    </row>
    <row r="147" spans="1:51" s="15" customFormat="1" ht="12">
      <c r="A147" s="15"/>
      <c r="B147" s="252"/>
      <c r="C147" s="253"/>
      <c r="D147" s="232" t="s">
        <v>190</v>
      </c>
      <c r="E147" s="254" t="s">
        <v>1</v>
      </c>
      <c r="F147" s="255" t="s">
        <v>193</v>
      </c>
      <c r="G147" s="253"/>
      <c r="H147" s="256">
        <v>254.531</v>
      </c>
      <c r="I147" s="257"/>
      <c r="J147" s="257"/>
      <c r="K147" s="253"/>
      <c r="L147" s="253"/>
      <c r="M147" s="258"/>
      <c r="N147" s="259"/>
      <c r="O147" s="260"/>
      <c r="P147" s="260"/>
      <c r="Q147" s="260"/>
      <c r="R147" s="260"/>
      <c r="S147" s="260"/>
      <c r="T147" s="260"/>
      <c r="U147" s="260"/>
      <c r="V147" s="260"/>
      <c r="W147" s="260"/>
      <c r="X147" s="261"/>
      <c r="Y147" s="15"/>
      <c r="Z147" s="15"/>
      <c r="AA147" s="15"/>
      <c r="AB147" s="15"/>
      <c r="AC147" s="15"/>
      <c r="AD147" s="15"/>
      <c r="AE147" s="15"/>
      <c r="AT147" s="262" t="s">
        <v>190</v>
      </c>
      <c r="AU147" s="262" t="s">
        <v>89</v>
      </c>
      <c r="AV147" s="15" t="s">
        <v>188</v>
      </c>
      <c r="AW147" s="15" t="s">
        <v>5</v>
      </c>
      <c r="AX147" s="15" t="s">
        <v>83</v>
      </c>
      <c r="AY147" s="262" t="s">
        <v>181</v>
      </c>
    </row>
    <row r="148" spans="1:63" s="12" customFormat="1" ht="22.8" customHeight="1">
      <c r="A148" s="12"/>
      <c r="B148" s="199"/>
      <c r="C148" s="200"/>
      <c r="D148" s="201" t="s">
        <v>77</v>
      </c>
      <c r="E148" s="214" t="s">
        <v>207</v>
      </c>
      <c r="F148" s="214" t="s">
        <v>208</v>
      </c>
      <c r="G148" s="200"/>
      <c r="H148" s="200"/>
      <c r="I148" s="203"/>
      <c r="J148" s="203"/>
      <c r="K148" s="215">
        <f>BK148</f>
        <v>0</v>
      </c>
      <c r="L148" s="200"/>
      <c r="M148" s="205"/>
      <c r="N148" s="206"/>
      <c r="O148" s="207"/>
      <c r="P148" s="207"/>
      <c r="Q148" s="208">
        <f>SUM(Q149:Q182)</f>
        <v>0</v>
      </c>
      <c r="R148" s="208">
        <f>SUM(R149:R182)</f>
        <v>0</v>
      </c>
      <c r="S148" s="207"/>
      <c r="T148" s="209">
        <f>SUM(T149:T182)</f>
        <v>0</v>
      </c>
      <c r="U148" s="207"/>
      <c r="V148" s="209">
        <f>SUM(V149:V182)</f>
        <v>0</v>
      </c>
      <c r="W148" s="207"/>
      <c r="X148" s="210">
        <f>SUM(X149:X182)</f>
        <v>0.3488</v>
      </c>
      <c r="Y148" s="12"/>
      <c r="Z148" s="12"/>
      <c r="AA148" s="12"/>
      <c r="AB148" s="12"/>
      <c r="AC148" s="12"/>
      <c r="AD148" s="12"/>
      <c r="AE148" s="12"/>
      <c r="AR148" s="211" t="s">
        <v>83</v>
      </c>
      <c r="AT148" s="212" t="s">
        <v>77</v>
      </c>
      <c r="AU148" s="212" t="s">
        <v>83</v>
      </c>
      <c r="AY148" s="211" t="s">
        <v>181</v>
      </c>
      <c r="BK148" s="213">
        <f>SUM(BK149:BK182)</f>
        <v>0</v>
      </c>
    </row>
    <row r="149" spans="1:65" s="2" customFormat="1" ht="33" customHeight="1">
      <c r="A149" s="39"/>
      <c r="B149" s="40"/>
      <c r="C149" s="216" t="s">
        <v>209</v>
      </c>
      <c r="D149" s="216" t="s">
        <v>184</v>
      </c>
      <c r="E149" s="217" t="s">
        <v>210</v>
      </c>
      <c r="F149" s="218" t="s">
        <v>211</v>
      </c>
      <c r="G149" s="219" t="s">
        <v>87</v>
      </c>
      <c r="H149" s="220">
        <v>553.15</v>
      </c>
      <c r="I149" s="221"/>
      <c r="J149" s="221"/>
      <c r="K149" s="222">
        <f>ROUND(P149*H149,2)</f>
        <v>0</v>
      </c>
      <c r="L149" s="218" t="s">
        <v>212</v>
      </c>
      <c r="M149" s="45"/>
      <c r="N149" s="223" t="s">
        <v>1</v>
      </c>
      <c r="O149" s="224" t="s">
        <v>41</v>
      </c>
      <c r="P149" s="225">
        <f>I149+J149</f>
        <v>0</v>
      </c>
      <c r="Q149" s="225">
        <f>ROUND(I149*H149,2)</f>
        <v>0</v>
      </c>
      <c r="R149" s="225">
        <f>ROUND(J149*H149,2)</f>
        <v>0</v>
      </c>
      <c r="S149" s="92"/>
      <c r="T149" s="226">
        <f>S149*H149</f>
        <v>0</v>
      </c>
      <c r="U149" s="226">
        <v>0</v>
      </c>
      <c r="V149" s="226">
        <f>U149*H149</f>
        <v>0</v>
      </c>
      <c r="W149" s="226">
        <v>0</v>
      </c>
      <c r="X149" s="227">
        <f>W149*H149</f>
        <v>0</v>
      </c>
      <c r="Y149" s="39"/>
      <c r="Z149" s="39"/>
      <c r="AA149" s="39"/>
      <c r="AB149" s="39"/>
      <c r="AC149" s="39"/>
      <c r="AD149" s="39"/>
      <c r="AE149" s="39"/>
      <c r="AR149" s="228" t="s">
        <v>188</v>
      </c>
      <c r="AT149" s="228" t="s">
        <v>184</v>
      </c>
      <c r="AU149" s="228" t="s">
        <v>89</v>
      </c>
      <c r="AY149" s="18" t="s">
        <v>181</v>
      </c>
      <c r="BE149" s="229">
        <f>IF(O149="základní",K149,0)</f>
        <v>0</v>
      </c>
      <c r="BF149" s="229">
        <f>IF(O149="snížená",K149,0)</f>
        <v>0</v>
      </c>
      <c r="BG149" s="229">
        <f>IF(O149="zákl. přenesená",K149,0)</f>
        <v>0</v>
      </c>
      <c r="BH149" s="229">
        <f>IF(O149="sníž. přenesená",K149,0)</f>
        <v>0</v>
      </c>
      <c r="BI149" s="229">
        <f>IF(O149="nulová",K149,0)</f>
        <v>0</v>
      </c>
      <c r="BJ149" s="18" t="s">
        <v>83</v>
      </c>
      <c r="BK149" s="229">
        <f>ROUND(P149*H149,2)</f>
        <v>0</v>
      </c>
      <c r="BL149" s="18" t="s">
        <v>188</v>
      </c>
      <c r="BM149" s="228" t="s">
        <v>213</v>
      </c>
    </row>
    <row r="150" spans="1:51" s="14" customFormat="1" ht="12">
      <c r="A150" s="14"/>
      <c r="B150" s="241"/>
      <c r="C150" s="242"/>
      <c r="D150" s="232" t="s">
        <v>190</v>
      </c>
      <c r="E150" s="243" t="s">
        <v>1</v>
      </c>
      <c r="F150" s="244" t="s">
        <v>214</v>
      </c>
      <c r="G150" s="242"/>
      <c r="H150" s="245">
        <v>496</v>
      </c>
      <c r="I150" s="246"/>
      <c r="J150" s="246"/>
      <c r="K150" s="242"/>
      <c r="L150" s="242"/>
      <c r="M150" s="247"/>
      <c r="N150" s="248"/>
      <c r="O150" s="249"/>
      <c r="P150" s="249"/>
      <c r="Q150" s="249"/>
      <c r="R150" s="249"/>
      <c r="S150" s="249"/>
      <c r="T150" s="249"/>
      <c r="U150" s="249"/>
      <c r="V150" s="249"/>
      <c r="W150" s="249"/>
      <c r="X150" s="250"/>
      <c r="Y150" s="14"/>
      <c r="Z150" s="14"/>
      <c r="AA150" s="14"/>
      <c r="AB150" s="14"/>
      <c r="AC150" s="14"/>
      <c r="AD150" s="14"/>
      <c r="AE150" s="14"/>
      <c r="AT150" s="251" t="s">
        <v>190</v>
      </c>
      <c r="AU150" s="251" t="s">
        <v>89</v>
      </c>
      <c r="AV150" s="14" t="s">
        <v>89</v>
      </c>
      <c r="AW150" s="14" t="s">
        <v>5</v>
      </c>
      <c r="AX150" s="14" t="s">
        <v>78</v>
      </c>
      <c r="AY150" s="251" t="s">
        <v>181</v>
      </c>
    </row>
    <row r="151" spans="1:51" s="14" customFormat="1" ht="12">
      <c r="A151" s="14"/>
      <c r="B151" s="241"/>
      <c r="C151" s="242"/>
      <c r="D151" s="232" t="s">
        <v>190</v>
      </c>
      <c r="E151" s="243" t="s">
        <v>1</v>
      </c>
      <c r="F151" s="244" t="s">
        <v>215</v>
      </c>
      <c r="G151" s="242"/>
      <c r="H151" s="245">
        <v>57.15</v>
      </c>
      <c r="I151" s="246"/>
      <c r="J151" s="246"/>
      <c r="K151" s="242"/>
      <c r="L151" s="242"/>
      <c r="M151" s="247"/>
      <c r="N151" s="248"/>
      <c r="O151" s="249"/>
      <c r="P151" s="249"/>
      <c r="Q151" s="249"/>
      <c r="R151" s="249"/>
      <c r="S151" s="249"/>
      <c r="T151" s="249"/>
      <c r="U151" s="249"/>
      <c r="V151" s="249"/>
      <c r="W151" s="249"/>
      <c r="X151" s="250"/>
      <c r="Y151" s="14"/>
      <c r="Z151" s="14"/>
      <c r="AA151" s="14"/>
      <c r="AB151" s="14"/>
      <c r="AC151" s="14"/>
      <c r="AD151" s="14"/>
      <c r="AE151" s="14"/>
      <c r="AT151" s="251" t="s">
        <v>190</v>
      </c>
      <c r="AU151" s="251" t="s">
        <v>89</v>
      </c>
      <c r="AV151" s="14" t="s">
        <v>89</v>
      </c>
      <c r="AW151" s="14" t="s">
        <v>5</v>
      </c>
      <c r="AX151" s="14" t="s">
        <v>78</v>
      </c>
      <c r="AY151" s="251" t="s">
        <v>181</v>
      </c>
    </row>
    <row r="152" spans="1:51" s="15" customFormat="1" ht="12">
      <c r="A152" s="15"/>
      <c r="B152" s="252"/>
      <c r="C152" s="253"/>
      <c r="D152" s="232" t="s">
        <v>190</v>
      </c>
      <c r="E152" s="254" t="s">
        <v>112</v>
      </c>
      <c r="F152" s="255" t="s">
        <v>193</v>
      </c>
      <c r="G152" s="253"/>
      <c r="H152" s="256">
        <v>553.15</v>
      </c>
      <c r="I152" s="257"/>
      <c r="J152" s="257"/>
      <c r="K152" s="253"/>
      <c r="L152" s="253"/>
      <c r="M152" s="258"/>
      <c r="N152" s="259"/>
      <c r="O152" s="260"/>
      <c r="P152" s="260"/>
      <c r="Q152" s="260"/>
      <c r="R152" s="260"/>
      <c r="S152" s="260"/>
      <c r="T152" s="260"/>
      <c r="U152" s="260"/>
      <c r="V152" s="260"/>
      <c r="W152" s="260"/>
      <c r="X152" s="261"/>
      <c r="Y152" s="15"/>
      <c r="Z152" s="15"/>
      <c r="AA152" s="15"/>
      <c r="AB152" s="15"/>
      <c r="AC152" s="15"/>
      <c r="AD152" s="15"/>
      <c r="AE152" s="15"/>
      <c r="AT152" s="262" t="s">
        <v>190</v>
      </c>
      <c r="AU152" s="262" t="s">
        <v>89</v>
      </c>
      <c r="AV152" s="15" t="s">
        <v>188</v>
      </c>
      <c r="AW152" s="15" t="s">
        <v>5</v>
      </c>
      <c r="AX152" s="15" t="s">
        <v>83</v>
      </c>
      <c r="AY152" s="262" t="s">
        <v>181</v>
      </c>
    </row>
    <row r="153" spans="1:65" s="2" customFormat="1" ht="33" customHeight="1">
      <c r="A153" s="39"/>
      <c r="B153" s="40"/>
      <c r="C153" s="216" t="s">
        <v>182</v>
      </c>
      <c r="D153" s="216" t="s">
        <v>184</v>
      </c>
      <c r="E153" s="217" t="s">
        <v>216</v>
      </c>
      <c r="F153" s="218" t="s">
        <v>217</v>
      </c>
      <c r="G153" s="219" t="s">
        <v>87</v>
      </c>
      <c r="H153" s="220">
        <v>38720.5</v>
      </c>
      <c r="I153" s="221"/>
      <c r="J153" s="221"/>
      <c r="K153" s="222">
        <f>ROUND(P153*H153,2)</f>
        <v>0</v>
      </c>
      <c r="L153" s="218" t="s">
        <v>187</v>
      </c>
      <c r="M153" s="45"/>
      <c r="N153" s="223" t="s">
        <v>1</v>
      </c>
      <c r="O153" s="224" t="s">
        <v>41</v>
      </c>
      <c r="P153" s="225">
        <f>I153+J153</f>
        <v>0</v>
      </c>
      <c r="Q153" s="225">
        <f>ROUND(I153*H153,2)</f>
        <v>0</v>
      </c>
      <c r="R153" s="225">
        <f>ROUND(J153*H153,2)</f>
        <v>0</v>
      </c>
      <c r="S153" s="92"/>
      <c r="T153" s="226">
        <f>S153*H153</f>
        <v>0</v>
      </c>
      <c r="U153" s="226">
        <v>0</v>
      </c>
      <c r="V153" s="226">
        <f>U153*H153</f>
        <v>0</v>
      </c>
      <c r="W153" s="226">
        <v>0</v>
      </c>
      <c r="X153" s="227">
        <f>W153*H153</f>
        <v>0</v>
      </c>
      <c r="Y153" s="39"/>
      <c r="Z153" s="39"/>
      <c r="AA153" s="39"/>
      <c r="AB153" s="39"/>
      <c r="AC153" s="39"/>
      <c r="AD153" s="39"/>
      <c r="AE153" s="39"/>
      <c r="AR153" s="228" t="s">
        <v>188</v>
      </c>
      <c r="AT153" s="228" t="s">
        <v>184</v>
      </c>
      <c r="AU153" s="228" t="s">
        <v>89</v>
      </c>
      <c r="AY153" s="18" t="s">
        <v>181</v>
      </c>
      <c r="BE153" s="229">
        <f>IF(O153="základní",K153,0)</f>
        <v>0</v>
      </c>
      <c r="BF153" s="229">
        <f>IF(O153="snížená",K153,0)</f>
        <v>0</v>
      </c>
      <c r="BG153" s="229">
        <f>IF(O153="zákl. přenesená",K153,0)</f>
        <v>0</v>
      </c>
      <c r="BH153" s="229">
        <f>IF(O153="sníž. přenesená",K153,0)</f>
        <v>0</v>
      </c>
      <c r="BI153" s="229">
        <f>IF(O153="nulová",K153,0)</f>
        <v>0</v>
      </c>
      <c r="BJ153" s="18" t="s">
        <v>83</v>
      </c>
      <c r="BK153" s="229">
        <f>ROUND(P153*H153,2)</f>
        <v>0</v>
      </c>
      <c r="BL153" s="18" t="s">
        <v>188</v>
      </c>
      <c r="BM153" s="228" t="s">
        <v>218</v>
      </c>
    </row>
    <row r="154" spans="1:51" s="14" customFormat="1" ht="12">
      <c r="A154" s="14"/>
      <c r="B154" s="241"/>
      <c r="C154" s="242"/>
      <c r="D154" s="232" t="s">
        <v>190</v>
      </c>
      <c r="E154" s="243" t="s">
        <v>1</v>
      </c>
      <c r="F154" s="244" t="s">
        <v>219</v>
      </c>
      <c r="G154" s="242"/>
      <c r="H154" s="245">
        <v>38720.5</v>
      </c>
      <c r="I154" s="246"/>
      <c r="J154" s="246"/>
      <c r="K154" s="242"/>
      <c r="L154" s="242"/>
      <c r="M154" s="247"/>
      <c r="N154" s="248"/>
      <c r="O154" s="249"/>
      <c r="P154" s="249"/>
      <c r="Q154" s="249"/>
      <c r="R154" s="249"/>
      <c r="S154" s="249"/>
      <c r="T154" s="249"/>
      <c r="U154" s="249"/>
      <c r="V154" s="249"/>
      <c r="W154" s="249"/>
      <c r="X154" s="250"/>
      <c r="Y154" s="14"/>
      <c r="Z154" s="14"/>
      <c r="AA154" s="14"/>
      <c r="AB154" s="14"/>
      <c r="AC154" s="14"/>
      <c r="AD154" s="14"/>
      <c r="AE154" s="14"/>
      <c r="AT154" s="251" t="s">
        <v>190</v>
      </c>
      <c r="AU154" s="251" t="s">
        <v>89</v>
      </c>
      <c r="AV154" s="14" t="s">
        <v>89</v>
      </c>
      <c r="AW154" s="14" t="s">
        <v>5</v>
      </c>
      <c r="AX154" s="14" t="s">
        <v>78</v>
      </c>
      <c r="AY154" s="251" t="s">
        <v>181</v>
      </c>
    </row>
    <row r="155" spans="1:51" s="15" customFormat="1" ht="12">
      <c r="A155" s="15"/>
      <c r="B155" s="252"/>
      <c r="C155" s="253"/>
      <c r="D155" s="232" t="s">
        <v>190</v>
      </c>
      <c r="E155" s="254" t="s">
        <v>1</v>
      </c>
      <c r="F155" s="255" t="s">
        <v>193</v>
      </c>
      <c r="G155" s="253"/>
      <c r="H155" s="256">
        <v>38720.5</v>
      </c>
      <c r="I155" s="257"/>
      <c r="J155" s="257"/>
      <c r="K155" s="253"/>
      <c r="L155" s="253"/>
      <c r="M155" s="258"/>
      <c r="N155" s="259"/>
      <c r="O155" s="260"/>
      <c r="P155" s="260"/>
      <c r="Q155" s="260"/>
      <c r="R155" s="260"/>
      <c r="S155" s="260"/>
      <c r="T155" s="260"/>
      <c r="U155" s="260"/>
      <c r="V155" s="260"/>
      <c r="W155" s="260"/>
      <c r="X155" s="261"/>
      <c r="Y155" s="15"/>
      <c r="Z155" s="15"/>
      <c r="AA155" s="15"/>
      <c r="AB155" s="15"/>
      <c r="AC155" s="15"/>
      <c r="AD155" s="15"/>
      <c r="AE155" s="15"/>
      <c r="AT155" s="262" t="s">
        <v>190</v>
      </c>
      <c r="AU155" s="262" t="s">
        <v>89</v>
      </c>
      <c r="AV155" s="15" t="s">
        <v>188</v>
      </c>
      <c r="AW155" s="15" t="s">
        <v>5</v>
      </c>
      <c r="AX155" s="15" t="s">
        <v>83</v>
      </c>
      <c r="AY155" s="262" t="s">
        <v>181</v>
      </c>
    </row>
    <row r="156" spans="1:65" s="2" customFormat="1" ht="33" customHeight="1">
      <c r="A156" s="39"/>
      <c r="B156" s="40"/>
      <c r="C156" s="216" t="s">
        <v>220</v>
      </c>
      <c r="D156" s="216" t="s">
        <v>184</v>
      </c>
      <c r="E156" s="217" t="s">
        <v>221</v>
      </c>
      <c r="F156" s="218" t="s">
        <v>222</v>
      </c>
      <c r="G156" s="219" t="s">
        <v>87</v>
      </c>
      <c r="H156" s="220">
        <v>553.15</v>
      </c>
      <c r="I156" s="221"/>
      <c r="J156" s="221"/>
      <c r="K156" s="222">
        <f>ROUND(P156*H156,2)</f>
        <v>0</v>
      </c>
      <c r="L156" s="218" t="s">
        <v>212</v>
      </c>
      <c r="M156" s="45"/>
      <c r="N156" s="223" t="s">
        <v>1</v>
      </c>
      <c r="O156" s="224" t="s">
        <v>41</v>
      </c>
      <c r="P156" s="225">
        <f>I156+J156</f>
        <v>0</v>
      </c>
      <c r="Q156" s="225">
        <f>ROUND(I156*H156,2)</f>
        <v>0</v>
      </c>
      <c r="R156" s="225">
        <f>ROUND(J156*H156,2)</f>
        <v>0</v>
      </c>
      <c r="S156" s="92"/>
      <c r="T156" s="226">
        <f>S156*H156</f>
        <v>0</v>
      </c>
      <c r="U156" s="226">
        <v>0</v>
      </c>
      <c r="V156" s="226">
        <f>U156*H156</f>
        <v>0</v>
      </c>
      <c r="W156" s="226">
        <v>0</v>
      </c>
      <c r="X156" s="227">
        <f>W156*H156</f>
        <v>0</v>
      </c>
      <c r="Y156" s="39"/>
      <c r="Z156" s="39"/>
      <c r="AA156" s="39"/>
      <c r="AB156" s="39"/>
      <c r="AC156" s="39"/>
      <c r="AD156" s="39"/>
      <c r="AE156" s="39"/>
      <c r="AR156" s="228" t="s">
        <v>188</v>
      </c>
      <c r="AT156" s="228" t="s">
        <v>184</v>
      </c>
      <c r="AU156" s="228" t="s">
        <v>89</v>
      </c>
      <c r="AY156" s="18" t="s">
        <v>181</v>
      </c>
      <c r="BE156" s="229">
        <f>IF(O156="základní",K156,0)</f>
        <v>0</v>
      </c>
      <c r="BF156" s="229">
        <f>IF(O156="snížená",K156,0)</f>
        <v>0</v>
      </c>
      <c r="BG156" s="229">
        <f>IF(O156="zákl. přenesená",K156,0)</f>
        <v>0</v>
      </c>
      <c r="BH156" s="229">
        <f>IF(O156="sníž. přenesená",K156,0)</f>
        <v>0</v>
      </c>
      <c r="BI156" s="229">
        <f>IF(O156="nulová",K156,0)</f>
        <v>0</v>
      </c>
      <c r="BJ156" s="18" t="s">
        <v>83</v>
      </c>
      <c r="BK156" s="229">
        <f>ROUND(P156*H156,2)</f>
        <v>0</v>
      </c>
      <c r="BL156" s="18" t="s">
        <v>188</v>
      </c>
      <c r="BM156" s="228" t="s">
        <v>223</v>
      </c>
    </row>
    <row r="157" spans="1:51" s="14" customFormat="1" ht="12">
      <c r="A157" s="14"/>
      <c r="B157" s="241"/>
      <c r="C157" s="242"/>
      <c r="D157" s="232" t="s">
        <v>190</v>
      </c>
      <c r="E157" s="243" t="s">
        <v>1</v>
      </c>
      <c r="F157" s="244" t="s">
        <v>112</v>
      </c>
      <c r="G157" s="242"/>
      <c r="H157" s="245">
        <v>553.15</v>
      </c>
      <c r="I157" s="246"/>
      <c r="J157" s="246"/>
      <c r="K157" s="242"/>
      <c r="L157" s="242"/>
      <c r="M157" s="247"/>
      <c r="N157" s="248"/>
      <c r="O157" s="249"/>
      <c r="P157" s="249"/>
      <c r="Q157" s="249"/>
      <c r="R157" s="249"/>
      <c r="S157" s="249"/>
      <c r="T157" s="249"/>
      <c r="U157" s="249"/>
      <c r="V157" s="249"/>
      <c r="W157" s="249"/>
      <c r="X157" s="250"/>
      <c r="Y157" s="14"/>
      <c r="Z157" s="14"/>
      <c r="AA157" s="14"/>
      <c r="AB157" s="14"/>
      <c r="AC157" s="14"/>
      <c r="AD157" s="14"/>
      <c r="AE157" s="14"/>
      <c r="AT157" s="251" t="s">
        <v>190</v>
      </c>
      <c r="AU157" s="251" t="s">
        <v>89</v>
      </c>
      <c r="AV157" s="14" t="s">
        <v>89</v>
      </c>
      <c r="AW157" s="14" t="s">
        <v>5</v>
      </c>
      <c r="AX157" s="14" t="s">
        <v>78</v>
      </c>
      <c r="AY157" s="251" t="s">
        <v>181</v>
      </c>
    </row>
    <row r="158" spans="1:51" s="15" customFormat="1" ht="12">
      <c r="A158" s="15"/>
      <c r="B158" s="252"/>
      <c r="C158" s="253"/>
      <c r="D158" s="232" t="s">
        <v>190</v>
      </c>
      <c r="E158" s="254" t="s">
        <v>1</v>
      </c>
      <c r="F158" s="255" t="s">
        <v>193</v>
      </c>
      <c r="G158" s="253"/>
      <c r="H158" s="256">
        <v>553.15</v>
      </c>
      <c r="I158" s="257"/>
      <c r="J158" s="257"/>
      <c r="K158" s="253"/>
      <c r="L158" s="253"/>
      <c r="M158" s="258"/>
      <c r="N158" s="259"/>
      <c r="O158" s="260"/>
      <c r="P158" s="260"/>
      <c r="Q158" s="260"/>
      <c r="R158" s="260"/>
      <c r="S158" s="260"/>
      <c r="T158" s="260"/>
      <c r="U158" s="260"/>
      <c r="V158" s="260"/>
      <c r="W158" s="260"/>
      <c r="X158" s="261"/>
      <c r="Y158" s="15"/>
      <c r="Z158" s="15"/>
      <c r="AA158" s="15"/>
      <c r="AB158" s="15"/>
      <c r="AC158" s="15"/>
      <c r="AD158" s="15"/>
      <c r="AE158" s="15"/>
      <c r="AT158" s="262" t="s">
        <v>190</v>
      </c>
      <c r="AU158" s="262" t="s">
        <v>89</v>
      </c>
      <c r="AV158" s="15" t="s">
        <v>188</v>
      </c>
      <c r="AW158" s="15" t="s">
        <v>5</v>
      </c>
      <c r="AX158" s="15" t="s">
        <v>83</v>
      </c>
      <c r="AY158" s="262" t="s">
        <v>181</v>
      </c>
    </row>
    <row r="159" spans="1:65" s="2" customFormat="1" ht="24.15" customHeight="1">
      <c r="A159" s="39"/>
      <c r="B159" s="40"/>
      <c r="C159" s="216" t="s">
        <v>197</v>
      </c>
      <c r="D159" s="216" t="s">
        <v>184</v>
      </c>
      <c r="E159" s="217" t="s">
        <v>224</v>
      </c>
      <c r="F159" s="218" t="s">
        <v>225</v>
      </c>
      <c r="G159" s="219" t="s">
        <v>87</v>
      </c>
      <c r="H159" s="220">
        <v>553.15</v>
      </c>
      <c r="I159" s="221"/>
      <c r="J159" s="221"/>
      <c r="K159" s="222">
        <f>ROUND(P159*H159,2)</f>
        <v>0</v>
      </c>
      <c r="L159" s="218" t="s">
        <v>212</v>
      </c>
      <c r="M159" s="45"/>
      <c r="N159" s="223" t="s">
        <v>1</v>
      </c>
      <c r="O159" s="224" t="s">
        <v>41</v>
      </c>
      <c r="P159" s="225">
        <f>I159+J159</f>
        <v>0</v>
      </c>
      <c r="Q159" s="225">
        <f>ROUND(I159*H159,2)</f>
        <v>0</v>
      </c>
      <c r="R159" s="225">
        <f>ROUND(J159*H159,2)</f>
        <v>0</v>
      </c>
      <c r="S159" s="92"/>
      <c r="T159" s="226">
        <f>S159*H159</f>
        <v>0</v>
      </c>
      <c r="U159" s="226">
        <v>0</v>
      </c>
      <c r="V159" s="226">
        <f>U159*H159</f>
        <v>0</v>
      </c>
      <c r="W159" s="226">
        <v>0</v>
      </c>
      <c r="X159" s="227">
        <f>W159*H159</f>
        <v>0</v>
      </c>
      <c r="Y159" s="39"/>
      <c r="Z159" s="39"/>
      <c r="AA159" s="39"/>
      <c r="AB159" s="39"/>
      <c r="AC159" s="39"/>
      <c r="AD159" s="39"/>
      <c r="AE159" s="39"/>
      <c r="AR159" s="228" t="s">
        <v>188</v>
      </c>
      <c r="AT159" s="228" t="s">
        <v>184</v>
      </c>
      <c r="AU159" s="228" t="s">
        <v>89</v>
      </c>
      <c r="AY159" s="18" t="s">
        <v>181</v>
      </c>
      <c r="BE159" s="229">
        <f>IF(O159="základní",K159,0)</f>
        <v>0</v>
      </c>
      <c r="BF159" s="229">
        <f>IF(O159="snížená",K159,0)</f>
        <v>0</v>
      </c>
      <c r="BG159" s="229">
        <f>IF(O159="zákl. přenesená",K159,0)</f>
        <v>0</v>
      </c>
      <c r="BH159" s="229">
        <f>IF(O159="sníž. přenesená",K159,0)</f>
        <v>0</v>
      </c>
      <c r="BI159" s="229">
        <f>IF(O159="nulová",K159,0)</f>
        <v>0</v>
      </c>
      <c r="BJ159" s="18" t="s">
        <v>83</v>
      </c>
      <c r="BK159" s="229">
        <f>ROUND(P159*H159,2)</f>
        <v>0</v>
      </c>
      <c r="BL159" s="18" t="s">
        <v>188</v>
      </c>
      <c r="BM159" s="228" t="s">
        <v>226</v>
      </c>
    </row>
    <row r="160" spans="1:51" s="14" customFormat="1" ht="12">
      <c r="A160" s="14"/>
      <c r="B160" s="241"/>
      <c r="C160" s="242"/>
      <c r="D160" s="232" t="s">
        <v>190</v>
      </c>
      <c r="E160" s="243" t="s">
        <v>1</v>
      </c>
      <c r="F160" s="244" t="s">
        <v>112</v>
      </c>
      <c r="G160" s="242"/>
      <c r="H160" s="245">
        <v>553.15</v>
      </c>
      <c r="I160" s="246"/>
      <c r="J160" s="246"/>
      <c r="K160" s="242"/>
      <c r="L160" s="242"/>
      <c r="M160" s="247"/>
      <c r="N160" s="248"/>
      <c r="O160" s="249"/>
      <c r="P160" s="249"/>
      <c r="Q160" s="249"/>
      <c r="R160" s="249"/>
      <c r="S160" s="249"/>
      <c r="T160" s="249"/>
      <c r="U160" s="249"/>
      <c r="V160" s="249"/>
      <c r="W160" s="249"/>
      <c r="X160" s="250"/>
      <c r="Y160" s="14"/>
      <c r="Z160" s="14"/>
      <c r="AA160" s="14"/>
      <c r="AB160" s="14"/>
      <c r="AC160" s="14"/>
      <c r="AD160" s="14"/>
      <c r="AE160" s="14"/>
      <c r="AT160" s="251" t="s">
        <v>190</v>
      </c>
      <c r="AU160" s="251" t="s">
        <v>89</v>
      </c>
      <c r="AV160" s="14" t="s">
        <v>89</v>
      </c>
      <c r="AW160" s="14" t="s">
        <v>5</v>
      </c>
      <c r="AX160" s="14" t="s">
        <v>78</v>
      </c>
      <c r="AY160" s="251" t="s">
        <v>181</v>
      </c>
    </row>
    <row r="161" spans="1:51" s="15" customFormat="1" ht="12">
      <c r="A161" s="15"/>
      <c r="B161" s="252"/>
      <c r="C161" s="253"/>
      <c r="D161" s="232" t="s">
        <v>190</v>
      </c>
      <c r="E161" s="254" t="s">
        <v>1</v>
      </c>
      <c r="F161" s="255" t="s">
        <v>193</v>
      </c>
      <c r="G161" s="253"/>
      <c r="H161" s="256">
        <v>553.15</v>
      </c>
      <c r="I161" s="257"/>
      <c r="J161" s="257"/>
      <c r="K161" s="253"/>
      <c r="L161" s="253"/>
      <c r="M161" s="258"/>
      <c r="N161" s="259"/>
      <c r="O161" s="260"/>
      <c r="P161" s="260"/>
      <c r="Q161" s="260"/>
      <c r="R161" s="260"/>
      <c r="S161" s="260"/>
      <c r="T161" s="260"/>
      <c r="U161" s="260"/>
      <c r="V161" s="260"/>
      <c r="W161" s="260"/>
      <c r="X161" s="261"/>
      <c r="Y161" s="15"/>
      <c r="Z161" s="15"/>
      <c r="AA161" s="15"/>
      <c r="AB161" s="15"/>
      <c r="AC161" s="15"/>
      <c r="AD161" s="15"/>
      <c r="AE161" s="15"/>
      <c r="AT161" s="262" t="s">
        <v>190</v>
      </c>
      <c r="AU161" s="262" t="s">
        <v>89</v>
      </c>
      <c r="AV161" s="15" t="s">
        <v>188</v>
      </c>
      <c r="AW161" s="15" t="s">
        <v>5</v>
      </c>
      <c r="AX161" s="15" t="s">
        <v>83</v>
      </c>
      <c r="AY161" s="262" t="s">
        <v>181</v>
      </c>
    </row>
    <row r="162" spans="1:65" s="2" customFormat="1" ht="12">
      <c r="A162" s="39"/>
      <c r="B162" s="40"/>
      <c r="C162" s="216" t="s">
        <v>207</v>
      </c>
      <c r="D162" s="216" t="s">
        <v>184</v>
      </c>
      <c r="E162" s="217" t="s">
        <v>227</v>
      </c>
      <c r="F162" s="218" t="s">
        <v>228</v>
      </c>
      <c r="G162" s="219" t="s">
        <v>87</v>
      </c>
      <c r="H162" s="220">
        <v>38720.5</v>
      </c>
      <c r="I162" s="221"/>
      <c r="J162" s="221"/>
      <c r="K162" s="222">
        <f>ROUND(P162*H162,2)</f>
        <v>0</v>
      </c>
      <c r="L162" s="218" t="s">
        <v>212</v>
      </c>
      <c r="M162" s="45"/>
      <c r="N162" s="223" t="s">
        <v>1</v>
      </c>
      <c r="O162" s="224" t="s">
        <v>41</v>
      </c>
      <c r="P162" s="225">
        <f>I162+J162</f>
        <v>0</v>
      </c>
      <c r="Q162" s="225">
        <f>ROUND(I162*H162,2)</f>
        <v>0</v>
      </c>
      <c r="R162" s="225">
        <f>ROUND(J162*H162,2)</f>
        <v>0</v>
      </c>
      <c r="S162" s="92"/>
      <c r="T162" s="226">
        <f>S162*H162</f>
        <v>0</v>
      </c>
      <c r="U162" s="226">
        <v>0</v>
      </c>
      <c r="V162" s="226">
        <f>U162*H162</f>
        <v>0</v>
      </c>
      <c r="W162" s="226">
        <v>0</v>
      </c>
      <c r="X162" s="227">
        <f>W162*H162</f>
        <v>0</v>
      </c>
      <c r="Y162" s="39"/>
      <c r="Z162" s="39"/>
      <c r="AA162" s="39"/>
      <c r="AB162" s="39"/>
      <c r="AC162" s="39"/>
      <c r="AD162" s="39"/>
      <c r="AE162" s="39"/>
      <c r="AR162" s="228" t="s">
        <v>188</v>
      </c>
      <c r="AT162" s="228" t="s">
        <v>184</v>
      </c>
      <c r="AU162" s="228" t="s">
        <v>89</v>
      </c>
      <c r="AY162" s="18" t="s">
        <v>181</v>
      </c>
      <c r="BE162" s="229">
        <f>IF(O162="základní",K162,0)</f>
        <v>0</v>
      </c>
      <c r="BF162" s="229">
        <f>IF(O162="snížená",K162,0)</f>
        <v>0</v>
      </c>
      <c r="BG162" s="229">
        <f>IF(O162="zákl. přenesená",K162,0)</f>
        <v>0</v>
      </c>
      <c r="BH162" s="229">
        <f>IF(O162="sníž. přenesená",K162,0)</f>
        <v>0</v>
      </c>
      <c r="BI162" s="229">
        <f>IF(O162="nulová",K162,0)</f>
        <v>0</v>
      </c>
      <c r="BJ162" s="18" t="s">
        <v>83</v>
      </c>
      <c r="BK162" s="229">
        <f>ROUND(P162*H162,2)</f>
        <v>0</v>
      </c>
      <c r="BL162" s="18" t="s">
        <v>188</v>
      </c>
      <c r="BM162" s="228" t="s">
        <v>229</v>
      </c>
    </row>
    <row r="163" spans="1:51" s="14" customFormat="1" ht="12">
      <c r="A163" s="14"/>
      <c r="B163" s="241"/>
      <c r="C163" s="242"/>
      <c r="D163" s="232" t="s">
        <v>190</v>
      </c>
      <c r="E163" s="243" t="s">
        <v>1</v>
      </c>
      <c r="F163" s="244" t="s">
        <v>219</v>
      </c>
      <c r="G163" s="242"/>
      <c r="H163" s="245">
        <v>38720.5</v>
      </c>
      <c r="I163" s="246"/>
      <c r="J163" s="246"/>
      <c r="K163" s="242"/>
      <c r="L163" s="242"/>
      <c r="M163" s="247"/>
      <c r="N163" s="248"/>
      <c r="O163" s="249"/>
      <c r="P163" s="249"/>
      <c r="Q163" s="249"/>
      <c r="R163" s="249"/>
      <c r="S163" s="249"/>
      <c r="T163" s="249"/>
      <c r="U163" s="249"/>
      <c r="V163" s="249"/>
      <c r="W163" s="249"/>
      <c r="X163" s="250"/>
      <c r="Y163" s="14"/>
      <c r="Z163" s="14"/>
      <c r="AA163" s="14"/>
      <c r="AB163" s="14"/>
      <c r="AC163" s="14"/>
      <c r="AD163" s="14"/>
      <c r="AE163" s="14"/>
      <c r="AT163" s="251" t="s">
        <v>190</v>
      </c>
      <c r="AU163" s="251" t="s">
        <v>89</v>
      </c>
      <c r="AV163" s="14" t="s">
        <v>89</v>
      </c>
      <c r="AW163" s="14" t="s">
        <v>5</v>
      </c>
      <c r="AX163" s="14" t="s">
        <v>78</v>
      </c>
      <c r="AY163" s="251" t="s">
        <v>181</v>
      </c>
    </row>
    <row r="164" spans="1:51" s="15" customFormat="1" ht="12">
      <c r="A164" s="15"/>
      <c r="B164" s="252"/>
      <c r="C164" s="253"/>
      <c r="D164" s="232" t="s">
        <v>190</v>
      </c>
      <c r="E164" s="254" t="s">
        <v>1</v>
      </c>
      <c r="F164" s="255" t="s">
        <v>193</v>
      </c>
      <c r="G164" s="253"/>
      <c r="H164" s="256">
        <v>38720.5</v>
      </c>
      <c r="I164" s="257"/>
      <c r="J164" s="257"/>
      <c r="K164" s="253"/>
      <c r="L164" s="253"/>
      <c r="M164" s="258"/>
      <c r="N164" s="259"/>
      <c r="O164" s="260"/>
      <c r="P164" s="260"/>
      <c r="Q164" s="260"/>
      <c r="R164" s="260"/>
      <c r="S164" s="260"/>
      <c r="T164" s="260"/>
      <c r="U164" s="260"/>
      <c r="V164" s="260"/>
      <c r="W164" s="260"/>
      <c r="X164" s="261"/>
      <c r="Y164" s="15"/>
      <c r="Z164" s="15"/>
      <c r="AA164" s="15"/>
      <c r="AB164" s="15"/>
      <c r="AC164" s="15"/>
      <c r="AD164" s="15"/>
      <c r="AE164" s="15"/>
      <c r="AT164" s="262" t="s">
        <v>190</v>
      </c>
      <c r="AU164" s="262" t="s">
        <v>89</v>
      </c>
      <c r="AV164" s="15" t="s">
        <v>188</v>
      </c>
      <c r="AW164" s="15" t="s">
        <v>5</v>
      </c>
      <c r="AX164" s="15" t="s">
        <v>83</v>
      </c>
      <c r="AY164" s="262" t="s">
        <v>181</v>
      </c>
    </row>
    <row r="165" spans="1:65" s="2" customFormat="1" ht="12">
      <c r="A165" s="39"/>
      <c r="B165" s="40"/>
      <c r="C165" s="216" t="s">
        <v>230</v>
      </c>
      <c r="D165" s="216" t="s">
        <v>184</v>
      </c>
      <c r="E165" s="217" t="s">
        <v>231</v>
      </c>
      <c r="F165" s="218" t="s">
        <v>232</v>
      </c>
      <c r="G165" s="219" t="s">
        <v>87</v>
      </c>
      <c r="H165" s="220">
        <v>553.15</v>
      </c>
      <c r="I165" s="221"/>
      <c r="J165" s="221"/>
      <c r="K165" s="222">
        <f>ROUND(P165*H165,2)</f>
        <v>0</v>
      </c>
      <c r="L165" s="218" t="s">
        <v>212</v>
      </c>
      <c r="M165" s="45"/>
      <c r="N165" s="223" t="s">
        <v>1</v>
      </c>
      <c r="O165" s="224" t="s">
        <v>41</v>
      </c>
      <c r="P165" s="225">
        <f>I165+J165</f>
        <v>0</v>
      </c>
      <c r="Q165" s="225">
        <f>ROUND(I165*H165,2)</f>
        <v>0</v>
      </c>
      <c r="R165" s="225">
        <f>ROUND(J165*H165,2)</f>
        <v>0</v>
      </c>
      <c r="S165" s="92"/>
      <c r="T165" s="226">
        <f>S165*H165</f>
        <v>0</v>
      </c>
      <c r="U165" s="226">
        <v>0</v>
      </c>
      <c r="V165" s="226">
        <f>U165*H165</f>
        <v>0</v>
      </c>
      <c r="W165" s="226">
        <v>0</v>
      </c>
      <c r="X165" s="227">
        <f>W165*H165</f>
        <v>0</v>
      </c>
      <c r="Y165" s="39"/>
      <c r="Z165" s="39"/>
      <c r="AA165" s="39"/>
      <c r="AB165" s="39"/>
      <c r="AC165" s="39"/>
      <c r="AD165" s="39"/>
      <c r="AE165" s="39"/>
      <c r="AR165" s="228" t="s">
        <v>188</v>
      </c>
      <c r="AT165" s="228" t="s">
        <v>184</v>
      </c>
      <c r="AU165" s="228" t="s">
        <v>89</v>
      </c>
      <c r="AY165" s="18" t="s">
        <v>181</v>
      </c>
      <c r="BE165" s="229">
        <f>IF(O165="základní",K165,0)</f>
        <v>0</v>
      </c>
      <c r="BF165" s="229">
        <f>IF(O165="snížená",K165,0)</f>
        <v>0</v>
      </c>
      <c r="BG165" s="229">
        <f>IF(O165="zákl. přenesená",K165,0)</f>
        <v>0</v>
      </c>
      <c r="BH165" s="229">
        <f>IF(O165="sníž. přenesená",K165,0)</f>
        <v>0</v>
      </c>
      <c r="BI165" s="229">
        <f>IF(O165="nulová",K165,0)</f>
        <v>0</v>
      </c>
      <c r="BJ165" s="18" t="s">
        <v>83</v>
      </c>
      <c r="BK165" s="229">
        <f>ROUND(P165*H165,2)</f>
        <v>0</v>
      </c>
      <c r="BL165" s="18" t="s">
        <v>188</v>
      </c>
      <c r="BM165" s="228" t="s">
        <v>233</v>
      </c>
    </row>
    <row r="166" spans="1:51" s="14" customFormat="1" ht="12">
      <c r="A166" s="14"/>
      <c r="B166" s="241"/>
      <c r="C166" s="242"/>
      <c r="D166" s="232" t="s">
        <v>190</v>
      </c>
      <c r="E166" s="243" t="s">
        <v>1</v>
      </c>
      <c r="F166" s="244" t="s">
        <v>112</v>
      </c>
      <c r="G166" s="242"/>
      <c r="H166" s="245">
        <v>553.15</v>
      </c>
      <c r="I166" s="246"/>
      <c r="J166" s="246"/>
      <c r="K166" s="242"/>
      <c r="L166" s="242"/>
      <c r="M166" s="247"/>
      <c r="N166" s="248"/>
      <c r="O166" s="249"/>
      <c r="P166" s="249"/>
      <c r="Q166" s="249"/>
      <c r="R166" s="249"/>
      <c r="S166" s="249"/>
      <c r="T166" s="249"/>
      <c r="U166" s="249"/>
      <c r="V166" s="249"/>
      <c r="W166" s="249"/>
      <c r="X166" s="250"/>
      <c r="Y166" s="14"/>
      <c r="Z166" s="14"/>
      <c r="AA166" s="14"/>
      <c r="AB166" s="14"/>
      <c r="AC166" s="14"/>
      <c r="AD166" s="14"/>
      <c r="AE166" s="14"/>
      <c r="AT166" s="251" t="s">
        <v>190</v>
      </c>
      <c r="AU166" s="251" t="s">
        <v>89</v>
      </c>
      <c r="AV166" s="14" t="s">
        <v>89</v>
      </c>
      <c r="AW166" s="14" t="s">
        <v>5</v>
      </c>
      <c r="AX166" s="14" t="s">
        <v>78</v>
      </c>
      <c r="AY166" s="251" t="s">
        <v>181</v>
      </c>
    </row>
    <row r="167" spans="1:51" s="15" customFormat="1" ht="12">
      <c r="A167" s="15"/>
      <c r="B167" s="252"/>
      <c r="C167" s="253"/>
      <c r="D167" s="232" t="s">
        <v>190</v>
      </c>
      <c r="E167" s="254" t="s">
        <v>1</v>
      </c>
      <c r="F167" s="255" t="s">
        <v>193</v>
      </c>
      <c r="G167" s="253"/>
      <c r="H167" s="256">
        <v>553.15</v>
      </c>
      <c r="I167" s="257"/>
      <c r="J167" s="257"/>
      <c r="K167" s="253"/>
      <c r="L167" s="253"/>
      <c r="M167" s="258"/>
      <c r="N167" s="259"/>
      <c r="O167" s="260"/>
      <c r="P167" s="260"/>
      <c r="Q167" s="260"/>
      <c r="R167" s="260"/>
      <c r="S167" s="260"/>
      <c r="T167" s="260"/>
      <c r="U167" s="260"/>
      <c r="V167" s="260"/>
      <c r="W167" s="260"/>
      <c r="X167" s="261"/>
      <c r="Y167" s="15"/>
      <c r="Z167" s="15"/>
      <c r="AA167" s="15"/>
      <c r="AB167" s="15"/>
      <c r="AC167" s="15"/>
      <c r="AD167" s="15"/>
      <c r="AE167" s="15"/>
      <c r="AT167" s="262" t="s">
        <v>190</v>
      </c>
      <c r="AU167" s="262" t="s">
        <v>89</v>
      </c>
      <c r="AV167" s="15" t="s">
        <v>188</v>
      </c>
      <c r="AW167" s="15" t="s">
        <v>5</v>
      </c>
      <c r="AX167" s="15" t="s">
        <v>83</v>
      </c>
      <c r="AY167" s="262" t="s">
        <v>181</v>
      </c>
    </row>
    <row r="168" spans="1:65" s="2" customFormat="1" ht="24.15" customHeight="1">
      <c r="A168" s="39"/>
      <c r="B168" s="40"/>
      <c r="C168" s="216" t="s">
        <v>234</v>
      </c>
      <c r="D168" s="216" t="s">
        <v>184</v>
      </c>
      <c r="E168" s="217" t="s">
        <v>235</v>
      </c>
      <c r="F168" s="218" t="s">
        <v>236</v>
      </c>
      <c r="G168" s="219" t="s">
        <v>87</v>
      </c>
      <c r="H168" s="220">
        <v>313.339</v>
      </c>
      <c r="I168" s="221"/>
      <c r="J168" s="221"/>
      <c r="K168" s="222">
        <f>ROUND(P168*H168,2)</f>
        <v>0</v>
      </c>
      <c r="L168" s="218" t="s">
        <v>187</v>
      </c>
      <c r="M168" s="45"/>
      <c r="N168" s="223" t="s">
        <v>1</v>
      </c>
      <c r="O168" s="224" t="s">
        <v>41</v>
      </c>
      <c r="P168" s="225">
        <f>I168+J168</f>
        <v>0</v>
      </c>
      <c r="Q168" s="225">
        <f>ROUND(I168*H168,2)</f>
        <v>0</v>
      </c>
      <c r="R168" s="225">
        <f>ROUND(J168*H168,2)</f>
        <v>0</v>
      </c>
      <c r="S168" s="92"/>
      <c r="T168" s="226">
        <f>S168*H168</f>
        <v>0</v>
      </c>
      <c r="U168" s="226">
        <v>0</v>
      </c>
      <c r="V168" s="226">
        <f>U168*H168</f>
        <v>0</v>
      </c>
      <c r="W168" s="226">
        <v>0</v>
      </c>
      <c r="X168" s="227">
        <f>W168*H168</f>
        <v>0</v>
      </c>
      <c r="Y168" s="39"/>
      <c r="Z168" s="39"/>
      <c r="AA168" s="39"/>
      <c r="AB168" s="39"/>
      <c r="AC168" s="39"/>
      <c r="AD168" s="39"/>
      <c r="AE168" s="39"/>
      <c r="AR168" s="228" t="s">
        <v>188</v>
      </c>
      <c r="AT168" s="228" t="s">
        <v>184</v>
      </c>
      <c r="AU168" s="228" t="s">
        <v>89</v>
      </c>
      <c r="AY168" s="18" t="s">
        <v>181</v>
      </c>
      <c r="BE168" s="229">
        <f>IF(O168="základní",K168,0)</f>
        <v>0</v>
      </c>
      <c r="BF168" s="229">
        <f>IF(O168="snížená",K168,0)</f>
        <v>0</v>
      </c>
      <c r="BG168" s="229">
        <f>IF(O168="zákl. přenesená",K168,0)</f>
        <v>0</v>
      </c>
      <c r="BH168" s="229">
        <f>IF(O168="sníž. přenesená",K168,0)</f>
        <v>0</v>
      </c>
      <c r="BI168" s="229">
        <f>IF(O168="nulová",K168,0)</f>
        <v>0</v>
      </c>
      <c r="BJ168" s="18" t="s">
        <v>83</v>
      </c>
      <c r="BK168" s="229">
        <f>ROUND(P168*H168,2)</f>
        <v>0</v>
      </c>
      <c r="BL168" s="18" t="s">
        <v>188</v>
      </c>
      <c r="BM168" s="228" t="s">
        <v>237</v>
      </c>
    </row>
    <row r="169" spans="1:51" s="14" customFormat="1" ht="12">
      <c r="A169" s="14"/>
      <c r="B169" s="241"/>
      <c r="C169" s="242"/>
      <c r="D169" s="232" t="s">
        <v>190</v>
      </c>
      <c r="E169" s="243" t="s">
        <v>1</v>
      </c>
      <c r="F169" s="244" t="s">
        <v>115</v>
      </c>
      <c r="G169" s="242"/>
      <c r="H169" s="245">
        <v>254.531</v>
      </c>
      <c r="I169" s="246"/>
      <c r="J169" s="246"/>
      <c r="K169" s="242"/>
      <c r="L169" s="242"/>
      <c r="M169" s="247"/>
      <c r="N169" s="248"/>
      <c r="O169" s="249"/>
      <c r="P169" s="249"/>
      <c r="Q169" s="249"/>
      <c r="R169" s="249"/>
      <c r="S169" s="249"/>
      <c r="T169" s="249"/>
      <c r="U169" s="249"/>
      <c r="V169" s="249"/>
      <c r="W169" s="249"/>
      <c r="X169" s="250"/>
      <c r="Y169" s="14"/>
      <c r="Z169" s="14"/>
      <c r="AA169" s="14"/>
      <c r="AB169" s="14"/>
      <c r="AC169" s="14"/>
      <c r="AD169" s="14"/>
      <c r="AE169" s="14"/>
      <c r="AT169" s="251" t="s">
        <v>190</v>
      </c>
      <c r="AU169" s="251" t="s">
        <v>89</v>
      </c>
      <c r="AV169" s="14" t="s">
        <v>89</v>
      </c>
      <c r="AW169" s="14" t="s">
        <v>5</v>
      </c>
      <c r="AX169" s="14" t="s">
        <v>78</v>
      </c>
      <c r="AY169" s="251" t="s">
        <v>181</v>
      </c>
    </row>
    <row r="170" spans="1:51" s="14" customFormat="1" ht="12">
      <c r="A170" s="14"/>
      <c r="B170" s="241"/>
      <c r="C170" s="242"/>
      <c r="D170" s="232" t="s">
        <v>190</v>
      </c>
      <c r="E170" s="243" t="s">
        <v>1</v>
      </c>
      <c r="F170" s="244" t="s">
        <v>238</v>
      </c>
      <c r="G170" s="242"/>
      <c r="H170" s="245">
        <v>58.808</v>
      </c>
      <c r="I170" s="246"/>
      <c r="J170" s="246"/>
      <c r="K170" s="242"/>
      <c r="L170" s="242"/>
      <c r="M170" s="247"/>
      <c r="N170" s="248"/>
      <c r="O170" s="249"/>
      <c r="P170" s="249"/>
      <c r="Q170" s="249"/>
      <c r="R170" s="249"/>
      <c r="S170" s="249"/>
      <c r="T170" s="249"/>
      <c r="U170" s="249"/>
      <c r="V170" s="249"/>
      <c r="W170" s="249"/>
      <c r="X170" s="250"/>
      <c r="Y170" s="14"/>
      <c r="Z170" s="14"/>
      <c r="AA170" s="14"/>
      <c r="AB170" s="14"/>
      <c r="AC170" s="14"/>
      <c r="AD170" s="14"/>
      <c r="AE170" s="14"/>
      <c r="AT170" s="251" t="s">
        <v>190</v>
      </c>
      <c r="AU170" s="251" t="s">
        <v>89</v>
      </c>
      <c r="AV170" s="14" t="s">
        <v>89</v>
      </c>
      <c r="AW170" s="14" t="s">
        <v>5</v>
      </c>
      <c r="AX170" s="14" t="s">
        <v>78</v>
      </c>
      <c r="AY170" s="251" t="s">
        <v>181</v>
      </c>
    </row>
    <row r="171" spans="1:51" s="15" customFormat="1" ht="12">
      <c r="A171" s="15"/>
      <c r="B171" s="252"/>
      <c r="C171" s="253"/>
      <c r="D171" s="232" t="s">
        <v>190</v>
      </c>
      <c r="E171" s="254" t="s">
        <v>1</v>
      </c>
      <c r="F171" s="255" t="s">
        <v>193</v>
      </c>
      <c r="G171" s="253"/>
      <c r="H171" s="256">
        <v>313.339</v>
      </c>
      <c r="I171" s="257"/>
      <c r="J171" s="257"/>
      <c r="K171" s="253"/>
      <c r="L171" s="253"/>
      <c r="M171" s="258"/>
      <c r="N171" s="259"/>
      <c r="O171" s="260"/>
      <c r="P171" s="260"/>
      <c r="Q171" s="260"/>
      <c r="R171" s="260"/>
      <c r="S171" s="260"/>
      <c r="T171" s="260"/>
      <c r="U171" s="260"/>
      <c r="V171" s="260"/>
      <c r="W171" s="260"/>
      <c r="X171" s="261"/>
      <c r="Y171" s="15"/>
      <c r="Z171" s="15"/>
      <c r="AA171" s="15"/>
      <c r="AB171" s="15"/>
      <c r="AC171" s="15"/>
      <c r="AD171" s="15"/>
      <c r="AE171" s="15"/>
      <c r="AT171" s="262" t="s">
        <v>190</v>
      </c>
      <c r="AU171" s="262" t="s">
        <v>89</v>
      </c>
      <c r="AV171" s="15" t="s">
        <v>188</v>
      </c>
      <c r="AW171" s="15" t="s">
        <v>5</v>
      </c>
      <c r="AX171" s="15" t="s">
        <v>83</v>
      </c>
      <c r="AY171" s="262" t="s">
        <v>181</v>
      </c>
    </row>
    <row r="172" spans="1:65" s="2" customFormat="1" ht="24.15" customHeight="1">
      <c r="A172" s="39"/>
      <c r="B172" s="40"/>
      <c r="C172" s="216" t="s">
        <v>239</v>
      </c>
      <c r="D172" s="216" t="s">
        <v>184</v>
      </c>
      <c r="E172" s="217" t="s">
        <v>240</v>
      </c>
      <c r="F172" s="218" t="s">
        <v>241</v>
      </c>
      <c r="G172" s="219" t="s">
        <v>242</v>
      </c>
      <c r="H172" s="220">
        <v>0.2</v>
      </c>
      <c r="I172" s="221"/>
      <c r="J172" s="221"/>
      <c r="K172" s="222">
        <f>ROUND(P172*H172,2)</f>
        <v>0</v>
      </c>
      <c r="L172" s="218" t="s">
        <v>1</v>
      </c>
      <c r="M172" s="45"/>
      <c r="N172" s="223" t="s">
        <v>1</v>
      </c>
      <c r="O172" s="224" t="s">
        <v>41</v>
      </c>
      <c r="P172" s="225">
        <f>I172+J172</f>
        <v>0</v>
      </c>
      <c r="Q172" s="225">
        <f>ROUND(I172*H172,2)</f>
        <v>0</v>
      </c>
      <c r="R172" s="225">
        <f>ROUND(J172*H172,2)</f>
        <v>0</v>
      </c>
      <c r="S172" s="92"/>
      <c r="T172" s="226">
        <f>S172*H172</f>
        <v>0</v>
      </c>
      <c r="U172" s="226">
        <v>0</v>
      </c>
      <c r="V172" s="226">
        <f>U172*H172</f>
        <v>0</v>
      </c>
      <c r="W172" s="226">
        <v>1.594</v>
      </c>
      <c r="X172" s="227">
        <f>W172*H172</f>
        <v>0.31880000000000003</v>
      </c>
      <c r="Y172" s="39"/>
      <c r="Z172" s="39"/>
      <c r="AA172" s="39"/>
      <c r="AB172" s="39"/>
      <c r="AC172" s="39"/>
      <c r="AD172" s="39"/>
      <c r="AE172" s="39"/>
      <c r="AR172" s="228" t="s">
        <v>188</v>
      </c>
      <c r="AT172" s="228" t="s">
        <v>184</v>
      </c>
      <c r="AU172" s="228" t="s">
        <v>89</v>
      </c>
      <c r="AY172" s="18" t="s">
        <v>181</v>
      </c>
      <c r="BE172" s="229">
        <f>IF(O172="základní",K172,0)</f>
        <v>0</v>
      </c>
      <c r="BF172" s="229">
        <f>IF(O172="snížená",K172,0)</f>
        <v>0</v>
      </c>
      <c r="BG172" s="229">
        <f>IF(O172="zákl. přenesená",K172,0)</f>
        <v>0</v>
      </c>
      <c r="BH172" s="229">
        <f>IF(O172="sníž. přenesená",K172,0)</f>
        <v>0</v>
      </c>
      <c r="BI172" s="229">
        <f>IF(O172="nulová",K172,0)</f>
        <v>0</v>
      </c>
      <c r="BJ172" s="18" t="s">
        <v>83</v>
      </c>
      <c r="BK172" s="229">
        <f>ROUND(P172*H172,2)</f>
        <v>0</v>
      </c>
      <c r="BL172" s="18" t="s">
        <v>188</v>
      </c>
      <c r="BM172" s="228" t="s">
        <v>243</v>
      </c>
    </row>
    <row r="173" spans="1:51" s="14" customFormat="1" ht="12">
      <c r="A173" s="14"/>
      <c r="B173" s="241"/>
      <c r="C173" s="242"/>
      <c r="D173" s="232" t="s">
        <v>190</v>
      </c>
      <c r="E173" s="243" t="s">
        <v>1</v>
      </c>
      <c r="F173" s="244" t="s">
        <v>244</v>
      </c>
      <c r="G173" s="242"/>
      <c r="H173" s="245">
        <v>0.2</v>
      </c>
      <c r="I173" s="246"/>
      <c r="J173" s="246"/>
      <c r="K173" s="242"/>
      <c r="L173" s="242"/>
      <c r="M173" s="247"/>
      <c r="N173" s="248"/>
      <c r="O173" s="249"/>
      <c r="P173" s="249"/>
      <c r="Q173" s="249"/>
      <c r="R173" s="249"/>
      <c r="S173" s="249"/>
      <c r="T173" s="249"/>
      <c r="U173" s="249"/>
      <c r="V173" s="249"/>
      <c r="W173" s="249"/>
      <c r="X173" s="250"/>
      <c r="Y173" s="14"/>
      <c r="Z173" s="14"/>
      <c r="AA173" s="14"/>
      <c r="AB173" s="14"/>
      <c r="AC173" s="14"/>
      <c r="AD173" s="14"/>
      <c r="AE173" s="14"/>
      <c r="AT173" s="251" t="s">
        <v>190</v>
      </c>
      <c r="AU173" s="251" t="s">
        <v>89</v>
      </c>
      <c r="AV173" s="14" t="s">
        <v>89</v>
      </c>
      <c r="AW173" s="14" t="s">
        <v>5</v>
      </c>
      <c r="AX173" s="14" t="s">
        <v>78</v>
      </c>
      <c r="AY173" s="251" t="s">
        <v>181</v>
      </c>
    </row>
    <row r="174" spans="1:51" s="15" customFormat="1" ht="12">
      <c r="A174" s="15"/>
      <c r="B174" s="252"/>
      <c r="C174" s="253"/>
      <c r="D174" s="232" t="s">
        <v>190</v>
      </c>
      <c r="E174" s="254" t="s">
        <v>1</v>
      </c>
      <c r="F174" s="255" t="s">
        <v>193</v>
      </c>
      <c r="G174" s="253"/>
      <c r="H174" s="256">
        <v>0.2</v>
      </c>
      <c r="I174" s="257"/>
      <c r="J174" s="257"/>
      <c r="K174" s="253"/>
      <c r="L174" s="253"/>
      <c r="M174" s="258"/>
      <c r="N174" s="259"/>
      <c r="O174" s="260"/>
      <c r="P174" s="260"/>
      <c r="Q174" s="260"/>
      <c r="R174" s="260"/>
      <c r="S174" s="260"/>
      <c r="T174" s="260"/>
      <c r="U174" s="260"/>
      <c r="V174" s="260"/>
      <c r="W174" s="260"/>
      <c r="X174" s="261"/>
      <c r="Y174" s="15"/>
      <c r="Z174" s="15"/>
      <c r="AA174" s="15"/>
      <c r="AB174" s="15"/>
      <c r="AC174" s="15"/>
      <c r="AD174" s="15"/>
      <c r="AE174" s="15"/>
      <c r="AT174" s="262" t="s">
        <v>190</v>
      </c>
      <c r="AU174" s="262" t="s">
        <v>89</v>
      </c>
      <c r="AV174" s="15" t="s">
        <v>188</v>
      </c>
      <c r="AW174" s="15" t="s">
        <v>5</v>
      </c>
      <c r="AX174" s="15" t="s">
        <v>83</v>
      </c>
      <c r="AY174" s="262" t="s">
        <v>181</v>
      </c>
    </row>
    <row r="175" spans="1:65" s="2" customFormat="1" ht="24.15" customHeight="1">
      <c r="A175" s="39"/>
      <c r="B175" s="40"/>
      <c r="C175" s="216" t="s">
        <v>245</v>
      </c>
      <c r="D175" s="216" t="s">
        <v>184</v>
      </c>
      <c r="E175" s="217" t="s">
        <v>246</v>
      </c>
      <c r="F175" s="218" t="s">
        <v>247</v>
      </c>
      <c r="G175" s="219" t="s">
        <v>248</v>
      </c>
      <c r="H175" s="220">
        <v>2</v>
      </c>
      <c r="I175" s="221"/>
      <c r="J175" s="221"/>
      <c r="K175" s="222">
        <f>ROUND(P175*H175,2)</f>
        <v>0</v>
      </c>
      <c r="L175" s="218" t="s">
        <v>187</v>
      </c>
      <c r="M175" s="45"/>
      <c r="N175" s="223" t="s">
        <v>1</v>
      </c>
      <c r="O175" s="224" t="s">
        <v>41</v>
      </c>
      <c r="P175" s="225">
        <f>I175+J175</f>
        <v>0</v>
      </c>
      <c r="Q175" s="225">
        <f>ROUND(I175*H175,2)</f>
        <v>0</v>
      </c>
      <c r="R175" s="225">
        <f>ROUND(J175*H175,2)</f>
        <v>0</v>
      </c>
      <c r="S175" s="92"/>
      <c r="T175" s="226">
        <f>S175*H175</f>
        <v>0</v>
      </c>
      <c r="U175" s="226">
        <v>0</v>
      </c>
      <c r="V175" s="226">
        <f>U175*H175</f>
        <v>0</v>
      </c>
      <c r="W175" s="226">
        <v>0.015</v>
      </c>
      <c r="X175" s="227">
        <f>W175*H175</f>
        <v>0.03</v>
      </c>
      <c r="Y175" s="39"/>
      <c r="Z175" s="39"/>
      <c r="AA175" s="39"/>
      <c r="AB175" s="39"/>
      <c r="AC175" s="39"/>
      <c r="AD175" s="39"/>
      <c r="AE175" s="39"/>
      <c r="AR175" s="228" t="s">
        <v>188</v>
      </c>
      <c r="AT175" s="228" t="s">
        <v>184</v>
      </c>
      <c r="AU175" s="228" t="s">
        <v>89</v>
      </c>
      <c r="AY175" s="18" t="s">
        <v>181</v>
      </c>
      <c r="BE175" s="229">
        <f>IF(O175="základní",K175,0)</f>
        <v>0</v>
      </c>
      <c r="BF175" s="229">
        <f>IF(O175="snížená",K175,0)</f>
        <v>0</v>
      </c>
      <c r="BG175" s="229">
        <f>IF(O175="zákl. přenesená",K175,0)</f>
        <v>0</v>
      </c>
      <c r="BH175" s="229">
        <f>IF(O175="sníž. přenesená",K175,0)</f>
        <v>0</v>
      </c>
      <c r="BI175" s="229">
        <f>IF(O175="nulová",K175,0)</f>
        <v>0</v>
      </c>
      <c r="BJ175" s="18" t="s">
        <v>83</v>
      </c>
      <c r="BK175" s="229">
        <f>ROUND(P175*H175,2)</f>
        <v>0</v>
      </c>
      <c r="BL175" s="18" t="s">
        <v>188</v>
      </c>
      <c r="BM175" s="228" t="s">
        <v>249</v>
      </c>
    </row>
    <row r="176" spans="1:51" s="13" customFormat="1" ht="12">
      <c r="A176" s="13"/>
      <c r="B176" s="230"/>
      <c r="C176" s="231"/>
      <c r="D176" s="232" t="s">
        <v>190</v>
      </c>
      <c r="E176" s="233" t="s">
        <v>1</v>
      </c>
      <c r="F176" s="234" t="s">
        <v>250</v>
      </c>
      <c r="G176" s="231"/>
      <c r="H176" s="233" t="s">
        <v>1</v>
      </c>
      <c r="I176" s="235"/>
      <c r="J176" s="235"/>
      <c r="K176" s="231"/>
      <c r="L176" s="231"/>
      <c r="M176" s="236"/>
      <c r="N176" s="237"/>
      <c r="O176" s="238"/>
      <c r="P176" s="238"/>
      <c r="Q176" s="238"/>
      <c r="R176" s="238"/>
      <c r="S176" s="238"/>
      <c r="T176" s="238"/>
      <c r="U176" s="238"/>
      <c r="V176" s="238"/>
      <c r="W176" s="238"/>
      <c r="X176" s="239"/>
      <c r="Y176" s="13"/>
      <c r="Z176" s="13"/>
      <c r="AA176" s="13"/>
      <c r="AB176" s="13"/>
      <c r="AC176" s="13"/>
      <c r="AD176" s="13"/>
      <c r="AE176" s="13"/>
      <c r="AT176" s="240" t="s">
        <v>190</v>
      </c>
      <c r="AU176" s="240" t="s">
        <v>89</v>
      </c>
      <c r="AV176" s="13" t="s">
        <v>83</v>
      </c>
      <c r="AW176" s="13" t="s">
        <v>5</v>
      </c>
      <c r="AX176" s="13" t="s">
        <v>78</v>
      </c>
      <c r="AY176" s="240" t="s">
        <v>181</v>
      </c>
    </row>
    <row r="177" spans="1:51" s="14" customFormat="1" ht="12">
      <c r="A177" s="14"/>
      <c r="B177" s="241"/>
      <c r="C177" s="242"/>
      <c r="D177" s="232" t="s">
        <v>190</v>
      </c>
      <c r="E177" s="243" t="s">
        <v>1</v>
      </c>
      <c r="F177" s="244" t="s">
        <v>89</v>
      </c>
      <c r="G177" s="242"/>
      <c r="H177" s="245">
        <v>2</v>
      </c>
      <c r="I177" s="246"/>
      <c r="J177" s="246"/>
      <c r="K177" s="242"/>
      <c r="L177" s="242"/>
      <c r="M177" s="247"/>
      <c r="N177" s="248"/>
      <c r="O177" s="249"/>
      <c r="P177" s="249"/>
      <c r="Q177" s="249"/>
      <c r="R177" s="249"/>
      <c r="S177" s="249"/>
      <c r="T177" s="249"/>
      <c r="U177" s="249"/>
      <c r="V177" s="249"/>
      <c r="W177" s="249"/>
      <c r="X177" s="250"/>
      <c r="Y177" s="14"/>
      <c r="Z177" s="14"/>
      <c r="AA177" s="14"/>
      <c r="AB177" s="14"/>
      <c r="AC177" s="14"/>
      <c r="AD177" s="14"/>
      <c r="AE177" s="14"/>
      <c r="AT177" s="251" t="s">
        <v>190</v>
      </c>
      <c r="AU177" s="251" t="s">
        <v>89</v>
      </c>
      <c r="AV177" s="14" t="s">
        <v>89</v>
      </c>
      <c r="AW177" s="14" t="s">
        <v>5</v>
      </c>
      <c r="AX177" s="14" t="s">
        <v>78</v>
      </c>
      <c r="AY177" s="251" t="s">
        <v>181</v>
      </c>
    </row>
    <row r="178" spans="1:51" s="15" customFormat="1" ht="12">
      <c r="A178" s="15"/>
      <c r="B178" s="252"/>
      <c r="C178" s="253"/>
      <c r="D178" s="232" t="s">
        <v>190</v>
      </c>
      <c r="E178" s="254" t="s">
        <v>1</v>
      </c>
      <c r="F178" s="255" t="s">
        <v>193</v>
      </c>
      <c r="G178" s="253"/>
      <c r="H178" s="256">
        <v>2</v>
      </c>
      <c r="I178" s="257"/>
      <c r="J178" s="257"/>
      <c r="K178" s="253"/>
      <c r="L178" s="253"/>
      <c r="M178" s="258"/>
      <c r="N178" s="259"/>
      <c r="O178" s="260"/>
      <c r="P178" s="260"/>
      <c r="Q178" s="260"/>
      <c r="R178" s="260"/>
      <c r="S178" s="260"/>
      <c r="T178" s="260"/>
      <c r="U178" s="260"/>
      <c r="V178" s="260"/>
      <c r="W178" s="260"/>
      <c r="X178" s="261"/>
      <c r="Y178" s="15"/>
      <c r="Z178" s="15"/>
      <c r="AA178" s="15"/>
      <c r="AB178" s="15"/>
      <c r="AC178" s="15"/>
      <c r="AD178" s="15"/>
      <c r="AE178" s="15"/>
      <c r="AT178" s="262" t="s">
        <v>190</v>
      </c>
      <c r="AU178" s="262" t="s">
        <v>89</v>
      </c>
      <c r="AV178" s="15" t="s">
        <v>188</v>
      </c>
      <c r="AW178" s="15" t="s">
        <v>5</v>
      </c>
      <c r="AX178" s="15" t="s">
        <v>83</v>
      </c>
      <c r="AY178" s="262" t="s">
        <v>181</v>
      </c>
    </row>
    <row r="179" spans="1:65" s="2" customFormat="1" ht="16.5" customHeight="1">
      <c r="A179" s="39"/>
      <c r="B179" s="40"/>
      <c r="C179" s="216" t="s">
        <v>251</v>
      </c>
      <c r="D179" s="216" t="s">
        <v>184</v>
      </c>
      <c r="E179" s="217" t="s">
        <v>252</v>
      </c>
      <c r="F179" s="218" t="s">
        <v>253</v>
      </c>
      <c r="G179" s="219" t="s">
        <v>1</v>
      </c>
      <c r="H179" s="220">
        <v>71</v>
      </c>
      <c r="I179" s="221"/>
      <c r="J179" s="221"/>
      <c r="K179" s="222">
        <f>ROUND(P179*H179,2)</f>
        <v>0</v>
      </c>
      <c r="L179" s="218" t="s">
        <v>1</v>
      </c>
      <c r="M179" s="45"/>
      <c r="N179" s="223" t="s">
        <v>1</v>
      </c>
      <c r="O179" s="224" t="s">
        <v>41</v>
      </c>
      <c r="P179" s="225">
        <f>I179+J179</f>
        <v>0</v>
      </c>
      <c r="Q179" s="225">
        <f>ROUND(I179*H179,2)</f>
        <v>0</v>
      </c>
      <c r="R179" s="225">
        <f>ROUND(J179*H179,2)</f>
        <v>0</v>
      </c>
      <c r="S179" s="92"/>
      <c r="T179" s="226">
        <f>S179*H179</f>
        <v>0</v>
      </c>
      <c r="U179" s="226">
        <v>0</v>
      </c>
      <c r="V179" s="226">
        <f>U179*H179</f>
        <v>0</v>
      </c>
      <c r="W179" s="226">
        <v>0</v>
      </c>
      <c r="X179" s="227">
        <f>W179*H179</f>
        <v>0</v>
      </c>
      <c r="Y179" s="39"/>
      <c r="Z179" s="39"/>
      <c r="AA179" s="39"/>
      <c r="AB179" s="39"/>
      <c r="AC179" s="39"/>
      <c r="AD179" s="39"/>
      <c r="AE179" s="39"/>
      <c r="AR179" s="228" t="s">
        <v>188</v>
      </c>
      <c r="AT179" s="228" t="s">
        <v>184</v>
      </c>
      <c r="AU179" s="228" t="s">
        <v>89</v>
      </c>
      <c r="AY179" s="18" t="s">
        <v>181</v>
      </c>
      <c r="BE179" s="229">
        <f>IF(O179="základní",K179,0)</f>
        <v>0</v>
      </c>
      <c r="BF179" s="229">
        <f>IF(O179="snížená",K179,0)</f>
        <v>0</v>
      </c>
      <c r="BG179" s="229">
        <f>IF(O179="zákl. přenesená",K179,0)</f>
        <v>0</v>
      </c>
      <c r="BH179" s="229">
        <f>IF(O179="sníž. přenesená",K179,0)</f>
        <v>0</v>
      </c>
      <c r="BI179" s="229">
        <f>IF(O179="nulová",K179,0)</f>
        <v>0</v>
      </c>
      <c r="BJ179" s="18" t="s">
        <v>83</v>
      </c>
      <c r="BK179" s="229">
        <f>ROUND(P179*H179,2)</f>
        <v>0</v>
      </c>
      <c r="BL179" s="18" t="s">
        <v>188</v>
      </c>
      <c r="BM179" s="228" t="s">
        <v>254</v>
      </c>
    </row>
    <row r="180" spans="1:51" s="13" customFormat="1" ht="12">
      <c r="A180" s="13"/>
      <c r="B180" s="230"/>
      <c r="C180" s="231"/>
      <c r="D180" s="232" t="s">
        <v>190</v>
      </c>
      <c r="E180" s="233" t="s">
        <v>1</v>
      </c>
      <c r="F180" s="234" t="s">
        <v>191</v>
      </c>
      <c r="G180" s="231"/>
      <c r="H180" s="233" t="s">
        <v>1</v>
      </c>
      <c r="I180" s="235"/>
      <c r="J180" s="235"/>
      <c r="K180" s="231"/>
      <c r="L180" s="231"/>
      <c r="M180" s="236"/>
      <c r="N180" s="237"/>
      <c r="O180" s="238"/>
      <c r="P180" s="238"/>
      <c r="Q180" s="238"/>
      <c r="R180" s="238"/>
      <c r="S180" s="238"/>
      <c r="T180" s="238"/>
      <c r="U180" s="238"/>
      <c r="V180" s="238"/>
      <c r="W180" s="238"/>
      <c r="X180" s="239"/>
      <c r="Y180" s="13"/>
      <c r="Z180" s="13"/>
      <c r="AA180" s="13"/>
      <c r="AB180" s="13"/>
      <c r="AC180" s="13"/>
      <c r="AD180" s="13"/>
      <c r="AE180" s="13"/>
      <c r="AT180" s="240" t="s">
        <v>190</v>
      </c>
      <c r="AU180" s="240" t="s">
        <v>89</v>
      </c>
      <c r="AV180" s="13" t="s">
        <v>83</v>
      </c>
      <c r="AW180" s="13" t="s">
        <v>5</v>
      </c>
      <c r="AX180" s="13" t="s">
        <v>78</v>
      </c>
      <c r="AY180" s="240" t="s">
        <v>181</v>
      </c>
    </row>
    <row r="181" spans="1:51" s="14" customFormat="1" ht="12">
      <c r="A181" s="14"/>
      <c r="B181" s="241"/>
      <c r="C181" s="242"/>
      <c r="D181" s="232" t="s">
        <v>190</v>
      </c>
      <c r="E181" s="243" t="s">
        <v>1</v>
      </c>
      <c r="F181" s="244" t="s">
        <v>255</v>
      </c>
      <c r="G181" s="242"/>
      <c r="H181" s="245">
        <v>71</v>
      </c>
      <c r="I181" s="246"/>
      <c r="J181" s="246"/>
      <c r="K181" s="242"/>
      <c r="L181" s="242"/>
      <c r="M181" s="247"/>
      <c r="N181" s="248"/>
      <c r="O181" s="249"/>
      <c r="P181" s="249"/>
      <c r="Q181" s="249"/>
      <c r="R181" s="249"/>
      <c r="S181" s="249"/>
      <c r="T181" s="249"/>
      <c r="U181" s="249"/>
      <c r="V181" s="249"/>
      <c r="W181" s="249"/>
      <c r="X181" s="250"/>
      <c r="Y181" s="14"/>
      <c r="Z181" s="14"/>
      <c r="AA181" s="14"/>
      <c r="AB181" s="14"/>
      <c r="AC181" s="14"/>
      <c r="AD181" s="14"/>
      <c r="AE181" s="14"/>
      <c r="AT181" s="251" t="s">
        <v>190</v>
      </c>
      <c r="AU181" s="251" t="s">
        <v>89</v>
      </c>
      <c r="AV181" s="14" t="s">
        <v>89</v>
      </c>
      <c r="AW181" s="14" t="s">
        <v>5</v>
      </c>
      <c r="AX181" s="14" t="s">
        <v>78</v>
      </c>
      <c r="AY181" s="251" t="s">
        <v>181</v>
      </c>
    </row>
    <row r="182" spans="1:51" s="15" customFormat="1" ht="12">
      <c r="A182" s="15"/>
      <c r="B182" s="252"/>
      <c r="C182" s="253"/>
      <c r="D182" s="232" t="s">
        <v>190</v>
      </c>
      <c r="E182" s="254" t="s">
        <v>1</v>
      </c>
      <c r="F182" s="255" t="s">
        <v>193</v>
      </c>
      <c r="G182" s="253"/>
      <c r="H182" s="256">
        <v>71</v>
      </c>
      <c r="I182" s="257"/>
      <c r="J182" s="257"/>
      <c r="K182" s="253"/>
      <c r="L182" s="253"/>
      <c r="M182" s="258"/>
      <c r="N182" s="259"/>
      <c r="O182" s="260"/>
      <c r="P182" s="260"/>
      <c r="Q182" s="260"/>
      <c r="R182" s="260"/>
      <c r="S182" s="260"/>
      <c r="T182" s="260"/>
      <c r="U182" s="260"/>
      <c r="V182" s="260"/>
      <c r="W182" s="260"/>
      <c r="X182" s="261"/>
      <c r="Y182" s="15"/>
      <c r="Z182" s="15"/>
      <c r="AA182" s="15"/>
      <c r="AB182" s="15"/>
      <c r="AC182" s="15"/>
      <c r="AD182" s="15"/>
      <c r="AE182" s="15"/>
      <c r="AT182" s="262" t="s">
        <v>190</v>
      </c>
      <c r="AU182" s="262" t="s">
        <v>89</v>
      </c>
      <c r="AV182" s="15" t="s">
        <v>188</v>
      </c>
      <c r="AW182" s="15" t="s">
        <v>5</v>
      </c>
      <c r="AX182" s="15" t="s">
        <v>83</v>
      </c>
      <c r="AY182" s="262" t="s">
        <v>181</v>
      </c>
    </row>
    <row r="183" spans="1:63" s="12" customFormat="1" ht="22.8" customHeight="1">
      <c r="A183" s="12"/>
      <c r="B183" s="199"/>
      <c r="C183" s="200"/>
      <c r="D183" s="201" t="s">
        <v>77</v>
      </c>
      <c r="E183" s="214" t="s">
        <v>256</v>
      </c>
      <c r="F183" s="214" t="s">
        <v>257</v>
      </c>
      <c r="G183" s="200"/>
      <c r="H183" s="200"/>
      <c r="I183" s="203"/>
      <c r="J183" s="203"/>
      <c r="K183" s="215">
        <f>BK183</f>
        <v>0</v>
      </c>
      <c r="L183" s="200"/>
      <c r="M183" s="205"/>
      <c r="N183" s="206"/>
      <c r="O183" s="207"/>
      <c r="P183" s="207"/>
      <c r="Q183" s="208">
        <f>SUM(Q184:Q194)</f>
        <v>0</v>
      </c>
      <c r="R183" s="208">
        <f>SUM(R184:R194)</f>
        <v>0</v>
      </c>
      <c r="S183" s="207"/>
      <c r="T183" s="209">
        <f>SUM(T184:T194)</f>
        <v>0</v>
      </c>
      <c r="U183" s="207"/>
      <c r="V183" s="209">
        <f>SUM(V184:V194)</f>
        <v>0</v>
      </c>
      <c r="W183" s="207"/>
      <c r="X183" s="210">
        <f>SUM(X184:X194)</f>
        <v>0</v>
      </c>
      <c r="Y183" s="12"/>
      <c r="Z183" s="12"/>
      <c r="AA183" s="12"/>
      <c r="AB183" s="12"/>
      <c r="AC183" s="12"/>
      <c r="AD183" s="12"/>
      <c r="AE183" s="12"/>
      <c r="AR183" s="211" t="s">
        <v>83</v>
      </c>
      <c r="AT183" s="212" t="s">
        <v>77</v>
      </c>
      <c r="AU183" s="212" t="s">
        <v>83</v>
      </c>
      <c r="AY183" s="211" t="s">
        <v>181</v>
      </c>
      <c r="BK183" s="213">
        <f>SUM(BK184:BK194)</f>
        <v>0</v>
      </c>
    </row>
    <row r="184" spans="1:65" s="2" customFormat="1" ht="33" customHeight="1">
      <c r="A184" s="39"/>
      <c r="B184" s="40"/>
      <c r="C184" s="216" t="s">
        <v>9</v>
      </c>
      <c r="D184" s="216" t="s">
        <v>184</v>
      </c>
      <c r="E184" s="217" t="s">
        <v>258</v>
      </c>
      <c r="F184" s="218" t="s">
        <v>259</v>
      </c>
      <c r="G184" s="219" t="s">
        <v>260</v>
      </c>
      <c r="H184" s="220">
        <v>24.031</v>
      </c>
      <c r="I184" s="221"/>
      <c r="J184" s="221"/>
      <c r="K184" s="222">
        <f>ROUND(P184*H184,2)</f>
        <v>0</v>
      </c>
      <c r="L184" s="218" t="s">
        <v>187</v>
      </c>
      <c r="M184" s="45"/>
      <c r="N184" s="223" t="s">
        <v>1</v>
      </c>
      <c r="O184" s="224" t="s">
        <v>41</v>
      </c>
      <c r="P184" s="225">
        <f>I184+J184</f>
        <v>0</v>
      </c>
      <c r="Q184" s="225">
        <f>ROUND(I184*H184,2)</f>
        <v>0</v>
      </c>
      <c r="R184" s="225">
        <f>ROUND(J184*H184,2)</f>
        <v>0</v>
      </c>
      <c r="S184" s="92"/>
      <c r="T184" s="226">
        <f>S184*H184</f>
        <v>0</v>
      </c>
      <c r="U184" s="226">
        <v>0</v>
      </c>
      <c r="V184" s="226">
        <f>U184*H184</f>
        <v>0</v>
      </c>
      <c r="W184" s="226">
        <v>0</v>
      </c>
      <c r="X184" s="227">
        <f>W184*H184</f>
        <v>0</v>
      </c>
      <c r="Y184" s="39"/>
      <c r="Z184" s="39"/>
      <c r="AA184" s="39"/>
      <c r="AB184" s="39"/>
      <c r="AC184" s="39"/>
      <c r="AD184" s="39"/>
      <c r="AE184" s="39"/>
      <c r="AR184" s="228" t="s">
        <v>188</v>
      </c>
      <c r="AT184" s="228" t="s">
        <v>184</v>
      </c>
      <c r="AU184" s="228" t="s">
        <v>89</v>
      </c>
      <c r="AY184" s="18" t="s">
        <v>181</v>
      </c>
      <c r="BE184" s="229">
        <f>IF(O184="základní",K184,0)</f>
        <v>0</v>
      </c>
      <c r="BF184" s="229">
        <f>IF(O184="snížená",K184,0)</f>
        <v>0</v>
      </c>
      <c r="BG184" s="229">
        <f>IF(O184="zákl. přenesená",K184,0)</f>
        <v>0</v>
      </c>
      <c r="BH184" s="229">
        <f>IF(O184="sníž. přenesená",K184,0)</f>
        <v>0</v>
      </c>
      <c r="BI184" s="229">
        <f>IF(O184="nulová",K184,0)</f>
        <v>0</v>
      </c>
      <c r="BJ184" s="18" t="s">
        <v>83</v>
      </c>
      <c r="BK184" s="229">
        <f>ROUND(P184*H184,2)</f>
        <v>0</v>
      </c>
      <c r="BL184" s="18" t="s">
        <v>188</v>
      </c>
      <c r="BM184" s="228" t="s">
        <v>261</v>
      </c>
    </row>
    <row r="185" spans="1:65" s="2" customFormat="1" ht="24.15" customHeight="1">
      <c r="A185" s="39"/>
      <c r="B185" s="40"/>
      <c r="C185" s="216" t="s">
        <v>262</v>
      </c>
      <c r="D185" s="216" t="s">
        <v>184</v>
      </c>
      <c r="E185" s="217" t="s">
        <v>263</v>
      </c>
      <c r="F185" s="218" t="s">
        <v>264</v>
      </c>
      <c r="G185" s="219" t="s">
        <v>121</v>
      </c>
      <c r="H185" s="220">
        <v>8</v>
      </c>
      <c r="I185" s="221"/>
      <c r="J185" s="221"/>
      <c r="K185" s="222">
        <f>ROUND(P185*H185,2)</f>
        <v>0</v>
      </c>
      <c r="L185" s="218" t="s">
        <v>187</v>
      </c>
      <c r="M185" s="45"/>
      <c r="N185" s="223" t="s">
        <v>1</v>
      </c>
      <c r="O185" s="224" t="s">
        <v>41</v>
      </c>
      <c r="P185" s="225">
        <f>I185+J185</f>
        <v>0</v>
      </c>
      <c r="Q185" s="225">
        <f>ROUND(I185*H185,2)</f>
        <v>0</v>
      </c>
      <c r="R185" s="225">
        <f>ROUND(J185*H185,2)</f>
        <v>0</v>
      </c>
      <c r="S185" s="92"/>
      <c r="T185" s="226">
        <f>S185*H185</f>
        <v>0</v>
      </c>
      <c r="U185" s="226">
        <v>0</v>
      </c>
      <c r="V185" s="226">
        <f>U185*H185</f>
        <v>0</v>
      </c>
      <c r="W185" s="226">
        <v>0</v>
      </c>
      <c r="X185" s="227">
        <f>W185*H185</f>
        <v>0</v>
      </c>
      <c r="Y185" s="39"/>
      <c r="Z185" s="39"/>
      <c r="AA185" s="39"/>
      <c r="AB185" s="39"/>
      <c r="AC185" s="39"/>
      <c r="AD185" s="39"/>
      <c r="AE185" s="39"/>
      <c r="AR185" s="228" t="s">
        <v>188</v>
      </c>
      <c r="AT185" s="228" t="s">
        <v>184</v>
      </c>
      <c r="AU185" s="228" t="s">
        <v>89</v>
      </c>
      <c r="AY185" s="18" t="s">
        <v>181</v>
      </c>
      <c r="BE185" s="229">
        <f>IF(O185="základní",K185,0)</f>
        <v>0</v>
      </c>
      <c r="BF185" s="229">
        <f>IF(O185="snížená",K185,0)</f>
        <v>0</v>
      </c>
      <c r="BG185" s="229">
        <f>IF(O185="zákl. přenesená",K185,0)</f>
        <v>0</v>
      </c>
      <c r="BH185" s="229">
        <f>IF(O185="sníž. přenesená",K185,0)</f>
        <v>0</v>
      </c>
      <c r="BI185" s="229">
        <f>IF(O185="nulová",K185,0)</f>
        <v>0</v>
      </c>
      <c r="BJ185" s="18" t="s">
        <v>83</v>
      </c>
      <c r="BK185" s="229">
        <f>ROUND(P185*H185,2)</f>
        <v>0</v>
      </c>
      <c r="BL185" s="18" t="s">
        <v>188</v>
      </c>
      <c r="BM185" s="228" t="s">
        <v>265</v>
      </c>
    </row>
    <row r="186" spans="1:51" s="14" customFormat="1" ht="12">
      <c r="A186" s="14"/>
      <c r="B186" s="241"/>
      <c r="C186" s="242"/>
      <c r="D186" s="232" t="s">
        <v>190</v>
      </c>
      <c r="E186" s="243" t="s">
        <v>1</v>
      </c>
      <c r="F186" s="244" t="s">
        <v>266</v>
      </c>
      <c r="G186" s="242"/>
      <c r="H186" s="245">
        <v>8</v>
      </c>
      <c r="I186" s="246"/>
      <c r="J186" s="246"/>
      <c r="K186" s="242"/>
      <c r="L186" s="242"/>
      <c r="M186" s="247"/>
      <c r="N186" s="248"/>
      <c r="O186" s="249"/>
      <c r="P186" s="249"/>
      <c r="Q186" s="249"/>
      <c r="R186" s="249"/>
      <c r="S186" s="249"/>
      <c r="T186" s="249"/>
      <c r="U186" s="249"/>
      <c r="V186" s="249"/>
      <c r="W186" s="249"/>
      <c r="X186" s="250"/>
      <c r="Y186" s="14"/>
      <c r="Z186" s="14"/>
      <c r="AA186" s="14"/>
      <c r="AB186" s="14"/>
      <c r="AC186" s="14"/>
      <c r="AD186" s="14"/>
      <c r="AE186" s="14"/>
      <c r="AT186" s="251" t="s">
        <v>190</v>
      </c>
      <c r="AU186" s="251" t="s">
        <v>89</v>
      </c>
      <c r="AV186" s="14" t="s">
        <v>89</v>
      </c>
      <c r="AW186" s="14" t="s">
        <v>5</v>
      </c>
      <c r="AX186" s="14" t="s">
        <v>78</v>
      </c>
      <c r="AY186" s="251" t="s">
        <v>181</v>
      </c>
    </row>
    <row r="187" spans="1:51" s="15" customFormat="1" ht="12">
      <c r="A187" s="15"/>
      <c r="B187" s="252"/>
      <c r="C187" s="253"/>
      <c r="D187" s="232" t="s">
        <v>190</v>
      </c>
      <c r="E187" s="254" t="s">
        <v>1</v>
      </c>
      <c r="F187" s="255" t="s">
        <v>193</v>
      </c>
      <c r="G187" s="253"/>
      <c r="H187" s="256">
        <v>8</v>
      </c>
      <c r="I187" s="257"/>
      <c r="J187" s="257"/>
      <c r="K187" s="253"/>
      <c r="L187" s="253"/>
      <c r="M187" s="258"/>
      <c r="N187" s="259"/>
      <c r="O187" s="260"/>
      <c r="P187" s="260"/>
      <c r="Q187" s="260"/>
      <c r="R187" s="260"/>
      <c r="S187" s="260"/>
      <c r="T187" s="260"/>
      <c r="U187" s="260"/>
      <c r="V187" s="260"/>
      <c r="W187" s="260"/>
      <c r="X187" s="261"/>
      <c r="Y187" s="15"/>
      <c r="Z187" s="15"/>
      <c r="AA187" s="15"/>
      <c r="AB187" s="15"/>
      <c r="AC187" s="15"/>
      <c r="AD187" s="15"/>
      <c r="AE187" s="15"/>
      <c r="AT187" s="262" t="s">
        <v>190</v>
      </c>
      <c r="AU187" s="262" t="s">
        <v>89</v>
      </c>
      <c r="AV187" s="15" t="s">
        <v>188</v>
      </c>
      <c r="AW187" s="15" t="s">
        <v>5</v>
      </c>
      <c r="AX187" s="15" t="s">
        <v>83</v>
      </c>
      <c r="AY187" s="262" t="s">
        <v>181</v>
      </c>
    </row>
    <row r="188" spans="1:65" s="2" customFormat="1" ht="24.15" customHeight="1">
      <c r="A188" s="39"/>
      <c r="B188" s="40"/>
      <c r="C188" s="216" t="s">
        <v>267</v>
      </c>
      <c r="D188" s="216" t="s">
        <v>184</v>
      </c>
      <c r="E188" s="217" t="s">
        <v>268</v>
      </c>
      <c r="F188" s="218" t="s">
        <v>269</v>
      </c>
      <c r="G188" s="219" t="s">
        <v>121</v>
      </c>
      <c r="H188" s="220">
        <v>152</v>
      </c>
      <c r="I188" s="221"/>
      <c r="J188" s="221"/>
      <c r="K188" s="222">
        <f>ROUND(P188*H188,2)</f>
        <v>0</v>
      </c>
      <c r="L188" s="218" t="s">
        <v>187</v>
      </c>
      <c r="M188" s="45"/>
      <c r="N188" s="223" t="s">
        <v>1</v>
      </c>
      <c r="O188" s="224" t="s">
        <v>41</v>
      </c>
      <c r="P188" s="225">
        <f>I188+J188</f>
        <v>0</v>
      </c>
      <c r="Q188" s="225">
        <f>ROUND(I188*H188,2)</f>
        <v>0</v>
      </c>
      <c r="R188" s="225">
        <f>ROUND(J188*H188,2)</f>
        <v>0</v>
      </c>
      <c r="S188" s="92"/>
      <c r="T188" s="226">
        <f>S188*H188</f>
        <v>0</v>
      </c>
      <c r="U188" s="226">
        <v>0</v>
      </c>
      <c r="V188" s="226">
        <f>U188*H188</f>
        <v>0</v>
      </c>
      <c r="W188" s="226">
        <v>0</v>
      </c>
      <c r="X188" s="227">
        <f>W188*H188</f>
        <v>0</v>
      </c>
      <c r="Y188" s="39"/>
      <c r="Z188" s="39"/>
      <c r="AA188" s="39"/>
      <c r="AB188" s="39"/>
      <c r="AC188" s="39"/>
      <c r="AD188" s="39"/>
      <c r="AE188" s="39"/>
      <c r="AR188" s="228" t="s">
        <v>188</v>
      </c>
      <c r="AT188" s="228" t="s">
        <v>184</v>
      </c>
      <c r="AU188" s="228" t="s">
        <v>89</v>
      </c>
      <c r="AY188" s="18" t="s">
        <v>181</v>
      </c>
      <c r="BE188" s="229">
        <f>IF(O188="základní",K188,0)</f>
        <v>0</v>
      </c>
      <c r="BF188" s="229">
        <f>IF(O188="snížená",K188,0)</f>
        <v>0</v>
      </c>
      <c r="BG188" s="229">
        <f>IF(O188="zákl. přenesená",K188,0)</f>
        <v>0</v>
      </c>
      <c r="BH188" s="229">
        <f>IF(O188="sníž. přenesená",K188,0)</f>
        <v>0</v>
      </c>
      <c r="BI188" s="229">
        <f>IF(O188="nulová",K188,0)</f>
        <v>0</v>
      </c>
      <c r="BJ188" s="18" t="s">
        <v>83</v>
      </c>
      <c r="BK188" s="229">
        <f>ROUND(P188*H188,2)</f>
        <v>0</v>
      </c>
      <c r="BL188" s="18" t="s">
        <v>188</v>
      </c>
      <c r="BM188" s="228" t="s">
        <v>270</v>
      </c>
    </row>
    <row r="189" spans="1:51" s="14" customFormat="1" ht="12">
      <c r="A189" s="14"/>
      <c r="B189" s="241"/>
      <c r="C189" s="242"/>
      <c r="D189" s="232" t="s">
        <v>190</v>
      </c>
      <c r="E189" s="243" t="s">
        <v>1</v>
      </c>
      <c r="F189" s="244" t="s">
        <v>271</v>
      </c>
      <c r="G189" s="242"/>
      <c r="H189" s="245">
        <v>152</v>
      </c>
      <c r="I189" s="246"/>
      <c r="J189" s="246"/>
      <c r="K189" s="242"/>
      <c r="L189" s="242"/>
      <c r="M189" s="247"/>
      <c r="N189" s="248"/>
      <c r="O189" s="249"/>
      <c r="P189" s="249"/>
      <c r="Q189" s="249"/>
      <c r="R189" s="249"/>
      <c r="S189" s="249"/>
      <c r="T189" s="249"/>
      <c r="U189" s="249"/>
      <c r="V189" s="249"/>
      <c r="W189" s="249"/>
      <c r="X189" s="250"/>
      <c r="Y189" s="14"/>
      <c r="Z189" s="14"/>
      <c r="AA189" s="14"/>
      <c r="AB189" s="14"/>
      <c r="AC189" s="14"/>
      <c r="AD189" s="14"/>
      <c r="AE189" s="14"/>
      <c r="AT189" s="251" t="s">
        <v>190</v>
      </c>
      <c r="AU189" s="251" t="s">
        <v>89</v>
      </c>
      <c r="AV189" s="14" t="s">
        <v>89</v>
      </c>
      <c r="AW189" s="14" t="s">
        <v>5</v>
      </c>
      <c r="AX189" s="14" t="s">
        <v>78</v>
      </c>
      <c r="AY189" s="251" t="s">
        <v>181</v>
      </c>
    </row>
    <row r="190" spans="1:51" s="15" customFormat="1" ht="12">
      <c r="A190" s="15"/>
      <c r="B190" s="252"/>
      <c r="C190" s="253"/>
      <c r="D190" s="232" t="s">
        <v>190</v>
      </c>
      <c r="E190" s="254" t="s">
        <v>1</v>
      </c>
      <c r="F190" s="255" t="s">
        <v>193</v>
      </c>
      <c r="G190" s="253"/>
      <c r="H190" s="256">
        <v>152</v>
      </c>
      <c r="I190" s="257"/>
      <c r="J190" s="257"/>
      <c r="K190" s="253"/>
      <c r="L190" s="253"/>
      <c r="M190" s="258"/>
      <c r="N190" s="259"/>
      <c r="O190" s="260"/>
      <c r="P190" s="260"/>
      <c r="Q190" s="260"/>
      <c r="R190" s="260"/>
      <c r="S190" s="260"/>
      <c r="T190" s="260"/>
      <c r="U190" s="260"/>
      <c r="V190" s="260"/>
      <c r="W190" s="260"/>
      <c r="X190" s="261"/>
      <c r="Y190" s="15"/>
      <c r="Z190" s="15"/>
      <c r="AA190" s="15"/>
      <c r="AB190" s="15"/>
      <c r="AC190" s="15"/>
      <c r="AD190" s="15"/>
      <c r="AE190" s="15"/>
      <c r="AT190" s="262" t="s">
        <v>190</v>
      </c>
      <c r="AU190" s="262" t="s">
        <v>89</v>
      </c>
      <c r="AV190" s="15" t="s">
        <v>188</v>
      </c>
      <c r="AW190" s="15" t="s">
        <v>5</v>
      </c>
      <c r="AX190" s="15" t="s">
        <v>83</v>
      </c>
      <c r="AY190" s="262" t="s">
        <v>181</v>
      </c>
    </row>
    <row r="191" spans="1:65" s="2" customFormat="1" ht="24.15" customHeight="1">
      <c r="A191" s="39"/>
      <c r="B191" s="40"/>
      <c r="C191" s="216" t="s">
        <v>272</v>
      </c>
      <c r="D191" s="216" t="s">
        <v>184</v>
      </c>
      <c r="E191" s="217" t="s">
        <v>273</v>
      </c>
      <c r="F191" s="218" t="s">
        <v>274</v>
      </c>
      <c r="G191" s="219" t="s">
        <v>260</v>
      </c>
      <c r="H191" s="220">
        <v>24.031</v>
      </c>
      <c r="I191" s="221"/>
      <c r="J191" s="221"/>
      <c r="K191" s="222">
        <f>ROUND(P191*H191,2)</f>
        <v>0</v>
      </c>
      <c r="L191" s="218" t="s">
        <v>187</v>
      </c>
      <c r="M191" s="45"/>
      <c r="N191" s="223" t="s">
        <v>1</v>
      </c>
      <c r="O191" s="224" t="s">
        <v>41</v>
      </c>
      <c r="P191" s="225">
        <f>I191+J191</f>
        <v>0</v>
      </c>
      <c r="Q191" s="225">
        <f>ROUND(I191*H191,2)</f>
        <v>0</v>
      </c>
      <c r="R191" s="225">
        <f>ROUND(J191*H191,2)</f>
        <v>0</v>
      </c>
      <c r="S191" s="92"/>
      <c r="T191" s="226">
        <f>S191*H191</f>
        <v>0</v>
      </c>
      <c r="U191" s="226">
        <v>0</v>
      </c>
      <c r="V191" s="226">
        <f>U191*H191</f>
        <v>0</v>
      </c>
      <c r="W191" s="226">
        <v>0</v>
      </c>
      <c r="X191" s="227">
        <f>W191*H191</f>
        <v>0</v>
      </c>
      <c r="Y191" s="39"/>
      <c r="Z191" s="39"/>
      <c r="AA191" s="39"/>
      <c r="AB191" s="39"/>
      <c r="AC191" s="39"/>
      <c r="AD191" s="39"/>
      <c r="AE191" s="39"/>
      <c r="AR191" s="228" t="s">
        <v>188</v>
      </c>
      <c r="AT191" s="228" t="s">
        <v>184</v>
      </c>
      <c r="AU191" s="228" t="s">
        <v>89</v>
      </c>
      <c r="AY191" s="18" t="s">
        <v>181</v>
      </c>
      <c r="BE191" s="229">
        <f>IF(O191="základní",K191,0)</f>
        <v>0</v>
      </c>
      <c r="BF191" s="229">
        <f>IF(O191="snížená",K191,0)</f>
        <v>0</v>
      </c>
      <c r="BG191" s="229">
        <f>IF(O191="zákl. přenesená",K191,0)</f>
        <v>0</v>
      </c>
      <c r="BH191" s="229">
        <f>IF(O191="sníž. přenesená",K191,0)</f>
        <v>0</v>
      </c>
      <c r="BI191" s="229">
        <f>IF(O191="nulová",K191,0)</f>
        <v>0</v>
      </c>
      <c r="BJ191" s="18" t="s">
        <v>83</v>
      </c>
      <c r="BK191" s="229">
        <f>ROUND(P191*H191,2)</f>
        <v>0</v>
      </c>
      <c r="BL191" s="18" t="s">
        <v>188</v>
      </c>
      <c r="BM191" s="228" t="s">
        <v>275</v>
      </c>
    </row>
    <row r="192" spans="1:65" s="2" customFormat="1" ht="24.15" customHeight="1">
      <c r="A192" s="39"/>
      <c r="B192" s="40"/>
      <c r="C192" s="216" t="s">
        <v>276</v>
      </c>
      <c r="D192" s="216" t="s">
        <v>184</v>
      </c>
      <c r="E192" s="217" t="s">
        <v>277</v>
      </c>
      <c r="F192" s="218" t="s">
        <v>278</v>
      </c>
      <c r="G192" s="219" t="s">
        <v>260</v>
      </c>
      <c r="H192" s="220">
        <v>240.31</v>
      </c>
      <c r="I192" s="221"/>
      <c r="J192" s="221"/>
      <c r="K192" s="222">
        <f>ROUND(P192*H192,2)</f>
        <v>0</v>
      </c>
      <c r="L192" s="218" t="s">
        <v>187</v>
      </c>
      <c r="M192" s="45"/>
      <c r="N192" s="223" t="s">
        <v>1</v>
      </c>
      <c r="O192" s="224" t="s">
        <v>41</v>
      </c>
      <c r="P192" s="225">
        <f>I192+J192</f>
        <v>0</v>
      </c>
      <c r="Q192" s="225">
        <f>ROUND(I192*H192,2)</f>
        <v>0</v>
      </c>
      <c r="R192" s="225">
        <f>ROUND(J192*H192,2)</f>
        <v>0</v>
      </c>
      <c r="S192" s="92"/>
      <c r="T192" s="226">
        <f>S192*H192</f>
        <v>0</v>
      </c>
      <c r="U192" s="226">
        <v>0</v>
      </c>
      <c r="V192" s="226">
        <f>U192*H192</f>
        <v>0</v>
      </c>
      <c r="W192" s="226">
        <v>0</v>
      </c>
      <c r="X192" s="227">
        <f>W192*H192</f>
        <v>0</v>
      </c>
      <c r="Y192" s="39"/>
      <c r="Z192" s="39"/>
      <c r="AA192" s="39"/>
      <c r="AB192" s="39"/>
      <c r="AC192" s="39"/>
      <c r="AD192" s="39"/>
      <c r="AE192" s="39"/>
      <c r="AR192" s="228" t="s">
        <v>188</v>
      </c>
      <c r="AT192" s="228" t="s">
        <v>184</v>
      </c>
      <c r="AU192" s="228" t="s">
        <v>89</v>
      </c>
      <c r="AY192" s="18" t="s">
        <v>181</v>
      </c>
      <c r="BE192" s="229">
        <f>IF(O192="základní",K192,0)</f>
        <v>0</v>
      </c>
      <c r="BF192" s="229">
        <f>IF(O192="snížená",K192,0)</f>
        <v>0</v>
      </c>
      <c r="BG192" s="229">
        <f>IF(O192="zákl. přenesená",K192,0)</f>
        <v>0</v>
      </c>
      <c r="BH192" s="229">
        <f>IF(O192="sníž. přenesená",K192,0)</f>
        <v>0</v>
      </c>
      <c r="BI192" s="229">
        <f>IF(O192="nulová",K192,0)</f>
        <v>0</v>
      </c>
      <c r="BJ192" s="18" t="s">
        <v>83</v>
      </c>
      <c r="BK192" s="229">
        <f>ROUND(P192*H192,2)</f>
        <v>0</v>
      </c>
      <c r="BL192" s="18" t="s">
        <v>188</v>
      </c>
      <c r="BM192" s="228" t="s">
        <v>279</v>
      </c>
    </row>
    <row r="193" spans="1:51" s="14" customFormat="1" ht="12">
      <c r="A193" s="14"/>
      <c r="B193" s="241"/>
      <c r="C193" s="242"/>
      <c r="D193" s="232" t="s">
        <v>190</v>
      </c>
      <c r="E193" s="242"/>
      <c r="F193" s="244" t="s">
        <v>280</v>
      </c>
      <c r="G193" s="242"/>
      <c r="H193" s="245">
        <v>240.31</v>
      </c>
      <c r="I193" s="246"/>
      <c r="J193" s="246"/>
      <c r="K193" s="242"/>
      <c r="L193" s="242"/>
      <c r="M193" s="247"/>
      <c r="N193" s="248"/>
      <c r="O193" s="249"/>
      <c r="P193" s="249"/>
      <c r="Q193" s="249"/>
      <c r="R193" s="249"/>
      <c r="S193" s="249"/>
      <c r="T193" s="249"/>
      <c r="U193" s="249"/>
      <c r="V193" s="249"/>
      <c r="W193" s="249"/>
      <c r="X193" s="250"/>
      <c r="Y193" s="14"/>
      <c r="Z193" s="14"/>
      <c r="AA193" s="14"/>
      <c r="AB193" s="14"/>
      <c r="AC193" s="14"/>
      <c r="AD193" s="14"/>
      <c r="AE193" s="14"/>
      <c r="AT193" s="251" t="s">
        <v>190</v>
      </c>
      <c r="AU193" s="251" t="s">
        <v>89</v>
      </c>
      <c r="AV193" s="14" t="s">
        <v>89</v>
      </c>
      <c r="AW193" s="14" t="s">
        <v>4</v>
      </c>
      <c r="AX193" s="14" t="s">
        <v>83</v>
      </c>
      <c r="AY193" s="251" t="s">
        <v>181</v>
      </c>
    </row>
    <row r="194" spans="1:65" s="2" customFormat="1" ht="33" customHeight="1">
      <c r="A194" s="39"/>
      <c r="B194" s="40"/>
      <c r="C194" s="216" t="s">
        <v>281</v>
      </c>
      <c r="D194" s="216" t="s">
        <v>184</v>
      </c>
      <c r="E194" s="217" t="s">
        <v>282</v>
      </c>
      <c r="F194" s="218" t="s">
        <v>283</v>
      </c>
      <c r="G194" s="219" t="s">
        <v>260</v>
      </c>
      <c r="H194" s="220">
        <v>24.031</v>
      </c>
      <c r="I194" s="221"/>
      <c r="J194" s="221"/>
      <c r="K194" s="222">
        <f>ROUND(P194*H194,2)</f>
        <v>0</v>
      </c>
      <c r="L194" s="218" t="s">
        <v>187</v>
      </c>
      <c r="M194" s="45"/>
      <c r="N194" s="223" t="s">
        <v>1</v>
      </c>
      <c r="O194" s="224" t="s">
        <v>41</v>
      </c>
      <c r="P194" s="225">
        <f>I194+J194</f>
        <v>0</v>
      </c>
      <c r="Q194" s="225">
        <f>ROUND(I194*H194,2)</f>
        <v>0</v>
      </c>
      <c r="R194" s="225">
        <f>ROUND(J194*H194,2)</f>
        <v>0</v>
      </c>
      <c r="S194" s="92"/>
      <c r="T194" s="226">
        <f>S194*H194</f>
        <v>0</v>
      </c>
      <c r="U194" s="226">
        <v>0</v>
      </c>
      <c r="V194" s="226">
        <f>U194*H194</f>
        <v>0</v>
      </c>
      <c r="W194" s="226">
        <v>0</v>
      </c>
      <c r="X194" s="227">
        <f>W194*H194</f>
        <v>0</v>
      </c>
      <c r="Y194" s="39"/>
      <c r="Z194" s="39"/>
      <c r="AA194" s="39"/>
      <c r="AB194" s="39"/>
      <c r="AC194" s="39"/>
      <c r="AD194" s="39"/>
      <c r="AE194" s="39"/>
      <c r="AR194" s="228" t="s">
        <v>188</v>
      </c>
      <c r="AT194" s="228" t="s">
        <v>184</v>
      </c>
      <c r="AU194" s="228" t="s">
        <v>89</v>
      </c>
      <c r="AY194" s="18" t="s">
        <v>181</v>
      </c>
      <c r="BE194" s="229">
        <f>IF(O194="základní",K194,0)</f>
        <v>0</v>
      </c>
      <c r="BF194" s="229">
        <f>IF(O194="snížená",K194,0)</f>
        <v>0</v>
      </c>
      <c r="BG194" s="229">
        <f>IF(O194="zákl. přenesená",K194,0)</f>
        <v>0</v>
      </c>
      <c r="BH194" s="229">
        <f>IF(O194="sníž. přenesená",K194,0)</f>
        <v>0</v>
      </c>
      <c r="BI194" s="229">
        <f>IF(O194="nulová",K194,0)</f>
        <v>0</v>
      </c>
      <c r="BJ194" s="18" t="s">
        <v>83</v>
      </c>
      <c r="BK194" s="229">
        <f>ROUND(P194*H194,2)</f>
        <v>0</v>
      </c>
      <c r="BL194" s="18" t="s">
        <v>188</v>
      </c>
      <c r="BM194" s="228" t="s">
        <v>284</v>
      </c>
    </row>
    <row r="195" spans="1:63" s="12" customFormat="1" ht="22.8" customHeight="1">
      <c r="A195" s="12"/>
      <c r="B195" s="199"/>
      <c r="C195" s="200"/>
      <c r="D195" s="201" t="s">
        <v>77</v>
      </c>
      <c r="E195" s="214" t="s">
        <v>285</v>
      </c>
      <c r="F195" s="214" t="s">
        <v>286</v>
      </c>
      <c r="G195" s="200"/>
      <c r="H195" s="200"/>
      <c r="I195" s="203"/>
      <c r="J195" s="203"/>
      <c r="K195" s="215">
        <f>BK195</f>
        <v>0</v>
      </c>
      <c r="L195" s="200"/>
      <c r="M195" s="205"/>
      <c r="N195" s="206"/>
      <c r="O195" s="207"/>
      <c r="P195" s="207"/>
      <c r="Q195" s="208">
        <f>Q196</f>
        <v>0</v>
      </c>
      <c r="R195" s="208">
        <f>R196</f>
        <v>0</v>
      </c>
      <c r="S195" s="207"/>
      <c r="T195" s="209">
        <f>T196</f>
        <v>0</v>
      </c>
      <c r="U195" s="207"/>
      <c r="V195" s="209">
        <f>V196</f>
        <v>0</v>
      </c>
      <c r="W195" s="207"/>
      <c r="X195" s="210">
        <f>X196</f>
        <v>0</v>
      </c>
      <c r="Y195" s="12"/>
      <c r="Z195" s="12"/>
      <c r="AA195" s="12"/>
      <c r="AB195" s="12"/>
      <c r="AC195" s="12"/>
      <c r="AD195" s="12"/>
      <c r="AE195" s="12"/>
      <c r="AR195" s="211" t="s">
        <v>83</v>
      </c>
      <c r="AT195" s="212" t="s">
        <v>77</v>
      </c>
      <c r="AU195" s="212" t="s">
        <v>83</v>
      </c>
      <c r="AY195" s="211" t="s">
        <v>181</v>
      </c>
      <c r="BK195" s="213">
        <f>BK196</f>
        <v>0</v>
      </c>
    </row>
    <row r="196" spans="1:65" s="2" customFormat="1" ht="12">
      <c r="A196" s="39"/>
      <c r="B196" s="40"/>
      <c r="C196" s="216" t="s">
        <v>8</v>
      </c>
      <c r="D196" s="216" t="s">
        <v>184</v>
      </c>
      <c r="E196" s="217" t="s">
        <v>287</v>
      </c>
      <c r="F196" s="218" t="s">
        <v>288</v>
      </c>
      <c r="G196" s="219" t="s">
        <v>260</v>
      </c>
      <c r="H196" s="220">
        <v>22.083</v>
      </c>
      <c r="I196" s="221"/>
      <c r="J196" s="221"/>
      <c r="K196" s="222">
        <f>ROUND(P196*H196,2)</f>
        <v>0</v>
      </c>
      <c r="L196" s="218" t="s">
        <v>187</v>
      </c>
      <c r="M196" s="45"/>
      <c r="N196" s="223" t="s">
        <v>1</v>
      </c>
      <c r="O196" s="224" t="s">
        <v>41</v>
      </c>
      <c r="P196" s="225">
        <f>I196+J196</f>
        <v>0</v>
      </c>
      <c r="Q196" s="225">
        <f>ROUND(I196*H196,2)</f>
        <v>0</v>
      </c>
      <c r="R196" s="225">
        <f>ROUND(J196*H196,2)</f>
        <v>0</v>
      </c>
      <c r="S196" s="92"/>
      <c r="T196" s="226">
        <f>S196*H196</f>
        <v>0</v>
      </c>
      <c r="U196" s="226">
        <v>0</v>
      </c>
      <c r="V196" s="226">
        <f>U196*H196</f>
        <v>0</v>
      </c>
      <c r="W196" s="226">
        <v>0</v>
      </c>
      <c r="X196" s="227">
        <f>W196*H196</f>
        <v>0</v>
      </c>
      <c r="Y196" s="39"/>
      <c r="Z196" s="39"/>
      <c r="AA196" s="39"/>
      <c r="AB196" s="39"/>
      <c r="AC196" s="39"/>
      <c r="AD196" s="39"/>
      <c r="AE196" s="39"/>
      <c r="AR196" s="228" t="s">
        <v>188</v>
      </c>
      <c r="AT196" s="228" t="s">
        <v>184</v>
      </c>
      <c r="AU196" s="228" t="s">
        <v>89</v>
      </c>
      <c r="AY196" s="18" t="s">
        <v>181</v>
      </c>
      <c r="BE196" s="229">
        <f>IF(O196="základní",K196,0)</f>
        <v>0</v>
      </c>
      <c r="BF196" s="229">
        <f>IF(O196="snížená",K196,0)</f>
        <v>0</v>
      </c>
      <c r="BG196" s="229">
        <f>IF(O196="zákl. přenesená",K196,0)</f>
        <v>0</v>
      </c>
      <c r="BH196" s="229">
        <f>IF(O196="sníž. přenesená",K196,0)</f>
        <v>0</v>
      </c>
      <c r="BI196" s="229">
        <f>IF(O196="nulová",K196,0)</f>
        <v>0</v>
      </c>
      <c r="BJ196" s="18" t="s">
        <v>83</v>
      </c>
      <c r="BK196" s="229">
        <f>ROUND(P196*H196,2)</f>
        <v>0</v>
      </c>
      <c r="BL196" s="18" t="s">
        <v>188</v>
      </c>
      <c r="BM196" s="228" t="s">
        <v>289</v>
      </c>
    </row>
    <row r="197" spans="1:63" s="12" customFormat="1" ht="25.9" customHeight="1">
      <c r="A197" s="12"/>
      <c r="B197" s="199"/>
      <c r="C197" s="200"/>
      <c r="D197" s="201" t="s">
        <v>77</v>
      </c>
      <c r="E197" s="202" t="s">
        <v>290</v>
      </c>
      <c r="F197" s="202" t="s">
        <v>291</v>
      </c>
      <c r="G197" s="200"/>
      <c r="H197" s="200"/>
      <c r="I197" s="203"/>
      <c r="J197" s="203"/>
      <c r="K197" s="204">
        <f>BK197</f>
        <v>0</v>
      </c>
      <c r="L197" s="200"/>
      <c r="M197" s="205"/>
      <c r="N197" s="206"/>
      <c r="O197" s="207"/>
      <c r="P197" s="207"/>
      <c r="Q197" s="208">
        <f>Q198+Q285+Q356+Q375+Q379+Q393+Q419+Q463</f>
        <v>0</v>
      </c>
      <c r="R197" s="208">
        <f>R198+R285+R356+R375+R379+R393+R419+R463</f>
        <v>0</v>
      </c>
      <c r="S197" s="207"/>
      <c r="T197" s="209">
        <f>T198+T285+T356+T375+T379+T393+T419+T463</f>
        <v>0</v>
      </c>
      <c r="U197" s="207"/>
      <c r="V197" s="209">
        <f>V198+V285+V356+V375+V379+V393+V419+V463</f>
        <v>11.66244333</v>
      </c>
      <c r="W197" s="207"/>
      <c r="X197" s="210">
        <f>X198+X285+X356+X375+X379+X393+X419+X463</f>
        <v>23.68258383</v>
      </c>
      <c r="Y197" s="12"/>
      <c r="Z197" s="12"/>
      <c r="AA197" s="12"/>
      <c r="AB197" s="12"/>
      <c r="AC197" s="12"/>
      <c r="AD197" s="12"/>
      <c r="AE197" s="12"/>
      <c r="AR197" s="211" t="s">
        <v>89</v>
      </c>
      <c r="AT197" s="212" t="s">
        <v>77</v>
      </c>
      <c r="AU197" s="212" t="s">
        <v>78</v>
      </c>
      <c r="AY197" s="211" t="s">
        <v>181</v>
      </c>
      <c r="BK197" s="213">
        <f>BK198+BK285+BK356+BK375+BK379+BK393+BK419+BK463</f>
        <v>0</v>
      </c>
    </row>
    <row r="198" spans="1:63" s="12" customFormat="1" ht="22.8" customHeight="1">
      <c r="A198" s="12"/>
      <c r="B198" s="199"/>
      <c r="C198" s="200"/>
      <c r="D198" s="201" t="s">
        <v>77</v>
      </c>
      <c r="E198" s="214" t="s">
        <v>292</v>
      </c>
      <c r="F198" s="214" t="s">
        <v>293</v>
      </c>
      <c r="G198" s="200"/>
      <c r="H198" s="200"/>
      <c r="I198" s="203"/>
      <c r="J198" s="203"/>
      <c r="K198" s="215">
        <f>BK198</f>
        <v>0</v>
      </c>
      <c r="L198" s="200"/>
      <c r="M198" s="205"/>
      <c r="N198" s="206"/>
      <c r="O198" s="207"/>
      <c r="P198" s="207"/>
      <c r="Q198" s="208">
        <f>SUM(Q199:Q284)</f>
        <v>0</v>
      </c>
      <c r="R198" s="208">
        <f>SUM(R199:R284)</f>
        <v>0</v>
      </c>
      <c r="S198" s="207"/>
      <c r="T198" s="209">
        <f>SUM(T199:T284)</f>
        <v>0</v>
      </c>
      <c r="U198" s="207"/>
      <c r="V198" s="209">
        <f>SUM(V199:V284)</f>
        <v>6.724367320000001</v>
      </c>
      <c r="W198" s="207"/>
      <c r="X198" s="210">
        <f>SUM(X199:X284)</f>
        <v>11.5928175</v>
      </c>
      <c r="Y198" s="12"/>
      <c r="Z198" s="12"/>
      <c r="AA198" s="12"/>
      <c r="AB198" s="12"/>
      <c r="AC198" s="12"/>
      <c r="AD198" s="12"/>
      <c r="AE198" s="12"/>
      <c r="AR198" s="211" t="s">
        <v>89</v>
      </c>
      <c r="AT198" s="212" t="s">
        <v>77</v>
      </c>
      <c r="AU198" s="212" t="s">
        <v>83</v>
      </c>
      <c r="AY198" s="211" t="s">
        <v>181</v>
      </c>
      <c r="BK198" s="213">
        <f>SUM(BK199:BK284)</f>
        <v>0</v>
      </c>
    </row>
    <row r="199" spans="1:65" s="2" customFormat="1" ht="24.15" customHeight="1">
      <c r="A199" s="39"/>
      <c r="B199" s="40"/>
      <c r="C199" s="216" t="s">
        <v>294</v>
      </c>
      <c r="D199" s="216" t="s">
        <v>184</v>
      </c>
      <c r="E199" s="217" t="s">
        <v>295</v>
      </c>
      <c r="F199" s="218" t="s">
        <v>296</v>
      </c>
      <c r="G199" s="219" t="s">
        <v>87</v>
      </c>
      <c r="H199" s="220">
        <v>331.385</v>
      </c>
      <c r="I199" s="221"/>
      <c r="J199" s="221"/>
      <c r="K199" s="222">
        <f>ROUND(P199*H199,2)</f>
        <v>0</v>
      </c>
      <c r="L199" s="218" t="s">
        <v>187</v>
      </c>
      <c r="M199" s="45"/>
      <c r="N199" s="223" t="s">
        <v>1</v>
      </c>
      <c r="O199" s="224" t="s">
        <v>41</v>
      </c>
      <c r="P199" s="225">
        <f>I199+J199</f>
        <v>0</v>
      </c>
      <c r="Q199" s="225">
        <f>ROUND(I199*H199,2)</f>
        <v>0</v>
      </c>
      <c r="R199" s="225">
        <f>ROUND(J199*H199,2)</f>
        <v>0</v>
      </c>
      <c r="S199" s="92"/>
      <c r="T199" s="226">
        <f>S199*H199</f>
        <v>0</v>
      </c>
      <c r="U199" s="226">
        <v>0</v>
      </c>
      <c r="V199" s="226">
        <f>U199*H199</f>
        <v>0</v>
      </c>
      <c r="W199" s="226">
        <v>0</v>
      </c>
      <c r="X199" s="227">
        <f>W199*H199</f>
        <v>0</v>
      </c>
      <c r="Y199" s="39"/>
      <c r="Z199" s="39"/>
      <c r="AA199" s="39"/>
      <c r="AB199" s="39"/>
      <c r="AC199" s="39"/>
      <c r="AD199" s="39"/>
      <c r="AE199" s="39"/>
      <c r="AR199" s="228" t="s">
        <v>188</v>
      </c>
      <c r="AT199" s="228" t="s">
        <v>184</v>
      </c>
      <c r="AU199" s="228" t="s">
        <v>89</v>
      </c>
      <c r="AY199" s="18" t="s">
        <v>181</v>
      </c>
      <c r="BE199" s="229">
        <f>IF(O199="základní",K199,0)</f>
        <v>0</v>
      </c>
      <c r="BF199" s="229">
        <f>IF(O199="snížená",K199,0)</f>
        <v>0</v>
      </c>
      <c r="BG199" s="229">
        <f>IF(O199="zákl. přenesená",K199,0)</f>
        <v>0</v>
      </c>
      <c r="BH199" s="229">
        <f>IF(O199="sníž. přenesená",K199,0)</f>
        <v>0</v>
      </c>
      <c r="BI199" s="229">
        <f>IF(O199="nulová",K199,0)</f>
        <v>0</v>
      </c>
      <c r="BJ199" s="18" t="s">
        <v>83</v>
      </c>
      <c r="BK199" s="229">
        <f>ROUND(P199*H199,2)</f>
        <v>0</v>
      </c>
      <c r="BL199" s="18" t="s">
        <v>188</v>
      </c>
      <c r="BM199" s="228" t="s">
        <v>297</v>
      </c>
    </row>
    <row r="200" spans="1:51" s="14" customFormat="1" ht="12">
      <c r="A200" s="14"/>
      <c r="B200" s="241"/>
      <c r="C200" s="242"/>
      <c r="D200" s="232" t="s">
        <v>190</v>
      </c>
      <c r="E200" s="243" t="s">
        <v>1</v>
      </c>
      <c r="F200" s="244" t="s">
        <v>123</v>
      </c>
      <c r="G200" s="242"/>
      <c r="H200" s="245">
        <v>254.77</v>
      </c>
      <c r="I200" s="246"/>
      <c r="J200" s="246"/>
      <c r="K200" s="242"/>
      <c r="L200" s="242"/>
      <c r="M200" s="247"/>
      <c r="N200" s="248"/>
      <c r="O200" s="249"/>
      <c r="P200" s="249"/>
      <c r="Q200" s="249"/>
      <c r="R200" s="249"/>
      <c r="S200" s="249"/>
      <c r="T200" s="249"/>
      <c r="U200" s="249"/>
      <c r="V200" s="249"/>
      <c r="W200" s="249"/>
      <c r="X200" s="250"/>
      <c r="Y200" s="14"/>
      <c r="Z200" s="14"/>
      <c r="AA200" s="14"/>
      <c r="AB200" s="14"/>
      <c r="AC200" s="14"/>
      <c r="AD200" s="14"/>
      <c r="AE200" s="14"/>
      <c r="AT200" s="251" t="s">
        <v>190</v>
      </c>
      <c r="AU200" s="251" t="s">
        <v>89</v>
      </c>
      <c r="AV200" s="14" t="s">
        <v>89</v>
      </c>
      <c r="AW200" s="14" t="s">
        <v>5</v>
      </c>
      <c r="AX200" s="14" t="s">
        <v>78</v>
      </c>
      <c r="AY200" s="251" t="s">
        <v>181</v>
      </c>
    </row>
    <row r="201" spans="1:51" s="13" customFormat="1" ht="12">
      <c r="A201" s="13"/>
      <c r="B201" s="230"/>
      <c r="C201" s="231"/>
      <c r="D201" s="232" t="s">
        <v>190</v>
      </c>
      <c r="E201" s="233" t="s">
        <v>1</v>
      </c>
      <c r="F201" s="234" t="s">
        <v>191</v>
      </c>
      <c r="G201" s="231"/>
      <c r="H201" s="233" t="s">
        <v>1</v>
      </c>
      <c r="I201" s="235"/>
      <c r="J201" s="235"/>
      <c r="K201" s="231"/>
      <c r="L201" s="231"/>
      <c r="M201" s="236"/>
      <c r="N201" s="237"/>
      <c r="O201" s="238"/>
      <c r="P201" s="238"/>
      <c r="Q201" s="238"/>
      <c r="R201" s="238"/>
      <c r="S201" s="238"/>
      <c r="T201" s="238"/>
      <c r="U201" s="238"/>
      <c r="V201" s="238"/>
      <c r="W201" s="238"/>
      <c r="X201" s="239"/>
      <c r="Y201" s="13"/>
      <c r="Z201" s="13"/>
      <c r="AA201" s="13"/>
      <c r="AB201" s="13"/>
      <c r="AC201" s="13"/>
      <c r="AD201" s="13"/>
      <c r="AE201" s="13"/>
      <c r="AT201" s="240" t="s">
        <v>190</v>
      </c>
      <c r="AU201" s="240" t="s">
        <v>89</v>
      </c>
      <c r="AV201" s="13" t="s">
        <v>83</v>
      </c>
      <c r="AW201" s="13" t="s">
        <v>5</v>
      </c>
      <c r="AX201" s="13" t="s">
        <v>78</v>
      </c>
      <c r="AY201" s="240" t="s">
        <v>181</v>
      </c>
    </row>
    <row r="202" spans="1:51" s="14" customFormat="1" ht="12">
      <c r="A202" s="14"/>
      <c r="B202" s="241"/>
      <c r="C202" s="242"/>
      <c r="D202" s="232" t="s">
        <v>190</v>
      </c>
      <c r="E202" s="243" t="s">
        <v>1</v>
      </c>
      <c r="F202" s="244" t="s">
        <v>203</v>
      </c>
      <c r="G202" s="242"/>
      <c r="H202" s="245">
        <v>54.175</v>
      </c>
      <c r="I202" s="246"/>
      <c r="J202" s="246"/>
      <c r="K202" s="242"/>
      <c r="L202" s="242"/>
      <c r="M202" s="247"/>
      <c r="N202" s="248"/>
      <c r="O202" s="249"/>
      <c r="P202" s="249"/>
      <c r="Q202" s="249"/>
      <c r="R202" s="249"/>
      <c r="S202" s="249"/>
      <c r="T202" s="249"/>
      <c r="U202" s="249"/>
      <c r="V202" s="249"/>
      <c r="W202" s="249"/>
      <c r="X202" s="250"/>
      <c r="Y202" s="14"/>
      <c r="Z202" s="14"/>
      <c r="AA202" s="14"/>
      <c r="AB202" s="14"/>
      <c r="AC202" s="14"/>
      <c r="AD202" s="14"/>
      <c r="AE202" s="14"/>
      <c r="AT202" s="251" t="s">
        <v>190</v>
      </c>
      <c r="AU202" s="251" t="s">
        <v>89</v>
      </c>
      <c r="AV202" s="14" t="s">
        <v>89</v>
      </c>
      <c r="AW202" s="14" t="s">
        <v>5</v>
      </c>
      <c r="AX202" s="14" t="s">
        <v>78</v>
      </c>
      <c r="AY202" s="251" t="s">
        <v>181</v>
      </c>
    </row>
    <row r="203" spans="1:51" s="14" customFormat="1" ht="12">
      <c r="A203" s="14"/>
      <c r="B203" s="241"/>
      <c r="C203" s="242"/>
      <c r="D203" s="232" t="s">
        <v>190</v>
      </c>
      <c r="E203" s="243" t="s">
        <v>1</v>
      </c>
      <c r="F203" s="244" t="s">
        <v>298</v>
      </c>
      <c r="G203" s="242"/>
      <c r="H203" s="245">
        <v>16.7</v>
      </c>
      <c r="I203" s="246"/>
      <c r="J203" s="246"/>
      <c r="K203" s="242"/>
      <c r="L203" s="242"/>
      <c r="M203" s="247"/>
      <c r="N203" s="248"/>
      <c r="O203" s="249"/>
      <c r="P203" s="249"/>
      <c r="Q203" s="249"/>
      <c r="R203" s="249"/>
      <c r="S203" s="249"/>
      <c r="T203" s="249"/>
      <c r="U203" s="249"/>
      <c r="V203" s="249"/>
      <c r="W203" s="249"/>
      <c r="X203" s="250"/>
      <c r="Y203" s="14"/>
      <c r="Z203" s="14"/>
      <c r="AA203" s="14"/>
      <c r="AB203" s="14"/>
      <c r="AC203" s="14"/>
      <c r="AD203" s="14"/>
      <c r="AE203" s="14"/>
      <c r="AT203" s="251" t="s">
        <v>190</v>
      </c>
      <c r="AU203" s="251" t="s">
        <v>89</v>
      </c>
      <c r="AV203" s="14" t="s">
        <v>89</v>
      </c>
      <c r="AW203" s="14" t="s">
        <v>5</v>
      </c>
      <c r="AX203" s="14" t="s">
        <v>78</v>
      </c>
      <c r="AY203" s="251" t="s">
        <v>181</v>
      </c>
    </row>
    <row r="204" spans="1:51" s="14" customFormat="1" ht="12">
      <c r="A204" s="14"/>
      <c r="B204" s="241"/>
      <c r="C204" s="242"/>
      <c r="D204" s="232" t="s">
        <v>190</v>
      </c>
      <c r="E204" s="243" t="s">
        <v>1</v>
      </c>
      <c r="F204" s="244" t="s">
        <v>299</v>
      </c>
      <c r="G204" s="242"/>
      <c r="H204" s="245">
        <v>0.25</v>
      </c>
      <c r="I204" s="246"/>
      <c r="J204" s="246"/>
      <c r="K204" s="242"/>
      <c r="L204" s="242"/>
      <c r="M204" s="247"/>
      <c r="N204" s="248"/>
      <c r="O204" s="249"/>
      <c r="P204" s="249"/>
      <c r="Q204" s="249"/>
      <c r="R204" s="249"/>
      <c r="S204" s="249"/>
      <c r="T204" s="249"/>
      <c r="U204" s="249"/>
      <c r="V204" s="249"/>
      <c r="W204" s="249"/>
      <c r="X204" s="250"/>
      <c r="Y204" s="14"/>
      <c r="Z204" s="14"/>
      <c r="AA204" s="14"/>
      <c r="AB204" s="14"/>
      <c r="AC204" s="14"/>
      <c r="AD204" s="14"/>
      <c r="AE204" s="14"/>
      <c r="AT204" s="251" t="s">
        <v>190</v>
      </c>
      <c r="AU204" s="251" t="s">
        <v>89</v>
      </c>
      <c r="AV204" s="14" t="s">
        <v>89</v>
      </c>
      <c r="AW204" s="14" t="s">
        <v>5</v>
      </c>
      <c r="AX204" s="14" t="s">
        <v>78</v>
      </c>
      <c r="AY204" s="251" t="s">
        <v>181</v>
      </c>
    </row>
    <row r="205" spans="1:51" s="14" customFormat="1" ht="12">
      <c r="A205" s="14"/>
      <c r="B205" s="241"/>
      <c r="C205" s="242"/>
      <c r="D205" s="232" t="s">
        <v>190</v>
      </c>
      <c r="E205" s="243" t="s">
        <v>1</v>
      </c>
      <c r="F205" s="244" t="s">
        <v>300</v>
      </c>
      <c r="G205" s="242"/>
      <c r="H205" s="245">
        <v>0.075</v>
      </c>
      <c r="I205" s="246"/>
      <c r="J205" s="246"/>
      <c r="K205" s="242"/>
      <c r="L205" s="242"/>
      <c r="M205" s="247"/>
      <c r="N205" s="248"/>
      <c r="O205" s="249"/>
      <c r="P205" s="249"/>
      <c r="Q205" s="249"/>
      <c r="R205" s="249"/>
      <c r="S205" s="249"/>
      <c r="T205" s="249"/>
      <c r="U205" s="249"/>
      <c r="V205" s="249"/>
      <c r="W205" s="249"/>
      <c r="X205" s="250"/>
      <c r="Y205" s="14"/>
      <c r="Z205" s="14"/>
      <c r="AA205" s="14"/>
      <c r="AB205" s="14"/>
      <c r="AC205" s="14"/>
      <c r="AD205" s="14"/>
      <c r="AE205" s="14"/>
      <c r="AT205" s="251" t="s">
        <v>190</v>
      </c>
      <c r="AU205" s="251" t="s">
        <v>89</v>
      </c>
      <c r="AV205" s="14" t="s">
        <v>89</v>
      </c>
      <c r="AW205" s="14" t="s">
        <v>5</v>
      </c>
      <c r="AX205" s="14" t="s">
        <v>78</v>
      </c>
      <c r="AY205" s="251" t="s">
        <v>181</v>
      </c>
    </row>
    <row r="206" spans="1:51" s="13" customFormat="1" ht="12">
      <c r="A206" s="13"/>
      <c r="B206" s="230"/>
      <c r="C206" s="231"/>
      <c r="D206" s="232" t="s">
        <v>190</v>
      </c>
      <c r="E206" s="233" t="s">
        <v>1</v>
      </c>
      <c r="F206" s="234" t="s">
        <v>301</v>
      </c>
      <c r="G206" s="231"/>
      <c r="H206" s="233" t="s">
        <v>1</v>
      </c>
      <c r="I206" s="235"/>
      <c r="J206" s="235"/>
      <c r="K206" s="231"/>
      <c r="L206" s="231"/>
      <c r="M206" s="236"/>
      <c r="N206" s="237"/>
      <c r="O206" s="238"/>
      <c r="P206" s="238"/>
      <c r="Q206" s="238"/>
      <c r="R206" s="238"/>
      <c r="S206" s="238"/>
      <c r="T206" s="238"/>
      <c r="U206" s="238"/>
      <c r="V206" s="238"/>
      <c r="W206" s="238"/>
      <c r="X206" s="239"/>
      <c r="Y206" s="13"/>
      <c r="Z206" s="13"/>
      <c r="AA206" s="13"/>
      <c r="AB206" s="13"/>
      <c r="AC206" s="13"/>
      <c r="AD206" s="13"/>
      <c r="AE206" s="13"/>
      <c r="AT206" s="240" t="s">
        <v>190</v>
      </c>
      <c r="AU206" s="240" t="s">
        <v>89</v>
      </c>
      <c r="AV206" s="13" t="s">
        <v>83</v>
      </c>
      <c r="AW206" s="13" t="s">
        <v>5</v>
      </c>
      <c r="AX206" s="13" t="s">
        <v>78</v>
      </c>
      <c r="AY206" s="240" t="s">
        <v>181</v>
      </c>
    </row>
    <row r="207" spans="1:51" s="14" customFormat="1" ht="12">
      <c r="A207" s="14"/>
      <c r="B207" s="241"/>
      <c r="C207" s="242"/>
      <c r="D207" s="232" t="s">
        <v>190</v>
      </c>
      <c r="E207" s="243" t="s">
        <v>1</v>
      </c>
      <c r="F207" s="244" t="s">
        <v>302</v>
      </c>
      <c r="G207" s="242"/>
      <c r="H207" s="245">
        <v>2.94</v>
      </c>
      <c r="I207" s="246"/>
      <c r="J207" s="246"/>
      <c r="K207" s="242"/>
      <c r="L207" s="242"/>
      <c r="M207" s="247"/>
      <c r="N207" s="248"/>
      <c r="O207" s="249"/>
      <c r="P207" s="249"/>
      <c r="Q207" s="249"/>
      <c r="R207" s="249"/>
      <c r="S207" s="249"/>
      <c r="T207" s="249"/>
      <c r="U207" s="249"/>
      <c r="V207" s="249"/>
      <c r="W207" s="249"/>
      <c r="X207" s="250"/>
      <c r="Y207" s="14"/>
      <c r="Z207" s="14"/>
      <c r="AA207" s="14"/>
      <c r="AB207" s="14"/>
      <c r="AC207" s="14"/>
      <c r="AD207" s="14"/>
      <c r="AE207" s="14"/>
      <c r="AT207" s="251" t="s">
        <v>190</v>
      </c>
      <c r="AU207" s="251" t="s">
        <v>89</v>
      </c>
      <c r="AV207" s="14" t="s">
        <v>89</v>
      </c>
      <c r="AW207" s="14" t="s">
        <v>5</v>
      </c>
      <c r="AX207" s="14" t="s">
        <v>78</v>
      </c>
      <c r="AY207" s="251" t="s">
        <v>181</v>
      </c>
    </row>
    <row r="208" spans="1:51" s="14" customFormat="1" ht="12">
      <c r="A208" s="14"/>
      <c r="B208" s="241"/>
      <c r="C208" s="242"/>
      <c r="D208" s="232" t="s">
        <v>190</v>
      </c>
      <c r="E208" s="243" t="s">
        <v>1</v>
      </c>
      <c r="F208" s="244" t="s">
        <v>303</v>
      </c>
      <c r="G208" s="242"/>
      <c r="H208" s="245">
        <v>0.46</v>
      </c>
      <c r="I208" s="246"/>
      <c r="J208" s="246"/>
      <c r="K208" s="242"/>
      <c r="L208" s="242"/>
      <c r="M208" s="247"/>
      <c r="N208" s="248"/>
      <c r="O208" s="249"/>
      <c r="P208" s="249"/>
      <c r="Q208" s="249"/>
      <c r="R208" s="249"/>
      <c r="S208" s="249"/>
      <c r="T208" s="249"/>
      <c r="U208" s="249"/>
      <c r="V208" s="249"/>
      <c r="W208" s="249"/>
      <c r="X208" s="250"/>
      <c r="Y208" s="14"/>
      <c r="Z208" s="14"/>
      <c r="AA208" s="14"/>
      <c r="AB208" s="14"/>
      <c r="AC208" s="14"/>
      <c r="AD208" s="14"/>
      <c r="AE208" s="14"/>
      <c r="AT208" s="251" t="s">
        <v>190</v>
      </c>
      <c r="AU208" s="251" t="s">
        <v>89</v>
      </c>
      <c r="AV208" s="14" t="s">
        <v>89</v>
      </c>
      <c r="AW208" s="14" t="s">
        <v>5</v>
      </c>
      <c r="AX208" s="14" t="s">
        <v>78</v>
      </c>
      <c r="AY208" s="251" t="s">
        <v>181</v>
      </c>
    </row>
    <row r="209" spans="1:51" s="14" customFormat="1" ht="12">
      <c r="A209" s="14"/>
      <c r="B209" s="241"/>
      <c r="C209" s="242"/>
      <c r="D209" s="232" t="s">
        <v>190</v>
      </c>
      <c r="E209" s="243" t="s">
        <v>1</v>
      </c>
      <c r="F209" s="244" t="s">
        <v>304</v>
      </c>
      <c r="G209" s="242"/>
      <c r="H209" s="245">
        <v>1.54</v>
      </c>
      <c r="I209" s="246"/>
      <c r="J209" s="246"/>
      <c r="K209" s="242"/>
      <c r="L209" s="242"/>
      <c r="M209" s="247"/>
      <c r="N209" s="248"/>
      <c r="O209" s="249"/>
      <c r="P209" s="249"/>
      <c r="Q209" s="249"/>
      <c r="R209" s="249"/>
      <c r="S209" s="249"/>
      <c r="T209" s="249"/>
      <c r="U209" s="249"/>
      <c r="V209" s="249"/>
      <c r="W209" s="249"/>
      <c r="X209" s="250"/>
      <c r="Y209" s="14"/>
      <c r="Z209" s="14"/>
      <c r="AA209" s="14"/>
      <c r="AB209" s="14"/>
      <c r="AC209" s="14"/>
      <c r="AD209" s="14"/>
      <c r="AE209" s="14"/>
      <c r="AT209" s="251" t="s">
        <v>190</v>
      </c>
      <c r="AU209" s="251" t="s">
        <v>89</v>
      </c>
      <c r="AV209" s="14" t="s">
        <v>89</v>
      </c>
      <c r="AW209" s="14" t="s">
        <v>5</v>
      </c>
      <c r="AX209" s="14" t="s">
        <v>78</v>
      </c>
      <c r="AY209" s="251" t="s">
        <v>181</v>
      </c>
    </row>
    <row r="210" spans="1:51" s="14" customFormat="1" ht="12">
      <c r="A210" s="14"/>
      <c r="B210" s="241"/>
      <c r="C210" s="242"/>
      <c r="D210" s="232" t="s">
        <v>190</v>
      </c>
      <c r="E210" s="243" t="s">
        <v>1</v>
      </c>
      <c r="F210" s="244" t="s">
        <v>305</v>
      </c>
      <c r="G210" s="242"/>
      <c r="H210" s="245">
        <v>0.475</v>
      </c>
      <c r="I210" s="246"/>
      <c r="J210" s="246"/>
      <c r="K210" s="242"/>
      <c r="L210" s="242"/>
      <c r="M210" s="247"/>
      <c r="N210" s="248"/>
      <c r="O210" s="249"/>
      <c r="P210" s="249"/>
      <c r="Q210" s="249"/>
      <c r="R210" s="249"/>
      <c r="S210" s="249"/>
      <c r="T210" s="249"/>
      <c r="U210" s="249"/>
      <c r="V210" s="249"/>
      <c r="W210" s="249"/>
      <c r="X210" s="250"/>
      <c r="Y210" s="14"/>
      <c r="Z210" s="14"/>
      <c r="AA210" s="14"/>
      <c r="AB210" s="14"/>
      <c r="AC210" s="14"/>
      <c r="AD210" s="14"/>
      <c r="AE210" s="14"/>
      <c r="AT210" s="251" t="s">
        <v>190</v>
      </c>
      <c r="AU210" s="251" t="s">
        <v>89</v>
      </c>
      <c r="AV210" s="14" t="s">
        <v>89</v>
      </c>
      <c r="AW210" s="14" t="s">
        <v>5</v>
      </c>
      <c r="AX210" s="14" t="s">
        <v>78</v>
      </c>
      <c r="AY210" s="251" t="s">
        <v>181</v>
      </c>
    </row>
    <row r="211" spans="1:51" s="15" customFormat="1" ht="12">
      <c r="A211" s="15"/>
      <c r="B211" s="252"/>
      <c r="C211" s="253"/>
      <c r="D211" s="232" t="s">
        <v>190</v>
      </c>
      <c r="E211" s="254" t="s">
        <v>1</v>
      </c>
      <c r="F211" s="255" t="s">
        <v>193</v>
      </c>
      <c r="G211" s="253"/>
      <c r="H211" s="256">
        <v>331.385</v>
      </c>
      <c r="I211" s="257"/>
      <c r="J211" s="257"/>
      <c r="K211" s="253"/>
      <c r="L211" s="253"/>
      <c r="M211" s="258"/>
      <c r="N211" s="259"/>
      <c r="O211" s="260"/>
      <c r="P211" s="260"/>
      <c r="Q211" s="260"/>
      <c r="R211" s="260"/>
      <c r="S211" s="260"/>
      <c r="T211" s="260"/>
      <c r="U211" s="260"/>
      <c r="V211" s="260"/>
      <c r="W211" s="260"/>
      <c r="X211" s="261"/>
      <c r="Y211" s="15"/>
      <c r="Z211" s="15"/>
      <c r="AA211" s="15"/>
      <c r="AB211" s="15"/>
      <c r="AC211" s="15"/>
      <c r="AD211" s="15"/>
      <c r="AE211" s="15"/>
      <c r="AT211" s="262" t="s">
        <v>190</v>
      </c>
      <c r="AU211" s="262" t="s">
        <v>89</v>
      </c>
      <c r="AV211" s="15" t="s">
        <v>188</v>
      </c>
      <c r="AW211" s="15" t="s">
        <v>5</v>
      </c>
      <c r="AX211" s="15" t="s">
        <v>83</v>
      </c>
      <c r="AY211" s="262" t="s">
        <v>181</v>
      </c>
    </row>
    <row r="212" spans="1:65" s="2" customFormat="1" ht="24.15" customHeight="1">
      <c r="A212" s="39"/>
      <c r="B212" s="40"/>
      <c r="C212" s="263" t="s">
        <v>306</v>
      </c>
      <c r="D212" s="263" t="s">
        <v>194</v>
      </c>
      <c r="E212" s="264" t="s">
        <v>307</v>
      </c>
      <c r="F212" s="265" t="s">
        <v>308</v>
      </c>
      <c r="G212" s="266" t="s">
        <v>309</v>
      </c>
      <c r="H212" s="267">
        <v>115.985</v>
      </c>
      <c r="I212" s="268"/>
      <c r="J212" s="269"/>
      <c r="K212" s="270">
        <f>ROUND(P212*H212,2)</f>
        <v>0</v>
      </c>
      <c r="L212" s="265" t="s">
        <v>187</v>
      </c>
      <c r="M212" s="271"/>
      <c r="N212" s="272" t="s">
        <v>1</v>
      </c>
      <c r="O212" s="224" t="s">
        <v>41</v>
      </c>
      <c r="P212" s="225">
        <f>I212+J212</f>
        <v>0</v>
      </c>
      <c r="Q212" s="225">
        <f>ROUND(I212*H212,2)</f>
        <v>0</v>
      </c>
      <c r="R212" s="225">
        <f>ROUND(J212*H212,2)</f>
        <v>0</v>
      </c>
      <c r="S212" s="92"/>
      <c r="T212" s="226">
        <f>S212*H212</f>
        <v>0</v>
      </c>
      <c r="U212" s="226">
        <v>0.001</v>
      </c>
      <c r="V212" s="226">
        <f>U212*H212</f>
        <v>0.115985</v>
      </c>
      <c r="W212" s="226">
        <v>0</v>
      </c>
      <c r="X212" s="227">
        <f>W212*H212</f>
        <v>0</v>
      </c>
      <c r="Y212" s="39"/>
      <c r="Z212" s="39"/>
      <c r="AA212" s="39"/>
      <c r="AB212" s="39"/>
      <c r="AC212" s="39"/>
      <c r="AD212" s="39"/>
      <c r="AE212" s="39"/>
      <c r="AR212" s="228" t="s">
        <v>197</v>
      </c>
      <c r="AT212" s="228" t="s">
        <v>194</v>
      </c>
      <c r="AU212" s="228" t="s">
        <v>89</v>
      </c>
      <c r="AY212" s="18" t="s">
        <v>181</v>
      </c>
      <c r="BE212" s="229">
        <f>IF(O212="základní",K212,0)</f>
        <v>0</v>
      </c>
      <c r="BF212" s="229">
        <f>IF(O212="snížená",K212,0)</f>
        <v>0</v>
      </c>
      <c r="BG212" s="229">
        <f>IF(O212="zákl. přenesená",K212,0)</f>
        <v>0</v>
      </c>
      <c r="BH212" s="229">
        <f>IF(O212="sníž. přenesená",K212,0)</f>
        <v>0</v>
      </c>
      <c r="BI212" s="229">
        <f>IF(O212="nulová",K212,0)</f>
        <v>0</v>
      </c>
      <c r="BJ212" s="18" t="s">
        <v>83</v>
      </c>
      <c r="BK212" s="229">
        <f>ROUND(P212*H212,2)</f>
        <v>0</v>
      </c>
      <c r="BL212" s="18" t="s">
        <v>188</v>
      </c>
      <c r="BM212" s="228" t="s">
        <v>310</v>
      </c>
    </row>
    <row r="213" spans="1:51" s="14" customFormat="1" ht="12">
      <c r="A213" s="14"/>
      <c r="B213" s="241"/>
      <c r="C213" s="242"/>
      <c r="D213" s="232" t="s">
        <v>190</v>
      </c>
      <c r="E213" s="242"/>
      <c r="F213" s="244" t="s">
        <v>311</v>
      </c>
      <c r="G213" s="242"/>
      <c r="H213" s="245">
        <v>115.985</v>
      </c>
      <c r="I213" s="246"/>
      <c r="J213" s="246"/>
      <c r="K213" s="242"/>
      <c r="L213" s="242"/>
      <c r="M213" s="247"/>
      <c r="N213" s="248"/>
      <c r="O213" s="249"/>
      <c r="P213" s="249"/>
      <c r="Q213" s="249"/>
      <c r="R213" s="249"/>
      <c r="S213" s="249"/>
      <c r="T213" s="249"/>
      <c r="U213" s="249"/>
      <c r="V213" s="249"/>
      <c r="W213" s="249"/>
      <c r="X213" s="250"/>
      <c r="Y213" s="14"/>
      <c r="Z213" s="14"/>
      <c r="AA213" s="14"/>
      <c r="AB213" s="14"/>
      <c r="AC213" s="14"/>
      <c r="AD213" s="14"/>
      <c r="AE213" s="14"/>
      <c r="AT213" s="251" t="s">
        <v>190</v>
      </c>
      <c r="AU213" s="251" t="s">
        <v>89</v>
      </c>
      <c r="AV213" s="14" t="s">
        <v>89</v>
      </c>
      <c r="AW213" s="14" t="s">
        <v>4</v>
      </c>
      <c r="AX213" s="14" t="s">
        <v>83</v>
      </c>
      <c r="AY213" s="251" t="s">
        <v>181</v>
      </c>
    </row>
    <row r="214" spans="1:65" s="2" customFormat="1" ht="24.15" customHeight="1">
      <c r="A214" s="39"/>
      <c r="B214" s="40"/>
      <c r="C214" s="216" t="s">
        <v>312</v>
      </c>
      <c r="D214" s="216" t="s">
        <v>184</v>
      </c>
      <c r="E214" s="217" t="s">
        <v>313</v>
      </c>
      <c r="F214" s="218" t="s">
        <v>314</v>
      </c>
      <c r="G214" s="219" t="s">
        <v>87</v>
      </c>
      <c r="H214" s="220">
        <v>367.903</v>
      </c>
      <c r="I214" s="221"/>
      <c r="J214" s="221"/>
      <c r="K214" s="222">
        <f>ROUND(P214*H214,2)</f>
        <v>0</v>
      </c>
      <c r="L214" s="218" t="s">
        <v>187</v>
      </c>
      <c r="M214" s="45"/>
      <c r="N214" s="223" t="s">
        <v>1</v>
      </c>
      <c r="O214" s="224" t="s">
        <v>41</v>
      </c>
      <c r="P214" s="225">
        <f>I214+J214</f>
        <v>0</v>
      </c>
      <c r="Q214" s="225">
        <f>ROUND(I214*H214,2)</f>
        <v>0</v>
      </c>
      <c r="R214" s="225">
        <f>ROUND(J214*H214,2)</f>
        <v>0</v>
      </c>
      <c r="S214" s="92"/>
      <c r="T214" s="226">
        <f>S214*H214</f>
        <v>0</v>
      </c>
      <c r="U214" s="226">
        <v>0</v>
      </c>
      <c r="V214" s="226">
        <f>U214*H214</f>
        <v>0</v>
      </c>
      <c r="W214" s="226">
        <v>0</v>
      </c>
      <c r="X214" s="227">
        <f>W214*H214</f>
        <v>0</v>
      </c>
      <c r="Y214" s="39"/>
      <c r="Z214" s="39"/>
      <c r="AA214" s="39"/>
      <c r="AB214" s="39"/>
      <c r="AC214" s="39"/>
      <c r="AD214" s="39"/>
      <c r="AE214" s="39"/>
      <c r="AR214" s="228" t="s">
        <v>262</v>
      </c>
      <c r="AT214" s="228" t="s">
        <v>184</v>
      </c>
      <c r="AU214" s="228" t="s">
        <v>89</v>
      </c>
      <c r="AY214" s="18" t="s">
        <v>181</v>
      </c>
      <c r="BE214" s="229">
        <f>IF(O214="základní",K214,0)</f>
        <v>0</v>
      </c>
      <c r="BF214" s="229">
        <f>IF(O214="snížená",K214,0)</f>
        <v>0</v>
      </c>
      <c r="BG214" s="229">
        <f>IF(O214="zákl. přenesená",K214,0)</f>
        <v>0</v>
      </c>
      <c r="BH214" s="229">
        <f>IF(O214="sníž. přenesená",K214,0)</f>
        <v>0</v>
      </c>
      <c r="BI214" s="229">
        <f>IF(O214="nulová",K214,0)</f>
        <v>0</v>
      </c>
      <c r="BJ214" s="18" t="s">
        <v>83</v>
      </c>
      <c r="BK214" s="229">
        <f>ROUND(P214*H214,2)</f>
        <v>0</v>
      </c>
      <c r="BL214" s="18" t="s">
        <v>262</v>
      </c>
      <c r="BM214" s="228" t="s">
        <v>315</v>
      </c>
    </row>
    <row r="215" spans="1:51" s="14" customFormat="1" ht="12">
      <c r="A215" s="14"/>
      <c r="B215" s="241"/>
      <c r="C215" s="242"/>
      <c r="D215" s="232" t="s">
        <v>190</v>
      </c>
      <c r="E215" s="243" t="s">
        <v>1</v>
      </c>
      <c r="F215" s="244" t="s">
        <v>316</v>
      </c>
      <c r="G215" s="242"/>
      <c r="H215" s="245">
        <v>254.885</v>
      </c>
      <c r="I215" s="246"/>
      <c r="J215" s="246"/>
      <c r="K215" s="242"/>
      <c r="L215" s="242"/>
      <c r="M215" s="247"/>
      <c r="N215" s="248"/>
      <c r="O215" s="249"/>
      <c r="P215" s="249"/>
      <c r="Q215" s="249"/>
      <c r="R215" s="249"/>
      <c r="S215" s="249"/>
      <c r="T215" s="249"/>
      <c r="U215" s="249"/>
      <c r="V215" s="249"/>
      <c r="W215" s="249"/>
      <c r="X215" s="250"/>
      <c r="Y215" s="14"/>
      <c r="Z215" s="14"/>
      <c r="AA215" s="14"/>
      <c r="AB215" s="14"/>
      <c r="AC215" s="14"/>
      <c r="AD215" s="14"/>
      <c r="AE215" s="14"/>
      <c r="AT215" s="251" t="s">
        <v>190</v>
      </c>
      <c r="AU215" s="251" t="s">
        <v>89</v>
      </c>
      <c r="AV215" s="14" t="s">
        <v>89</v>
      </c>
      <c r="AW215" s="14" t="s">
        <v>5</v>
      </c>
      <c r="AX215" s="14" t="s">
        <v>78</v>
      </c>
      <c r="AY215" s="251" t="s">
        <v>181</v>
      </c>
    </row>
    <row r="216" spans="1:51" s="13" customFormat="1" ht="12">
      <c r="A216" s="13"/>
      <c r="B216" s="230"/>
      <c r="C216" s="231"/>
      <c r="D216" s="232" t="s">
        <v>190</v>
      </c>
      <c r="E216" s="233" t="s">
        <v>1</v>
      </c>
      <c r="F216" s="234" t="s">
        <v>191</v>
      </c>
      <c r="G216" s="231"/>
      <c r="H216" s="233" t="s">
        <v>1</v>
      </c>
      <c r="I216" s="235"/>
      <c r="J216" s="235"/>
      <c r="K216" s="231"/>
      <c r="L216" s="231"/>
      <c r="M216" s="236"/>
      <c r="N216" s="237"/>
      <c r="O216" s="238"/>
      <c r="P216" s="238"/>
      <c r="Q216" s="238"/>
      <c r="R216" s="238"/>
      <c r="S216" s="238"/>
      <c r="T216" s="238"/>
      <c r="U216" s="238"/>
      <c r="V216" s="238"/>
      <c r="W216" s="238"/>
      <c r="X216" s="239"/>
      <c r="Y216" s="13"/>
      <c r="Z216" s="13"/>
      <c r="AA216" s="13"/>
      <c r="AB216" s="13"/>
      <c r="AC216" s="13"/>
      <c r="AD216" s="13"/>
      <c r="AE216" s="13"/>
      <c r="AT216" s="240" t="s">
        <v>190</v>
      </c>
      <c r="AU216" s="240" t="s">
        <v>89</v>
      </c>
      <c r="AV216" s="13" t="s">
        <v>83</v>
      </c>
      <c r="AW216" s="13" t="s">
        <v>5</v>
      </c>
      <c r="AX216" s="13" t="s">
        <v>78</v>
      </c>
      <c r="AY216" s="240" t="s">
        <v>181</v>
      </c>
    </row>
    <row r="217" spans="1:51" s="14" customFormat="1" ht="12">
      <c r="A217" s="14"/>
      <c r="B217" s="241"/>
      <c r="C217" s="242"/>
      <c r="D217" s="232" t="s">
        <v>190</v>
      </c>
      <c r="E217" s="243" t="s">
        <v>1</v>
      </c>
      <c r="F217" s="244" t="s">
        <v>317</v>
      </c>
      <c r="G217" s="242"/>
      <c r="H217" s="245">
        <v>106.88</v>
      </c>
      <c r="I217" s="246"/>
      <c r="J217" s="246"/>
      <c r="K217" s="242"/>
      <c r="L217" s="242"/>
      <c r="M217" s="247"/>
      <c r="N217" s="248"/>
      <c r="O217" s="249"/>
      <c r="P217" s="249"/>
      <c r="Q217" s="249"/>
      <c r="R217" s="249"/>
      <c r="S217" s="249"/>
      <c r="T217" s="249"/>
      <c r="U217" s="249"/>
      <c r="V217" s="249"/>
      <c r="W217" s="249"/>
      <c r="X217" s="250"/>
      <c r="Y217" s="14"/>
      <c r="Z217" s="14"/>
      <c r="AA217" s="14"/>
      <c r="AB217" s="14"/>
      <c r="AC217" s="14"/>
      <c r="AD217" s="14"/>
      <c r="AE217" s="14"/>
      <c r="AT217" s="251" t="s">
        <v>190</v>
      </c>
      <c r="AU217" s="251" t="s">
        <v>89</v>
      </c>
      <c r="AV217" s="14" t="s">
        <v>89</v>
      </c>
      <c r="AW217" s="14" t="s">
        <v>5</v>
      </c>
      <c r="AX217" s="14" t="s">
        <v>78</v>
      </c>
      <c r="AY217" s="251" t="s">
        <v>181</v>
      </c>
    </row>
    <row r="218" spans="1:51" s="13" customFormat="1" ht="12">
      <c r="A218" s="13"/>
      <c r="B218" s="230"/>
      <c r="C218" s="231"/>
      <c r="D218" s="232" t="s">
        <v>190</v>
      </c>
      <c r="E218" s="233" t="s">
        <v>1</v>
      </c>
      <c r="F218" s="234" t="s">
        <v>301</v>
      </c>
      <c r="G218" s="231"/>
      <c r="H218" s="233" t="s">
        <v>1</v>
      </c>
      <c r="I218" s="235"/>
      <c r="J218" s="235"/>
      <c r="K218" s="231"/>
      <c r="L218" s="231"/>
      <c r="M218" s="236"/>
      <c r="N218" s="237"/>
      <c r="O218" s="238"/>
      <c r="P218" s="238"/>
      <c r="Q218" s="238"/>
      <c r="R218" s="238"/>
      <c r="S218" s="238"/>
      <c r="T218" s="238"/>
      <c r="U218" s="238"/>
      <c r="V218" s="238"/>
      <c r="W218" s="238"/>
      <c r="X218" s="239"/>
      <c r="Y218" s="13"/>
      <c r="Z218" s="13"/>
      <c r="AA218" s="13"/>
      <c r="AB218" s="13"/>
      <c r="AC218" s="13"/>
      <c r="AD218" s="13"/>
      <c r="AE218" s="13"/>
      <c r="AT218" s="240" t="s">
        <v>190</v>
      </c>
      <c r="AU218" s="240" t="s">
        <v>89</v>
      </c>
      <c r="AV218" s="13" t="s">
        <v>83</v>
      </c>
      <c r="AW218" s="13" t="s">
        <v>5</v>
      </c>
      <c r="AX218" s="13" t="s">
        <v>78</v>
      </c>
      <c r="AY218" s="240" t="s">
        <v>181</v>
      </c>
    </row>
    <row r="219" spans="1:51" s="14" customFormat="1" ht="12">
      <c r="A219" s="14"/>
      <c r="B219" s="241"/>
      <c r="C219" s="242"/>
      <c r="D219" s="232" t="s">
        <v>190</v>
      </c>
      <c r="E219" s="243" t="s">
        <v>1</v>
      </c>
      <c r="F219" s="244" t="s">
        <v>318</v>
      </c>
      <c r="G219" s="242"/>
      <c r="H219" s="245">
        <v>1.938</v>
      </c>
      <c r="I219" s="246"/>
      <c r="J219" s="246"/>
      <c r="K219" s="242"/>
      <c r="L219" s="242"/>
      <c r="M219" s="247"/>
      <c r="N219" s="248"/>
      <c r="O219" s="249"/>
      <c r="P219" s="249"/>
      <c r="Q219" s="249"/>
      <c r="R219" s="249"/>
      <c r="S219" s="249"/>
      <c r="T219" s="249"/>
      <c r="U219" s="249"/>
      <c r="V219" s="249"/>
      <c r="W219" s="249"/>
      <c r="X219" s="250"/>
      <c r="Y219" s="14"/>
      <c r="Z219" s="14"/>
      <c r="AA219" s="14"/>
      <c r="AB219" s="14"/>
      <c r="AC219" s="14"/>
      <c r="AD219" s="14"/>
      <c r="AE219" s="14"/>
      <c r="AT219" s="251" t="s">
        <v>190</v>
      </c>
      <c r="AU219" s="251" t="s">
        <v>89</v>
      </c>
      <c r="AV219" s="14" t="s">
        <v>89</v>
      </c>
      <c r="AW219" s="14" t="s">
        <v>5</v>
      </c>
      <c r="AX219" s="14" t="s">
        <v>78</v>
      </c>
      <c r="AY219" s="251" t="s">
        <v>181</v>
      </c>
    </row>
    <row r="220" spans="1:51" s="14" customFormat="1" ht="12">
      <c r="A220" s="14"/>
      <c r="B220" s="241"/>
      <c r="C220" s="242"/>
      <c r="D220" s="232" t="s">
        <v>190</v>
      </c>
      <c r="E220" s="243" t="s">
        <v>1</v>
      </c>
      <c r="F220" s="244" t="s">
        <v>319</v>
      </c>
      <c r="G220" s="242"/>
      <c r="H220" s="245">
        <v>4.2</v>
      </c>
      <c r="I220" s="246"/>
      <c r="J220" s="246"/>
      <c r="K220" s="242"/>
      <c r="L220" s="242"/>
      <c r="M220" s="247"/>
      <c r="N220" s="248"/>
      <c r="O220" s="249"/>
      <c r="P220" s="249"/>
      <c r="Q220" s="249"/>
      <c r="R220" s="249"/>
      <c r="S220" s="249"/>
      <c r="T220" s="249"/>
      <c r="U220" s="249"/>
      <c r="V220" s="249"/>
      <c r="W220" s="249"/>
      <c r="X220" s="250"/>
      <c r="Y220" s="14"/>
      <c r="Z220" s="14"/>
      <c r="AA220" s="14"/>
      <c r="AB220" s="14"/>
      <c r="AC220" s="14"/>
      <c r="AD220" s="14"/>
      <c r="AE220" s="14"/>
      <c r="AT220" s="251" t="s">
        <v>190</v>
      </c>
      <c r="AU220" s="251" t="s">
        <v>89</v>
      </c>
      <c r="AV220" s="14" t="s">
        <v>89</v>
      </c>
      <c r="AW220" s="14" t="s">
        <v>5</v>
      </c>
      <c r="AX220" s="14" t="s">
        <v>78</v>
      </c>
      <c r="AY220" s="251" t="s">
        <v>181</v>
      </c>
    </row>
    <row r="221" spans="1:51" s="15" customFormat="1" ht="12">
      <c r="A221" s="15"/>
      <c r="B221" s="252"/>
      <c r="C221" s="253"/>
      <c r="D221" s="232" t="s">
        <v>190</v>
      </c>
      <c r="E221" s="254" t="s">
        <v>97</v>
      </c>
      <c r="F221" s="255" t="s">
        <v>193</v>
      </c>
      <c r="G221" s="253"/>
      <c r="H221" s="256">
        <v>367.903</v>
      </c>
      <c r="I221" s="257"/>
      <c r="J221" s="257"/>
      <c r="K221" s="253"/>
      <c r="L221" s="253"/>
      <c r="M221" s="258"/>
      <c r="N221" s="259"/>
      <c r="O221" s="260"/>
      <c r="P221" s="260"/>
      <c r="Q221" s="260"/>
      <c r="R221" s="260"/>
      <c r="S221" s="260"/>
      <c r="T221" s="260"/>
      <c r="U221" s="260"/>
      <c r="V221" s="260"/>
      <c r="W221" s="260"/>
      <c r="X221" s="261"/>
      <c r="Y221" s="15"/>
      <c r="Z221" s="15"/>
      <c r="AA221" s="15"/>
      <c r="AB221" s="15"/>
      <c r="AC221" s="15"/>
      <c r="AD221" s="15"/>
      <c r="AE221" s="15"/>
      <c r="AT221" s="262" t="s">
        <v>190</v>
      </c>
      <c r="AU221" s="262" t="s">
        <v>89</v>
      </c>
      <c r="AV221" s="15" t="s">
        <v>188</v>
      </c>
      <c r="AW221" s="15" t="s">
        <v>5</v>
      </c>
      <c r="AX221" s="15" t="s">
        <v>83</v>
      </c>
      <c r="AY221" s="262" t="s">
        <v>181</v>
      </c>
    </row>
    <row r="222" spans="1:65" s="2" customFormat="1" ht="49.05" customHeight="1">
      <c r="A222" s="39"/>
      <c r="B222" s="40"/>
      <c r="C222" s="263" t="s">
        <v>320</v>
      </c>
      <c r="D222" s="263" t="s">
        <v>194</v>
      </c>
      <c r="E222" s="264" t="s">
        <v>321</v>
      </c>
      <c r="F222" s="265" t="s">
        <v>322</v>
      </c>
      <c r="G222" s="266" t="s">
        <v>87</v>
      </c>
      <c r="H222" s="267">
        <v>428.791</v>
      </c>
      <c r="I222" s="268"/>
      <c r="J222" s="269"/>
      <c r="K222" s="270">
        <f>ROUND(P222*H222,2)</f>
        <v>0</v>
      </c>
      <c r="L222" s="265" t="s">
        <v>187</v>
      </c>
      <c r="M222" s="271"/>
      <c r="N222" s="272" t="s">
        <v>1</v>
      </c>
      <c r="O222" s="224" t="s">
        <v>41</v>
      </c>
      <c r="P222" s="225">
        <f>I222+J222</f>
        <v>0</v>
      </c>
      <c r="Q222" s="225">
        <f>ROUND(I222*H222,2)</f>
        <v>0</v>
      </c>
      <c r="R222" s="225">
        <f>ROUND(J222*H222,2)</f>
        <v>0</v>
      </c>
      <c r="S222" s="92"/>
      <c r="T222" s="226">
        <f>S222*H222</f>
        <v>0</v>
      </c>
      <c r="U222" s="226">
        <v>0.004</v>
      </c>
      <c r="V222" s="226">
        <f>U222*H222</f>
        <v>1.7151640000000001</v>
      </c>
      <c r="W222" s="226">
        <v>0</v>
      </c>
      <c r="X222" s="227">
        <f>W222*H222</f>
        <v>0</v>
      </c>
      <c r="Y222" s="39"/>
      <c r="Z222" s="39"/>
      <c r="AA222" s="39"/>
      <c r="AB222" s="39"/>
      <c r="AC222" s="39"/>
      <c r="AD222" s="39"/>
      <c r="AE222" s="39"/>
      <c r="AR222" s="228" t="s">
        <v>323</v>
      </c>
      <c r="AT222" s="228" t="s">
        <v>194</v>
      </c>
      <c r="AU222" s="228" t="s">
        <v>89</v>
      </c>
      <c r="AY222" s="18" t="s">
        <v>181</v>
      </c>
      <c r="BE222" s="229">
        <f>IF(O222="základní",K222,0)</f>
        <v>0</v>
      </c>
      <c r="BF222" s="229">
        <f>IF(O222="snížená",K222,0)</f>
        <v>0</v>
      </c>
      <c r="BG222" s="229">
        <f>IF(O222="zákl. přenesená",K222,0)</f>
        <v>0</v>
      </c>
      <c r="BH222" s="229">
        <f>IF(O222="sníž. přenesená",K222,0)</f>
        <v>0</v>
      </c>
      <c r="BI222" s="229">
        <f>IF(O222="nulová",K222,0)</f>
        <v>0</v>
      </c>
      <c r="BJ222" s="18" t="s">
        <v>83</v>
      </c>
      <c r="BK222" s="229">
        <f>ROUND(P222*H222,2)</f>
        <v>0</v>
      </c>
      <c r="BL222" s="18" t="s">
        <v>262</v>
      </c>
      <c r="BM222" s="228" t="s">
        <v>324</v>
      </c>
    </row>
    <row r="223" spans="1:51" s="14" customFormat="1" ht="12">
      <c r="A223" s="14"/>
      <c r="B223" s="241"/>
      <c r="C223" s="242"/>
      <c r="D223" s="232" t="s">
        <v>190</v>
      </c>
      <c r="E223" s="243" t="s">
        <v>1</v>
      </c>
      <c r="F223" s="244" t="s">
        <v>97</v>
      </c>
      <c r="G223" s="242"/>
      <c r="H223" s="245">
        <v>367.903</v>
      </c>
      <c r="I223" s="246"/>
      <c r="J223" s="246"/>
      <c r="K223" s="242"/>
      <c r="L223" s="242"/>
      <c r="M223" s="247"/>
      <c r="N223" s="248"/>
      <c r="O223" s="249"/>
      <c r="P223" s="249"/>
      <c r="Q223" s="249"/>
      <c r="R223" s="249"/>
      <c r="S223" s="249"/>
      <c r="T223" s="249"/>
      <c r="U223" s="249"/>
      <c r="V223" s="249"/>
      <c r="W223" s="249"/>
      <c r="X223" s="250"/>
      <c r="Y223" s="14"/>
      <c r="Z223" s="14"/>
      <c r="AA223" s="14"/>
      <c r="AB223" s="14"/>
      <c r="AC223" s="14"/>
      <c r="AD223" s="14"/>
      <c r="AE223" s="14"/>
      <c r="AT223" s="251" t="s">
        <v>190</v>
      </c>
      <c r="AU223" s="251" t="s">
        <v>89</v>
      </c>
      <c r="AV223" s="14" t="s">
        <v>89</v>
      </c>
      <c r="AW223" s="14" t="s">
        <v>5</v>
      </c>
      <c r="AX223" s="14" t="s">
        <v>78</v>
      </c>
      <c r="AY223" s="251" t="s">
        <v>181</v>
      </c>
    </row>
    <row r="224" spans="1:51" s="15" customFormat="1" ht="12">
      <c r="A224" s="15"/>
      <c r="B224" s="252"/>
      <c r="C224" s="253"/>
      <c r="D224" s="232" t="s">
        <v>190</v>
      </c>
      <c r="E224" s="254" t="s">
        <v>1</v>
      </c>
      <c r="F224" s="255" t="s">
        <v>193</v>
      </c>
      <c r="G224" s="253"/>
      <c r="H224" s="256">
        <v>367.903</v>
      </c>
      <c r="I224" s="257"/>
      <c r="J224" s="257"/>
      <c r="K224" s="253"/>
      <c r="L224" s="253"/>
      <c r="M224" s="258"/>
      <c r="N224" s="259"/>
      <c r="O224" s="260"/>
      <c r="P224" s="260"/>
      <c r="Q224" s="260"/>
      <c r="R224" s="260"/>
      <c r="S224" s="260"/>
      <c r="T224" s="260"/>
      <c r="U224" s="260"/>
      <c r="V224" s="260"/>
      <c r="W224" s="260"/>
      <c r="X224" s="261"/>
      <c r="Y224" s="15"/>
      <c r="Z224" s="15"/>
      <c r="AA224" s="15"/>
      <c r="AB224" s="15"/>
      <c r="AC224" s="15"/>
      <c r="AD224" s="15"/>
      <c r="AE224" s="15"/>
      <c r="AT224" s="262" t="s">
        <v>190</v>
      </c>
      <c r="AU224" s="262" t="s">
        <v>89</v>
      </c>
      <c r="AV224" s="15" t="s">
        <v>188</v>
      </c>
      <c r="AW224" s="15" t="s">
        <v>5</v>
      </c>
      <c r="AX224" s="15" t="s">
        <v>83</v>
      </c>
      <c r="AY224" s="262" t="s">
        <v>181</v>
      </c>
    </row>
    <row r="225" spans="1:51" s="14" customFormat="1" ht="12">
      <c r="A225" s="14"/>
      <c r="B225" s="241"/>
      <c r="C225" s="242"/>
      <c r="D225" s="232" t="s">
        <v>190</v>
      </c>
      <c r="E225" s="242"/>
      <c r="F225" s="244" t="s">
        <v>325</v>
      </c>
      <c r="G225" s="242"/>
      <c r="H225" s="245">
        <v>428.791</v>
      </c>
      <c r="I225" s="246"/>
      <c r="J225" s="246"/>
      <c r="K225" s="242"/>
      <c r="L225" s="242"/>
      <c r="M225" s="247"/>
      <c r="N225" s="248"/>
      <c r="O225" s="249"/>
      <c r="P225" s="249"/>
      <c r="Q225" s="249"/>
      <c r="R225" s="249"/>
      <c r="S225" s="249"/>
      <c r="T225" s="249"/>
      <c r="U225" s="249"/>
      <c r="V225" s="249"/>
      <c r="W225" s="249"/>
      <c r="X225" s="250"/>
      <c r="Y225" s="14"/>
      <c r="Z225" s="14"/>
      <c r="AA225" s="14"/>
      <c r="AB225" s="14"/>
      <c r="AC225" s="14"/>
      <c r="AD225" s="14"/>
      <c r="AE225" s="14"/>
      <c r="AT225" s="251" t="s">
        <v>190</v>
      </c>
      <c r="AU225" s="251" t="s">
        <v>89</v>
      </c>
      <c r="AV225" s="14" t="s">
        <v>89</v>
      </c>
      <c r="AW225" s="14" t="s">
        <v>4</v>
      </c>
      <c r="AX225" s="14" t="s">
        <v>83</v>
      </c>
      <c r="AY225" s="251" t="s">
        <v>181</v>
      </c>
    </row>
    <row r="226" spans="1:65" s="2" customFormat="1" ht="24.15" customHeight="1">
      <c r="A226" s="39"/>
      <c r="B226" s="40"/>
      <c r="C226" s="216" t="s">
        <v>132</v>
      </c>
      <c r="D226" s="216" t="s">
        <v>184</v>
      </c>
      <c r="E226" s="217" t="s">
        <v>326</v>
      </c>
      <c r="F226" s="218" t="s">
        <v>327</v>
      </c>
      <c r="G226" s="219" t="s">
        <v>87</v>
      </c>
      <c r="H226" s="220">
        <v>296.624</v>
      </c>
      <c r="I226" s="221"/>
      <c r="J226" s="221"/>
      <c r="K226" s="222">
        <f>ROUND(P226*H226,2)</f>
        <v>0</v>
      </c>
      <c r="L226" s="218" t="s">
        <v>187</v>
      </c>
      <c r="M226" s="45"/>
      <c r="N226" s="223" t="s">
        <v>1</v>
      </c>
      <c r="O226" s="224" t="s">
        <v>41</v>
      </c>
      <c r="P226" s="225">
        <f>I226+J226</f>
        <v>0</v>
      </c>
      <c r="Q226" s="225">
        <f>ROUND(I226*H226,2)</f>
        <v>0</v>
      </c>
      <c r="R226" s="225">
        <f>ROUND(J226*H226,2)</f>
        <v>0</v>
      </c>
      <c r="S226" s="92"/>
      <c r="T226" s="226">
        <f>S226*H226</f>
        <v>0</v>
      </c>
      <c r="U226" s="226">
        <v>0</v>
      </c>
      <c r="V226" s="226">
        <f>U226*H226</f>
        <v>0</v>
      </c>
      <c r="W226" s="226">
        <v>0.0165</v>
      </c>
      <c r="X226" s="227">
        <f>W226*H226</f>
        <v>4.894296000000001</v>
      </c>
      <c r="Y226" s="39"/>
      <c r="Z226" s="39"/>
      <c r="AA226" s="39"/>
      <c r="AB226" s="39"/>
      <c r="AC226" s="39"/>
      <c r="AD226" s="39"/>
      <c r="AE226" s="39"/>
      <c r="AR226" s="228" t="s">
        <v>262</v>
      </c>
      <c r="AT226" s="228" t="s">
        <v>184</v>
      </c>
      <c r="AU226" s="228" t="s">
        <v>89</v>
      </c>
      <c r="AY226" s="18" t="s">
        <v>181</v>
      </c>
      <c r="BE226" s="229">
        <f>IF(O226="základní",K226,0)</f>
        <v>0</v>
      </c>
      <c r="BF226" s="229">
        <f>IF(O226="snížená",K226,0)</f>
        <v>0</v>
      </c>
      <c r="BG226" s="229">
        <f>IF(O226="zákl. přenesená",K226,0)</f>
        <v>0</v>
      </c>
      <c r="BH226" s="229">
        <f>IF(O226="sníž. přenesená",K226,0)</f>
        <v>0</v>
      </c>
      <c r="BI226" s="229">
        <f>IF(O226="nulová",K226,0)</f>
        <v>0</v>
      </c>
      <c r="BJ226" s="18" t="s">
        <v>83</v>
      </c>
      <c r="BK226" s="229">
        <f>ROUND(P226*H226,2)</f>
        <v>0</v>
      </c>
      <c r="BL226" s="18" t="s">
        <v>262</v>
      </c>
      <c r="BM226" s="228" t="s">
        <v>328</v>
      </c>
    </row>
    <row r="227" spans="1:51" s="14" customFormat="1" ht="12">
      <c r="A227" s="14"/>
      <c r="B227" s="241"/>
      <c r="C227" s="242"/>
      <c r="D227" s="232" t="s">
        <v>190</v>
      </c>
      <c r="E227" s="243" t="s">
        <v>1</v>
      </c>
      <c r="F227" s="244" t="s">
        <v>115</v>
      </c>
      <c r="G227" s="242"/>
      <c r="H227" s="245">
        <v>254.531</v>
      </c>
      <c r="I227" s="246"/>
      <c r="J227" s="246"/>
      <c r="K227" s="242"/>
      <c r="L227" s="242"/>
      <c r="M227" s="247"/>
      <c r="N227" s="248"/>
      <c r="O227" s="249"/>
      <c r="P227" s="249"/>
      <c r="Q227" s="249"/>
      <c r="R227" s="249"/>
      <c r="S227" s="249"/>
      <c r="T227" s="249"/>
      <c r="U227" s="249"/>
      <c r="V227" s="249"/>
      <c r="W227" s="249"/>
      <c r="X227" s="250"/>
      <c r="Y227" s="14"/>
      <c r="Z227" s="14"/>
      <c r="AA227" s="14"/>
      <c r="AB227" s="14"/>
      <c r="AC227" s="14"/>
      <c r="AD227" s="14"/>
      <c r="AE227" s="14"/>
      <c r="AT227" s="251" t="s">
        <v>190</v>
      </c>
      <c r="AU227" s="251" t="s">
        <v>89</v>
      </c>
      <c r="AV227" s="14" t="s">
        <v>89</v>
      </c>
      <c r="AW227" s="14" t="s">
        <v>5</v>
      </c>
      <c r="AX227" s="14" t="s">
        <v>78</v>
      </c>
      <c r="AY227" s="251" t="s">
        <v>181</v>
      </c>
    </row>
    <row r="228" spans="1:51" s="14" customFormat="1" ht="12">
      <c r="A228" s="14"/>
      <c r="B228" s="241"/>
      <c r="C228" s="242"/>
      <c r="D228" s="232" t="s">
        <v>190</v>
      </c>
      <c r="E228" s="243" t="s">
        <v>1</v>
      </c>
      <c r="F228" s="244" t="s">
        <v>329</v>
      </c>
      <c r="G228" s="242"/>
      <c r="H228" s="245">
        <v>40.08</v>
      </c>
      <c r="I228" s="246"/>
      <c r="J228" s="246"/>
      <c r="K228" s="242"/>
      <c r="L228" s="242"/>
      <c r="M228" s="247"/>
      <c r="N228" s="248"/>
      <c r="O228" s="249"/>
      <c r="P228" s="249"/>
      <c r="Q228" s="249"/>
      <c r="R228" s="249"/>
      <c r="S228" s="249"/>
      <c r="T228" s="249"/>
      <c r="U228" s="249"/>
      <c r="V228" s="249"/>
      <c r="W228" s="249"/>
      <c r="X228" s="250"/>
      <c r="Y228" s="14"/>
      <c r="Z228" s="14"/>
      <c r="AA228" s="14"/>
      <c r="AB228" s="14"/>
      <c r="AC228" s="14"/>
      <c r="AD228" s="14"/>
      <c r="AE228" s="14"/>
      <c r="AT228" s="251" t="s">
        <v>190</v>
      </c>
      <c r="AU228" s="251" t="s">
        <v>89</v>
      </c>
      <c r="AV228" s="14" t="s">
        <v>89</v>
      </c>
      <c r="AW228" s="14" t="s">
        <v>5</v>
      </c>
      <c r="AX228" s="14" t="s">
        <v>78</v>
      </c>
      <c r="AY228" s="251" t="s">
        <v>181</v>
      </c>
    </row>
    <row r="229" spans="1:51" s="14" customFormat="1" ht="12">
      <c r="A229" s="14"/>
      <c r="B229" s="241"/>
      <c r="C229" s="242"/>
      <c r="D229" s="232" t="s">
        <v>190</v>
      </c>
      <c r="E229" s="243" t="s">
        <v>1</v>
      </c>
      <c r="F229" s="244" t="s">
        <v>330</v>
      </c>
      <c r="G229" s="242"/>
      <c r="H229" s="245">
        <v>2.013</v>
      </c>
      <c r="I229" s="246"/>
      <c r="J229" s="246"/>
      <c r="K229" s="242"/>
      <c r="L229" s="242"/>
      <c r="M229" s="247"/>
      <c r="N229" s="248"/>
      <c r="O229" s="249"/>
      <c r="P229" s="249"/>
      <c r="Q229" s="249"/>
      <c r="R229" s="249"/>
      <c r="S229" s="249"/>
      <c r="T229" s="249"/>
      <c r="U229" s="249"/>
      <c r="V229" s="249"/>
      <c r="W229" s="249"/>
      <c r="X229" s="250"/>
      <c r="Y229" s="14"/>
      <c r="Z229" s="14"/>
      <c r="AA229" s="14"/>
      <c r="AB229" s="14"/>
      <c r="AC229" s="14"/>
      <c r="AD229" s="14"/>
      <c r="AE229" s="14"/>
      <c r="AT229" s="251" t="s">
        <v>190</v>
      </c>
      <c r="AU229" s="251" t="s">
        <v>89</v>
      </c>
      <c r="AV229" s="14" t="s">
        <v>89</v>
      </c>
      <c r="AW229" s="14" t="s">
        <v>5</v>
      </c>
      <c r="AX229" s="14" t="s">
        <v>78</v>
      </c>
      <c r="AY229" s="251" t="s">
        <v>181</v>
      </c>
    </row>
    <row r="230" spans="1:51" s="15" customFormat="1" ht="12">
      <c r="A230" s="15"/>
      <c r="B230" s="252"/>
      <c r="C230" s="253"/>
      <c r="D230" s="232" t="s">
        <v>190</v>
      </c>
      <c r="E230" s="254" t="s">
        <v>85</v>
      </c>
      <c r="F230" s="255" t="s">
        <v>193</v>
      </c>
      <c r="G230" s="253"/>
      <c r="H230" s="256">
        <v>296.624</v>
      </c>
      <c r="I230" s="257"/>
      <c r="J230" s="257"/>
      <c r="K230" s="253"/>
      <c r="L230" s="253"/>
      <c r="M230" s="258"/>
      <c r="N230" s="259"/>
      <c r="O230" s="260"/>
      <c r="P230" s="260"/>
      <c r="Q230" s="260"/>
      <c r="R230" s="260"/>
      <c r="S230" s="260"/>
      <c r="T230" s="260"/>
      <c r="U230" s="260"/>
      <c r="V230" s="260"/>
      <c r="W230" s="260"/>
      <c r="X230" s="261"/>
      <c r="Y230" s="15"/>
      <c r="Z230" s="15"/>
      <c r="AA230" s="15"/>
      <c r="AB230" s="15"/>
      <c r="AC230" s="15"/>
      <c r="AD230" s="15"/>
      <c r="AE230" s="15"/>
      <c r="AT230" s="262" t="s">
        <v>190</v>
      </c>
      <c r="AU230" s="262" t="s">
        <v>89</v>
      </c>
      <c r="AV230" s="15" t="s">
        <v>188</v>
      </c>
      <c r="AW230" s="15" t="s">
        <v>5</v>
      </c>
      <c r="AX230" s="15" t="s">
        <v>83</v>
      </c>
      <c r="AY230" s="262" t="s">
        <v>181</v>
      </c>
    </row>
    <row r="231" spans="1:65" s="2" customFormat="1" ht="33" customHeight="1">
      <c r="A231" s="39"/>
      <c r="B231" s="40"/>
      <c r="C231" s="216" t="s">
        <v>331</v>
      </c>
      <c r="D231" s="216" t="s">
        <v>184</v>
      </c>
      <c r="E231" s="217" t="s">
        <v>332</v>
      </c>
      <c r="F231" s="218" t="s">
        <v>333</v>
      </c>
      <c r="G231" s="219" t="s">
        <v>87</v>
      </c>
      <c r="H231" s="220">
        <v>889.872</v>
      </c>
      <c r="I231" s="221"/>
      <c r="J231" s="221"/>
      <c r="K231" s="222">
        <f>ROUND(P231*H231,2)</f>
        <v>0</v>
      </c>
      <c r="L231" s="218" t="s">
        <v>187</v>
      </c>
      <c r="M231" s="45"/>
      <c r="N231" s="223" t="s">
        <v>1</v>
      </c>
      <c r="O231" s="224" t="s">
        <v>41</v>
      </c>
      <c r="P231" s="225">
        <f>I231+J231</f>
        <v>0</v>
      </c>
      <c r="Q231" s="225">
        <f>ROUND(I231*H231,2)</f>
        <v>0</v>
      </c>
      <c r="R231" s="225">
        <f>ROUND(J231*H231,2)</f>
        <v>0</v>
      </c>
      <c r="S231" s="92"/>
      <c r="T231" s="226">
        <f>S231*H231</f>
        <v>0</v>
      </c>
      <c r="U231" s="226">
        <v>0</v>
      </c>
      <c r="V231" s="226">
        <f>U231*H231</f>
        <v>0</v>
      </c>
      <c r="W231" s="226">
        <v>0.0055</v>
      </c>
      <c r="X231" s="227">
        <f>W231*H231</f>
        <v>4.894296</v>
      </c>
      <c r="Y231" s="39"/>
      <c r="Z231" s="39"/>
      <c r="AA231" s="39"/>
      <c r="AB231" s="39"/>
      <c r="AC231" s="39"/>
      <c r="AD231" s="39"/>
      <c r="AE231" s="39"/>
      <c r="AR231" s="228" t="s">
        <v>262</v>
      </c>
      <c r="AT231" s="228" t="s">
        <v>184</v>
      </c>
      <c r="AU231" s="228" t="s">
        <v>89</v>
      </c>
      <c r="AY231" s="18" t="s">
        <v>181</v>
      </c>
      <c r="BE231" s="229">
        <f>IF(O231="základní",K231,0)</f>
        <v>0</v>
      </c>
      <c r="BF231" s="229">
        <f>IF(O231="snížená",K231,0)</f>
        <v>0</v>
      </c>
      <c r="BG231" s="229">
        <f>IF(O231="zákl. přenesená",K231,0)</f>
        <v>0</v>
      </c>
      <c r="BH231" s="229">
        <f>IF(O231="sníž. přenesená",K231,0)</f>
        <v>0</v>
      </c>
      <c r="BI231" s="229">
        <f>IF(O231="nulová",K231,0)</f>
        <v>0</v>
      </c>
      <c r="BJ231" s="18" t="s">
        <v>83</v>
      </c>
      <c r="BK231" s="229">
        <f>ROUND(P231*H231,2)</f>
        <v>0</v>
      </c>
      <c r="BL231" s="18" t="s">
        <v>262</v>
      </c>
      <c r="BM231" s="228" t="s">
        <v>334</v>
      </c>
    </row>
    <row r="232" spans="1:51" s="14" customFormat="1" ht="12">
      <c r="A232" s="14"/>
      <c r="B232" s="241"/>
      <c r="C232" s="242"/>
      <c r="D232" s="232" t="s">
        <v>190</v>
      </c>
      <c r="E232" s="243" t="s">
        <v>1</v>
      </c>
      <c r="F232" s="244" t="s">
        <v>335</v>
      </c>
      <c r="G232" s="242"/>
      <c r="H232" s="245">
        <v>889.872</v>
      </c>
      <c r="I232" s="246"/>
      <c r="J232" s="246"/>
      <c r="K232" s="242"/>
      <c r="L232" s="242"/>
      <c r="M232" s="247"/>
      <c r="N232" s="248"/>
      <c r="O232" s="249"/>
      <c r="P232" s="249"/>
      <c r="Q232" s="249"/>
      <c r="R232" s="249"/>
      <c r="S232" s="249"/>
      <c r="T232" s="249"/>
      <c r="U232" s="249"/>
      <c r="V232" s="249"/>
      <c r="W232" s="249"/>
      <c r="X232" s="250"/>
      <c r="Y232" s="14"/>
      <c r="Z232" s="14"/>
      <c r="AA232" s="14"/>
      <c r="AB232" s="14"/>
      <c r="AC232" s="14"/>
      <c r="AD232" s="14"/>
      <c r="AE232" s="14"/>
      <c r="AT232" s="251" t="s">
        <v>190</v>
      </c>
      <c r="AU232" s="251" t="s">
        <v>89</v>
      </c>
      <c r="AV232" s="14" t="s">
        <v>89</v>
      </c>
      <c r="AW232" s="14" t="s">
        <v>5</v>
      </c>
      <c r="AX232" s="14" t="s">
        <v>78</v>
      </c>
      <c r="AY232" s="251" t="s">
        <v>181</v>
      </c>
    </row>
    <row r="233" spans="1:51" s="15" customFormat="1" ht="12">
      <c r="A233" s="15"/>
      <c r="B233" s="252"/>
      <c r="C233" s="253"/>
      <c r="D233" s="232" t="s">
        <v>190</v>
      </c>
      <c r="E233" s="254" t="s">
        <v>1</v>
      </c>
      <c r="F233" s="255" t="s">
        <v>193</v>
      </c>
      <c r="G233" s="253"/>
      <c r="H233" s="256">
        <v>889.872</v>
      </c>
      <c r="I233" s="257"/>
      <c r="J233" s="257"/>
      <c r="K233" s="253"/>
      <c r="L233" s="253"/>
      <c r="M233" s="258"/>
      <c r="N233" s="259"/>
      <c r="O233" s="260"/>
      <c r="P233" s="260"/>
      <c r="Q233" s="260"/>
      <c r="R233" s="260"/>
      <c r="S233" s="260"/>
      <c r="T233" s="260"/>
      <c r="U233" s="260"/>
      <c r="V233" s="260"/>
      <c r="W233" s="260"/>
      <c r="X233" s="261"/>
      <c r="Y233" s="15"/>
      <c r="Z233" s="15"/>
      <c r="AA233" s="15"/>
      <c r="AB233" s="15"/>
      <c r="AC233" s="15"/>
      <c r="AD233" s="15"/>
      <c r="AE233" s="15"/>
      <c r="AT233" s="262" t="s">
        <v>190</v>
      </c>
      <c r="AU233" s="262" t="s">
        <v>89</v>
      </c>
      <c r="AV233" s="15" t="s">
        <v>188</v>
      </c>
      <c r="AW233" s="15" t="s">
        <v>5</v>
      </c>
      <c r="AX233" s="15" t="s">
        <v>83</v>
      </c>
      <c r="AY233" s="262" t="s">
        <v>181</v>
      </c>
    </row>
    <row r="234" spans="1:65" s="2" customFormat="1" ht="24.15" customHeight="1">
      <c r="A234" s="39"/>
      <c r="B234" s="40"/>
      <c r="C234" s="216" t="s">
        <v>336</v>
      </c>
      <c r="D234" s="216" t="s">
        <v>184</v>
      </c>
      <c r="E234" s="217" t="s">
        <v>337</v>
      </c>
      <c r="F234" s="218" t="s">
        <v>338</v>
      </c>
      <c r="G234" s="219" t="s">
        <v>87</v>
      </c>
      <c r="H234" s="220">
        <v>328.041</v>
      </c>
      <c r="I234" s="221"/>
      <c r="J234" s="221"/>
      <c r="K234" s="222">
        <f>ROUND(P234*H234,2)</f>
        <v>0</v>
      </c>
      <c r="L234" s="218" t="s">
        <v>1</v>
      </c>
      <c r="M234" s="45"/>
      <c r="N234" s="223" t="s">
        <v>1</v>
      </c>
      <c r="O234" s="224" t="s">
        <v>41</v>
      </c>
      <c r="P234" s="225">
        <f>I234+J234</f>
        <v>0</v>
      </c>
      <c r="Q234" s="225">
        <f>ROUND(I234*H234,2)</f>
        <v>0</v>
      </c>
      <c r="R234" s="225">
        <f>ROUND(J234*H234,2)</f>
        <v>0</v>
      </c>
      <c r="S234" s="92"/>
      <c r="T234" s="226">
        <f>S234*H234</f>
        <v>0</v>
      </c>
      <c r="U234" s="226">
        <v>0</v>
      </c>
      <c r="V234" s="226">
        <f>U234*H234</f>
        <v>0</v>
      </c>
      <c r="W234" s="226">
        <v>0.0055</v>
      </c>
      <c r="X234" s="227">
        <f>W234*H234</f>
        <v>1.8042254999999998</v>
      </c>
      <c r="Y234" s="39"/>
      <c r="Z234" s="39"/>
      <c r="AA234" s="39"/>
      <c r="AB234" s="39"/>
      <c r="AC234" s="39"/>
      <c r="AD234" s="39"/>
      <c r="AE234" s="39"/>
      <c r="AR234" s="228" t="s">
        <v>262</v>
      </c>
      <c r="AT234" s="228" t="s">
        <v>184</v>
      </c>
      <c r="AU234" s="228" t="s">
        <v>89</v>
      </c>
      <c r="AY234" s="18" t="s">
        <v>181</v>
      </c>
      <c r="BE234" s="229">
        <f>IF(O234="základní",K234,0)</f>
        <v>0</v>
      </c>
      <c r="BF234" s="229">
        <f>IF(O234="snížená",K234,0)</f>
        <v>0</v>
      </c>
      <c r="BG234" s="229">
        <f>IF(O234="zákl. přenesená",K234,0)</f>
        <v>0</v>
      </c>
      <c r="BH234" s="229">
        <f>IF(O234="sníž. přenesená",K234,0)</f>
        <v>0</v>
      </c>
      <c r="BI234" s="229">
        <f>IF(O234="nulová",K234,0)</f>
        <v>0</v>
      </c>
      <c r="BJ234" s="18" t="s">
        <v>83</v>
      </c>
      <c r="BK234" s="229">
        <f>ROUND(P234*H234,2)</f>
        <v>0</v>
      </c>
      <c r="BL234" s="18" t="s">
        <v>262</v>
      </c>
      <c r="BM234" s="228" t="s">
        <v>339</v>
      </c>
    </row>
    <row r="235" spans="1:51" s="14" customFormat="1" ht="12">
      <c r="A235" s="14"/>
      <c r="B235" s="241"/>
      <c r="C235" s="242"/>
      <c r="D235" s="232" t="s">
        <v>190</v>
      </c>
      <c r="E235" s="243" t="s">
        <v>1</v>
      </c>
      <c r="F235" s="244" t="s">
        <v>115</v>
      </c>
      <c r="G235" s="242"/>
      <c r="H235" s="245">
        <v>254.531</v>
      </c>
      <c r="I235" s="246"/>
      <c r="J235" s="246"/>
      <c r="K235" s="242"/>
      <c r="L235" s="242"/>
      <c r="M235" s="247"/>
      <c r="N235" s="248"/>
      <c r="O235" s="249"/>
      <c r="P235" s="249"/>
      <c r="Q235" s="249"/>
      <c r="R235" s="249"/>
      <c r="S235" s="249"/>
      <c r="T235" s="249"/>
      <c r="U235" s="249"/>
      <c r="V235" s="249"/>
      <c r="W235" s="249"/>
      <c r="X235" s="250"/>
      <c r="Y235" s="14"/>
      <c r="Z235" s="14"/>
      <c r="AA235" s="14"/>
      <c r="AB235" s="14"/>
      <c r="AC235" s="14"/>
      <c r="AD235" s="14"/>
      <c r="AE235" s="14"/>
      <c r="AT235" s="251" t="s">
        <v>190</v>
      </c>
      <c r="AU235" s="251" t="s">
        <v>89</v>
      </c>
      <c r="AV235" s="14" t="s">
        <v>89</v>
      </c>
      <c r="AW235" s="14" t="s">
        <v>5</v>
      </c>
      <c r="AX235" s="14" t="s">
        <v>78</v>
      </c>
      <c r="AY235" s="251" t="s">
        <v>181</v>
      </c>
    </row>
    <row r="236" spans="1:51" s="14" customFormat="1" ht="12">
      <c r="A236" s="14"/>
      <c r="B236" s="241"/>
      <c r="C236" s="242"/>
      <c r="D236" s="232" t="s">
        <v>190</v>
      </c>
      <c r="E236" s="243" t="s">
        <v>1</v>
      </c>
      <c r="F236" s="244" t="s">
        <v>340</v>
      </c>
      <c r="G236" s="242"/>
      <c r="H236" s="245">
        <v>73.51</v>
      </c>
      <c r="I236" s="246"/>
      <c r="J236" s="246"/>
      <c r="K236" s="242"/>
      <c r="L236" s="242"/>
      <c r="M236" s="247"/>
      <c r="N236" s="248"/>
      <c r="O236" s="249"/>
      <c r="P236" s="249"/>
      <c r="Q236" s="249"/>
      <c r="R236" s="249"/>
      <c r="S236" s="249"/>
      <c r="T236" s="249"/>
      <c r="U236" s="249"/>
      <c r="V236" s="249"/>
      <c r="W236" s="249"/>
      <c r="X236" s="250"/>
      <c r="Y236" s="14"/>
      <c r="Z236" s="14"/>
      <c r="AA236" s="14"/>
      <c r="AB236" s="14"/>
      <c r="AC236" s="14"/>
      <c r="AD236" s="14"/>
      <c r="AE236" s="14"/>
      <c r="AT236" s="251" t="s">
        <v>190</v>
      </c>
      <c r="AU236" s="251" t="s">
        <v>89</v>
      </c>
      <c r="AV236" s="14" t="s">
        <v>89</v>
      </c>
      <c r="AW236" s="14" t="s">
        <v>5</v>
      </c>
      <c r="AX236" s="14" t="s">
        <v>78</v>
      </c>
      <c r="AY236" s="251" t="s">
        <v>181</v>
      </c>
    </row>
    <row r="237" spans="1:51" s="15" customFormat="1" ht="12">
      <c r="A237" s="15"/>
      <c r="B237" s="252"/>
      <c r="C237" s="253"/>
      <c r="D237" s="232" t="s">
        <v>190</v>
      </c>
      <c r="E237" s="254" t="s">
        <v>1</v>
      </c>
      <c r="F237" s="255" t="s">
        <v>193</v>
      </c>
      <c r="G237" s="253"/>
      <c r="H237" s="256">
        <v>328.041</v>
      </c>
      <c r="I237" s="257"/>
      <c r="J237" s="257"/>
      <c r="K237" s="253"/>
      <c r="L237" s="253"/>
      <c r="M237" s="258"/>
      <c r="N237" s="259"/>
      <c r="O237" s="260"/>
      <c r="P237" s="260"/>
      <c r="Q237" s="260"/>
      <c r="R237" s="260"/>
      <c r="S237" s="260"/>
      <c r="T237" s="260"/>
      <c r="U237" s="260"/>
      <c r="V237" s="260"/>
      <c r="W237" s="260"/>
      <c r="X237" s="261"/>
      <c r="Y237" s="15"/>
      <c r="Z237" s="15"/>
      <c r="AA237" s="15"/>
      <c r="AB237" s="15"/>
      <c r="AC237" s="15"/>
      <c r="AD237" s="15"/>
      <c r="AE237" s="15"/>
      <c r="AT237" s="262" t="s">
        <v>190</v>
      </c>
      <c r="AU237" s="262" t="s">
        <v>89</v>
      </c>
      <c r="AV237" s="15" t="s">
        <v>188</v>
      </c>
      <c r="AW237" s="15" t="s">
        <v>5</v>
      </c>
      <c r="AX237" s="15" t="s">
        <v>83</v>
      </c>
      <c r="AY237" s="262" t="s">
        <v>181</v>
      </c>
    </row>
    <row r="238" spans="1:65" s="2" customFormat="1" ht="24.15" customHeight="1">
      <c r="A238" s="39"/>
      <c r="B238" s="40"/>
      <c r="C238" s="216" t="s">
        <v>341</v>
      </c>
      <c r="D238" s="216" t="s">
        <v>184</v>
      </c>
      <c r="E238" s="217" t="s">
        <v>342</v>
      </c>
      <c r="F238" s="218" t="s">
        <v>343</v>
      </c>
      <c r="G238" s="219" t="s">
        <v>87</v>
      </c>
      <c r="H238" s="220">
        <v>706.09</v>
      </c>
      <c r="I238" s="221"/>
      <c r="J238" s="221"/>
      <c r="K238" s="222">
        <f>ROUND(P238*H238,2)</f>
        <v>0</v>
      </c>
      <c r="L238" s="218" t="s">
        <v>187</v>
      </c>
      <c r="M238" s="45"/>
      <c r="N238" s="223" t="s">
        <v>1</v>
      </c>
      <c r="O238" s="224" t="s">
        <v>41</v>
      </c>
      <c r="P238" s="225">
        <f>I238+J238</f>
        <v>0</v>
      </c>
      <c r="Q238" s="225">
        <f>ROUND(I238*H238,2)</f>
        <v>0</v>
      </c>
      <c r="R238" s="225">
        <f>ROUND(J238*H238,2)</f>
        <v>0</v>
      </c>
      <c r="S238" s="92"/>
      <c r="T238" s="226">
        <f>S238*H238</f>
        <v>0</v>
      </c>
      <c r="U238" s="226">
        <v>0.00088</v>
      </c>
      <c r="V238" s="226">
        <f>U238*H238</f>
        <v>0.6213592</v>
      </c>
      <c r="W238" s="226">
        <v>0</v>
      </c>
      <c r="X238" s="227">
        <f>W238*H238</f>
        <v>0</v>
      </c>
      <c r="Y238" s="39"/>
      <c r="Z238" s="39"/>
      <c r="AA238" s="39"/>
      <c r="AB238" s="39"/>
      <c r="AC238" s="39"/>
      <c r="AD238" s="39"/>
      <c r="AE238" s="39"/>
      <c r="AR238" s="228" t="s">
        <v>262</v>
      </c>
      <c r="AT238" s="228" t="s">
        <v>184</v>
      </c>
      <c r="AU238" s="228" t="s">
        <v>89</v>
      </c>
      <c r="AY238" s="18" t="s">
        <v>181</v>
      </c>
      <c r="BE238" s="229">
        <f>IF(O238="základní",K238,0)</f>
        <v>0</v>
      </c>
      <c r="BF238" s="229">
        <f>IF(O238="snížená",K238,0)</f>
        <v>0</v>
      </c>
      <c r="BG238" s="229">
        <f>IF(O238="zákl. přenesená",K238,0)</f>
        <v>0</v>
      </c>
      <c r="BH238" s="229">
        <f>IF(O238="sníž. přenesená",K238,0)</f>
        <v>0</v>
      </c>
      <c r="BI238" s="229">
        <f>IF(O238="nulová",K238,0)</f>
        <v>0</v>
      </c>
      <c r="BJ238" s="18" t="s">
        <v>83</v>
      </c>
      <c r="BK238" s="229">
        <f>ROUND(P238*H238,2)</f>
        <v>0</v>
      </c>
      <c r="BL238" s="18" t="s">
        <v>262</v>
      </c>
      <c r="BM238" s="228" t="s">
        <v>344</v>
      </c>
    </row>
    <row r="239" spans="1:51" s="13" customFormat="1" ht="12">
      <c r="A239" s="13"/>
      <c r="B239" s="230"/>
      <c r="C239" s="231"/>
      <c r="D239" s="232" t="s">
        <v>190</v>
      </c>
      <c r="E239" s="233" t="s">
        <v>1</v>
      </c>
      <c r="F239" s="234" t="s">
        <v>345</v>
      </c>
      <c r="G239" s="231"/>
      <c r="H239" s="233" t="s">
        <v>1</v>
      </c>
      <c r="I239" s="235"/>
      <c r="J239" s="235"/>
      <c r="K239" s="231"/>
      <c r="L239" s="231"/>
      <c r="M239" s="236"/>
      <c r="N239" s="237"/>
      <c r="O239" s="238"/>
      <c r="P239" s="238"/>
      <c r="Q239" s="238"/>
      <c r="R239" s="238"/>
      <c r="S239" s="238"/>
      <c r="T239" s="238"/>
      <c r="U239" s="238"/>
      <c r="V239" s="238"/>
      <c r="W239" s="238"/>
      <c r="X239" s="239"/>
      <c r="Y239" s="13"/>
      <c r="Z239" s="13"/>
      <c r="AA239" s="13"/>
      <c r="AB239" s="13"/>
      <c r="AC239" s="13"/>
      <c r="AD239" s="13"/>
      <c r="AE239" s="13"/>
      <c r="AT239" s="240" t="s">
        <v>190</v>
      </c>
      <c r="AU239" s="240" t="s">
        <v>89</v>
      </c>
      <c r="AV239" s="13" t="s">
        <v>83</v>
      </c>
      <c r="AW239" s="13" t="s">
        <v>5</v>
      </c>
      <c r="AX239" s="13" t="s">
        <v>78</v>
      </c>
      <c r="AY239" s="240" t="s">
        <v>181</v>
      </c>
    </row>
    <row r="240" spans="1:51" s="14" customFormat="1" ht="12">
      <c r="A240" s="14"/>
      <c r="B240" s="241"/>
      <c r="C240" s="242"/>
      <c r="D240" s="232" t="s">
        <v>190</v>
      </c>
      <c r="E240" s="243" t="s">
        <v>1</v>
      </c>
      <c r="F240" s="244" t="s">
        <v>123</v>
      </c>
      <c r="G240" s="242"/>
      <c r="H240" s="245">
        <v>254.77</v>
      </c>
      <c r="I240" s="246"/>
      <c r="J240" s="246"/>
      <c r="K240" s="242"/>
      <c r="L240" s="242"/>
      <c r="M240" s="247"/>
      <c r="N240" s="248"/>
      <c r="O240" s="249"/>
      <c r="P240" s="249"/>
      <c r="Q240" s="249"/>
      <c r="R240" s="249"/>
      <c r="S240" s="249"/>
      <c r="T240" s="249"/>
      <c r="U240" s="249"/>
      <c r="V240" s="249"/>
      <c r="W240" s="249"/>
      <c r="X240" s="250"/>
      <c r="Y240" s="14"/>
      <c r="Z240" s="14"/>
      <c r="AA240" s="14"/>
      <c r="AB240" s="14"/>
      <c r="AC240" s="14"/>
      <c r="AD240" s="14"/>
      <c r="AE240" s="14"/>
      <c r="AT240" s="251" t="s">
        <v>190</v>
      </c>
      <c r="AU240" s="251" t="s">
        <v>89</v>
      </c>
      <c r="AV240" s="14" t="s">
        <v>89</v>
      </c>
      <c r="AW240" s="14" t="s">
        <v>5</v>
      </c>
      <c r="AX240" s="14" t="s">
        <v>78</v>
      </c>
      <c r="AY240" s="251" t="s">
        <v>181</v>
      </c>
    </row>
    <row r="241" spans="1:51" s="13" customFormat="1" ht="12">
      <c r="A241" s="13"/>
      <c r="B241" s="230"/>
      <c r="C241" s="231"/>
      <c r="D241" s="232" t="s">
        <v>190</v>
      </c>
      <c r="E241" s="233" t="s">
        <v>1</v>
      </c>
      <c r="F241" s="234" t="s">
        <v>191</v>
      </c>
      <c r="G241" s="231"/>
      <c r="H241" s="233" t="s">
        <v>1</v>
      </c>
      <c r="I241" s="235"/>
      <c r="J241" s="235"/>
      <c r="K241" s="231"/>
      <c r="L241" s="231"/>
      <c r="M241" s="236"/>
      <c r="N241" s="237"/>
      <c r="O241" s="238"/>
      <c r="P241" s="238"/>
      <c r="Q241" s="238"/>
      <c r="R241" s="238"/>
      <c r="S241" s="238"/>
      <c r="T241" s="238"/>
      <c r="U241" s="238"/>
      <c r="V241" s="238"/>
      <c r="W241" s="238"/>
      <c r="X241" s="239"/>
      <c r="Y241" s="13"/>
      <c r="Z241" s="13"/>
      <c r="AA241" s="13"/>
      <c r="AB241" s="13"/>
      <c r="AC241" s="13"/>
      <c r="AD241" s="13"/>
      <c r="AE241" s="13"/>
      <c r="AT241" s="240" t="s">
        <v>190</v>
      </c>
      <c r="AU241" s="240" t="s">
        <v>89</v>
      </c>
      <c r="AV241" s="13" t="s">
        <v>83</v>
      </c>
      <c r="AW241" s="13" t="s">
        <v>5</v>
      </c>
      <c r="AX241" s="13" t="s">
        <v>78</v>
      </c>
      <c r="AY241" s="240" t="s">
        <v>181</v>
      </c>
    </row>
    <row r="242" spans="1:51" s="14" customFormat="1" ht="12">
      <c r="A242" s="14"/>
      <c r="B242" s="241"/>
      <c r="C242" s="242"/>
      <c r="D242" s="232" t="s">
        <v>190</v>
      </c>
      <c r="E242" s="243" t="s">
        <v>1</v>
      </c>
      <c r="F242" s="244" t="s">
        <v>203</v>
      </c>
      <c r="G242" s="242"/>
      <c r="H242" s="245">
        <v>54.175</v>
      </c>
      <c r="I242" s="246"/>
      <c r="J242" s="246"/>
      <c r="K242" s="242"/>
      <c r="L242" s="242"/>
      <c r="M242" s="247"/>
      <c r="N242" s="248"/>
      <c r="O242" s="249"/>
      <c r="P242" s="249"/>
      <c r="Q242" s="249"/>
      <c r="R242" s="249"/>
      <c r="S242" s="249"/>
      <c r="T242" s="249"/>
      <c r="U242" s="249"/>
      <c r="V242" s="249"/>
      <c r="W242" s="249"/>
      <c r="X242" s="250"/>
      <c r="Y242" s="14"/>
      <c r="Z242" s="14"/>
      <c r="AA242" s="14"/>
      <c r="AB242" s="14"/>
      <c r="AC242" s="14"/>
      <c r="AD242" s="14"/>
      <c r="AE242" s="14"/>
      <c r="AT242" s="251" t="s">
        <v>190</v>
      </c>
      <c r="AU242" s="251" t="s">
        <v>89</v>
      </c>
      <c r="AV242" s="14" t="s">
        <v>89</v>
      </c>
      <c r="AW242" s="14" t="s">
        <v>5</v>
      </c>
      <c r="AX242" s="14" t="s">
        <v>78</v>
      </c>
      <c r="AY242" s="251" t="s">
        <v>181</v>
      </c>
    </row>
    <row r="243" spans="1:51" s="14" customFormat="1" ht="12">
      <c r="A243" s="14"/>
      <c r="B243" s="241"/>
      <c r="C243" s="242"/>
      <c r="D243" s="232" t="s">
        <v>190</v>
      </c>
      <c r="E243" s="243" t="s">
        <v>1</v>
      </c>
      <c r="F243" s="244" t="s">
        <v>298</v>
      </c>
      <c r="G243" s="242"/>
      <c r="H243" s="245">
        <v>16.7</v>
      </c>
      <c r="I243" s="246"/>
      <c r="J243" s="246"/>
      <c r="K243" s="242"/>
      <c r="L243" s="242"/>
      <c r="M243" s="247"/>
      <c r="N243" s="248"/>
      <c r="O243" s="249"/>
      <c r="P243" s="249"/>
      <c r="Q243" s="249"/>
      <c r="R243" s="249"/>
      <c r="S243" s="249"/>
      <c r="T243" s="249"/>
      <c r="U243" s="249"/>
      <c r="V243" s="249"/>
      <c r="W243" s="249"/>
      <c r="X243" s="250"/>
      <c r="Y243" s="14"/>
      <c r="Z243" s="14"/>
      <c r="AA243" s="14"/>
      <c r="AB243" s="14"/>
      <c r="AC243" s="14"/>
      <c r="AD243" s="14"/>
      <c r="AE243" s="14"/>
      <c r="AT243" s="251" t="s">
        <v>190</v>
      </c>
      <c r="AU243" s="251" t="s">
        <v>89</v>
      </c>
      <c r="AV243" s="14" t="s">
        <v>89</v>
      </c>
      <c r="AW243" s="14" t="s">
        <v>5</v>
      </c>
      <c r="AX243" s="14" t="s">
        <v>78</v>
      </c>
      <c r="AY243" s="251" t="s">
        <v>181</v>
      </c>
    </row>
    <row r="244" spans="1:51" s="14" customFormat="1" ht="12">
      <c r="A244" s="14"/>
      <c r="B244" s="241"/>
      <c r="C244" s="242"/>
      <c r="D244" s="232" t="s">
        <v>190</v>
      </c>
      <c r="E244" s="243" t="s">
        <v>1</v>
      </c>
      <c r="F244" s="244" t="s">
        <v>346</v>
      </c>
      <c r="G244" s="242"/>
      <c r="H244" s="245">
        <v>11.69</v>
      </c>
      <c r="I244" s="246"/>
      <c r="J244" s="246"/>
      <c r="K244" s="242"/>
      <c r="L244" s="242"/>
      <c r="M244" s="247"/>
      <c r="N244" s="248"/>
      <c r="O244" s="249"/>
      <c r="P244" s="249"/>
      <c r="Q244" s="249"/>
      <c r="R244" s="249"/>
      <c r="S244" s="249"/>
      <c r="T244" s="249"/>
      <c r="U244" s="249"/>
      <c r="V244" s="249"/>
      <c r="W244" s="249"/>
      <c r="X244" s="250"/>
      <c r="Y244" s="14"/>
      <c r="Z244" s="14"/>
      <c r="AA244" s="14"/>
      <c r="AB244" s="14"/>
      <c r="AC244" s="14"/>
      <c r="AD244" s="14"/>
      <c r="AE244" s="14"/>
      <c r="AT244" s="251" t="s">
        <v>190</v>
      </c>
      <c r="AU244" s="251" t="s">
        <v>89</v>
      </c>
      <c r="AV244" s="14" t="s">
        <v>89</v>
      </c>
      <c r="AW244" s="14" t="s">
        <v>5</v>
      </c>
      <c r="AX244" s="14" t="s">
        <v>78</v>
      </c>
      <c r="AY244" s="251" t="s">
        <v>181</v>
      </c>
    </row>
    <row r="245" spans="1:51" s="14" customFormat="1" ht="12">
      <c r="A245" s="14"/>
      <c r="B245" s="241"/>
      <c r="C245" s="242"/>
      <c r="D245" s="232" t="s">
        <v>190</v>
      </c>
      <c r="E245" s="243" t="s">
        <v>1</v>
      </c>
      <c r="F245" s="244" t="s">
        <v>347</v>
      </c>
      <c r="G245" s="242"/>
      <c r="H245" s="245">
        <v>0.325</v>
      </c>
      <c r="I245" s="246"/>
      <c r="J245" s="246"/>
      <c r="K245" s="242"/>
      <c r="L245" s="242"/>
      <c r="M245" s="247"/>
      <c r="N245" s="248"/>
      <c r="O245" s="249"/>
      <c r="P245" s="249"/>
      <c r="Q245" s="249"/>
      <c r="R245" s="249"/>
      <c r="S245" s="249"/>
      <c r="T245" s="249"/>
      <c r="U245" s="249"/>
      <c r="V245" s="249"/>
      <c r="W245" s="249"/>
      <c r="X245" s="250"/>
      <c r="Y245" s="14"/>
      <c r="Z245" s="14"/>
      <c r="AA245" s="14"/>
      <c r="AB245" s="14"/>
      <c r="AC245" s="14"/>
      <c r="AD245" s="14"/>
      <c r="AE245" s="14"/>
      <c r="AT245" s="251" t="s">
        <v>190</v>
      </c>
      <c r="AU245" s="251" t="s">
        <v>89</v>
      </c>
      <c r="AV245" s="14" t="s">
        <v>89</v>
      </c>
      <c r="AW245" s="14" t="s">
        <v>5</v>
      </c>
      <c r="AX245" s="14" t="s">
        <v>78</v>
      </c>
      <c r="AY245" s="251" t="s">
        <v>181</v>
      </c>
    </row>
    <row r="246" spans="1:51" s="13" customFormat="1" ht="12">
      <c r="A246" s="13"/>
      <c r="B246" s="230"/>
      <c r="C246" s="231"/>
      <c r="D246" s="232" t="s">
        <v>190</v>
      </c>
      <c r="E246" s="233" t="s">
        <v>1</v>
      </c>
      <c r="F246" s="234" t="s">
        <v>348</v>
      </c>
      <c r="G246" s="231"/>
      <c r="H246" s="233" t="s">
        <v>1</v>
      </c>
      <c r="I246" s="235"/>
      <c r="J246" s="235"/>
      <c r="K246" s="231"/>
      <c r="L246" s="231"/>
      <c r="M246" s="236"/>
      <c r="N246" s="237"/>
      <c r="O246" s="238"/>
      <c r="P246" s="238"/>
      <c r="Q246" s="238"/>
      <c r="R246" s="238"/>
      <c r="S246" s="238"/>
      <c r="T246" s="238"/>
      <c r="U246" s="238"/>
      <c r="V246" s="238"/>
      <c r="W246" s="238"/>
      <c r="X246" s="239"/>
      <c r="Y246" s="13"/>
      <c r="Z246" s="13"/>
      <c r="AA246" s="13"/>
      <c r="AB246" s="13"/>
      <c r="AC246" s="13"/>
      <c r="AD246" s="13"/>
      <c r="AE246" s="13"/>
      <c r="AT246" s="240" t="s">
        <v>190</v>
      </c>
      <c r="AU246" s="240" t="s">
        <v>89</v>
      </c>
      <c r="AV246" s="13" t="s">
        <v>83</v>
      </c>
      <c r="AW246" s="13" t="s">
        <v>5</v>
      </c>
      <c r="AX246" s="13" t="s">
        <v>78</v>
      </c>
      <c r="AY246" s="240" t="s">
        <v>181</v>
      </c>
    </row>
    <row r="247" spans="1:51" s="14" customFormat="1" ht="12">
      <c r="A247" s="14"/>
      <c r="B247" s="241"/>
      <c r="C247" s="242"/>
      <c r="D247" s="232" t="s">
        <v>190</v>
      </c>
      <c r="E247" s="243" t="s">
        <v>1</v>
      </c>
      <c r="F247" s="244" t="s">
        <v>349</v>
      </c>
      <c r="G247" s="242"/>
      <c r="H247" s="245">
        <v>0.071</v>
      </c>
      <c r="I247" s="246"/>
      <c r="J247" s="246"/>
      <c r="K247" s="242"/>
      <c r="L247" s="242"/>
      <c r="M247" s="247"/>
      <c r="N247" s="248"/>
      <c r="O247" s="249"/>
      <c r="P247" s="249"/>
      <c r="Q247" s="249"/>
      <c r="R247" s="249"/>
      <c r="S247" s="249"/>
      <c r="T247" s="249"/>
      <c r="U247" s="249"/>
      <c r="V247" s="249"/>
      <c r="W247" s="249"/>
      <c r="X247" s="250"/>
      <c r="Y247" s="14"/>
      <c r="Z247" s="14"/>
      <c r="AA247" s="14"/>
      <c r="AB247" s="14"/>
      <c r="AC247" s="14"/>
      <c r="AD247" s="14"/>
      <c r="AE247" s="14"/>
      <c r="AT247" s="251" t="s">
        <v>190</v>
      </c>
      <c r="AU247" s="251" t="s">
        <v>89</v>
      </c>
      <c r="AV247" s="14" t="s">
        <v>89</v>
      </c>
      <c r="AW247" s="14" t="s">
        <v>5</v>
      </c>
      <c r="AX247" s="14" t="s">
        <v>78</v>
      </c>
      <c r="AY247" s="251" t="s">
        <v>181</v>
      </c>
    </row>
    <row r="248" spans="1:51" s="13" customFormat="1" ht="12">
      <c r="A248" s="13"/>
      <c r="B248" s="230"/>
      <c r="C248" s="231"/>
      <c r="D248" s="232" t="s">
        <v>190</v>
      </c>
      <c r="E248" s="233" t="s">
        <v>1</v>
      </c>
      <c r="F248" s="234" t="s">
        <v>301</v>
      </c>
      <c r="G248" s="231"/>
      <c r="H248" s="233" t="s">
        <v>1</v>
      </c>
      <c r="I248" s="235"/>
      <c r="J248" s="235"/>
      <c r="K248" s="231"/>
      <c r="L248" s="231"/>
      <c r="M248" s="236"/>
      <c r="N248" s="237"/>
      <c r="O248" s="238"/>
      <c r="P248" s="238"/>
      <c r="Q248" s="238"/>
      <c r="R248" s="238"/>
      <c r="S248" s="238"/>
      <c r="T248" s="238"/>
      <c r="U248" s="238"/>
      <c r="V248" s="238"/>
      <c r="W248" s="238"/>
      <c r="X248" s="239"/>
      <c r="Y248" s="13"/>
      <c r="Z248" s="13"/>
      <c r="AA248" s="13"/>
      <c r="AB248" s="13"/>
      <c r="AC248" s="13"/>
      <c r="AD248" s="13"/>
      <c r="AE248" s="13"/>
      <c r="AT248" s="240" t="s">
        <v>190</v>
      </c>
      <c r="AU248" s="240" t="s">
        <v>89</v>
      </c>
      <c r="AV248" s="13" t="s">
        <v>83</v>
      </c>
      <c r="AW248" s="13" t="s">
        <v>5</v>
      </c>
      <c r="AX248" s="13" t="s">
        <v>78</v>
      </c>
      <c r="AY248" s="240" t="s">
        <v>181</v>
      </c>
    </row>
    <row r="249" spans="1:51" s="14" customFormat="1" ht="12">
      <c r="A249" s="14"/>
      <c r="B249" s="241"/>
      <c r="C249" s="242"/>
      <c r="D249" s="232" t="s">
        <v>190</v>
      </c>
      <c r="E249" s="243" t="s">
        <v>1</v>
      </c>
      <c r="F249" s="244" t="s">
        <v>350</v>
      </c>
      <c r="G249" s="242"/>
      <c r="H249" s="245">
        <v>0.188</v>
      </c>
      <c r="I249" s="246"/>
      <c r="J249" s="246"/>
      <c r="K249" s="242"/>
      <c r="L249" s="242"/>
      <c r="M249" s="247"/>
      <c r="N249" s="248"/>
      <c r="O249" s="249"/>
      <c r="P249" s="249"/>
      <c r="Q249" s="249"/>
      <c r="R249" s="249"/>
      <c r="S249" s="249"/>
      <c r="T249" s="249"/>
      <c r="U249" s="249"/>
      <c r="V249" s="249"/>
      <c r="W249" s="249"/>
      <c r="X249" s="250"/>
      <c r="Y249" s="14"/>
      <c r="Z249" s="14"/>
      <c r="AA249" s="14"/>
      <c r="AB249" s="14"/>
      <c r="AC249" s="14"/>
      <c r="AD249" s="14"/>
      <c r="AE249" s="14"/>
      <c r="AT249" s="251" t="s">
        <v>190</v>
      </c>
      <c r="AU249" s="251" t="s">
        <v>89</v>
      </c>
      <c r="AV249" s="14" t="s">
        <v>89</v>
      </c>
      <c r="AW249" s="14" t="s">
        <v>5</v>
      </c>
      <c r="AX249" s="14" t="s">
        <v>78</v>
      </c>
      <c r="AY249" s="251" t="s">
        <v>181</v>
      </c>
    </row>
    <row r="250" spans="1:51" s="14" customFormat="1" ht="12">
      <c r="A250" s="14"/>
      <c r="B250" s="241"/>
      <c r="C250" s="242"/>
      <c r="D250" s="232" t="s">
        <v>190</v>
      </c>
      <c r="E250" s="243" t="s">
        <v>1</v>
      </c>
      <c r="F250" s="244" t="s">
        <v>351</v>
      </c>
      <c r="G250" s="242"/>
      <c r="H250" s="245">
        <v>2.94</v>
      </c>
      <c r="I250" s="246"/>
      <c r="J250" s="246"/>
      <c r="K250" s="242"/>
      <c r="L250" s="242"/>
      <c r="M250" s="247"/>
      <c r="N250" s="248"/>
      <c r="O250" s="249"/>
      <c r="P250" s="249"/>
      <c r="Q250" s="249"/>
      <c r="R250" s="249"/>
      <c r="S250" s="249"/>
      <c r="T250" s="249"/>
      <c r="U250" s="249"/>
      <c r="V250" s="249"/>
      <c r="W250" s="249"/>
      <c r="X250" s="250"/>
      <c r="Y250" s="14"/>
      <c r="Z250" s="14"/>
      <c r="AA250" s="14"/>
      <c r="AB250" s="14"/>
      <c r="AC250" s="14"/>
      <c r="AD250" s="14"/>
      <c r="AE250" s="14"/>
      <c r="AT250" s="251" t="s">
        <v>190</v>
      </c>
      <c r="AU250" s="251" t="s">
        <v>89</v>
      </c>
      <c r="AV250" s="14" t="s">
        <v>89</v>
      </c>
      <c r="AW250" s="14" t="s">
        <v>5</v>
      </c>
      <c r="AX250" s="14" t="s">
        <v>78</v>
      </c>
      <c r="AY250" s="251" t="s">
        <v>181</v>
      </c>
    </row>
    <row r="251" spans="1:51" s="14" customFormat="1" ht="12">
      <c r="A251" s="14"/>
      <c r="B251" s="241"/>
      <c r="C251" s="242"/>
      <c r="D251" s="232" t="s">
        <v>190</v>
      </c>
      <c r="E251" s="243" t="s">
        <v>1</v>
      </c>
      <c r="F251" s="244" t="s">
        <v>303</v>
      </c>
      <c r="G251" s="242"/>
      <c r="H251" s="245">
        <v>0.46</v>
      </c>
      <c r="I251" s="246"/>
      <c r="J251" s="246"/>
      <c r="K251" s="242"/>
      <c r="L251" s="242"/>
      <c r="M251" s="247"/>
      <c r="N251" s="248"/>
      <c r="O251" s="249"/>
      <c r="P251" s="249"/>
      <c r="Q251" s="249"/>
      <c r="R251" s="249"/>
      <c r="S251" s="249"/>
      <c r="T251" s="249"/>
      <c r="U251" s="249"/>
      <c r="V251" s="249"/>
      <c r="W251" s="249"/>
      <c r="X251" s="250"/>
      <c r="Y251" s="14"/>
      <c r="Z251" s="14"/>
      <c r="AA251" s="14"/>
      <c r="AB251" s="14"/>
      <c r="AC251" s="14"/>
      <c r="AD251" s="14"/>
      <c r="AE251" s="14"/>
      <c r="AT251" s="251" t="s">
        <v>190</v>
      </c>
      <c r="AU251" s="251" t="s">
        <v>89</v>
      </c>
      <c r="AV251" s="14" t="s">
        <v>89</v>
      </c>
      <c r="AW251" s="14" t="s">
        <v>5</v>
      </c>
      <c r="AX251" s="14" t="s">
        <v>78</v>
      </c>
      <c r="AY251" s="251" t="s">
        <v>181</v>
      </c>
    </row>
    <row r="252" spans="1:51" s="14" customFormat="1" ht="12">
      <c r="A252" s="14"/>
      <c r="B252" s="241"/>
      <c r="C252" s="242"/>
      <c r="D252" s="232" t="s">
        <v>190</v>
      </c>
      <c r="E252" s="243" t="s">
        <v>1</v>
      </c>
      <c r="F252" s="244" t="s">
        <v>352</v>
      </c>
      <c r="G252" s="242"/>
      <c r="H252" s="245">
        <v>0.5</v>
      </c>
      <c r="I252" s="246"/>
      <c r="J252" s="246"/>
      <c r="K252" s="242"/>
      <c r="L252" s="242"/>
      <c r="M252" s="247"/>
      <c r="N252" s="248"/>
      <c r="O252" s="249"/>
      <c r="P252" s="249"/>
      <c r="Q252" s="249"/>
      <c r="R252" s="249"/>
      <c r="S252" s="249"/>
      <c r="T252" s="249"/>
      <c r="U252" s="249"/>
      <c r="V252" s="249"/>
      <c r="W252" s="249"/>
      <c r="X252" s="250"/>
      <c r="Y252" s="14"/>
      <c r="Z252" s="14"/>
      <c r="AA252" s="14"/>
      <c r="AB252" s="14"/>
      <c r="AC252" s="14"/>
      <c r="AD252" s="14"/>
      <c r="AE252" s="14"/>
      <c r="AT252" s="251" t="s">
        <v>190</v>
      </c>
      <c r="AU252" s="251" t="s">
        <v>89</v>
      </c>
      <c r="AV252" s="14" t="s">
        <v>89</v>
      </c>
      <c r="AW252" s="14" t="s">
        <v>5</v>
      </c>
      <c r="AX252" s="14" t="s">
        <v>78</v>
      </c>
      <c r="AY252" s="251" t="s">
        <v>181</v>
      </c>
    </row>
    <row r="253" spans="1:51" s="14" customFormat="1" ht="12">
      <c r="A253" s="14"/>
      <c r="B253" s="241"/>
      <c r="C253" s="242"/>
      <c r="D253" s="232" t="s">
        <v>190</v>
      </c>
      <c r="E253" s="243" t="s">
        <v>1</v>
      </c>
      <c r="F253" s="244" t="s">
        <v>304</v>
      </c>
      <c r="G253" s="242"/>
      <c r="H253" s="245">
        <v>1.54</v>
      </c>
      <c r="I253" s="246"/>
      <c r="J253" s="246"/>
      <c r="K253" s="242"/>
      <c r="L253" s="242"/>
      <c r="M253" s="247"/>
      <c r="N253" s="248"/>
      <c r="O253" s="249"/>
      <c r="P253" s="249"/>
      <c r="Q253" s="249"/>
      <c r="R253" s="249"/>
      <c r="S253" s="249"/>
      <c r="T253" s="249"/>
      <c r="U253" s="249"/>
      <c r="V253" s="249"/>
      <c r="W253" s="249"/>
      <c r="X253" s="250"/>
      <c r="Y253" s="14"/>
      <c r="Z253" s="14"/>
      <c r="AA253" s="14"/>
      <c r="AB253" s="14"/>
      <c r="AC253" s="14"/>
      <c r="AD253" s="14"/>
      <c r="AE253" s="14"/>
      <c r="AT253" s="251" t="s">
        <v>190</v>
      </c>
      <c r="AU253" s="251" t="s">
        <v>89</v>
      </c>
      <c r="AV253" s="14" t="s">
        <v>89</v>
      </c>
      <c r="AW253" s="14" t="s">
        <v>5</v>
      </c>
      <c r="AX253" s="14" t="s">
        <v>78</v>
      </c>
      <c r="AY253" s="251" t="s">
        <v>181</v>
      </c>
    </row>
    <row r="254" spans="1:51" s="14" customFormat="1" ht="12">
      <c r="A254" s="14"/>
      <c r="B254" s="241"/>
      <c r="C254" s="242"/>
      <c r="D254" s="232" t="s">
        <v>190</v>
      </c>
      <c r="E254" s="243" t="s">
        <v>1</v>
      </c>
      <c r="F254" s="244" t="s">
        <v>353</v>
      </c>
      <c r="G254" s="242"/>
      <c r="H254" s="245">
        <v>0.651</v>
      </c>
      <c r="I254" s="246"/>
      <c r="J254" s="246"/>
      <c r="K254" s="242"/>
      <c r="L254" s="242"/>
      <c r="M254" s="247"/>
      <c r="N254" s="248"/>
      <c r="O254" s="249"/>
      <c r="P254" s="249"/>
      <c r="Q254" s="249"/>
      <c r="R254" s="249"/>
      <c r="S254" s="249"/>
      <c r="T254" s="249"/>
      <c r="U254" s="249"/>
      <c r="V254" s="249"/>
      <c r="W254" s="249"/>
      <c r="X254" s="250"/>
      <c r="Y254" s="14"/>
      <c r="Z254" s="14"/>
      <c r="AA254" s="14"/>
      <c r="AB254" s="14"/>
      <c r="AC254" s="14"/>
      <c r="AD254" s="14"/>
      <c r="AE254" s="14"/>
      <c r="AT254" s="251" t="s">
        <v>190</v>
      </c>
      <c r="AU254" s="251" t="s">
        <v>89</v>
      </c>
      <c r="AV254" s="14" t="s">
        <v>89</v>
      </c>
      <c r="AW254" s="14" t="s">
        <v>5</v>
      </c>
      <c r="AX254" s="14" t="s">
        <v>78</v>
      </c>
      <c r="AY254" s="251" t="s">
        <v>181</v>
      </c>
    </row>
    <row r="255" spans="1:51" s="16" customFormat="1" ht="12">
      <c r="A255" s="16"/>
      <c r="B255" s="273"/>
      <c r="C255" s="274"/>
      <c r="D255" s="232" t="s">
        <v>190</v>
      </c>
      <c r="E255" s="275" t="s">
        <v>90</v>
      </c>
      <c r="F255" s="276" t="s">
        <v>354</v>
      </c>
      <c r="G255" s="274"/>
      <c r="H255" s="277">
        <v>344.01</v>
      </c>
      <c r="I255" s="278"/>
      <c r="J255" s="278"/>
      <c r="K255" s="274"/>
      <c r="L255" s="274"/>
      <c r="M255" s="279"/>
      <c r="N255" s="280"/>
      <c r="O255" s="281"/>
      <c r="P255" s="281"/>
      <c r="Q255" s="281"/>
      <c r="R255" s="281"/>
      <c r="S255" s="281"/>
      <c r="T255" s="281"/>
      <c r="U255" s="281"/>
      <c r="V255" s="281"/>
      <c r="W255" s="281"/>
      <c r="X255" s="282"/>
      <c r="Y255" s="16"/>
      <c r="Z255" s="16"/>
      <c r="AA255" s="16"/>
      <c r="AB255" s="16"/>
      <c r="AC255" s="16"/>
      <c r="AD255" s="16"/>
      <c r="AE255" s="16"/>
      <c r="AT255" s="283" t="s">
        <v>190</v>
      </c>
      <c r="AU255" s="283" t="s">
        <v>89</v>
      </c>
      <c r="AV255" s="16" t="s">
        <v>118</v>
      </c>
      <c r="AW255" s="16" t="s">
        <v>5</v>
      </c>
      <c r="AX255" s="16" t="s">
        <v>78</v>
      </c>
      <c r="AY255" s="283" t="s">
        <v>181</v>
      </c>
    </row>
    <row r="256" spans="1:51" s="13" customFormat="1" ht="12">
      <c r="A256" s="13"/>
      <c r="B256" s="230"/>
      <c r="C256" s="231"/>
      <c r="D256" s="232" t="s">
        <v>190</v>
      </c>
      <c r="E256" s="233" t="s">
        <v>1</v>
      </c>
      <c r="F256" s="234" t="s">
        <v>355</v>
      </c>
      <c r="G256" s="231"/>
      <c r="H256" s="233" t="s">
        <v>1</v>
      </c>
      <c r="I256" s="235"/>
      <c r="J256" s="235"/>
      <c r="K256" s="231"/>
      <c r="L256" s="231"/>
      <c r="M256" s="236"/>
      <c r="N256" s="237"/>
      <c r="O256" s="238"/>
      <c r="P256" s="238"/>
      <c r="Q256" s="238"/>
      <c r="R256" s="238"/>
      <c r="S256" s="238"/>
      <c r="T256" s="238"/>
      <c r="U256" s="238"/>
      <c r="V256" s="238"/>
      <c r="W256" s="238"/>
      <c r="X256" s="239"/>
      <c r="Y256" s="13"/>
      <c r="Z256" s="13"/>
      <c r="AA256" s="13"/>
      <c r="AB256" s="13"/>
      <c r="AC256" s="13"/>
      <c r="AD256" s="13"/>
      <c r="AE256" s="13"/>
      <c r="AT256" s="240" t="s">
        <v>190</v>
      </c>
      <c r="AU256" s="240" t="s">
        <v>89</v>
      </c>
      <c r="AV256" s="13" t="s">
        <v>83</v>
      </c>
      <c r="AW256" s="13" t="s">
        <v>5</v>
      </c>
      <c r="AX256" s="13" t="s">
        <v>78</v>
      </c>
      <c r="AY256" s="240" t="s">
        <v>181</v>
      </c>
    </row>
    <row r="257" spans="1:51" s="14" customFormat="1" ht="12">
      <c r="A257" s="14"/>
      <c r="B257" s="241"/>
      <c r="C257" s="242"/>
      <c r="D257" s="232" t="s">
        <v>190</v>
      </c>
      <c r="E257" s="243" t="s">
        <v>1</v>
      </c>
      <c r="F257" s="244" t="s">
        <v>316</v>
      </c>
      <c r="G257" s="242"/>
      <c r="H257" s="245">
        <v>254.885</v>
      </c>
      <c r="I257" s="246"/>
      <c r="J257" s="246"/>
      <c r="K257" s="242"/>
      <c r="L257" s="242"/>
      <c r="M257" s="247"/>
      <c r="N257" s="248"/>
      <c r="O257" s="249"/>
      <c r="P257" s="249"/>
      <c r="Q257" s="249"/>
      <c r="R257" s="249"/>
      <c r="S257" s="249"/>
      <c r="T257" s="249"/>
      <c r="U257" s="249"/>
      <c r="V257" s="249"/>
      <c r="W257" s="249"/>
      <c r="X257" s="250"/>
      <c r="Y257" s="14"/>
      <c r="Z257" s="14"/>
      <c r="AA257" s="14"/>
      <c r="AB257" s="14"/>
      <c r="AC257" s="14"/>
      <c r="AD257" s="14"/>
      <c r="AE257" s="14"/>
      <c r="AT257" s="251" t="s">
        <v>190</v>
      </c>
      <c r="AU257" s="251" t="s">
        <v>89</v>
      </c>
      <c r="AV257" s="14" t="s">
        <v>89</v>
      </c>
      <c r="AW257" s="14" t="s">
        <v>5</v>
      </c>
      <c r="AX257" s="14" t="s">
        <v>78</v>
      </c>
      <c r="AY257" s="251" t="s">
        <v>181</v>
      </c>
    </row>
    <row r="258" spans="1:51" s="13" customFormat="1" ht="12">
      <c r="A258" s="13"/>
      <c r="B258" s="230"/>
      <c r="C258" s="231"/>
      <c r="D258" s="232" t="s">
        <v>190</v>
      </c>
      <c r="E258" s="233" t="s">
        <v>1</v>
      </c>
      <c r="F258" s="234" t="s">
        <v>191</v>
      </c>
      <c r="G258" s="231"/>
      <c r="H258" s="233" t="s">
        <v>1</v>
      </c>
      <c r="I258" s="235"/>
      <c r="J258" s="235"/>
      <c r="K258" s="231"/>
      <c r="L258" s="231"/>
      <c r="M258" s="236"/>
      <c r="N258" s="237"/>
      <c r="O258" s="238"/>
      <c r="P258" s="238"/>
      <c r="Q258" s="238"/>
      <c r="R258" s="238"/>
      <c r="S258" s="238"/>
      <c r="T258" s="238"/>
      <c r="U258" s="238"/>
      <c r="V258" s="238"/>
      <c r="W258" s="238"/>
      <c r="X258" s="239"/>
      <c r="Y258" s="13"/>
      <c r="Z258" s="13"/>
      <c r="AA258" s="13"/>
      <c r="AB258" s="13"/>
      <c r="AC258" s="13"/>
      <c r="AD258" s="13"/>
      <c r="AE258" s="13"/>
      <c r="AT258" s="240" t="s">
        <v>190</v>
      </c>
      <c r="AU258" s="240" t="s">
        <v>89</v>
      </c>
      <c r="AV258" s="13" t="s">
        <v>83</v>
      </c>
      <c r="AW258" s="13" t="s">
        <v>5</v>
      </c>
      <c r="AX258" s="13" t="s">
        <v>78</v>
      </c>
      <c r="AY258" s="240" t="s">
        <v>181</v>
      </c>
    </row>
    <row r="259" spans="1:51" s="14" customFormat="1" ht="12">
      <c r="A259" s="14"/>
      <c r="B259" s="241"/>
      <c r="C259" s="242"/>
      <c r="D259" s="232" t="s">
        <v>190</v>
      </c>
      <c r="E259" s="243" t="s">
        <v>1</v>
      </c>
      <c r="F259" s="244" t="s">
        <v>356</v>
      </c>
      <c r="G259" s="242"/>
      <c r="H259" s="245">
        <v>98.864</v>
      </c>
      <c r="I259" s="246"/>
      <c r="J259" s="246"/>
      <c r="K259" s="242"/>
      <c r="L259" s="242"/>
      <c r="M259" s="247"/>
      <c r="N259" s="248"/>
      <c r="O259" s="249"/>
      <c r="P259" s="249"/>
      <c r="Q259" s="249"/>
      <c r="R259" s="249"/>
      <c r="S259" s="249"/>
      <c r="T259" s="249"/>
      <c r="U259" s="249"/>
      <c r="V259" s="249"/>
      <c r="W259" s="249"/>
      <c r="X259" s="250"/>
      <c r="Y259" s="14"/>
      <c r="Z259" s="14"/>
      <c r="AA259" s="14"/>
      <c r="AB259" s="14"/>
      <c r="AC259" s="14"/>
      <c r="AD259" s="14"/>
      <c r="AE259" s="14"/>
      <c r="AT259" s="251" t="s">
        <v>190</v>
      </c>
      <c r="AU259" s="251" t="s">
        <v>89</v>
      </c>
      <c r="AV259" s="14" t="s">
        <v>89</v>
      </c>
      <c r="AW259" s="14" t="s">
        <v>5</v>
      </c>
      <c r="AX259" s="14" t="s">
        <v>78</v>
      </c>
      <c r="AY259" s="251" t="s">
        <v>181</v>
      </c>
    </row>
    <row r="260" spans="1:51" s="14" customFormat="1" ht="12">
      <c r="A260" s="14"/>
      <c r="B260" s="241"/>
      <c r="C260" s="242"/>
      <c r="D260" s="232" t="s">
        <v>190</v>
      </c>
      <c r="E260" s="243" t="s">
        <v>1</v>
      </c>
      <c r="F260" s="244" t="s">
        <v>357</v>
      </c>
      <c r="G260" s="242"/>
      <c r="H260" s="245">
        <v>1.382</v>
      </c>
      <c r="I260" s="246"/>
      <c r="J260" s="246"/>
      <c r="K260" s="242"/>
      <c r="L260" s="242"/>
      <c r="M260" s="247"/>
      <c r="N260" s="248"/>
      <c r="O260" s="249"/>
      <c r="P260" s="249"/>
      <c r="Q260" s="249"/>
      <c r="R260" s="249"/>
      <c r="S260" s="249"/>
      <c r="T260" s="249"/>
      <c r="U260" s="249"/>
      <c r="V260" s="249"/>
      <c r="W260" s="249"/>
      <c r="X260" s="250"/>
      <c r="Y260" s="14"/>
      <c r="Z260" s="14"/>
      <c r="AA260" s="14"/>
      <c r="AB260" s="14"/>
      <c r="AC260" s="14"/>
      <c r="AD260" s="14"/>
      <c r="AE260" s="14"/>
      <c r="AT260" s="251" t="s">
        <v>190</v>
      </c>
      <c r="AU260" s="251" t="s">
        <v>89</v>
      </c>
      <c r="AV260" s="14" t="s">
        <v>89</v>
      </c>
      <c r="AW260" s="14" t="s">
        <v>5</v>
      </c>
      <c r="AX260" s="14" t="s">
        <v>78</v>
      </c>
      <c r="AY260" s="251" t="s">
        <v>181</v>
      </c>
    </row>
    <row r="261" spans="1:51" s="13" customFormat="1" ht="12">
      <c r="A261" s="13"/>
      <c r="B261" s="230"/>
      <c r="C261" s="231"/>
      <c r="D261" s="232" t="s">
        <v>190</v>
      </c>
      <c r="E261" s="233" t="s">
        <v>1</v>
      </c>
      <c r="F261" s="234" t="s">
        <v>301</v>
      </c>
      <c r="G261" s="231"/>
      <c r="H261" s="233" t="s">
        <v>1</v>
      </c>
      <c r="I261" s="235"/>
      <c r="J261" s="235"/>
      <c r="K261" s="231"/>
      <c r="L261" s="231"/>
      <c r="M261" s="236"/>
      <c r="N261" s="237"/>
      <c r="O261" s="238"/>
      <c r="P261" s="238"/>
      <c r="Q261" s="238"/>
      <c r="R261" s="238"/>
      <c r="S261" s="238"/>
      <c r="T261" s="238"/>
      <c r="U261" s="238"/>
      <c r="V261" s="238"/>
      <c r="W261" s="238"/>
      <c r="X261" s="239"/>
      <c r="Y261" s="13"/>
      <c r="Z261" s="13"/>
      <c r="AA261" s="13"/>
      <c r="AB261" s="13"/>
      <c r="AC261" s="13"/>
      <c r="AD261" s="13"/>
      <c r="AE261" s="13"/>
      <c r="AT261" s="240" t="s">
        <v>190</v>
      </c>
      <c r="AU261" s="240" t="s">
        <v>89</v>
      </c>
      <c r="AV261" s="13" t="s">
        <v>83</v>
      </c>
      <c r="AW261" s="13" t="s">
        <v>5</v>
      </c>
      <c r="AX261" s="13" t="s">
        <v>78</v>
      </c>
      <c r="AY261" s="240" t="s">
        <v>181</v>
      </c>
    </row>
    <row r="262" spans="1:51" s="14" customFormat="1" ht="12">
      <c r="A262" s="14"/>
      <c r="B262" s="241"/>
      <c r="C262" s="242"/>
      <c r="D262" s="232" t="s">
        <v>190</v>
      </c>
      <c r="E262" s="243" t="s">
        <v>1</v>
      </c>
      <c r="F262" s="244" t="s">
        <v>318</v>
      </c>
      <c r="G262" s="242"/>
      <c r="H262" s="245">
        <v>1.938</v>
      </c>
      <c r="I262" s="246"/>
      <c r="J262" s="246"/>
      <c r="K262" s="242"/>
      <c r="L262" s="242"/>
      <c r="M262" s="247"/>
      <c r="N262" s="248"/>
      <c r="O262" s="249"/>
      <c r="P262" s="249"/>
      <c r="Q262" s="249"/>
      <c r="R262" s="249"/>
      <c r="S262" s="249"/>
      <c r="T262" s="249"/>
      <c r="U262" s="249"/>
      <c r="V262" s="249"/>
      <c r="W262" s="249"/>
      <c r="X262" s="250"/>
      <c r="Y262" s="14"/>
      <c r="Z262" s="14"/>
      <c r="AA262" s="14"/>
      <c r="AB262" s="14"/>
      <c r="AC262" s="14"/>
      <c r="AD262" s="14"/>
      <c r="AE262" s="14"/>
      <c r="AT262" s="251" t="s">
        <v>190</v>
      </c>
      <c r="AU262" s="251" t="s">
        <v>89</v>
      </c>
      <c r="AV262" s="14" t="s">
        <v>89</v>
      </c>
      <c r="AW262" s="14" t="s">
        <v>5</v>
      </c>
      <c r="AX262" s="14" t="s">
        <v>78</v>
      </c>
      <c r="AY262" s="251" t="s">
        <v>181</v>
      </c>
    </row>
    <row r="263" spans="1:51" s="14" customFormat="1" ht="12">
      <c r="A263" s="14"/>
      <c r="B263" s="241"/>
      <c r="C263" s="242"/>
      <c r="D263" s="232" t="s">
        <v>190</v>
      </c>
      <c r="E263" s="243" t="s">
        <v>1</v>
      </c>
      <c r="F263" s="244" t="s">
        <v>358</v>
      </c>
      <c r="G263" s="242"/>
      <c r="H263" s="245">
        <v>4.76</v>
      </c>
      <c r="I263" s="246"/>
      <c r="J263" s="246"/>
      <c r="K263" s="242"/>
      <c r="L263" s="242"/>
      <c r="M263" s="247"/>
      <c r="N263" s="248"/>
      <c r="O263" s="249"/>
      <c r="P263" s="249"/>
      <c r="Q263" s="249"/>
      <c r="R263" s="249"/>
      <c r="S263" s="249"/>
      <c r="T263" s="249"/>
      <c r="U263" s="249"/>
      <c r="V263" s="249"/>
      <c r="W263" s="249"/>
      <c r="X263" s="250"/>
      <c r="Y263" s="14"/>
      <c r="Z263" s="14"/>
      <c r="AA263" s="14"/>
      <c r="AB263" s="14"/>
      <c r="AC263" s="14"/>
      <c r="AD263" s="14"/>
      <c r="AE263" s="14"/>
      <c r="AT263" s="251" t="s">
        <v>190</v>
      </c>
      <c r="AU263" s="251" t="s">
        <v>89</v>
      </c>
      <c r="AV263" s="14" t="s">
        <v>89</v>
      </c>
      <c r="AW263" s="14" t="s">
        <v>5</v>
      </c>
      <c r="AX263" s="14" t="s">
        <v>78</v>
      </c>
      <c r="AY263" s="251" t="s">
        <v>181</v>
      </c>
    </row>
    <row r="264" spans="1:51" s="14" customFormat="1" ht="12">
      <c r="A264" s="14"/>
      <c r="B264" s="241"/>
      <c r="C264" s="242"/>
      <c r="D264" s="232" t="s">
        <v>190</v>
      </c>
      <c r="E264" s="243" t="s">
        <v>1</v>
      </c>
      <c r="F264" s="244" t="s">
        <v>359</v>
      </c>
      <c r="G264" s="242"/>
      <c r="H264" s="245">
        <v>0.251</v>
      </c>
      <c r="I264" s="246"/>
      <c r="J264" s="246"/>
      <c r="K264" s="242"/>
      <c r="L264" s="242"/>
      <c r="M264" s="247"/>
      <c r="N264" s="248"/>
      <c r="O264" s="249"/>
      <c r="P264" s="249"/>
      <c r="Q264" s="249"/>
      <c r="R264" s="249"/>
      <c r="S264" s="249"/>
      <c r="T264" s="249"/>
      <c r="U264" s="249"/>
      <c r="V264" s="249"/>
      <c r="W264" s="249"/>
      <c r="X264" s="250"/>
      <c r="Y264" s="14"/>
      <c r="Z264" s="14"/>
      <c r="AA264" s="14"/>
      <c r="AB264" s="14"/>
      <c r="AC264" s="14"/>
      <c r="AD264" s="14"/>
      <c r="AE264" s="14"/>
      <c r="AT264" s="251" t="s">
        <v>190</v>
      </c>
      <c r="AU264" s="251" t="s">
        <v>89</v>
      </c>
      <c r="AV264" s="14" t="s">
        <v>89</v>
      </c>
      <c r="AW264" s="14" t="s">
        <v>5</v>
      </c>
      <c r="AX264" s="14" t="s">
        <v>78</v>
      </c>
      <c r="AY264" s="251" t="s">
        <v>181</v>
      </c>
    </row>
    <row r="265" spans="1:51" s="16" customFormat="1" ht="12">
      <c r="A265" s="16"/>
      <c r="B265" s="273"/>
      <c r="C265" s="274"/>
      <c r="D265" s="232" t="s">
        <v>190</v>
      </c>
      <c r="E265" s="275" t="s">
        <v>94</v>
      </c>
      <c r="F265" s="276" t="s">
        <v>360</v>
      </c>
      <c r="G265" s="274"/>
      <c r="H265" s="277">
        <v>362.08</v>
      </c>
      <c r="I265" s="278"/>
      <c r="J265" s="278"/>
      <c r="K265" s="274"/>
      <c r="L265" s="274"/>
      <c r="M265" s="279"/>
      <c r="N265" s="280"/>
      <c r="O265" s="281"/>
      <c r="P265" s="281"/>
      <c r="Q265" s="281"/>
      <c r="R265" s="281"/>
      <c r="S265" s="281"/>
      <c r="T265" s="281"/>
      <c r="U265" s="281"/>
      <c r="V265" s="281"/>
      <c r="W265" s="281"/>
      <c r="X265" s="282"/>
      <c r="Y265" s="16"/>
      <c r="Z265" s="16"/>
      <c r="AA265" s="16"/>
      <c r="AB265" s="16"/>
      <c r="AC265" s="16"/>
      <c r="AD265" s="16"/>
      <c r="AE265" s="16"/>
      <c r="AT265" s="283" t="s">
        <v>190</v>
      </c>
      <c r="AU265" s="283" t="s">
        <v>89</v>
      </c>
      <c r="AV265" s="16" t="s">
        <v>118</v>
      </c>
      <c r="AW265" s="16" t="s">
        <v>5</v>
      </c>
      <c r="AX265" s="16" t="s">
        <v>78</v>
      </c>
      <c r="AY265" s="283" t="s">
        <v>181</v>
      </c>
    </row>
    <row r="266" spans="1:51" s="15" customFormat="1" ht="12">
      <c r="A266" s="15"/>
      <c r="B266" s="252"/>
      <c r="C266" s="253"/>
      <c r="D266" s="232" t="s">
        <v>190</v>
      </c>
      <c r="E266" s="254" t="s">
        <v>1</v>
      </c>
      <c r="F266" s="255" t="s">
        <v>193</v>
      </c>
      <c r="G266" s="253"/>
      <c r="H266" s="256">
        <v>706.09</v>
      </c>
      <c r="I266" s="257"/>
      <c r="J266" s="257"/>
      <c r="K266" s="253"/>
      <c r="L266" s="253"/>
      <c r="M266" s="258"/>
      <c r="N266" s="259"/>
      <c r="O266" s="260"/>
      <c r="P266" s="260"/>
      <c r="Q266" s="260"/>
      <c r="R266" s="260"/>
      <c r="S266" s="260"/>
      <c r="T266" s="260"/>
      <c r="U266" s="260"/>
      <c r="V266" s="260"/>
      <c r="W266" s="260"/>
      <c r="X266" s="261"/>
      <c r="Y266" s="15"/>
      <c r="Z266" s="15"/>
      <c r="AA266" s="15"/>
      <c r="AB266" s="15"/>
      <c r="AC266" s="15"/>
      <c r="AD266" s="15"/>
      <c r="AE266" s="15"/>
      <c r="AT266" s="262" t="s">
        <v>190</v>
      </c>
      <c r="AU266" s="262" t="s">
        <v>89</v>
      </c>
      <c r="AV266" s="15" t="s">
        <v>188</v>
      </c>
      <c r="AW266" s="15" t="s">
        <v>5</v>
      </c>
      <c r="AX266" s="15" t="s">
        <v>83</v>
      </c>
      <c r="AY266" s="262" t="s">
        <v>181</v>
      </c>
    </row>
    <row r="267" spans="1:65" s="2" customFormat="1" ht="55.5" customHeight="1">
      <c r="A267" s="39"/>
      <c r="B267" s="40"/>
      <c r="C267" s="263" t="s">
        <v>361</v>
      </c>
      <c r="D267" s="263" t="s">
        <v>194</v>
      </c>
      <c r="E267" s="264" t="s">
        <v>362</v>
      </c>
      <c r="F267" s="265" t="s">
        <v>363</v>
      </c>
      <c r="G267" s="266" t="s">
        <v>87</v>
      </c>
      <c r="H267" s="267">
        <v>400.944</v>
      </c>
      <c r="I267" s="268"/>
      <c r="J267" s="269"/>
      <c r="K267" s="270">
        <f>ROUND(P267*H267,2)</f>
        <v>0</v>
      </c>
      <c r="L267" s="265" t="s">
        <v>187</v>
      </c>
      <c r="M267" s="271"/>
      <c r="N267" s="272" t="s">
        <v>1</v>
      </c>
      <c r="O267" s="224" t="s">
        <v>41</v>
      </c>
      <c r="P267" s="225">
        <f>I267+J267</f>
        <v>0</v>
      </c>
      <c r="Q267" s="225">
        <f>ROUND(I267*H267,2)</f>
        <v>0</v>
      </c>
      <c r="R267" s="225">
        <f>ROUND(J267*H267,2)</f>
        <v>0</v>
      </c>
      <c r="S267" s="92"/>
      <c r="T267" s="226">
        <f>S267*H267</f>
        <v>0</v>
      </c>
      <c r="U267" s="226">
        <v>0.0047</v>
      </c>
      <c r="V267" s="226">
        <f>U267*H267</f>
        <v>1.8844368000000002</v>
      </c>
      <c r="W267" s="226">
        <v>0</v>
      </c>
      <c r="X267" s="227">
        <f>W267*H267</f>
        <v>0</v>
      </c>
      <c r="Y267" s="39"/>
      <c r="Z267" s="39"/>
      <c r="AA267" s="39"/>
      <c r="AB267" s="39"/>
      <c r="AC267" s="39"/>
      <c r="AD267" s="39"/>
      <c r="AE267" s="39"/>
      <c r="AR267" s="228" t="s">
        <v>323</v>
      </c>
      <c r="AT267" s="228" t="s">
        <v>194</v>
      </c>
      <c r="AU267" s="228" t="s">
        <v>89</v>
      </c>
      <c r="AY267" s="18" t="s">
        <v>181</v>
      </c>
      <c r="BE267" s="229">
        <f>IF(O267="základní",K267,0)</f>
        <v>0</v>
      </c>
      <c r="BF267" s="229">
        <f>IF(O267="snížená",K267,0)</f>
        <v>0</v>
      </c>
      <c r="BG267" s="229">
        <f>IF(O267="zákl. přenesená",K267,0)</f>
        <v>0</v>
      </c>
      <c r="BH267" s="229">
        <f>IF(O267="sníž. přenesená",K267,0)</f>
        <v>0</v>
      </c>
      <c r="BI267" s="229">
        <f>IF(O267="nulová",K267,0)</f>
        <v>0</v>
      </c>
      <c r="BJ267" s="18" t="s">
        <v>83</v>
      </c>
      <c r="BK267" s="229">
        <f>ROUND(P267*H267,2)</f>
        <v>0</v>
      </c>
      <c r="BL267" s="18" t="s">
        <v>262</v>
      </c>
      <c r="BM267" s="228" t="s">
        <v>364</v>
      </c>
    </row>
    <row r="268" spans="1:51" s="14" customFormat="1" ht="12">
      <c r="A268" s="14"/>
      <c r="B268" s="241"/>
      <c r="C268" s="242"/>
      <c r="D268" s="232" t="s">
        <v>190</v>
      </c>
      <c r="E268" s="243" t="s">
        <v>1</v>
      </c>
      <c r="F268" s="244" t="s">
        <v>90</v>
      </c>
      <c r="G268" s="242"/>
      <c r="H268" s="245">
        <v>344.01</v>
      </c>
      <c r="I268" s="246"/>
      <c r="J268" s="246"/>
      <c r="K268" s="242"/>
      <c r="L268" s="242"/>
      <c r="M268" s="247"/>
      <c r="N268" s="248"/>
      <c r="O268" s="249"/>
      <c r="P268" s="249"/>
      <c r="Q268" s="249"/>
      <c r="R268" s="249"/>
      <c r="S268" s="249"/>
      <c r="T268" s="249"/>
      <c r="U268" s="249"/>
      <c r="V268" s="249"/>
      <c r="W268" s="249"/>
      <c r="X268" s="250"/>
      <c r="Y268" s="14"/>
      <c r="Z268" s="14"/>
      <c r="AA268" s="14"/>
      <c r="AB268" s="14"/>
      <c r="AC268" s="14"/>
      <c r="AD268" s="14"/>
      <c r="AE268" s="14"/>
      <c r="AT268" s="251" t="s">
        <v>190</v>
      </c>
      <c r="AU268" s="251" t="s">
        <v>89</v>
      </c>
      <c r="AV268" s="14" t="s">
        <v>89</v>
      </c>
      <c r="AW268" s="14" t="s">
        <v>5</v>
      </c>
      <c r="AX268" s="14" t="s">
        <v>78</v>
      </c>
      <c r="AY268" s="251" t="s">
        <v>181</v>
      </c>
    </row>
    <row r="269" spans="1:51" s="15" customFormat="1" ht="12">
      <c r="A269" s="15"/>
      <c r="B269" s="252"/>
      <c r="C269" s="253"/>
      <c r="D269" s="232" t="s">
        <v>190</v>
      </c>
      <c r="E269" s="254" t="s">
        <v>1</v>
      </c>
      <c r="F269" s="255" t="s">
        <v>193</v>
      </c>
      <c r="G269" s="253"/>
      <c r="H269" s="256">
        <v>344.01</v>
      </c>
      <c r="I269" s="257"/>
      <c r="J269" s="257"/>
      <c r="K269" s="253"/>
      <c r="L269" s="253"/>
      <c r="M269" s="258"/>
      <c r="N269" s="259"/>
      <c r="O269" s="260"/>
      <c r="P269" s="260"/>
      <c r="Q269" s="260"/>
      <c r="R269" s="260"/>
      <c r="S269" s="260"/>
      <c r="T269" s="260"/>
      <c r="U269" s="260"/>
      <c r="V269" s="260"/>
      <c r="W269" s="260"/>
      <c r="X269" s="261"/>
      <c r="Y269" s="15"/>
      <c r="Z269" s="15"/>
      <c r="AA269" s="15"/>
      <c r="AB269" s="15"/>
      <c r="AC269" s="15"/>
      <c r="AD269" s="15"/>
      <c r="AE269" s="15"/>
      <c r="AT269" s="262" t="s">
        <v>190</v>
      </c>
      <c r="AU269" s="262" t="s">
        <v>89</v>
      </c>
      <c r="AV269" s="15" t="s">
        <v>188</v>
      </c>
      <c r="AW269" s="15" t="s">
        <v>5</v>
      </c>
      <c r="AX269" s="15" t="s">
        <v>83</v>
      </c>
      <c r="AY269" s="262" t="s">
        <v>181</v>
      </c>
    </row>
    <row r="270" spans="1:51" s="14" customFormat="1" ht="12">
      <c r="A270" s="14"/>
      <c r="B270" s="241"/>
      <c r="C270" s="242"/>
      <c r="D270" s="232" t="s">
        <v>190</v>
      </c>
      <c r="E270" s="242"/>
      <c r="F270" s="244" t="s">
        <v>365</v>
      </c>
      <c r="G270" s="242"/>
      <c r="H270" s="245">
        <v>400.944</v>
      </c>
      <c r="I270" s="246"/>
      <c r="J270" s="246"/>
      <c r="K270" s="242"/>
      <c r="L270" s="242"/>
      <c r="M270" s="247"/>
      <c r="N270" s="248"/>
      <c r="O270" s="249"/>
      <c r="P270" s="249"/>
      <c r="Q270" s="249"/>
      <c r="R270" s="249"/>
      <c r="S270" s="249"/>
      <c r="T270" s="249"/>
      <c r="U270" s="249"/>
      <c r="V270" s="249"/>
      <c r="W270" s="249"/>
      <c r="X270" s="250"/>
      <c r="Y270" s="14"/>
      <c r="Z270" s="14"/>
      <c r="AA270" s="14"/>
      <c r="AB270" s="14"/>
      <c r="AC270" s="14"/>
      <c r="AD270" s="14"/>
      <c r="AE270" s="14"/>
      <c r="AT270" s="251" t="s">
        <v>190</v>
      </c>
      <c r="AU270" s="251" t="s">
        <v>89</v>
      </c>
      <c r="AV270" s="14" t="s">
        <v>89</v>
      </c>
      <c r="AW270" s="14" t="s">
        <v>4</v>
      </c>
      <c r="AX270" s="14" t="s">
        <v>83</v>
      </c>
      <c r="AY270" s="251" t="s">
        <v>181</v>
      </c>
    </row>
    <row r="271" spans="1:65" s="2" customFormat="1" ht="44.25" customHeight="1">
      <c r="A271" s="39"/>
      <c r="B271" s="40"/>
      <c r="C271" s="263" t="s">
        <v>366</v>
      </c>
      <c r="D271" s="263" t="s">
        <v>194</v>
      </c>
      <c r="E271" s="264" t="s">
        <v>367</v>
      </c>
      <c r="F271" s="265" t="s">
        <v>368</v>
      </c>
      <c r="G271" s="266" t="s">
        <v>87</v>
      </c>
      <c r="H271" s="267">
        <v>422.004</v>
      </c>
      <c r="I271" s="268"/>
      <c r="J271" s="269"/>
      <c r="K271" s="270">
        <f>ROUND(P271*H271,2)</f>
        <v>0</v>
      </c>
      <c r="L271" s="265" t="s">
        <v>187</v>
      </c>
      <c r="M271" s="271"/>
      <c r="N271" s="272" t="s">
        <v>1</v>
      </c>
      <c r="O271" s="224" t="s">
        <v>41</v>
      </c>
      <c r="P271" s="225">
        <f>I271+J271</f>
        <v>0</v>
      </c>
      <c r="Q271" s="225">
        <f>ROUND(I271*H271,2)</f>
        <v>0</v>
      </c>
      <c r="R271" s="225">
        <f>ROUND(J271*H271,2)</f>
        <v>0</v>
      </c>
      <c r="S271" s="92"/>
      <c r="T271" s="226">
        <f>S271*H271</f>
        <v>0</v>
      </c>
      <c r="U271" s="226">
        <v>0.00553</v>
      </c>
      <c r="V271" s="226">
        <f>U271*H271</f>
        <v>2.33368212</v>
      </c>
      <c r="W271" s="226">
        <v>0</v>
      </c>
      <c r="X271" s="227">
        <f>W271*H271</f>
        <v>0</v>
      </c>
      <c r="Y271" s="39"/>
      <c r="Z271" s="39"/>
      <c r="AA271" s="39"/>
      <c r="AB271" s="39"/>
      <c r="AC271" s="39"/>
      <c r="AD271" s="39"/>
      <c r="AE271" s="39"/>
      <c r="AR271" s="228" t="s">
        <v>323</v>
      </c>
      <c r="AT271" s="228" t="s">
        <v>194</v>
      </c>
      <c r="AU271" s="228" t="s">
        <v>89</v>
      </c>
      <c r="AY271" s="18" t="s">
        <v>181</v>
      </c>
      <c r="BE271" s="229">
        <f>IF(O271="základní",K271,0)</f>
        <v>0</v>
      </c>
      <c r="BF271" s="229">
        <f>IF(O271="snížená",K271,0)</f>
        <v>0</v>
      </c>
      <c r="BG271" s="229">
        <f>IF(O271="zákl. přenesená",K271,0)</f>
        <v>0</v>
      </c>
      <c r="BH271" s="229">
        <f>IF(O271="sníž. přenesená",K271,0)</f>
        <v>0</v>
      </c>
      <c r="BI271" s="229">
        <f>IF(O271="nulová",K271,0)</f>
        <v>0</v>
      </c>
      <c r="BJ271" s="18" t="s">
        <v>83</v>
      </c>
      <c r="BK271" s="229">
        <f>ROUND(P271*H271,2)</f>
        <v>0</v>
      </c>
      <c r="BL271" s="18" t="s">
        <v>262</v>
      </c>
      <c r="BM271" s="228" t="s">
        <v>369</v>
      </c>
    </row>
    <row r="272" spans="1:51" s="14" customFormat="1" ht="12">
      <c r="A272" s="14"/>
      <c r="B272" s="241"/>
      <c r="C272" s="242"/>
      <c r="D272" s="232" t="s">
        <v>190</v>
      </c>
      <c r="E272" s="243" t="s">
        <v>1</v>
      </c>
      <c r="F272" s="244" t="s">
        <v>94</v>
      </c>
      <c r="G272" s="242"/>
      <c r="H272" s="245">
        <v>362.08</v>
      </c>
      <c r="I272" s="246"/>
      <c r="J272" s="246"/>
      <c r="K272" s="242"/>
      <c r="L272" s="242"/>
      <c r="M272" s="247"/>
      <c r="N272" s="248"/>
      <c r="O272" s="249"/>
      <c r="P272" s="249"/>
      <c r="Q272" s="249"/>
      <c r="R272" s="249"/>
      <c r="S272" s="249"/>
      <c r="T272" s="249"/>
      <c r="U272" s="249"/>
      <c r="V272" s="249"/>
      <c r="W272" s="249"/>
      <c r="X272" s="250"/>
      <c r="Y272" s="14"/>
      <c r="Z272" s="14"/>
      <c r="AA272" s="14"/>
      <c r="AB272" s="14"/>
      <c r="AC272" s="14"/>
      <c r="AD272" s="14"/>
      <c r="AE272" s="14"/>
      <c r="AT272" s="251" t="s">
        <v>190</v>
      </c>
      <c r="AU272" s="251" t="s">
        <v>89</v>
      </c>
      <c r="AV272" s="14" t="s">
        <v>89</v>
      </c>
      <c r="AW272" s="14" t="s">
        <v>5</v>
      </c>
      <c r="AX272" s="14" t="s">
        <v>78</v>
      </c>
      <c r="AY272" s="251" t="s">
        <v>181</v>
      </c>
    </row>
    <row r="273" spans="1:51" s="15" customFormat="1" ht="12">
      <c r="A273" s="15"/>
      <c r="B273" s="252"/>
      <c r="C273" s="253"/>
      <c r="D273" s="232" t="s">
        <v>190</v>
      </c>
      <c r="E273" s="254" t="s">
        <v>1</v>
      </c>
      <c r="F273" s="255" t="s">
        <v>193</v>
      </c>
      <c r="G273" s="253"/>
      <c r="H273" s="256">
        <v>362.08</v>
      </c>
      <c r="I273" s="257"/>
      <c r="J273" s="257"/>
      <c r="K273" s="253"/>
      <c r="L273" s="253"/>
      <c r="M273" s="258"/>
      <c r="N273" s="259"/>
      <c r="O273" s="260"/>
      <c r="P273" s="260"/>
      <c r="Q273" s="260"/>
      <c r="R273" s="260"/>
      <c r="S273" s="260"/>
      <c r="T273" s="260"/>
      <c r="U273" s="260"/>
      <c r="V273" s="260"/>
      <c r="W273" s="260"/>
      <c r="X273" s="261"/>
      <c r="Y273" s="15"/>
      <c r="Z273" s="15"/>
      <c r="AA273" s="15"/>
      <c r="AB273" s="15"/>
      <c r="AC273" s="15"/>
      <c r="AD273" s="15"/>
      <c r="AE273" s="15"/>
      <c r="AT273" s="262" t="s">
        <v>190</v>
      </c>
      <c r="AU273" s="262" t="s">
        <v>89</v>
      </c>
      <c r="AV273" s="15" t="s">
        <v>188</v>
      </c>
      <c r="AW273" s="15" t="s">
        <v>5</v>
      </c>
      <c r="AX273" s="15" t="s">
        <v>83</v>
      </c>
      <c r="AY273" s="262" t="s">
        <v>181</v>
      </c>
    </row>
    <row r="274" spans="1:51" s="14" customFormat="1" ht="12">
      <c r="A274" s="14"/>
      <c r="B274" s="241"/>
      <c r="C274" s="242"/>
      <c r="D274" s="232" t="s">
        <v>190</v>
      </c>
      <c r="E274" s="242"/>
      <c r="F274" s="244" t="s">
        <v>370</v>
      </c>
      <c r="G274" s="242"/>
      <c r="H274" s="245">
        <v>422.004</v>
      </c>
      <c r="I274" s="246"/>
      <c r="J274" s="246"/>
      <c r="K274" s="242"/>
      <c r="L274" s="242"/>
      <c r="M274" s="247"/>
      <c r="N274" s="248"/>
      <c r="O274" s="249"/>
      <c r="P274" s="249"/>
      <c r="Q274" s="249"/>
      <c r="R274" s="249"/>
      <c r="S274" s="249"/>
      <c r="T274" s="249"/>
      <c r="U274" s="249"/>
      <c r="V274" s="249"/>
      <c r="W274" s="249"/>
      <c r="X274" s="250"/>
      <c r="Y274" s="14"/>
      <c r="Z274" s="14"/>
      <c r="AA274" s="14"/>
      <c r="AB274" s="14"/>
      <c r="AC274" s="14"/>
      <c r="AD274" s="14"/>
      <c r="AE274" s="14"/>
      <c r="AT274" s="251" t="s">
        <v>190</v>
      </c>
      <c r="AU274" s="251" t="s">
        <v>89</v>
      </c>
      <c r="AV274" s="14" t="s">
        <v>89</v>
      </c>
      <c r="AW274" s="14" t="s">
        <v>4</v>
      </c>
      <c r="AX274" s="14" t="s">
        <v>83</v>
      </c>
      <c r="AY274" s="251" t="s">
        <v>181</v>
      </c>
    </row>
    <row r="275" spans="1:65" s="2" customFormat="1" ht="37.8" customHeight="1">
      <c r="A275" s="39"/>
      <c r="B275" s="40"/>
      <c r="C275" s="216" t="s">
        <v>323</v>
      </c>
      <c r="D275" s="216" t="s">
        <v>184</v>
      </c>
      <c r="E275" s="217" t="s">
        <v>371</v>
      </c>
      <c r="F275" s="218" t="s">
        <v>372</v>
      </c>
      <c r="G275" s="219" t="s">
        <v>87</v>
      </c>
      <c r="H275" s="220">
        <v>164.43</v>
      </c>
      <c r="I275" s="221"/>
      <c r="J275" s="221"/>
      <c r="K275" s="222">
        <f>ROUND(P275*H275,2)</f>
        <v>0</v>
      </c>
      <c r="L275" s="218" t="s">
        <v>1</v>
      </c>
      <c r="M275" s="45"/>
      <c r="N275" s="223" t="s">
        <v>1</v>
      </c>
      <c r="O275" s="224" t="s">
        <v>41</v>
      </c>
      <c r="P275" s="225">
        <f>I275+J275</f>
        <v>0</v>
      </c>
      <c r="Q275" s="225">
        <f>ROUND(I275*H275,2)</f>
        <v>0</v>
      </c>
      <c r="R275" s="225">
        <f>ROUND(J275*H275,2)</f>
        <v>0</v>
      </c>
      <c r="S275" s="92"/>
      <c r="T275" s="226">
        <f>S275*H275</f>
        <v>0</v>
      </c>
      <c r="U275" s="226">
        <v>0.00014</v>
      </c>
      <c r="V275" s="226">
        <f>U275*H275</f>
        <v>0.023020199999999998</v>
      </c>
      <c r="W275" s="226">
        <v>0</v>
      </c>
      <c r="X275" s="227">
        <f>W275*H275</f>
        <v>0</v>
      </c>
      <c r="Y275" s="39"/>
      <c r="Z275" s="39"/>
      <c r="AA275" s="39"/>
      <c r="AB275" s="39"/>
      <c r="AC275" s="39"/>
      <c r="AD275" s="39"/>
      <c r="AE275" s="39"/>
      <c r="AR275" s="228" t="s">
        <v>262</v>
      </c>
      <c r="AT275" s="228" t="s">
        <v>184</v>
      </c>
      <c r="AU275" s="228" t="s">
        <v>89</v>
      </c>
      <c r="AY275" s="18" t="s">
        <v>181</v>
      </c>
      <c r="BE275" s="229">
        <f>IF(O275="základní",K275,0)</f>
        <v>0</v>
      </c>
      <c r="BF275" s="229">
        <f>IF(O275="snížená",K275,0)</f>
        <v>0</v>
      </c>
      <c r="BG275" s="229">
        <f>IF(O275="zákl. přenesená",K275,0)</f>
        <v>0</v>
      </c>
      <c r="BH275" s="229">
        <f>IF(O275="sníž. přenesená",K275,0)</f>
        <v>0</v>
      </c>
      <c r="BI275" s="229">
        <f>IF(O275="nulová",K275,0)</f>
        <v>0</v>
      </c>
      <c r="BJ275" s="18" t="s">
        <v>83</v>
      </c>
      <c r="BK275" s="229">
        <f>ROUND(P275*H275,2)</f>
        <v>0</v>
      </c>
      <c r="BL275" s="18" t="s">
        <v>262</v>
      </c>
      <c r="BM275" s="228" t="s">
        <v>373</v>
      </c>
    </row>
    <row r="276" spans="1:51" s="14" customFormat="1" ht="12">
      <c r="A276" s="14"/>
      <c r="B276" s="241"/>
      <c r="C276" s="242"/>
      <c r="D276" s="232" t="s">
        <v>190</v>
      </c>
      <c r="E276" s="243" t="s">
        <v>1</v>
      </c>
      <c r="F276" s="244" t="s">
        <v>374</v>
      </c>
      <c r="G276" s="242"/>
      <c r="H276" s="245">
        <v>164.43</v>
      </c>
      <c r="I276" s="246"/>
      <c r="J276" s="246"/>
      <c r="K276" s="242"/>
      <c r="L276" s="242"/>
      <c r="M276" s="247"/>
      <c r="N276" s="248"/>
      <c r="O276" s="249"/>
      <c r="P276" s="249"/>
      <c r="Q276" s="249"/>
      <c r="R276" s="249"/>
      <c r="S276" s="249"/>
      <c r="T276" s="249"/>
      <c r="U276" s="249"/>
      <c r="V276" s="249"/>
      <c r="W276" s="249"/>
      <c r="X276" s="250"/>
      <c r="Y276" s="14"/>
      <c r="Z276" s="14"/>
      <c r="AA276" s="14"/>
      <c r="AB276" s="14"/>
      <c r="AC276" s="14"/>
      <c r="AD276" s="14"/>
      <c r="AE276" s="14"/>
      <c r="AT276" s="251" t="s">
        <v>190</v>
      </c>
      <c r="AU276" s="251" t="s">
        <v>89</v>
      </c>
      <c r="AV276" s="14" t="s">
        <v>89</v>
      </c>
      <c r="AW276" s="14" t="s">
        <v>5</v>
      </c>
      <c r="AX276" s="14" t="s">
        <v>78</v>
      </c>
      <c r="AY276" s="251" t="s">
        <v>181</v>
      </c>
    </row>
    <row r="277" spans="1:51" s="15" customFormat="1" ht="12">
      <c r="A277" s="15"/>
      <c r="B277" s="252"/>
      <c r="C277" s="253"/>
      <c r="D277" s="232" t="s">
        <v>190</v>
      </c>
      <c r="E277" s="254" t="s">
        <v>1</v>
      </c>
      <c r="F277" s="255" t="s">
        <v>193</v>
      </c>
      <c r="G277" s="253"/>
      <c r="H277" s="256">
        <v>164.43</v>
      </c>
      <c r="I277" s="257"/>
      <c r="J277" s="257"/>
      <c r="K277" s="253"/>
      <c r="L277" s="253"/>
      <c r="M277" s="258"/>
      <c r="N277" s="259"/>
      <c r="O277" s="260"/>
      <c r="P277" s="260"/>
      <c r="Q277" s="260"/>
      <c r="R277" s="260"/>
      <c r="S277" s="260"/>
      <c r="T277" s="260"/>
      <c r="U277" s="260"/>
      <c r="V277" s="260"/>
      <c r="W277" s="260"/>
      <c r="X277" s="261"/>
      <c r="Y277" s="15"/>
      <c r="Z277" s="15"/>
      <c r="AA277" s="15"/>
      <c r="AB277" s="15"/>
      <c r="AC277" s="15"/>
      <c r="AD277" s="15"/>
      <c r="AE277" s="15"/>
      <c r="AT277" s="262" t="s">
        <v>190</v>
      </c>
      <c r="AU277" s="262" t="s">
        <v>89</v>
      </c>
      <c r="AV277" s="15" t="s">
        <v>188</v>
      </c>
      <c r="AW277" s="15" t="s">
        <v>5</v>
      </c>
      <c r="AX277" s="15" t="s">
        <v>83</v>
      </c>
      <c r="AY277" s="262" t="s">
        <v>181</v>
      </c>
    </row>
    <row r="278" spans="1:65" s="2" customFormat="1" ht="37.8" customHeight="1">
      <c r="A278" s="39"/>
      <c r="B278" s="40"/>
      <c r="C278" s="216" t="s">
        <v>375</v>
      </c>
      <c r="D278" s="216" t="s">
        <v>184</v>
      </c>
      <c r="E278" s="217" t="s">
        <v>376</v>
      </c>
      <c r="F278" s="218" t="s">
        <v>377</v>
      </c>
      <c r="G278" s="219" t="s">
        <v>87</v>
      </c>
      <c r="H278" s="220">
        <v>57.5</v>
      </c>
      <c r="I278" s="221"/>
      <c r="J278" s="221"/>
      <c r="K278" s="222">
        <f>ROUND(P278*H278,2)</f>
        <v>0</v>
      </c>
      <c r="L278" s="218" t="s">
        <v>1</v>
      </c>
      <c r="M278" s="45"/>
      <c r="N278" s="223" t="s">
        <v>1</v>
      </c>
      <c r="O278" s="224" t="s">
        <v>41</v>
      </c>
      <c r="P278" s="225">
        <f>I278+J278</f>
        <v>0</v>
      </c>
      <c r="Q278" s="225">
        <f>ROUND(I278*H278,2)</f>
        <v>0</v>
      </c>
      <c r="R278" s="225">
        <f>ROUND(J278*H278,2)</f>
        <v>0</v>
      </c>
      <c r="S278" s="92"/>
      <c r="T278" s="226">
        <f>S278*H278</f>
        <v>0</v>
      </c>
      <c r="U278" s="226">
        <v>0.00028</v>
      </c>
      <c r="V278" s="226">
        <f>U278*H278</f>
        <v>0.0161</v>
      </c>
      <c r="W278" s="226">
        <v>0</v>
      </c>
      <c r="X278" s="227">
        <f>W278*H278</f>
        <v>0</v>
      </c>
      <c r="Y278" s="39"/>
      <c r="Z278" s="39"/>
      <c r="AA278" s="39"/>
      <c r="AB278" s="39"/>
      <c r="AC278" s="39"/>
      <c r="AD278" s="39"/>
      <c r="AE278" s="39"/>
      <c r="AR278" s="228" t="s">
        <v>262</v>
      </c>
      <c r="AT278" s="228" t="s">
        <v>184</v>
      </c>
      <c r="AU278" s="228" t="s">
        <v>89</v>
      </c>
      <c r="AY278" s="18" t="s">
        <v>181</v>
      </c>
      <c r="BE278" s="229">
        <f>IF(O278="základní",K278,0)</f>
        <v>0</v>
      </c>
      <c r="BF278" s="229">
        <f>IF(O278="snížená",K278,0)</f>
        <v>0</v>
      </c>
      <c r="BG278" s="229">
        <f>IF(O278="zákl. přenesená",K278,0)</f>
        <v>0</v>
      </c>
      <c r="BH278" s="229">
        <f>IF(O278="sníž. přenesená",K278,0)</f>
        <v>0</v>
      </c>
      <c r="BI278" s="229">
        <f>IF(O278="nulová",K278,0)</f>
        <v>0</v>
      </c>
      <c r="BJ278" s="18" t="s">
        <v>83</v>
      </c>
      <c r="BK278" s="229">
        <f>ROUND(P278*H278,2)</f>
        <v>0</v>
      </c>
      <c r="BL278" s="18" t="s">
        <v>262</v>
      </c>
      <c r="BM278" s="228" t="s">
        <v>378</v>
      </c>
    </row>
    <row r="279" spans="1:51" s="14" customFormat="1" ht="12">
      <c r="A279" s="14"/>
      <c r="B279" s="241"/>
      <c r="C279" s="242"/>
      <c r="D279" s="232" t="s">
        <v>190</v>
      </c>
      <c r="E279" s="243" t="s">
        <v>1</v>
      </c>
      <c r="F279" s="244" t="s">
        <v>379</v>
      </c>
      <c r="G279" s="242"/>
      <c r="H279" s="245">
        <v>57.5</v>
      </c>
      <c r="I279" s="246"/>
      <c r="J279" s="246"/>
      <c r="K279" s="242"/>
      <c r="L279" s="242"/>
      <c r="M279" s="247"/>
      <c r="N279" s="248"/>
      <c r="O279" s="249"/>
      <c r="P279" s="249"/>
      <c r="Q279" s="249"/>
      <c r="R279" s="249"/>
      <c r="S279" s="249"/>
      <c r="T279" s="249"/>
      <c r="U279" s="249"/>
      <c r="V279" s="249"/>
      <c r="W279" s="249"/>
      <c r="X279" s="250"/>
      <c r="Y279" s="14"/>
      <c r="Z279" s="14"/>
      <c r="AA279" s="14"/>
      <c r="AB279" s="14"/>
      <c r="AC279" s="14"/>
      <c r="AD279" s="14"/>
      <c r="AE279" s="14"/>
      <c r="AT279" s="251" t="s">
        <v>190</v>
      </c>
      <c r="AU279" s="251" t="s">
        <v>89</v>
      </c>
      <c r="AV279" s="14" t="s">
        <v>89</v>
      </c>
      <c r="AW279" s="14" t="s">
        <v>5</v>
      </c>
      <c r="AX279" s="14" t="s">
        <v>78</v>
      </c>
      <c r="AY279" s="251" t="s">
        <v>181</v>
      </c>
    </row>
    <row r="280" spans="1:51" s="15" customFormat="1" ht="12">
      <c r="A280" s="15"/>
      <c r="B280" s="252"/>
      <c r="C280" s="253"/>
      <c r="D280" s="232" t="s">
        <v>190</v>
      </c>
      <c r="E280" s="254" t="s">
        <v>1</v>
      </c>
      <c r="F280" s="255" t="s">
        <v>193</v>
      </c>
      <c r="G280" s="253"/>
      <c r="H280" s="256">
        <v>57.5</v>
      </c>
      <c r="I280" s="257"/>
      <c r="J280" s="257"/>
      <c r="K280" s="253"/>
      <c r="L280" s="253"/>
      <c r="M280" s="258"/>
      <c r="N280" s="259"/>
      <c r="O280" s="260"/>
      <c r="P280" s="260"/>
      <c r="Q280" s="260"/>
      <c r="R280" s="260"/>
      <c r="S280" s="260"/>
      <c r="T280" s="260"/>
      <c r="U280" s="260"/>
      <c r="V280" s="260"/>
      <c r="W280" s="260"/>
      <c r="X280" s="261"/>
      <c r="Y280" s="15"/>
      <c r="Z280" s="15"/>
      <c r="AA280" s="15"/>
      <c r="AB280" s="15"/>
      <c r="AC280" s="15"/>
      <c r="AD280" s="15"/>
      <c r="AE280" s="15"/>
      <c r="AT280" s="262" t="s">
        <v>190</v>
      </c>
      <c r="AU280" s="262" t="s">
        <v>89</v>
      </c>
      <c r="AV280" s="15" t="s">
        <v>188</v>
      </c>
      <c r="AW280" s="15" t="s">
        <v>5</v>
      </c>
      <c r="AX280" s="15" t="s">
        <v>83</v>
      </c>
      <c r="AY280" s="262" t="s">
        <v>181</v>
      </c>
    </row>
    <row r="281" spans="1:65" s="2" customFormat="1" ht="37.8" customHeight="1">
      <c r="A281" s="39"/>
      <c r="B281" s="40"/>
      <c r="C281" s="216" t="s">
        <v>380</v>
      </c>
      <c r="D281" s="216" t="s">
        <v>184</v>
      </c>
      <c r="E281" s="217" t="s">
        <v>381</v>
      </c>
      <c r="F281" s="218" t="s">
        <v>382</v>
      </c>
      <c r="G281" s="219" t="s">
        <v>87</v>
      </c>
      <c r="H281" s="220">
        <v>34</v>
      </c>
      <c r="I281" s="221"/>
      <c r="J281" s="221"/>
      <c r="K281" s="222">
        <f>ROUND(P281*H281,2)</f>
        <v>0</v>
      </c>
      <c r="L281" s="218" t="s">
        <v>1</v>
      </c>
      <c r="M281" s="45"/>
      <c r="N281" s="223" t="s">
        <v>1</v>
      </c>
      <c r="O281" s="224" t="s">
        <v>41</v>
      </c>
      <c r="P281" s="225">
        <f>I281+J281</f>
        <v>0</v>
      </c>
      <c r="Q281" s="225">
        <f>ROUND(I281*H281,2)</f>
        <v>0</v>
      </c>
      <c r="R281" s="225">
        <f>ROUND(J281*H281,2)</f>
        <v>0</v>
      </c>
      <c r="S281" s="92"/>
      <c r="T281" s="226">
        <f>S281*H281</f>
        <v>0</v>
      </c>
      <c r="U281" s="226">
        <v>0.00043</v>
      </c>
      <c r="V281" s="226">
        <f>U281*H281</f>
        <v>0.01462</v>
      </c>
      <c r="W281" s="226">
        <v>0</v>
      </c>
      <c r="X281" s="227">
        <f>W281*H281</f>
        <v>0</v>
      </c>
      <c r="Y281" s="39"/>
      <c r="Z281" s="39"/>
      <c r="AA281" s="39"/>
      <c r="AB281" s="39"/>
      <c r="AC281" s="39"/>
      <c r="AD281" s="39"/>
      <c r="AE281" s="39"/>
      <c r="AR281" s="228" t="s">
        <v>262</v>
      </c>
      <c r="AT281" s="228" t="s">
        <v>184</v>
      </c>
      <c r="AU281" s="228" t="s">
        <v>89</v>
      </c>
      <c r="AY281" s="18" t="s">
        <v>181</v>
      </c>
      <c r="BE281" s="229">
        <f>IF(O281="základní",K281,0)</f>
        <v>0</v>
      </c>
      <c r="BF281" s="229">
        <f>IF(O281="snížená",K281,0)</f>
        <v>0</v>
      </c>
      <c r="BG281" s="229">
        <f>IF(O281="zákl. přenesená",K281,0)</f>
        <v>0</v>
      </c>
      <c r="BH281" s="229">
        <f>IF(O281="sníž. přenesená",K281,0)</f>
        <v>0</v>
      </c>
      <c r="BI281" s="229">
        <f>IF(O281="nulová",K281,0)</f>
        <v>0</v>
      </c>
      <c r="BJ281" s="18" t="s">
        <v>83</v>
      </c>
      <c r="BK281" s="229">
        <f>ROUND(P281*H281,2)</f>
        <v>0</v>
      </c>
      <c r="BL281" s="18" t="s">
        <v>262</v>
      </c>
      <c r="BM281" s="228" t="s">
        <v>383</v>
      </c>
    </row>
    <row r="282" spans="1:51" s="14" customFormat="1" ht="12">
      <c r="A282" s="14"/>
      <c r="B282" s="241"/>
      <c r="C282" s="242"/>
      <c r="D282" s="232" t="s">
        <v>190</v>
      </c>
      <c r="E282" s="243" t="s">
        <v>1</v>
      </c>
      <c r="F282" s="244" t="s">
        <v>384</v>
      </c>
      <c r="G282" s="242"/>
      <c r="H282" s="245">
        <v>34</v>
      </c>
      <c r="I282" s="246"/>
      <c r="J282" s="246"/>
      <c r="K282" s="242"/>
      <c r="L282" s="242"/>
      <c r="M282" s="247"/>
      <c r="N282" s="248"/>
      <c r="O282" s="249"/>
      <c r="P282" s="249"/>
      <c r="Q282" s="249"/>
      <c r="R282" s="249"/>
      <c r="S282" s="249"/>
      <c r="T282" s="249"/>
      <c r="U282" s="249"/>
      <c r="V282" s="249"/>
      <c r="W282" s="249"/>
      <c r="X282" s="250"/>
      <c r="Y282" s="14"/>
      <c r="Z282" s="14"/>
      <c r="AA282" s="14"/>
      <c r="AB282" s="14"/>
      <c r="AC282" s="14"/>
      <c r="AD282" s="14"/>
      <c r="AE282" s="14"/>
      <c r="AT282" s="251" t="s">
        <v>190</v>
      </c>
      <c r="AU282" s="251" t="s">
        <v>89</v>
      </c>
      <c r="AV282" s="14" t="s">
        <v>89</v>
      </c>
      <c r="AW282" s="14" t="s">
        <v>5</v>
      </c>
      <c r="AX282" s="14" t="s">
        <v>78</v>
      </c>
      <c r="AY282" s="251" t="s">
        <v>181</v>
      </c>
    </row>
    <row r="283" spans="1:51" s="15" customFormat="1" ht="12">
      <c r="A283" s="15"/>
      <c r="B283" s="252"/>
      <c r="C283" s="253"/>
      <c r="D283" s="232" t="s">
        <v>190</v>
      </c>
      <c r="E283" s="254" t="s">
        <v>1</v>
      </c>
      <c r="F283" s="255" t="s">
        <v>193</v>
      </c>
      <c r="G283" s="253"/>
      <c r="H283" s="256">
        <v>34</v>
      </c>
      <c r="I283" s="257"/>
      <c r="J283" s="257"/>
      <c r="K283" s="253"/>
      <c r="L283" s="253"/>
      <c r="M283" s="258"/>
      <c r="N283" s="259"/>
      <c r="O283" s="260"/>
      <c r="P283" s="260"/>
      <c r="Q283" s="260"/>
      <c r="R283" s="260"/>
      <c r="S283" s="260"/>
      <c r="T283" s="260"/>
      <c r="U283" s="260"/>
      <c r="V283" s="260"/>
      <c r="W283" s="260"/>
      <c r="X283" s="261"/>
      <c r="Y283" s="15"/>
      <c r="Z283" s="15"/>
      <c r="AA283" s="15"/>
      <c r="AB283" s="15"/>
      <c r="AC283" s="15"/>
      <c r="AD283" s="15"/>
      <c r="AE283" s="15"/>
      <c r="AT283" s="262" t="s">
        <v>190</v>
      </c>
      <c r="AU283" s="262" t="s">
        <v>89</v>
      </c>
      <c r="AV283" s="15" t="s">
        <v>188</v>
      </c>
      <c r="AW283" s="15" t="s">
        <v>5</v>
      </c>
      <c r="AX283" s="15" t="s">
        <v>83</v>
      </c>
      <c r="AY283" s="262" t="s">
        <v>181</v>
      </c>
    </row>
    <row r="284" spans="1:65" s="2" customFormat="1" ht="24.15" customHeight="1">
      <c r="A284" s="39"/>
      <c r="B284" s="40"/>
      <c r="C284" s="216" t="s">
        <v>385</v>
      </c>
      <c r="D284" s="216" t="s">
        <v>184</v>
      </c>
      <c r="E284" s="217" t="s">
        <v>386</v>
      </c>
      <c r="F284" s="218" t="s">
        <v>387</v>
      </c>
      <c r="G284" s="219" t="s">
        <v>388</v>
      </c>
      <c r="H284" s="284"/>
      <c r="I284" s="221"/>
      <c r="J284" s="221"/>
      <c r="K284" s="222">
        <f>ROUND(P284*H284,2)</f>
        <v>0</v>
      </c>
      <c r="L284" s="218" t="s">
        <v>187</v>
      </c>
      <c r="M284" s="45"/>
      <c r="N284" s="223" t="s">
        <v>1</v>
      </c>
      <c r="O284" s="224" t="s">
        <v>41</v>
      </c>
      <c r="P284" s="225">
        <f>I284+J284</f>
        <v>0</v>
      </c>
      <c r="Q284" s="225">
        <f>ROUND(I284*H284,2)</f>
        <v>0</v>
      </c>
      <c r="R284" s="225">
        <f>ROUND(J284*H284,2)</f>
        <v>0</v>
      </c>
      <c r="S284" s="92"/>
      <c r="T284" s="226">
        <f>S284*H284</f>
        <v>0</v>
      </c>
      <c r="U284" s="226">
        <v>0</v>
      </c>
      <c r="V284" s="226">
        <f>U284*H284</f>
        <v>0</v>
      </c>
      <c r="W284" s="226">
        <v>0</v>
      </c>
      <c r="X284" s="227">
        <f>W284*H284</f>
        <v>0</v>
      </c>
      <c r="Y284" s="39"/>
      <c r="Z284" s="39"/>
      <c r="AA284" s="39"/>
      <c r="AB284" s="39"/>
      <c r="AC284" s="39"/>
      <c r="AD284" s="39"/>
      <c r="AE284" s="39"/>
      <c r="AR284" s="228" t="s">
        <v>262</v>
      </c>
      <c r="AT284" s="228" t="s">
        <v>184</v>
      </c>
      <c r="AU284" s="228" t="s">
        <v>89</v>
      </c>
      <c r="AY284" s="18" t="s">
        <v>181</v>
      </c>
      <c r="BE284" s="229">
        <f>IF(O284="základní",K284,0)</f>
        <v>0</v>
      </c>
      <c r="BF284" s="229">
        <f>IF(O284="snížená",K284,0)</f>
        <v>0</v>
      </c>
      <c r="BG284" s="229">
        <f>IF(O284="zákl. přenesená",K284,0)</f>
        <v>0</v>
      </c>
      <c r="BH284" s="229">
        <f>IF(O284="sníž. přenesená",K284,0)</f>
        <v>0</v>
      </c>
      <c r="BI284" s="229">
        <f>IF(O284="nulová",K284,0)</f>
        <v>0</v>
      </c>
      <c r="BJ284" s="18" t="s">
        <v>83</v>
      </c>
      <c r="BK284" s="229">
        <f>ROUND(P284*H284,2)</f>
        <v>0</v>
      </c>
      <c r="BL284" s="18" t="s">
        <v>262</v>
      </c>
      <c r="BM284" s="228" t="s">
        <v>389</v>
      </c>
    </row>
    <row r="285" spans="1:63" s="12" customFormat="1" ht="22.8" customHeight="1">
      <c r="A285" s="12"/>
      <c r="B285" s="199"/>
      <c r="C285" s="200"/>
      <c r="D285" s="201" t="s">
        <v>77</v>
      </c>
      <c r="E285" s="214" t="s">
        <v>390</v>
      </c>
      <c r="F285" s="214" t="s">
        <v>391</v>
      </c>
      <c r="G285" s="200"/>
      <c r="H285" s="200"/>
      <c r="I285" s="203"/>
      <c r="J285" s="203"/>
      <c r="K285" s="215">
        <f>BK285</f>
        <v>0</v>
      </c>
      <c r="L285" s="200"/>
      <c r="M285" s="205"/>
      <c r="N285" s="206"/>
      <c r="O285" s="207"/>
      <c r="P285" s="207"/>
      <c r="Q285" s="208">
        <f>SUM(Q286:Q355)</f>
        <v>0</v>
      </c>
      <c r="R285" s="208">
        <f>SUM(R286:R355)</f>
        <v>0</v>
      </c>
      <c r="S285" s="207"/>
      <c r="T285" s="209">
        <f>SUM(T286:T355)</f>
        <v>0</v>
      </c>
      <c r="U285" s="207"/>
      <c r="V285" s="209">
        <f>SUM(V286:V355)</f>
        <v>2.6745136100000004</v>
      </c>
      <c r="W285" s="207"/>
      <c r="X285" s="210">
        <f>SUM(X286:X355)</f>
        <v>4.8182718300000005</v>
      </c>
      <c r="Y285" s="12"/>
      <c r="Z285" s="12"/>
      <c r="AA285" s="12"/>
      <c r="AB285" s="12"/>
      <c r="AC285" s="12"/>
      <c r="AD285" s="12"/>
      <c r="AE285" s="12"/>
      <c r="AR285" s="211" t="s">
        <v>89</v>
      </c>
      <c r="AT285" s="212" t="s">
        <v>77</v>
      </c>
      <c r="AU285" s="212" t="s">
        <v>83</v>
      </c>
      <c r="AY285" s="211" t="s">
        <v>181</v>
      </c>
      <c r="BK285" s="213">
        <f>SUM(BK286:BK355)</f>
        <v>0</v>
      </c>
    </row>
    <row r="286" spans="1:65" s="2" customFormat="1" ht="24.15" customHeight="1">
      <c r="A286" s="39"/>
      <c r="B286" s="40"/>
      <c r="C286" s="216" t="s">
        <v>392</v>
      </c>
      <c r="D286" s="216" t="s">
        <v>184</v>
      </c>
      <c r="E286" s="217" t="s">
        <v>393</v>
      </c>
      <c r="F286" s="218" t="s">
        <v>394</v>
      </c>
      <c r="G286" s="219" t="s">
        <v>87</v>
      </c>
      <c r="H286" s="220">
        <v>254.531</v>
      </c>
      <c r="I286" s="221"/>
      <c r="J286" s="221"/>
      <c r="K286" s="222">
        <f>ROUND(P286*H286,2)</f>
        <v>0</v>
      </c>
      <c r="L286" s="218" t="s">
        <v>187</v>
      </c>
      <c r="M286" s="45"/>
      <c r="N286" s="223" t="s">
        <v>1</v>
      </c>
      <c r="O286" s="224" t="s">
        <v>41</v>
      </c>
      <c r="P286" s="225">
        <f>I286+J286</f>
        <v>0</v>
      </c>
      <c r="Q286" s="225">
        <f>ROUND(I286*H286,2)</f>
        <v>0</v>
      </c>
      <c r="R286" s="225">
        <f>ROUND(J286*H286,2)</f>
        <v>0</v>
      </c>
      <c r="S286" s="92"/>
      <c r="T286" s="226">
        <f>S286*H286</f>
        <v>0</v>
      </c>
      <c r="U286" s="226">
        <v>0</v>
      </c>
      <c r="V286" s="226">
        <f>U286*H286</f>
        <v>0</v>
      </c>
      <c r="W286" s="226">
        <v>0.00443</v>
      </c>
      <c r="X286" s="227">
        <f>W286*H286</f>
        <v>1.12757233</v>
      </c>
      <c r="Y286" s="39"/>
      <c r="Z286" s="39"/>
      <c r="AA286" s="39"/>
      <c r="AB286" s="39"/>
      <c r="AC286" s="39"/>
      <c r="AD286" s="39"/>
      <c r="AE286" s="39"/>
      <c r="AR286" s="228" t="s">
        <v>262</v>
      </c>
      <c r="AT286" s="228" t="s">
        <v>184</v>
      </c>
      <c r="AU286" s="228" t="s">
        <v>89</v>
      </c>
      <c r="AY286" s="18" t="s">
        <v>181</v>
      </c>
      <c r="BE286" s="229">
        <f>IF(O286="základní",K286,0)</f>
        <v>0</v>
      </c>
      <c r="BF286" s="229">
        <f>IF(O286="snížená",K286,0)</f>
        <v>0</v>
      </c>
      <c r="BG286" s="229">
        <f>IF(O286="zákl. přenesená",K286,0)</f>
        <v>0</v>
      </c>
      <c r="BH286" s="229">
        <f>IF(O286="sníž. přenesená",K286,0)</f>
        <v>0</v>
      </c>
      <c r="BI286" s="229">
        <f>IF(O286="nulová",K286,0)</f>
        <v>0</v>
      </c>
      <c r="BJ286" s="18" t="s">
        <v>83</v>
      </c>
      <c r="BK286" s="229">
        <f>ROUND(P286*H286,2)</f>
        <v>0</v>
      </c>
      <c r="BL286" s="18" t="s">
        <v>262</v>
      </c>
      <c r="BM286" s="228" t="s">
        <v>395</v>
      </c>
    </row>
    <row r="287" spans="1:51" s="14" customFormat="1" ht="12">
      <c r="A287" s="14"/>
      <c r="B287" s="241"/>
      <c r="C287" s="242"/>
      <c r="D287" s="232" t="s">
        <v>190</v>
      </c>
      <c r="E287" s="243" t="s">
        <v>1</v>
      </c>
      <c r="F287" s="244" t="s">
        <v>115</v>
      </c>
      <c r="G287" s="242"/>
      <c r="H287" s="245">
        <v>254.531</v>
      </c>
      <c r="I287" s="246"/>
      <c r="J287" s="246"/>
      <c r="K287" s="242"/>
      <c r="L287" s="242"/>
      <c r="M287" s="247"/>
      <c r="N287" s="248"/>
      <c r="O287" s="249"/>
      <c r="P287" s="249"/>
      <c r="Q287" s="249"/>
      <c r="R287" s="249"/>
      <c r="S287" s="249"/>
      <c r="T287" s="249"/>
      <c r="U287" s="249"/>
      <c r="V287" s="249"/>
      <c r="W287" s="249"/>
      <c r="X287" s="250"/>
      <c r="Y287" s="14"/>
      <c r="Z287" s="14"/>
      <c r="AA287" s="14"/>
      <c r="AB287" s="14"/>
      <c r="AC287" s="14"/>
      <c r="AD287" s="14"/>
      <c r="AE287" s="14"/>
      <c r="AT287" s="251" t="s">
        <v>190</v>
      </c>
      <c r="AU287" s="251" t="s">
        <v>89</v>
      </c>
      <c r="AV287" s="14" t="s">
        <v>89</v>
      </c>
      <c r="AW287" s="14" t="s">
        <v>5</v>
      </c>
      <c r="AX287" s="14" t="s">
        <v>78</v>
      </c>
      <c r="AY287" s="251" t="s">
        <v>181</v>
      </c>
    </row>
    <row r="288" spans="1:51" s="15" customFormat="1" ht="12">
      <c r="A288" s="15"/>
      <c r="B288" s="252"/>
      <c r="C288" s="253"/>
      <c r="D288" s="232" t="s">
        <v>190</v>
      </c>
      <c r="E288" s="254" t="s">
        <v>1</v>
      </c>
      <c r="F288" s="255" t="s">
        <v>193</v>
      </c>
      <c r="G288" s="253"/>
      <c r="H288" s="256">
        <v>254.531</v>
      </c>
      <c r="I288" s="257"/>
      <c r="J288" s="257"/>
      <c r="K288" s="253"/>
      <c r="L288" s="253"/>
      <c r="M288" s="258"/>
      <c r="N288" s="259"/>
      <c r="O288" s="260"/>
      <c r="P288" s="260"/>
      <c r="Q288" s="260"/>
      <c r="R288" s="260"/>
      <c r="S288" s="260"/>
      <c r="T288" s="260"/>
      <c r="U288" s="260"/>
      <c r="V288" s="260"/>
      <c r="W288" s="260"/>
      <c r="X288" s="261"/>
      <c r="Y288" s="15"/>
      <c r="Z288" s="15"/>
      <c r="AA288" s="15"/>
      <c r="AB288" s="15"/>
      <c r="AC288" s="15"/>
      <c r="AD288" s="15"/>
      <c r="AE288" s="15"/>
      <c r="AT288" s="262" t="s">
        <v>190</v>
      </c>
      <c r="AU288" s="262" t="s">
        <v>89</v>
      </c>
      <c r="AV288" s="15" t="s">
        <v>188</v>
      </c>
      <c r="AW288" s="15" t="s">
        <v>5</v>
      </c>
      <c r="AX288" s="15" t="s">
        <v>83</v>
      </c>
      <c r="AY288" s="262" t="s">
        <v>181</v>
      </c>
    </row>
    <row r="289" spans="1:65" s="2" customFormat="1" ht="24.15" customHeight="1">
      <c r="A289" s="39"/>
      <c r="B289" s="40"/>
      <c r="C289" s="216" t="s">
        <v>396</v>
      </c>
      <c r="D289" s="216" t="s">
        <v>184</v>
      </c>
      <c r="E289" s="217" t="s">
        <v>397</v>
      </c>
      <c r="F289" s="218" t="s">
        <v>398</v>
      </c>
      <c r="G289" s="219" t="s">
        <v>87</v>
      </c>
      <c r="H289" s="220">
        <v>23.918</v>
      </c>
      <c r="I289" s="221"/>
      <c r="J289" s="221"/>
      <c r="K289" s="222">
        <f>ROUND(P289*H289,2)</f>
        <v>0</v>
      </c>
      <c r="L289" s="218" t="s">
        <v>187</v>
      </c>
      <c r="M289" s="45"/>
      <c r="N289" s="223" t="s">
        <v>1</v>
      </c>
      <c r="O289" s="224" t="s">
        <v>41</v>
      </c>
      <c r="P289" s="225">
        <f>I289+J289</f>
        <v>0</v>
      </c>
      <c r="Q289" s="225">
        <f>ROUND(I289*H289,2)</f>
        <v>0</v>
      </c>
      <c r="R289" s="225">
        <f>ROUND(J289*H289,2)</f>
        <v>0</v>
      </c>
      <c r="S289" s="92"/>
      <c r="T289" s="226">
        <f>S289*H289</f>
        <v>0</v>
      </c>
      <c r="U289" s="226">
        <v>0.006</v>
      </c>
      <c r="V289" s="226">
        <f>U289*H289</f>
        <v>0.143508</v>
      </c>
      <c r="W289" s="226">
        <v>0</v>
      </c>
      <c r="X289" s="227">
        <f>W289*H289</f>
        <v>0</v>
      </c>
      <c r="Y289" s="39"/>
      <c r="Z289" s="39"/>
      <c r="AA289" s="39"/>
      <c r="AB289" s="39"/>
      <c r="AC289" s="39"/>
      <c r="AD289" s="39"/>
      <c r="AE289" s="39"/>
      <c r="AR289" s="228" t="s">
        <v>262</v>
      </c>
      <c r="AT289" s="228" t="s">
        <v>184</v>
      </c>
      <c r="AU289" s="228" t="s">
        <v>89</v>
      </c>
      <c r="AY289" s="18" t="s">
        <v>181</v>
      </c>
      <c r="BE289" s="229">
        <f>IF(O289="základní",K289,0)</f>
        <v>0</v>
      </c>
      <c r="BF289" s="229">
        <f>IF(O289="snížená",K289,0)</f>
        <v>0</v>
      </c>
      <c r="BG289" s="229">
        <f>IF(O289="zákl. přenesená",K289,0)</f>
        <v>0</v>
      </c>
      <c r="BH289" s="229">
        <f>IF(O289="sníž. přenesená",K289,0)</f>
        <v>0</v>
      </c>
      <c r="BI289" s="229">
        <f>IF(O289="nulová",K289,0)</f>
        <v>0</v>
      </c>
      <c r="BJ289" s="18" t="s">
        <v>83</v>
      </c>
      <c r="BK289" s="229">
        <f>ROUND(P289*H289,2)</f>
        <v>0</v>
      </c>
      <c r="BL289" s="18" t="s">
        <v>262</v>
      </c>
      <c r="BM289" s="228" t="s">
        <v>399</v>
      </c>
    </row>
    <row r="290" spans="1:51" s="13" customFormat="1" ht="12">
      <c r="A290" s="13"/>
      <c r="B290" s="230"/>
      <c r="C290" s="231"/>
      <c r="D290" s="232" t="s">
        <v>190</v>
      </c>
      <c r="E290" s="233" t="s">
        <v>1</v>
      </c>
      <c r="F290" s="234" t="s">
        <v>301</v>
      </c>
      <c r="G290" s="231"/>
      <c r="H290" s="233" t="s">
        <v>1</v>
      </c>
      <c r="I290" s="235"/>
      <c r="J290" s="235"/>
      <c r="K290" s="231"/>
      <c r="L290" s="231"/>
      <c r="M290" s="236"/>
      <c r="N290" s="237"/>
      <c r="O290" s="238"/>
      <c r="P290" s="238"/>
      <c r="Q290" s="238"/>
      <c r="R290" s="238"/>
      <c r="S290" s="238"/>
      <c r="T290" s="238"/>
      <c r="U290" s="238"/>
      <c r="V290" s="238"/>
      <c r="W290" s="238"/>
      <c r="X290" s="239"/>
      <c r="Y290" s="13"/>
      <c r="Z290" s="13"/>
      <c r="AA290" s="13"/>
      <c r="AB290" s="13"/>
      <c r="AC290" s="13"/>
      <c r="AD290" s="13"/>
      <c r="AE290" s="13"/>
      <c r="AT290" s="240" t="s">
        <v>190</v>
      </c>
      <c r="AU290" s="240" t="s">
        <v>89</v>
      </c>
      <c r="AV290" s="13" t="s">
        <v>83</v>
      </c>
      <c r="AW290" s="13" t="s">
        <v>5</v>
      </c>
      <c r="AX290" s="13" t="s">
        <v>78</v>
      </c>
      <c r="AY290" s="240" t="s">
        <v>181</v>
      </c>
    </row>
    <row r="291" spans="1:51" s="13" customFormat="1" ht="12">
      <c r="A291" s="13"/>
      <c r="B291" s="230"/>
      <c r="C291" s="231"/>
      <c r="D291" s="232" t="s">
        <v>190</v>
      </c>
      <c r="E291" s="233" t="s">
        <v>1</v>
      </c>
      <c r="F291" s="234" t="s">
        <v>400</v>
      </c>
      <c r="G291" s="231"/>
      <c r="H291" s="233" t="s">
        <v>1</v>
      </c>
      <c r="I291" s="235"/>
      <c r="J291" s="235"/>
      <c r="K291" s="231"/>
      <c r="L291" s="231"/>
      <c r="M291" s="236"/>
      <c r="N291" s="237"/>
      <c r="O291" s="238"/>
      <c r="P291" s="238"/>
      <c r="Q291" s="238"/>
      <c r="R291" s="238"/>
      <c r="S291" s="238"/>
      <c r="T291" s="238"/>
      <c r="U291" s="238"/>
      <c r="V291" s="238"/>
      <c r="W291" s="238"/>
      <c r="X291" s="239"/>
      <c r="Y291" s="13"/>
      <c r="Z291" s="13"/>
      <c r="AA291" s="13"/>
      <c r="AB291" s="13"/>
      <c r="AC291" s="13"/>
      <c r="AD291" s="13"/>
      <c r="AE291" s="13"/>
      <c r="AT291" s="240" t="s">
        <v>190</v>
      </c>
      <c r="AU291" s="240" t="s">
        <v>89</v>
      </c>
      <c r="AV291" s="13" t="s">
        <v>83</v>
      </c>
      <c r="AW291" s="13" t="s">
        <v>5</v>
      </c>
      <c r="AX291" s="13" t="s">
        <v>78</v>
      </c>
      <c r="AY291" s="240" t="s">
        <v>181</v>
      </c>
    </row>
    <row r="292" spans="1:51" s="14" customFormat="1" ht="12">
      <c r="A292" s="14"/>
      <c r="B292" s="241"/>
      <c r="C292" s="242"/>
      <c r="D292" s="232" t="s">
        <v>190</v>
      </c>
      <c r="E292" s="243" t="s">
        <v>1</v>
      </c>
      <c r="F292" s="244" t="s">
        <v>401</v>
      </c>
      <c r="G292" s="242"/>
      <c r="H292" s="245">
        <v>2.1</v>
      </c>
      <c r="I292" s="246"/>
      <c r="J292" s="246"/>
      <c r="K292" s="242"/>
      <c r="L292" s="242"/>
      <c r="M292" s="247"/>
      <c r="N292" s="248"/>
      <c r="O292" s="249"/>
      <c r="P292" s="249"/>
      <c r="Q292" s="249"/>
      <c r="R292" s="249"/>
      <c r="S292" s="249"/>
      <c r="T292" s="249"/>
      <c r="U292" s="249"/>
      <c r="V292" s="249"/>
      <c r="W292" s="249"/>
      <c r="X292" s="250"/>
      <c r="Y292" s="14"/>
      <c r="Z292" s="14"/>
      <c r="AA292" s="14"/>
      <c r="AB292" s="14"/>
      <c r="AC292" s="14"/>
      <c r="AD292" s="14"/>
      <c r="AE292" s="14"/>
      <c r="AT292" s="251" t="s">
        <v>190</v>
      </c>
      <c r="AU292" s="251" t="s">
        <v>89</v>
      </c>
      <c r="AV292" s="14" t="s">
        <v>89</v>
      </c>
      <c r="AW292" s="14" t="s">
        <v>5</v>
      </c>
      <c r="AX292" s="14" t="s">
        <v>78</v>
      </c>
      <c r="AY292" s="251" t="s">
        <v>181</v>
      </c>
    </row>
    <row r="293" spans="1:51" s="13" customFormat="1" ht="12">
      <c r="A293" s="13"/>
      <c r="B293" s="230"/>
      <c r="C293" s="231"/>
      <c r="D293" s="232" t="s">
        <v>190</v>
      </c>
      <c r="E293" s="233" t="s">
        <v>1</v>
      </c>
      <c r="F293" s="234" t="s">
        <v>402</v>
      </c>
      <c r="G293" s="231"/>
      <c r="H293" s="233" t="s">
        <v>1</v>
      </c>
      <c r="I293" s="235"/>
      <c r="J293" s="235"/>
      <c r="K293" s="231"/>
      <c r="L293" s="231"/>
      <c r="M293" s="236"/>
      <c r="N293" s="237"/>
      <c r="O293" s="238"/>
      <c r="P293" s="238"/>
      <c r="Q293" s="238"/>
      <c r="R293" s="238"/>
      <c r="S293" s="238"/>
      <c r="T293" s="238"/>
      <c r="U293" s="238"/>
      <c r="V293" s="238"/>
      <c r="W293" s="238"/>
      <c r="X293" s="239"/>
      <c r="Y293" s="13"/>
      <c r="Z293" s="13"/>
      <c r="AA293" s="13"/>
      <c r="AB293" s="13"/>
      <c r="AC293" s="13"/>
      <c r="AD293" s="13"/>
      <c r="AE293" s="13"/>
      <c r="AT293" s="240" t="s">
        <v>190</v>
      </c>
      <c r="AU293" s="240" t="s">
        <v>89</v>
      </c>
      <c r="AV293" s="13" t="s">
        <v>83</v>
      </c>
      <c r="AW293" s="13" t="s">
        <v>5</v>
      </c>
      <c r="AX293" s="13" t="s">
        <v>78</v>
      </c>
      <c r="AY293" s="240" t="s">
        <v>181</v>
      </c>
    </row>
    <row r="294" spans="1:51" s="14" customFormat="1" ht="12">
      <c r="A294" s="14"/>
      <c r="B294" s="241"/>
      <c r="C294" s="242"/>
      <c r="D294" s="232" t="s">
        <v>190</v>
      </c>
      <c r="E294" s="243" t="s">
        <v>1</v>
      </c>
      <c r="F294" s="244" t="s">
        <v>318</v>
      </c>
      <c r="G294" s="242"/>
      <c r="H294" s="245">
        <v>1.938</v>
      </c>
      <c r="I294" s="246"/>
      <c r="J294" s="246"/>
      <c r="K294" s="242"/>
      <c r="L294" s="242"/>
      <c r="M294" s="247"/>
      <c r="N294" s="248"/>
      <c r="O294" s="249"/>
      <c r="P294" s="249"/>
      <c r="Q294" s="249"/>
      <c r="R294" s="249"/>
      <c r="S294" s="249"/>
      <c r="T294" s="249"/>
      <c r="U294" s="249"/>
      <c r="V294" s="249"/>
      <c r="W294" s="249"/>
      <c r="X294" s="250"/>
      <c r="Y294" s="14"/>
      <c r="Z294" s="14"/>
      <c r="AA294" s="14"/>
      <c r="AB294" s="14"/>
      <c r="AC294" s="14"/>
      <c r="AD294" s="14"/>
      <c r="AE294" s="14"/>
      <c r="AT294" s="251" t="s">
        <v>190</v>
      </c>
      <c r="AU294" s="251" t="s">
        <v>89</v>
      </c>
      <c r="AV294" s="14" t="s">
        <v>89</v>
      </c>
      <c r="AW294" s="14" t="s">
        <v>5</v>
      </c>
      <c r="AX294" s="14" t="s">
        <v>78</v>
      </c>
      <c r="AY294" s="251" t="s">
        <v>181</v>
      </c>
    </row>
    <row r="295" spans="1:51" s="16" customFormat="1" ht="12">
      <c r="A295" s="16"/>
      <c r="B295" s="273"/>
      <c r="C295" s="274"/>
      <c r="D295" s="232" t="s">
        <v>190</v>
      </c>
      <c r="E295" s="275" t="s">
        <v>100</v>
      </c>
      <c r="F295" s="276" t="s">
        <v>403</v>
      </c>
      <c r="G295" s="274"/>
      <c r="H295" s="277">
        <v>4.038</v>
      </c>
      <c r="I295" s="278"/>
      <c r="J295" s="278"/>
      <c r="K295" s="274"/>
      <c r="L295" s="274"/>
      <c r="M295" s="279"/>
      <c r="N295" s="280"/>
      <c r="O295" s="281"/>
      <c r="P295" s="281"/>
      <c r="Q295" s="281"/>
      <c r="R295" s="281"/>
      <c r="S295" s="281"/>
      <c r="T295" s="281"/>
      <c r="U295" s="281"/>
      <c r="V295" s="281"/>
      <c r="W295" s="281"/>
      <c r="X295" s="282"/>
      <c r="Y295" s="16"/>
      <c r="Z295" s="16"/>
      <c r="AA295" s="16"/>
      <c r="AB295" s="16"/>
      <c r="AC295" s="16"/>
      <c r="AD295" s="16"/>
      <c r="AE295" s="16"/>
      <c r="AT295" s="283" t="s">
        <v>190</v>
      </c>
      <c r="AU295" s="283" t="s">
        <v>89</v>
      </c>
      <c r="AV295" s="16" t="s">
        <v>118</v>
      </c>
      <c r="AW295" s="16" t="s">
        <v>5</v>
      </c>
      <c r="AX295" s="16" t="s">
        <v>78</v>
      </c>
      <c r="AY295" s="283" t="s">
        <v>181</v>
      </c>
    </row>
    <row r="296" spans="1:51" s="13" customFormat="1" ht="12">
      <c r="A296" s="13"/>
      <c r="B296" s="230"/>
      <c r="C296" s="231"/>
      <c r="D296" s="232" t="s">
        <v>190</v>
      </c>
      <c r="E296" s="233" t="s">
        <v>1</v>
      </c>
      <c r="F296" s="234" t="s">
        <v>191</v>
      </c>
      <c r="G296" s="231"/>
      <c r="H296" s="233" t="s">
        <v>1</v>
      </c>
      <c r="I296" s="235"/>
      <c r="J296" s="235"/>
      <c r="K296" s="231"/>
      <c r="L296" s="231"/>
      <c r="M296" s="236"/>
      <c r="N296" s="237"/>
      <c r="O296" s="238"/>
      <c r="P296" s="238"/>
      <c r="Q296" s="238"/>
      <c r="R296" s="238"/>
      <c r="S296" s="238"/>
      <c r="T296" s="238"/>
      <c r="U296" s="238"/>
      <c r="V296" s="238"/>
      <c r="W296" s="238"/>
      <c r="X296" s="239"/>
      <c r="Y296" s="13"/>
      <c r="Z296" s="13"/>
      <c r="AA296" s="13"/>
      <c r="AB296" s="13"/>
      <c r="AC296" s="13"/>
      <c r="AD296" s="13"/>
      <c r="AE296" s="13"/>
      <c r="AT296" s="240" t="s">
        <v>190</v>
      </c>
      <c r="AU296" s="240" t="s">
        <v>89</v>
      </c>
      <c r="AV296" s="13" t="s">
        <v>83</v>
      </c>
      <c r="AW296" s="13" t="s">
        <v>5</v>
      </c>
      <c r="AX296" s="13" t="s">
        <v>78</v>
      </c>
      <c r="AY296" s="240" t="s">
        <v>181</v>
      </c>
    </row>
    <row r="297" spans="1:51" s="14" customFormat="1" ht="12">
      <c r="A297" s="14"/>
      <c r="B297" s="241"/>
      <c r="C297" s="242"/>
      <c r="D297" s="232" t="s">
        <v>190</v>
      </c>
      <c r="E297" s="243" t="s">
        <v>1</v>
      </c>
      <c r="F297" s="244" t="s">
        <v>404</v>
      </c>
      <c r="G297" s="242"/>
      <c r="H297" s="245">
        <v>19.88</v>
      </c>
      <c r="I297" s="246"/>
      <c r="J297" s="246"/>
      <c r="K297" s="242"/>
      <c r="L297" s="242"/>
      <c r="M297" s="247"/>
      <c r="N297" s="248"/>
      <c r="O297" s="249"/>
      <c r="P297" s="249"/>
      <c r="Q297" s="249"/>
      <c r="R297" s="249"/>
      <c r="S297" s="249"/>
      <c r="T297" s="249"/>
      <c r="U297" s="249"/>
      <c r="V297" s="249"/>
      <c r="W297" s="249"/>
      <c r="X297" s="250"/>
      <c r="Y297" s="14"/>
      <c r="Z297" s="14"/>
      <c r="AA297" s="14"/>
      <c r="AB297" s="14"/>
      <c r="AC297" s="14"/>
      <c r="AD297" s="14"/>
      <c r="AE297" s="14"/>
      <c r="AT297" s="251" t="s">
        <v>190</v>
      </c>
      <c r="AU297" s="251" t="s">
        <v>89</v>
      </c>
      <c r="AV297" s="14" t="s">
        <v>89</v>
      </c>
      <c r="AW297" s="14" t="s">
        <v>5</v>
      </c>
      <c r="AX297" s="14" t="s">
        <v>78</v>
      </c>
      <c r="AY297" s="251" t="s">
        <v>181</v>
      </c>
    </row>
    <row r="298" spans="1:51" s="16" customFormat="1" ht="12">
      <c r="A298" s="16"/>
      <c r="B298" s="273"/>
      <c r="C298" s="274"/>
      <c r="D298" s="232" t="s">
        <v>190</v>
      </c>
      <c r="E298" s="275" t="s">
        <v>103</v>
      </c>
      <c r="F298" s="276" t="s">
        <v>403</v>
      </c>
      <c r="G298" s="274"/>
      <c r="H298" s="277">
        <v>19.88</v>
      </c>
      <c r="I298" s="278"/>
      <c r="J298" s="278"/>
      <c r="K298" s="274"/>
      <c r="L298" s="274"/>
      <c r="M298" s="279"/>
      <c r="N298" s="280"/>
      <c r="O298" s="281"/>
      <c r="P298" s="281"/>
      <c r="Q298" s="281"/>
      <c r="R298" s="281"/>
      <c r="S298" s="281"/>
      <c r="T298" s="281"/>
      <c r="U298" s="281"/>
      <c r="V298" s="281"/>
      <c r="W298" s="281"/>
      <c r="X298" s="282"/>
      <c r="Y298" s="16"/>
      <c r="Z298" s="16"/>
      <c r="AA298" s="16"/>
      <c r="AB298" s="16"/>
      <c r="AC298" s="16"/>
      <c r="AD298" s="16"/>
      <c r="AE298" s="16"/>
      <c r="AT298" s="283" t="s">
        <v>190</v>
      </c>
      <c r="AU298" s="283" t="s">
        <v>89</v>
      </c>
      <c r="AV298" s="16" t="s">
        <v>118</v>
      </c>
      <c r="AW298" s="16" t="s">
        <v>5</v>
      </c>
      <c r="AX298" s="16" t="s">
        <v>78</v>
      </c>
      <c r="AY298" s="283" t="s">
        <v>181</v>
      </c>
    </row>
    <row r="299" spans="1:51" s="15" customFormat="1" ht="12">
      <c r="A299" s="15"/>
      <c r="B299" s="252"/>
      <c r="C299" s="253"/>
      <c r="D299" s="232" t="s">
        <v>190</v>
      </c>
      <c r="E299" s="254" t="s">
        <v>1</v>
      </c>
      <c r="F299" s="255" t="s">
        <v>193</v>
      </c>
      <c r="G299" s="253"/>
      <c r="H299" s="256">
        <v>23.918</v>
      </c>
      <c r="I299" s="257"/>
      <c r="J299" s="257"/>
      <c r="K299" s="253"/>
      <c r="L299" s="253"/>
      <c r="M299" s="258"/>
      <c r="N299" s="259"/>
      <c r="O299" s="260"/>
      <c r="P299" s="260"/>
      <c r="Q299" s="260"/>
      <c r="R299" s="260"/>
      <c r="S299" s="260"/>
      <c r="T299" s="260"/>
      <c r="U299" s="260"/>
      <c r="V299" s="260"/>
      <c r="W299" s="260"/>
      <c r="X299" s="261"/>
      <c r="Y299" s="15"/>
      <c r="Z299" s="15"/>
      <c r="AA299" s="15"/>
      <c r="AB299" s="15"/>
      <c r="AC299" s="15"/>
      <c r="AD299" s="15"/>
      <c r="AE299" s="15"/>
      <c r="AT299" s="262" t="s">
        <v>190</v>
      </c>
      <c r="AU299" s="262" t="s">
        <v>89</v>
      </c>
      <c r="AV299" s="15" t="s">
        <v>188</v>
      </c>
      <c r="AW299" s="15" t="s">
        <v>5</v>
      </c>
      <c r="AX299" s="15" t="s">
        <v>83</v>
      </c>
      <c r="AY299" s="262" t="s">
        <v>181</v>
      </c>
    </row>
    <row r="300" spans="1:65" s="2" customFormat="1" ht="24.15" customHeight="1">
      <c r="A300" s="39"/>
      <c r="B300" s="40"/>
      <c r="C300" s="263" t="s">
        <v>405</v>
      </c>
      <c r="D300" s="263" t="s">
        <v>194</v>
      </c>
      <c r="E300" s="264" t="s">
        <v>195</v>
      </c>
      <c r="F300" s="265" t="s">
        <v>196</v>
      </c>
      <c r="G300" s="266" t="s">
        <v>87</v>
      </c>
      <c r="H300" s="267">
        <v>4.24</v>
      </c>
      <c r="I300" s="268"/>
      <c r="J300" s="269"/>
      <c r="K300" s="270">
        <f>ROUND(P300*H300,2)</f>
        <v>0</v>
      </c>
      <c r="L300" s="265" t="s">
        <v>187</v>
      </c>
      <c r="M300" s="271"/>
      <c r="N300" s="272" t="s">
        <v>1</v>
      </c>
      <c r="O300" s="224" t="s">
        <v>41</v>
      </c>
      <c r="P300" s="225">
        <f>I300+J300</f>
        <v>0</v>
      </c>
      <c r="Q300" s="225">
        <f>ROUND(I300*H300,2)</f>
        <v>0</v>
      </c>
      <c r="R300" s="225">
        <f>ROUND(J300*H300,2)</f>
        <v>0</v>
      </c>
      <c r="S300" s="92"/>
      <c r="T300" s="226">
        <f>S300*H300</f>
        <v>0</v>
      </c>
      <c r="U300" s="226">
        <v>0.0025</v>
      </c>
      <c r="V300" s="226">
        <f>U300*H300</f>
        <v>0.0106</v>
      </c>
      <c r="W300" s="226">
        <v>0</v>
      </c>
      <c r="X300" s="227">
        <f>W300*H300</f>
        <v>0</v>
      </c>
      <c r="Y300" s="39"/>
      <c r="Z300" s="39"/>
      <c r="AA300" s="39"/>
      <c r="AB300" s="39"/>
      <c r="AC300" s="39"/>
      <c r="AD300" s="39"/>
      <c r="AE300" s="39"/>
      <c r="AR300" s="228" t="s">
        <v>323</v>
      </c>
      <c r="AT300" s="228" t="s">
        <v>194</v>
      </c>
      <c r="AU300" s="228" t="s">
        <v>89</v>
      </c>
      <c r="AY300" s="18" t="s">
        <v>181</v>
      </c>
      <c r="BE300" s="229">
        <f>IF(O300="základní",K300,0)</f>
        <v>0</v>
      </c>
      <c r="BF300" s="229">
        <f>IF(O300="snížená",K300,0)</f>
        <v>0</v>
      </c>
      <c r="BG300" s="229">
        <f>IF(O300="zákl. přenesená",K300,0)</f>
        <v>0</v>
      </c>
      <c r="BH300" s="229">
        <f>IF(O300="sníž. přenesená",K300,0)</f>
        <v>0</v>
      </c>
      <c r="BI300" s="229">
        <f>IF(O300="nulová",K300,0)</f>
        <v>0</v>
      </c>
      <c r="BJ300" s="18" t="s">
        <v>83</v>
      </c>
      <c r="BK300" s="229">
        <f>ROUND(P300*H300,2)</f>
        <v>0</v>
      </c>
      <c r="BL300" s="18" t="s">
        <v>262</v>
      </c>
      <c r="BM300" s="228" t="s">
        <v>406</v>
      </c>
    </row>
    <row r="301" spans="1:51" s="14" customFormat="1" ht="12">
      <c r="A301" s="14"/>
      <c r="B301" s="241"/>
      <c r="C301" s="242"/>
      <c r="D301" s="232" t="s">
        <v>190</v>
      </c>
      <c r="E301" s="243" t="s">
        <v>1</v>
      </c>
      <c r="F301" s="244" t="s">
        <v>100</v>
      </c>
      <c r="G301" s="242"/>
      <c r="H301" s="245">
        <v>4.038</v>
      </c>
      <c r="I301" s="246"/>
      <c r="J301" s="246"/>
      <c r="K301" s="242"/>
      <c r="L301" s="242"/>
      <c r="M301" s="247"/>
      <c r="N301" s="248"/>
      <c r="O301" s="249"/>
      <c r="P301" s="249"/>
      <c r="Q301" s="249"/>
      <c r="R301" s="249"/>
      <c r="S301" s="249"/>
      <c r="T301" s="249"/>
      <c r="U301" s="249"/>
      <c r="V301" s="249"/>
      <c r="W301" s="249"/>
      <c r="X301" s="250"/>
      <c r="Y301" s="14"/>
      <c r="Z301" s="14"/>
      <c r="AA301" s="14"/>
      <c r="AB301" s="14"/>
      <c r="AC301" s="14"/>
      <c r="AD301" s="14"/>
      <c r="AE301" s="14"/>
      <c r="AT301" s="251" t="s">
        <v>190</v>
      </c>
      <c r="AU301" s="251" t="s">
        <v>89</v>
      </c>
      <c r="AV301" s="14" t="s">
        <v>89</v>
      </c>
      <c r="AW301" s="14" t="s">
        <v>5</v>
      </c>
      <c r="AX301" s="14" t="s">
        <v>78</v>
      </c>
      <c r="AY301" s="251" t="s">
        <v>181</v>
      </c>
    </row>
    <row r="302" spans="1:51" s="15" customFormat="1" ht="12">
      <c r="A302" s="15"/>
      <c r="B302" s="252"/>
      <c r="C302" s="253"/>
      <c r="D302" s="232" t="s">
        <v>190</v>
      </c>
      <c r="E302" s="254" t="s">
        <v>1</v>
      </c>
      <c r="F302" s="255" t="s">
        <v>193</v>
      </c>
      <c r="G302" s="253"/>
      <c r="H302" s="256">
        <v>4.038</v>
      </c>
      <c r="I302" s="257"/>
      <c r="J302" s="257"/>
      <c r="K302" s="253"/>
      <c r="L302" s="253"/>
      <c r="M302" s="258"/>
      <c r="N302" s="259"/>
      <c r="O302" s="260"/>
      <c r="P302" s="260"/>
      <c r="Q302" s="260"/>
      <c r="R302" s="260"/>
      <c r="S302" s="260"/>
      <c r="T302" s="260"/>
      <c r="U302" s="260"/>
      <c r="V302" s="260"/>
      <c r="W302" s="260"/>
      <c r="X302" s="261"/>
      <c r="Y302" s="15"/>
      <c r="Z302" s="15"/>
      <c r="AA302" s="15"/>
      <c r="AB302" s="15"/>
      <c r="AC302" s="15"/>
      <c r="AD302" s="15"/>
      <c r="AE302" s="15"/>
      <c r="AT302" s="262" t="s">
        <v>190</v>
      </c>
      <c r="AU302" s="262" t="s">
        <v>89</v>
      </c>
      <c r="AV302" s="15" t="s">
        <v>188</v>
      </c>
      <c r="AW302" s="15" t="s">
        <v>5</v>
      </c>
      <c r="AX302" s="15" t="s">
        <v>83</v>
      </c>
      <c r="AY302" s="262" t="s">
        <v>181</v>
      </c>
    </row>
    <row r="303" spans="1:51" s="14" customFormat="1" ht="12">
      <c r="A303" s="14"/>
      <c r="B303" s="241"/>
      <c r="C303" s="242"/>
      <c r="D303" s="232" t="s">
        <v>190</v>
      </c>
      <c r="E303" s="242"/>
      <c r="F303" s="244" t="s">
        <v>407</v>
      </c>
      <c r="G303" s="242"/>
      <c r="H303" s="245">
        <v>4.24</v>
      </c>
      <c r="I303" s="246"/>
      <c r="J303" s="246"/>
      <c r="K303" s="242"/>
      <c r="L303" s="242"/>
      <c r="M303" s="247"/>
      <c r="N303" s="248"/>
      <c r="O303" s="249"/>
      <c r="P303" s="249"/>
      <c r="Q303" s="249"/>
      <c r="R303" s="249"/>
      <c r="S303" s="249"/>
      <c r="T303" s="249"/>
      <c r="U303" s="249"/>
      <c r="V303" s="249"/>
      <c r="W303" s="249"/>
      <c r="X303" s="250"/>
      <c r="Y303" s="14"/>
      <c r="Z303" s="14"/>
      <c r="AA303" s="14"/>
      <c r="AB303" s="14"/>
      <c r="AC303" s="14"/>
      <c r="AD303" s="14"/>
      <c r="AE303" s="14"/>
      <c r="AT303" s="251" t="s">
        <v>190</v>
      </c>
      <c r="AU303" s="251" t="s">
        <v>89</v>
      </c>
      <c r="AV303" s="14" t="s">
        <v>89</v>
      </c>
      <c r="AW303" s="14" t="s">
        <v>4</v>
      </c>
      <c r="AX303" s="14" t="s">
        <v>83</v>
      </c>
      <c r="AY303" s="251" t="s">
        <v>181</v>
      </c>
    </row>
    <row r="304" spans="1:65" s="2" customFormat="1" ht="24.15" customHeight="1">
      <c r="A304" s="39"/>
      <c r="B304" s="40"/>
      <c r="C304" s="263" t="s">
        <v>408</v>
      </c>
      <c r="D304" s="263" t="s">
        <v>194</v>
      </c>
      <c r="E304" s="264" t="s">
        <v>409</v>
      </c>
      <c r="F304" s="265" t="s">
        <v>410</v>
      </c>
      <c r="G304" s="266" t="s">
        <v>87</v>
      </c>
      <c r="H304" s="267">
        <v>19.88</v>
      </c>
      <c r="I304" s="268"/>
      <c r="J304" s="269"/>
      <c r="K304" s="270">
        <f>ROUND(P304*H304,2)</f>
        <v>0</v>
      </c>
      <c r="L304" s="265" t="s">
        <v>187</v>
      </c>
      <c r="M304" s="271"/>
      <c r="N304" s="272" t="s">
        <v>1</v>
      </c>
      <c r="O304" s="224" t="s">
        <v>41</v>
      </c>
      <c r="P304" s="225">
        <f>I304+J304</f>
        <v>0</v>
      </c>
      <c r="Q304" s="225">
        <f>ROUND(I304*H304,2)</f>
        <v>0</v>
      </c>
      <c r="R304" s="225">
        <f>ROUND(J304*H304,2)</f>
        <v>0</v>
      </c>
      <c r="S304" s="92"/>
      <c r="T304" s="226">
        <f>S304*H304</f>
        <v>0</v>
      </c>
      <c r="U304" s="226">
        <v>0.0015</v>
      </c>
      <c r="V304" s="226">
        <f>U304*H304</f>
        <v>0.02982</v>
      </c>
      <c r="W304" s="226">
        <v>0</v>
      </c>
      <c r="X304" s="227">
        <f>W304*H304</f>
        <v>0</v>
      </c>
      <c r="Y304" s="39"/>
      <c r="Z304" s="39"/>
      <c r="AA304" s="39"/>
      <c r="AB304" s="39"/>
      <c r="AC304" s="39"/>
      <c r="AD304" s="39"/>
      <c r="AE304" s="39"/>
      <c r="AR304" s="228" t="s">
        <v>323</v>
      </c>
      <c r="AT304" s="228" t="s">
        <v>194</v>
      </c>
      <c r="AU304" s="228" t="s">
        <v>89</v>
      </c>
      <c r="AY304" s="18" t="s">
        <v>181</v>
      </c>
      <c r="BE304" s="229">
        <f>IF(O304="základní",K304,0)</f>
        <v>0</v>
      </c>
      <c r="BF304" s="229">
        <f>IF(O304="snížená",K304,0)</f>
        <v>0</v>
      </c>
      <c r="BG304" s="229">
        <f>IF(O304="zákl. přenesená",K304,0)</f>
        <v>0</v>
      </c>
      <c r="BH304" s="229">
        <f>IF(O304="sníž. přenesená",K304,0)</f>
        <v>0</v>
      </c>
      <c r="BI304" s="229">
        <f>IF(O304="nulová",K304,0)</f>
        <v>0</v>
      </c>
      <c r="BJ304" s="18" t="s">
        <v>83</v>
      </c>
      <c r="BK304" s="229">
        <f>ROUND(P304*H304,2)</f>
        <v>0</v>
      </c>
      <c r="BL304" s="18" t="s">
        <v>262</v>
      </c>
      <c r="BM304" s="228" t="s">
        <v>411</v>
      </c>
    </row>
    <row r="305" spans="1:51" s="14" customFormat="1" ht="12">
      <c r="A305" s="14"/>
      <c r="B305" s="241"/>
      <c r="C305" s="242"/>
      <c r="D305" s="232" t="s">
        <v>190</v>
      </c>
      <c r="E305" s="243" t="s">
        <v>1</v>
      </c>
      <c r="F305" s="244" t="s">
        <v>103</v>
      </c>
      <c r="G305" s="242"/>
      <c r="H305" s="245">
        <v>19.88</v>
      </c>
      <c r="I305" s="246"/>
      <c r="J305" s="246"/>
      <c r="K305" s="242"/>
      <c r="L305" s="242"/>
      <c r="M305" s="247"/>
      <c r="N305" s="248"/>
      <c r="O305" s="249"/>
      <c r="P305" s="249"/>
      <c r="Q305" s="249"/>
      <c r="R305" s="249"/>
      <c r="S305" s="249"/>
      <c r="T305" s="249"/>
      <c r="U305" s="249"/>
      <c r="V305" s="249"/>
      <c r="W305" s="249"/>
      <c r="X305" s="250"/>
      <c r="Y305" s="14"/>
      <c r="Z305" s="14"/>
      <c r="AA305" s="14"/>
      <c r="AB305" s="14"/>
      <c r="AC305" s="14"/>
      <c r="AD305" s="14"/>
      <c r="AE305" s="14"/>
      <c r="AT305" s="251" t="s">
        <v>190</v>
      </c>
      <c r="AU305" s="251" t="s">
        <v>89</v>
      </c>
      <c r="AV305" s="14" t="s">
        <v>89</v>
      </c>
      <c r="AW305" s="14" t="s">
        <v>5</v>
      </c>
      <c r="AX305" s="14" t="s">
        <v>78</v>
      </c>
      <c r="AY305" s="251" t="s">
        <v>181</v>
      </c>
    </row>
    <row r="306" spans="1:51" s="15" customFormat="1" ht="12">
      <c r="A306" s="15"/>
      <c r="B306" s="252"/>
      <c r="C306" s="253"/>
      <c r="D306" s="232" t="s">
        <v>190</v>
      </c>
      <c r="E306" s="254" t="s">
        <v>1</v>
      </c>
      <c r="F306" s="255" t="s">
        <v>193</v>
      </c>
      <c r="G306" s="253"/>
      <c r="H306" s="256">
        <v>19.88</v>
      </c>
      <c r="I306" s="257"/>
      <c r="J306" s="257"/>
      <c r="K306" s="253"/>
      <c r="L306" s="253"/>
      <c r="M306" s="258"/>
      <c r="N306" s="259"/>
      <c r="O306" s="260"/>
      <c r="P306" s="260"/>
      <c r="Q306" s="260"/>
      <c r="R306" s="260"/>
      <c r="S306" s="260"/>
      <c r="T306" s="260"/>
      <c r="U306" s="260"/>
      <c r="V306" s="260"/>
      <c r="W306" s="260"/>
      <c r="X306" s="261"/>
      <c r="Y306" s="15"/>
      <c r="Z306" s="15"/>
      <c r="AA306" s="15"/>
      <c r="AB306" s="15"/>
      <c r="AC306" s="15"/>
      <c r="AD306" s="15"/>
      <c r="AE306" s="15"/>
      <c r="AT306" s="262" t="s">
        <v>190</v>
      </c>
      <c r="AU306" s="262" t="s">
        <v>89</v>
      </c>
      <c r="AV306" s="15" t="s">
        <v>188</v>
      </c>
      <c r="AW306" s="15" t="s">
        <v>5</v>
      </c>
      <c r="AX306" s="15" t="s">
        <v>83</v>
      </c>
      <c r="AY306" s="262" t="s">
        <v>181</v>
      </c>
    </row>
    <row r="307" spans="1:65" s="2" customFormat="1" ht="33" customHeight="1">
      <c r="A307" s="39"/>
      <c r="B307" s="40"/>
      <c r="C307" s="216" t="s">
        <v>412</v>
      </c>
      <c r="D307" s="216" t="s">
        <v>184</v>
      </c>
      <c r="E307" s="217" t="s">
        <v>413</v>
      </c>
      <c r="F307" s="218" t="s">
        <v>414</v>
      </c>
      <c r="G307" s="219" t="s">
        <v>87</v>
      </c>
      <c r="H307" s="220">
        <v>254.531</v>
      </c>
      <c r="I307" s="221"/>
      <c r="J307" s="221"/>
      <c r="K307" s="222">
        <f>ROUND(P307*H307,2)</f>
        <v>0</v>
      </c>
      <c r="L307" s="218" t="s">
        <v>187</v>
      </c>
      <c r="M307" s="45"/>
      <c r="N307" s="223" t="s">
        <v>1</v>
      </c>
      <c r="O307" s="224" t="s">
        <v>41</v>
      </c>
      <c r="P307" s="225">
        <f>I307+J307</f>
        <v>0</v>
      </c>
      <c r="Q307" s="225">
        <f>ROUND(I307*H307,2)</f>
        <v>0</v>
      </c>
      <c r="R307" s="225">
        <f>ROUND(J307*H307,2)</f>
        <v>0</v>
      </c>
      <c r="S307" s="92"/>
      <c r="T307" s="226">
        <f>S307*H307</f>
        <v>0</v>
      </c>
      <c r="U307" s="226">
        <v>0</v>
      </c>
      <c r="V307" s="226">
        <f>U307*H307</f>
        <v>0</v>
      </c>
      <c r="W307" s="226">
        <v>0.0145</v>
      </c>
      <c r="X307" s="227">
        <f>W307*H307</f>
        <v>3.6906995000000005</v>
      </c>
      <c r="Y307" s="39"/>
      <c r="Z307" s="39"/>
      <c r="AA307" s="39"/>
      <c r="AB307" s="39"/>
      <c r="AC307" s="39"/>
      <c r="AD307" s="39"/>
      <c r="AE307" s="39"/>
      <c r="AR307" s="228" t="s">
        <v>262</v>
      </c>
      <c r="AT307" s="228" t="s">
        <v>184</v>
      </c>
      <c r="AU307" s="228" t="s">
        <v>89</v>
      </c>
      <c r="AY307" s="18" t="s">
        <v>181</v>
      </c>
      <c r="BE307" s="229">
        <f>IF(O307="základní",K307,0)</f>
        <v>0</v>
      </c>
      <c r="BF307" s="229">
        <f>IF(O307="snížená",K307,0)</f>
        <v>0</v>
      </c>
      <c r="BG307" s="229">
        <f>IF(O307="zákl. přenesená",K307,0)</f>
        <v>0</v>
      </c>
      <c r="BH307" s="229">
        <f>IF(O307="sníž. přenesená",K307,0)</f>
        <v>0</v>
      </c>
      <c r="BI307" s="229">
        <f>IF(O307="nulová",K307,0)</f>
        <v>0</v>
      </c>
      <c r="BJ307" s="18" t="s">
        <v>83</v>
      </c>
      <c r="BK307" s="229">
        <f>ROUND(P307*H307,2)</f>
        <v>0</v>
      </c>
      <c r="BL307" s="18" t="s">
        <v>262</v>
      </c>
      <c r="BM307" s="228" t="s">
        <v>415</v>
      </c>
    </row>
    <row r="308" spans="1:51" s="13" customFormat="1" ht="12">
      <c r="A308" s="13"/>
      <c r="B308" s="230"/>
      <c r="C308" s="231"/>
      <c r="D308" s="232" t="s">
        <v>190</v>
      </c>
      <c r="E308" s="233" t="s">
        <v>1</v>
      </c>
      <c r="F308" s="234" t="s">
        <v>416</v>
      </c>
      <c r="G308" s="231"/>
      <c r="H308" s="233" t="s">
        <v>1</v>
      </c>
      <c r="I308" s="235"/>
      <c r="J308" s="235"/>
      <c r="K308" s="231"/>
      <c r="L308" s="231"/>
      <c r="M308" s="236"/>
      <c r="N308" s="237"/>
      <c r="O308" s="238"/>
      <c r="P308" s="238"/>
      <c r="Q308" s="238"/>
      <c r="R308" s="238"/>
      <c r="S308" s="238"/>
      <c r="T308" s="238"/>
      <c r="U308" s="238"/>
      <c r="V308" s="238"/>
      <c r="W308" s="238"/>
      <c r="X308" s="239"/>
      <c r="Y308" s="13"/>
      <c r="Z308" s="13"/>
      <c r="AA308" s="13"/>
      <c r="AB308" s="13"/>
      <c r="AC308" s="13"/>
      <c r="AD308" s="13"/>
      <c r="AE308" s="13"/>
      <c r="AT308" s="240" t="s">
        <v>190</v>
      </c>
      <c r="AU308" s="240" t="s">
        <v>89</v>
      </c>
      <c r="AV308" s="13" t="s">
        <v>83</v>
      </c>
      <c r="AW308" s="13" t="s">
        <v>5</v>
      </c>
      <c r="AX308" s="13" t="s">
        <v>78</v>
      </c>
      <c r="AY308" s="240" t="s">
        <v>181</v>
      </c>
    </row>
    <row r="309" spans="1:51" s="14" customFormat="1" ht="12">
      <c r="A309" s="14"/>
      <c r="B309" s="241"/>
      <c r="C309" s="242"/>
      <c r="D309" s="232" t="s">
        <v>190</v>
      </c>
      <c r="E309" s="243" t="s">
        <v>1</v>
      </c>
      <c r="F309" s="244" t="s">
        <v>115</v>
      </c>
      <c r="G309" s="242"/>
      <c r="H309" s="245">
        <v>254.531</v>
      </c>
      <c r="I309" s="246"/>
      <c r="J309" s="246"/>
      <c r="K309" s="242"/>
      <c r="L309" s="242"/>
      <c r="M309" s="247"/>
      <c r="N309" s="248"/>
      <c r="O309" s="249"/>
      <c r="P309" s="249"/>
      <c r="Q309" s="249"/>
      <c r="R309" s="249"/>
      <c r="S309" s="249"/>
      <c r="T309" s="249"/>
      <c r="U309" s="249"/>
      <c r="V309" s="249"/>
      <c r="W309" s="249"/>
      <c r="X309" s="250"/>
      <c r="Y309" s="14"/>
      <c r="Z309" s="14"/>
      <c r="AA309" s="14"/>
      <c r="AB309" s="14"/>
      <c r="AC309" s="14"/>
      <c r="AD309" s="14"/>
      <c r="AE309" s="14"/>
      <c r="AT309" s="251" t="s">
        <v>190</v>
      </c>
      <c r="AU309" s="251" t="s">
        <v>89</v>
      </c>
      <c r="AV309" s="14" t="s">
        <v>89</v>
      </c>
      <c r="AW309" s="14" t="s">
        <v>5</v>
      </c>
      <c r="AX309" s="14" t="s">
        <v>78</v>
      </c>
      <c r="AY309" s="251" t="s">
        <v>181</v>
      </c>
    </row>
    <row r="310" spans="1:51" s="15" customFormat="1" ht="12">
      <c r="A310" s="15"/>
      <c r="B310" s="252"/>
      <c r="C310" s="253"/>
      <c r="D310" s="232" t="s">
        <v>190</v>
      </c>
      <c r="E310" s="254" t="s">
        <v>1</v>
      </c>
      <c r="F310" s="255" t="s">
        <v>193</v>
      </c>
      <c r="G310" s="253"/>
      <c r="H310" s="256">
        <v>254.531</v>
      </c>
      <c r="I310" s="257"/>
      <c r="J310" s="257"/>
      <c r="K310" s="253"/>
      <c r="L310" s="253"/>
      <c r="M310" s="258"/>
      <c r="N310" s="259"/>
      <c r="O310" s="260"/>
      <c r="P310" s="260"/>
      <c r="Q310" s="260"/>
      <c r="R310" s="260"/>
      <c r="S310" s="260"/>
      <c r="T310" s="260"/>
      <c r="U310" s="260"/>
      <c r="V310" s="260"/>
      <c r="W310" s="260"/>
      <c r="X310" s="261"/>
      <c r="Y310" s="15"/>
      <c r="Z310" s="15"/>
      <c r="AA310" s="15"/>
      <c r="AB310" s="15"/>
      <c r="AC310" s="15"/>
      <c r="AD310" s="15"/>
      <c r="AE310" s="15"/>
      <c r="AT310" s="262" t="s">
        <v>190</v>
      </c>
      <c r="AU310" s="262" t="s">
        <v>89</v>
      </c>
      <c r="AV310" s="15" t="s">
        <v>188</v>
      </c>
      <c r="AW310" s="15" t="s">
        <v>5</v>
      </c>
      <c r="AX310" s="15" t="s">
        <v>83</v>
      </c>
      <c r="AY310" s="262" t="s">
        <v>181</v>
      </c>
    </row>
    <row r="311" spans="1:65" s="2" customFormat="1" ht="33" customHeight="1">
      <c r="A311" s="39"/>
      <c r="B311" s="40"/>
      <c r="C311" s="216" t="s">
        <v>417</v>
      </c>
      <c r="D311" s="216" t="s">
        <v>184</v>
      </c>
      <c r="E311" s="217" t="s">
        <v>418</v>
      </c>
      <c r="F311" s="218" t="s">
        <v>419</v>
      </c>
      <c r="G311" s="219" t="s">
        <v>87</v>
      </c>
      <c r="H311" s="220">
        <v>655.418</v>
      </c>
      <c r="I311" s="221"/>
      <c r="J311" s="221"/>
      <c r="K311" s="222">
        <f>ROUND(P311*H311,2)</f>
        <v>0</v>
      </c>
      <c r="L311" s="218" t="s">
        <v>187</v>
      </c>
      <c r="M311" s="45"/>
      <c r="N311" s="223" t="s">
        <v>1</v>
      </c>
      <c r="O311" s="224" t="s">
        <v>41</v>
      </c>
      <c r="P311" s="225">
        <f>I311+J311</f>
        <v>0</v>
      </c>
      <c r="Q311" s="225">
        <f>ROUND(I311*H311,2)</f>
        <v>0</v>
      </c>
      <c r="R311" s="225">
        <f>ROUND(J311*H311,2)</f>
        <v>0</v>
      </c>
      <c r="S311" s="92"/>
      <c r="T311" s="226">
        <f>S311*H311</f>
        <v>0</v>
      </c>
      <c r="U311" s="226">
        <v>0.00012</v>
      </c>
      <c r="V311" s="226">
        <f>U311*H311</f>
        <v>0.07865016</v>
      </c>
      <c r="W311" s="226">
        <v>0</v>
      </c>
      <c r="X311" s="227">
        <f>W311*H311</f>
        <v>0</v>
      </c>
      <c r="Y311" s="39"/>
      <c r="Z311" s="39"/>
      <c r="AA311" s="39"/>
      <c r="AB311" s="39"/>
      <c r="AC311" s="39"/>
      <c r="AD311" s="39"/>
      <c r="AE311" s="39"/>
      <c r="AR311" s="228" t="s">
        <v>262</v>
      </c>
      <c r="AT311" s="228" t="s">
        <v>184</v>
      </c>
      <c r="AU311" s="228" t="s">
        <v>89</v>
      </c>
      <c r="AY311" s="18" t="s">
        <v>181</v>
      </c>
      <c r="BE311" s="229">
        <f>IF(O311="základní",K311,0)</f>
        <v>0</v>
      </c>
      <c r="BF311" s="229">
        <f>IF(O311="snížená",K311,0)</f>
        <v>0</v>
      </c>
      <c r="BG311" s="229">
        <f>IF(O311="zákl. přenesená",K311,0)</f>
        <v>0</v>
      </c>
      <c r="BH311" s="229">
        <f>IF(O311="sníž. přenesená",K311,0)</f>
        <v>0</v>
      </c>
      <c r="BI311" s="229">
        <f>IF(O311="nulová",K311,0)</f>
        <v>0</v>
      </c>
      <c r="BJ311" s="18" t="s">
        <v>83</v>
      </c>
      <c r="BK311" s="229">
        <f>ROUND(P311*H311,2)</f>
        <v>0</v>
      </c>
      <c r="BL311" s="18" t="s">
        <v>262</v>
      </c>
      <c r="BM311" s="228" t="s">
        <v>420</v>
      </c>
    </row>
    <row r="312" spans="1:51" s="13" customFormat="1" ht="12">
      <c r="A312" s="13"/>
      <c r="B312" s="230"/>
      <c r="C312" s="231"/>
      <c r="D312" s="232" t="s">
        <v>190</v>
      </c>
      <c r="E312" s="233" t="s">
        <v>1</v>
      </c>
      <c r="F312" s="234" t="s">
        <v>421</v>
      </c>
      <c r="G312" s="231"/>
      <c r="H312" s="233" t="s">
        <v>1</v>
      </c>
      <c r="I312" s="235"/>
      <c r="J312" s="235"/>
      <c r="K312" s="231"/>
      <c r="L312" s="231"/>
      <c r="M312" s="236"/>
      <c r="N312" s="237"/>
      <c r="O312" s="238"/>
      <c r="P312" s="238"/>
      <c r="Q312" s="238"/>
      <c r="R312" s="238"/>
      <c r="S312" s="238"/>
      <c r="T312" s="238"/>
      <c r="U312" s="238"/>
      <c r="V312" s="238"/>
      <c r="W312" s="238"/>
      <c r="X312" s="239"/>
      <c r="Y312" s="13"/>
      <c r="Z312" s="13"/>
      <c r="AA312" s="13"/>
      <c r="AB312" s="13"/>
      <c r="AC312" s="13"/>
      <c r="AD312" s="13"/>
      <c r="AE312" s="13"/>
      <c r="AT312" s="240" t="s">
        <v>190</v>
      </c>
      <c r="AU312" s="240" t="s">
        <v>89</v>
      </c>
      <c r="AV312" s="13" t="s">
        <v>83</v>
      </c>
      <c r="AW312" s="13" t="s">
        <v>5</v>
      </c>
      <c r="AX312" s="13" t="s">
        <v>78</v>
      </c>
      <c r="AY312" s="240" t="s">
        <v>181</v>
      </c>
    </row>
    <row r="313" spans="1:51" s="14" customFormat="1" ht="12">
      <c r="A313" s="14"/>
      <c r="B313" s="241"/>
      <c r="C313" s="242"/>
      <c r="D313" s="232" t="s">
        <v>190</v>
      </c>
      <c r="E313" s="243" t="s">
        <v>1</v>
      </c>
      <c r="F313" s="244" t="s">
        <v>422</v>
      </c>
      <c r="G313" s="242"/>
      <c r="H313" s="245">
        <v>509.54</v>
      </c>
      <c r="I313" s="246"/>
      <c r="J313" s="246"/>
      <c r="K313" s="242"/>
      <c r="L313" s="242"/>
      <c r="M313" s="247"/>
      <c r="N313" s="248"/>
      <c r="O313" s="249"/>
      <c r="P313" s="249"/>
      <c r="Q313" s="249"/>
      <c r="R313" s="249"/>
      <c r="S313" s="249"/>
      <c r="T313" s="249"/>
      <c r="U313" s="249"/>
      <c r="V313" s="249"/>
      <c r="W313" s="249"/>
      <c r="X313" s="250"/>
      <c r="Y313" s="14"/>
      <c r="Z313" s="14"/>
      <c r="AA313" s="14"/>
      <c r="AB313" s="14"/>
      <c r="AC313" s="14"/>
      <c r="AD313" s="14"/>
      <c r="AE313" s="14"/>
      <c r="AT313" s="251" t="s">
        <v>190</v>
      </c>
      <c r="AU313" s="251" t="s">
        <v>89</v>
      </c>
      <c r="AV313" s="14" t="s">
        <v>89</v>
      </c>
      <c r="AW313" s="14" t="s">
        <v>5</v>
      </c>
      <c r="AX313" s="14" t="s">
        <v>78</v>
      </c>
      <c r="AY313" s="251" t="s">
        <v>181</v>
      </c>
    </row>
    <row r="314" spans="1:51" s="13" customFormat="1" ht="12">
      <c r="A314" s="13"/>
      <c r="B314" s="230"/>
      <c r="C314" s="231"/>
      <c r="D314" s="232" t="s">
        <v>190</v>
      </c>
      <c r="E314" s="233" t="s">
        <v>1</v>
      </c>
      <c r="F314" s="234" t="s">
        <v>423</v>
      </c>
      <c r="G314" s="231"/>
      <c r="H314" s="233" t="s">
        <v>1</v>
      </c>
      <c r="I314" s="235"/>
      <c r="J314" s="235"/>
      <c r="K314" s="231"/>
      <c r="L314" s="231"/>
      <c r="M314" s="236"/>
      <c r="N314" s="237"/>
      <c r="O314" s="238"/>
      <c r="P314" s="238"/>
      <c r="Q314" s="238"/>
      <c r="R314" s="238"/>
      <c r="S314" s="238"/>
      <c r="T314" s="238"/>
      <c r="U314" s="238"/>
      <c r="V314" s="238"/>
      <c r="W314" s="238"/>
      <c r="X314" s="239"/>
      <c r="Y314" s="13"/>
      <c r="Z314" s="13"/>
      <c r="AA314" s="13"/>
      <c r="AB314" s="13"/>
      <c r="AC314" s="13"/>
      <c r="AD314" s="13"/>
      <c r="AE314" s="13"/>
      <c r="AT314" s="240" t="s">
        <v>190</v>
      </c>
      <c r="AU314" s="240" t="s">
        <v>89</v>
      </c>
      <c r="AV314" s="13" t="s">
        <v>83</v>
      </c>
      <c r="AW314" s="13" t="s">
        <v>5</v>
      </c>
      <c r="AX314" s="13" t="s">
        <v>78</v>
      </c>
      <c r="AY314" s="240" t="s">
        <v>181</v>
      </c>
    </row>
    <row r="315" spans="1:51" s="14" customFormat="1" ht="12">
      <c r="A315" s="14"/>
      <c r="B315" s="241"/>
      <c r="C315" s="242"/>
      <c r="D315" s="232" t="s">
        <v>190</v>
      </c>
      <c r="E315" s="243" t="s">
        <v>1</v>
      </c>
      <c r="F315" s="244" t="s">
        <v>424</v>
      </c>
      <c r="G315" s="242"/>
      <c r="H315" s="245">
        <v>124.378</v>
      </c>
      <c r="I315" s="246"/>
      <c r="J315" s="246"/>
      <c r="K315" s="242"/>
      <c r="L315" s="242"/>
      <c r="M315" s="247"/>
      <c r="N315" s="248"/>
      <c r="O315" s="249"/>
      <c r="P315" s="249"/>
      <c r="Q315" s="249"/>
      <c r="R315" s="249"/>
      <c r="S315" s="249"/>
      <c r="T315" s="249"/>
      <c r="U315" s="249"/>
      <c r="V315" s="249"/>
      <c r="W315" s="249"/>
      <c r="X315" s="250"/>
      <c r="Y315" s="14"/>
      <c r="Z315" s="14"/>
      <c r="AA315" s="14"/>
      <c r="AB315" s="14"/>
      <c r="AC315" s="14"/>
      <c r="AD315" s="14"/>
      <c r="AE315" s="14"/>
      <c r="AT315" s="251" t="s">
        <v>190</v>
      </c>
      <c r="AU315" s="251" t="s">
        <v>89</v>
      </c>
      <c r="AV315" s="14" t="s">
        <v>89</v>
      </c>
      <c r="AW315" s="14" t="s">
        <v>5</v>
      </c>
      <c r="AX315" s="14" t="s">
        <v>78</v>
      </c>
      <c r="AY315" s="251" t="s">
        <v>181</v>
      </c>
    </row>
    <row r="316" spans="1:51" s="14" customFormat="1" ht="12">
      <c r="A316" s="14"/>
      <c r="B316" s="241"/>
      <c r="C316" s="242"/>
      <c r="D316" s="232" t="s">
        <v>190</v>
      </c>
      <c r="E316" s="243" t="s">
        <v>1</v>
      </c>
      <c r="F316" s="244" t="s">
        <v>425</v>
      </c>
      <c r="G316" s="242"/>
      <c r="H316" s="245">
        <v>21.5</v>
      </c>
      <c r="I316" s="246"/>
      <c r="J316" s="246"/>
      <c r="K316" s="242"/>
      <c r="L316" s="242"/>
      <c r="M316" s="247"/>
      <c r="N316" s="248"/>
      <c r="O316" s="249"/>
      <c r="P316" s="249"/>
      <c r="Q316" s="249"/>
      <c r="R316" s="249"/>
      <c r="S316" s="249"/>
      <c r="T316" s="249"/>
      <c r="U316" s="249"/>
      <c r="V316" s="249"/>
      <c r="W316" s="249"/>
      <c r="X316" s="250"/>
      <c r="Y316" s="14"/>
      <c r="Z316" s="14"/>
      <c r="AA316" s="14"/>
      <c r="AB316" s="14"/>
      <c r="AC316" s="14"/>
      <c r="AD316" s="14"/>
      <c r="AE316" s="14"/>
      <c r="AT316" s="251" t="s">
        <v>190</v>
      </c>
      <c r="AU316" s="251" t="s">
        <v>89</v>
      </c>
      <c r="AV316" s="14" t="s">
        <v>89</v>
      </c>
      <c r="AW316" s="14" t="s">
        <v>5</v>
      </c>
      <c r="AX316" s="14" t="s">
        <v>78</v>
      </c>
      <c r="AY316" s="251" t="s">
        <v>181</v>
      </c>
    </row>
    <row r="317" spans="1:51" s="15" customFormat="1" ht="12">
      <c r="A317" s="15"/>
      <c r="B317" s="252"/>
      <c r="C317" s="253"/>
      <c r="D317" s="232" t="s">
        <v>190</v>
      </c>
      <c r="E317" s="254" t="s">
        <v>1</v>
      </c>
      <c r="F317" s="255" t="s">
        <v>193</v>
      </c>
      <c r="G317" s="253"/>
      <c r="H317" s="256">
        <v>655.418</v>
      </c>
      <c r="I317" s="257"/>
      <c r="J317" s="257"/>
      <c r="K317" s="253"/>
      <c r="L317" s="253"/>
      <c r="M317" s="258"/>
      <c r="N317" s="259"/>
      <c r="O317" s="260"/>
      <c r="P317" s="260"/>
      <c r="Q317" s="260"/>
      <c r="R317" s="260"/>
      <c r="S317" s="260"/>
      <c r="T317" s="260"/>
      <c r="U317" s="260"/>
      <c r="V317" s="260"/>
      <c r="W317" s="260"/>
      <c r="X317" s="261"/>
      <c r="Y317" s="15"/>
      <c r="Z317" s="15"/>
      <c r="AA317" s="15"/>
      <c r="AB317" s="15"/>
      <c r="AC317" s="15"/>
      <c r="AD317" s="15"/>
      <c r="AE317" s="15"/>
      <c r="AT317" s="262" t="s">
        <v>190</v>
      </c>
      <c r="AU317" s="262" t="s">
        <v>89</v>
      </c>
      <c r="AV317" s="15" t="s">
        <v>188</v>
      </c>
      <c r="AW317" s="15" t="s">
        <v>5</v>
      </c>
      <c r="AX317" s="15" t="s">
        <v>83</v>
      </c>
      <c r="AY317" s="262" t="s">
        <v>181</v>
      </c>
    </row>
    <row r="318" spans="1:65" s="2" customFormat="1" ht="24.15" customHeight="1">
      <c r="A318" s="39"/>
      <c r="B318" s="40"/>
      <c r="C318" s="263" t="s">
        <v>426</v>
      </c>
      <c r="D318" s="263" t="s">
        <v>194</v>
      </c>
      <c r="E318" s="264" t="s">
        <v>427</v>
      </c>
      <c r="F318" s="265" t="s">
        <v>428</v>
      </c>
      <c r="G318" s="266" t="s">
        <v>87</v>
      </c>
      <c r="H318" s="267">
        <v>267.509</v>
      </c>
      <c r="I318" s="268"/>
      <c r="J318" s="269"/>
      <c r="K318" s="270">
        <f>ROUND(P318*H318,2)</f>
        <v>0</v>
      </c>
      <c r="L318" s="265" t="s">
        <v>187</v>
      </c>
      <c r="M318" s="271"/>
      <c r="N318" s="272" t="s">
        <v>1</v>
      </c>
      <c r="O318" s="224" t="s">
        <v>41</v>
      </c>
      <c r="P318" s="225">
        <f>I318+J318</f>
        <v>0</v>
      </c>
      <c r="Q318" s="225">
        <f>ROUND(I318*H318,2)</f>
        <v>0</v>
      </c>
      <c r="R318" s="225">
        <f>ROUND(J318*H318,2)</f>
        <v>0</v>
      </c>
      <c r="S318" s="92"/>
      <c r="T318" s="226">
        <f>S318*H318</f>
        <v>0</v>
      </c>
      <c r="U318" s="226">
        <v>0.00425</v>
      </c>
      <c r="V318" s="226">
        <f>U318*H318</f>
        <v>1.13691325</v>
      </c>
      <c r="W318" s="226">
        <v>0</v>
      </c>
      <c r="X318" s="227">
        <f>W318*H318</f>
        <v>0</v>
      </c>
      <c r="Y318" s="39"/>
      <c r="Z318" s="39"/>
      <c r="AA318" s="39"/>
      <c r="AB318" s="39"/>
      <c r="AC318" s="39"/>
      <c r="AD318" s="39"/>
      <c r="AE318" s="39"/>
      <c r="AR318" s="228" t="s">
        <v>323</v>
      </c>
      <c r="AT318" s="228" t="s">
        <v>194</v>
      </c>
      <c r="AU318" s="228" t="s">
        <v>89</v>
      </c>
      <c r="AY318" s="18" t="s">
        <v>181</v>
      </c>
      <c r="BE318" s="229">
        <f>IF(O318="základní",K318,0)</f>
        <v>0</v>
      </c>
      <c r="BF318" s="229">
        <f>IF(O318="snížená",K318,0)</f>
        <v>0</v>
      </c>
      <c r="BG318" s="229">
        <f>IF(O318="zákl. přenesená",K318,0)</f>
        <v>0</v>
      </c>
      <c r="BH318" s="229">
        <f>IF(O318="sníž. přenesená",K318,0)</f>
        <v>0</v>
      </c>
      <c r="BI318" s="229">
        <f>IF(O318="nulová",K318,0)</f>
        <v>0</v>
      </c>
      <c r="BJ318" s="18" t="s">
        <v>83</v>
      </c>
      <c r="BK318" s="229">
        <f>ROUND(P318*H318,2)</f>
        <v>0</v>
      </c>
      <c r="BL318" s="18" t="s">
        <v>262</v>
      </c>
      <c r="BM318" s="228" t="s">
        <v>429</v>
      </c>
    </row>
    <row r="319" spans="1:51" s="14" customFormat="1" ht="12">
      <c r="A319" s="14"/>
      <c r="B319" s="241"/>
      <c r="C319" s="242"/>
      <c r="D319" s="232" t="s">
        <v>190</v>
      </c>
      <c r="E319" s="243" t="s">
        <v>1</v>
      </c>
      <c r="F319" s="244" t="s">
        <v>123</v>
      </c>
      <c r="G319" s="242"/>
      <c r="H319" s="245">
        <v>254.77</v>
      </c>
      <c r="I319" s="246"/>
      <c r="J319" s="246"/>
      <c r="K319" s="242"/>
      <c r="L319" s="242"/>
      <c r="M319" s="247"/>
      <c r="N319" s="248"/>
      <c r="O319" s="249"/>
      <c r="P319" s="249"/>
      <c r="Q319" s="249"/>
      <c r="R319" s="249"/>
      <c r="S319" s="249"/>
      <c r="T319" s="249"/>
      <c r="U319" s="249"/>
      <c r="V319" s="249"/>
      <c r="W319" s="249"/>
      <c r="X319" s="250"/>
      <c r="Y319" s="14"/>
      <c r="Z319" s="14"/>
      <c r="AA319" s="14"/>
      <c r="AB319" s="14"/>
      <c r="AC319" s="14"/>
      <c r="AD319" s="14"/>
      <c r="AE319" s="14"/>
      <c r="AT319" s="251" t="s">
        <v>190</v>
      </c>
      <c r="AU319" s="251" t="s">
        <v>89</v>
      </c>
      <c r="AV319" s="14" t="s">
        <v>89</v>
      </c>
      <c r="AW319" s="14" t="s">
        <v>5</v>
      </c>
      <c r="AX319" s="14" t="s">
        <v>78</v>
      </c>
      <c r="AY319" s="251" t="s">
        <v>181</v>
      </c>
    </row>
    <row r="320" spans="1:51" s="15" customFormat="1" ht="12">
      <c r="A320" s="15"/>
      <c r="B320" s="252"/>
      <c r="C320" s="253"/>
      <c r="D320" s="232" t="s">
        <v>190</v>
      </c>
      <c r="E320" s="254" t="s">
        <v>1</v>
      </c>
      <c r="F320" s="255" t="s">
        <v>193</v>
      </c>
      <c r="G320" s="253"/>
      <c r="H320" s="256">
        <v>254.77</v>
      </c>
      <c r="I320" s="257"/>
      <c r="J320" s="257"/>
      <c r="K320" s="253"/>
      <c r="L320" s="253"/>
      <c r="M320" s="258"/>
      <c r="N320" s="259"/>
      <c r="O320" s="260"/>
      <c r="P320" s="260"/>
      <c r="Q320" s="260"/>
      <c r="R320" s="260"/>
      <c r="S320" s="260"/>
      <c r="T320" s="260"/>
      <c r="U320" s="260"/>
      <c r="V320" s="260"/>
      <c r="W320" s="260"/>
      <c r="X320" s="261"/>
      <c r="Y320" s="15"/>
      <c r="Z320" s="15"/>
      <c r="AA320" s="15"/>
      <c r="AB320" s="15"/>
      <c r="AC320" s="15"/>
      <c r="AD320" s="15"/>
      <c r="AE320" s="15"/>
      <c r="AT320" s="262" t="s">
        <v>190</v>
      </c>
      <c r="AU320" s="262" t="s">
        <v>89</v>
      </c>
      <c r="AV320" s="15" t="s">
        <v>188</v>
      </c>
      <c r="AW320" s="15" t="s">
        <v>5</v>
      </c>
      <c r="AX320" s="15" t="s">
        <v>83</v>
      </c>
      <c r="AY320" s="262" t="s">
        <v>181</v>
      </c>
    </row>
    <row r="321" spans="1:51" s="14" customFormat="1" ht="12">
      <c r="A321" s="14"/>
      <c r="B321" s="241"/>
      <c r="C321" s="242"/>
      <c r="D321" s="232" t="s">
        <v>190</v>
      </c>
      <c r="E321" s="242"/>
      <c r="F321" s="244" t="s">
        <v>430</v>
      </c>
      <c r="G321" s="242"/>
      <c r="H321" s="245">
        <v>267.509</v>
      </c>
      <c r="I321" s="246"/>
      <c r="J321" s="246"/>
      <c r="K321" s="242"/>
      <c r="L321" s="242"/>
      <c r="M321" s="247"/>
      <c r="N321" s="248"/>
      <c r="O321" s="249"/>
      <c r="P321" s="249"/>
      <c r="Q321" s="249"/>
      <c r="R321" s="249"/>
      <c r="S321" s="249"/>
      <c r="T321" s="249"/>
      <c r="U321" s="249"/>
      <c r="V321" s="249"/>
      <c r="W321" s="249"/>
      <c r="X321" s="250"/>
      <c r="Y321" s="14"/>
      <c r="Z321" s="14"/>
      <c r="AA321" s="14"/>
      <c r="AB321" s="14"/>
      <c r="AC321" s="14"/>
      <c r="AD321" s="14"/>
      <c r="AE321" s="14"/>
      <c r="AT321" s="251" t="s">
        <v>190</v>
      </c>
      <c r="AU321" s="251" t="s">
        <v>89</v>
      </c>
      <c r="AV321" s="14" t="s">
        <v>89</v>
      </c>
      <c r="AW321" s="14" t="s">
        <v>4</v>
      </c>
      <c r="AX321" s="14" t="s">
        <v>83</v>
      </c>
      <c r="AY321" s="251" t="s">
        <v>181</v>
      </c>
    </row>
    <row r="322" spans="1:65" s="2" customFormat="1" ht="24.15" customHeight="1">
      <c r="A322" s="39"/>
      <c r="B322" s="40"/>
      <c r="C322" s="263" t="s">
        <v>431</v>
      </c>
      <c r="D322" s="263" t="s">
        <v>194</v>
      </c>
      <c r="E322" s="264" t="s">
        <v>432</v>
      </c>
      <c r="F322" s="265" t="s">
        <v>433</v>
      </c>
      <c r="G322" s="266" t="s">
        <v>87</v>
      </c>
      <c r="H322" s="267">
        <v>154</v>
      </c>
      <c r="I322" s="268"/>
      <c r="J322" s="269"/>
      <c r="K322" s="270">
        <f>ROUND(P322*H322,2)</f>
        <v>0</v>
      </c>
      <c r="L322" s="265" t="s">
        <v>187</v>
      </c>
      <c r="M322" s="271"/>
      <c r="N322" s="272" t="s">
        <v>1</v>
      </c>
      <c r="O322" s="224" t="s">
        <v>41</v>
      </c>
      <c r="P322" s="225">
        <f>I322+J322</f>
        <v>0</v>
      </c>
      <c r="Q322" s="225">
        <f>ROUND(I322*H322,2)</f>
        <v>0</v>
      </c>
      <c r="R322" s="225">
        <f>ROUND(J322*H322,2)</f>
        <v>0</v>
      </c>
      <c r="S322" s="92"/>
      <c r="T322" s="226">
        <f>S322*H322</f>
        <v>0</v>
      </c>
      <c r="U322" s="226">
        <v>0.00375</v>
      </c>
      <c r="V322" s="226">
        <f>U322*H322</f>
        <v>0.5775</v>
      </c>
      <c r="W322" s="226">
        <v>0</v>
      </c>
      <c r="X322" s="227">
        <f>W322*H322</f>
        <v>0</v>
      </c>
      <c r="Y322" s="39"/>
      <c r="Z322" s="39"/>
      <c r="AA322" s="39"/>
      <c r="AB322" s="39"/>
      <c r="AC322" s="39"/>
      <c r="AD322" s="39"/>
      <c r="AE322" s="39"/>
      <c r="AR322" s="228" t="s">
        <v>323</v>
      </c>
      <c r="AT322" s="228" t="s">
        <v>194</v>
      </c>
      <c r="AU322" s="228" t="s">
        <v>89</v>
      </c>
      <c r="AY322" s="18" t="s">
        <v>181</v>
      </c>
      <c r="BE322" s="229">
        <f>IF(O322="základní",K322,0)</f>
        <v>0</v>
      </c>
      <c r="BF322" s="229">
        <f>IF(O322="snížená",K322,0)</f>
        <v>0</v>
      </c>
      <c r="BG322" s="229">
        <f>IF(O322="zákl. přenesená",K322,0)</f>
        <v>0</v>
      </c>
      <c r="BH322" s="229">
        <f>IF(O322="sníž. přenesená",K322,0)</f>
        <v>0</v>
      </c>
      <c r="BI322" s="229">
        <f>IF(O322="nulová",K322,0)</f>
        <v>0</v>
      </c>
      <c r="BJ322" s="18" t="s">
        <v>83</v>
      </c>
      <c r="BK322" s="229">
        <f>ROUND(P322*H322,2)</f>
        <v>0</v>
      </c>
      <c r="BL322" s="18" t="s">
        <v>262</v>
      </c>
      <c r="BM322" s="228" t="s">
        <v>434</v>
      </c>
    </row>
    <row r="323" spans="1:51" s="13" customFormat="1" ht="12">
      <c r="A323" s="13"/>
      <c r="B323" s="230"/>
      <c r="C323" s="231"/>
      <c r="D323" s="232" t="s">
        <v>190</v>
      </c>
      <c r="E323" s="233" t="s">
        <v>1</v>
      </c>
      <c r="F323" s="234" t="s">
        <v>435</v>
      </c>
      <c r="G323" s="231"/>
      <c r="H323" s="233" t="s">
        <v>1</v>
      </c>
      <c r="I323" s="235"/>
      <c r="J323" s="235"/>
      <c r="K323" s="231"/>
      <c r="L323" s="231"/>
      <c r="M323" s="236"/>
      <c r="N323" s="237"/>
      <c r="O323" s="238"/>
      <c r="P323" s="238"/>
      <c r="Q323" s="238"/>
      <c r="R323" s="238"/>
      <c r="S323" s="238"/>
      <c r="T323" s="238"/>
      <c r="U323" s="238"/>
      <c r="V323" s="238"/>
      <c r="W323" s="238"/>
      <c r="X323" s="239"/>
      <c r="Y323" s="13"/>
      <c r="Z323" s="13"/>
      <c r="AA323" s="13"/>
      <c r="AB323" s="13"/>
      <c r="AC323" s="13"/>
      <c r="AD323" s="13"/>
      <c r="AE323" s="13"/>
      <c r="AT323" s="240" t="s">
        <v>190</v>
      </c>
      <c r="AU323" s="240" t="s">
        <v>89</v>
      </c>
      <c r="AV323" s="13" t="s">
        <v>83</v>
      </c>
      <c r="AW323" s="13" t="s">
        <v>5</v>
      </c>
      <c r="AX323" s="13" t="s">
        <v>78</v>
      </c>
      <c r="AY323" s="240" t="s">
        <v>181</v>
      </c>
    </row>
    <row r="324" spans="1:51" s="13" customFormat="1" ht="12">
      <c r="A324" s="13"/>
      <c r="B324" s="230"/>
      <c r="C324" s="231"/>
      <c r="D324" s="232" t="s">
        <v>190</v>
      </c>
      <c r="E324" s="233" t="s">
        <v>1</v>
      </c>
      <c r="F324" s="234" t="s">
        <v>436</v>
      </c>
      <c r="G324" s="231"/>
      <c r="H324" s="233" t="s">
        <v>1</v>
      </c>
      <c r="I324" s="235"/>
      <c r="J324" s="235"/>
      <c r="K324" s="231"/>
      <c r="L324" s="231"/>
      <c r="M324" s="236"/>
      <c r="N324" s="237"/>
      <c r="O324" s="238"/>
      <c r="P324" s="238"/>
      <c r="Q324" s="238"/>
      <c r="R324" s="238"/>
      <c r="S324" s="238"/>
      <c r="T324" s="238"/>
      <c r="U324" s="238"/>
      <c r="V324" s="238"/>
      <c r="W324" s="238"/>
      <c r="X324" s="239"/>
      <c r="Y324" s="13"/>
      <c r="Z324" s="13"/>
      <c r="AA324" s="13"/>
      <c r="AB324" s="13"/>
      <c r="AC324" s="13"/>
      <c r="AD324" s="13"/>
      <c r="AE324" s="13"/>
      <c r="AT324" s="240" t="s">
        <v>190</v>
      </c>
      <c r="AU324" s="240" t="s">
        <v>89</v>
      </c>
      <c r="AV324" s="13" t="s">
        <v>83</v>
      </c>
      <c r="AW324" s="13" t="s">
        <v>5</v>
      </c>
      <c r="AX324" s="13" t="s">
        <v>78</v>
      </c>
      <c r="AY324" s="240" t="s">
        <v>181</v>
      </c>
    </row>
    <row r="325" spans="1:51" s="14" customFormat="1" ht="12">
      <c r="A325" s="14"/>
      <c r="B325" s="241"/>
      <c r="C325" s="242"/>
      <c r="D325" s="232" t="s">
        <v>190</v>
      </c>
      <c r="E325" s="243" t="s">
        <v>1</v>
      </c>
      <c r="F325" s="244" t="s">
        <v>437</v>
      </c>
      <c r="G325" s="242"/>
      <c r="H325" s="245">
        <v>132</v>
      </c>
      <c r="I325" s="246"/>
      <c r="J325" s="246"/>
      <c r="K325" s="242"/>
      <c r="L325" s="242"/>
      <c r="M325" s="247"/>
      <c r="N325" s="248"/>
      <c r="O325" s="249"/>
      <c r="P325" s="249"/>
      <c r="Q325" s="249"/>
      <c r="R325" s="249"/>
      <c r="S325" s="249"/>
      <c r="T325" s="249"/>
      <c r="U325" s="249"/>
      <c r="V325" s="249"/>
      <c r="W325" s="249"/>
      <c r="X325" s="250"/>
      <c r="Y325" s="14"/>
      <c r="Z325" s="14"/>
      <c r="AA325" s="14"/>
      <c r="AB325" s="14"/>
      <c r="AC325" s="14"/>
      <c r="AD325" s="14"/>
      <c r="AE325" s="14"/>
      <c r="AT325" s="251" t="s">
        <v>190</v>
      </c>
      <c r="AU325" s="251" t="s">
        <v>89</v>
      </c>
      <c r="AV325" s="14" t="s">
        <v>89</v>
      </c>
      <c r="AW325" s="14" t="s">
        <v>5</v>
      </c>
      <c r="AX325" s="14" t="s">
        <v>78</v>
      </c>
      <c r="AY325" s="251" t="s">
        <v>181</v>
      </c>
    </row>
    <row r="326" spans="1:51" s="14" customFormat="1" ht="12">
      <c r="A326" s="14"/>
      <c r="B326" s="241"/>
      <c r="C326" s="242"/>
      <c r="D326" s="232" t="s">
        <v>190</v>
      </c>
      <c r="E326" s="243" t="s">
        <v>1</v>
      </c>
      <c r="F326" s="244" t="s">
        <v>438</v>
      </c>
      <c r="G326" s="242"/>
      <c r="H326" s="245">
        <v>22</v>
      </c>
      <c r="I326" s="246"/>
      <c r="J326" s="246"/>
      <c r="K326" s="242"/>
      <c r="L326" s="242"/>
      <c r="M326" s="247"/>
      <c r="N326" s="248"/>
      <c r="O326" s="249"/>
      <c r="P326" s="249"/>
      <c r="Q326" s="249"/>
      <c r="R326" s="249"/>
      <c r="S326" s="249"/>
      <c r="T326" s="249"/>
      <c r="U326" s="249"/>
      <c r="V326" s="249"/>
      <c r="W326" s="249"/>
      <c r="X326" s="250"/>
      <c r="Y326" s="14"/>
      <c r="Z326" s="14"/>
      <c r="AA326" s="14"/>
      <c r="AB326" s="14"/>
      <c r="AC326" s="14"/>
      <c r="AD326" s="14"/>
      <c r="AE326" s="14"/>
      <c r="AT326" s="251" t="s">
        <v>190</v>
      </c>
      <c r="AU326" s="251" t="s">
        <v>89</v>
      </c>
      <c r="AV326" s="14" t="s">
        <v>89</v>
      </c>
      <c r="AW326" s="14" t="s">
        <v>5</v>
      </c>
      <c r="AX326" s="14" t="s">
        <v>78</v>
      </c>
      <c r="AY326" s="251" t="s">
        <v>181</v>
      </c>
    </row>
    <row r="327" spans="1:51" s="15" customFormat="1" ht="12">
      <c r="A327" s="15"/>
      <c r="B327" s="252"/>
      <c r="C327" s="253"/>
      <c r="D327" s="232" t="s">
        <v>190</v>
      </c>
      <c r="E327" s="254" t="s">
        <v>1</v>
      </c>
      <c r="F327" s="255" t="s">
        <v>193</v>
      </c>
      <c r="G327" s="253"/>
      <c r="H327" s="256">
        <v>154</v>
      </c>
      <c r="I327" s="257"/>
      <c r="J327" s="257"/>
      <c r="K327" s="253"/>
      <c r="L327" s="253"/>
      <c r="M327" s="258"/>
      <c r="N327" s="259"/>
      <c r="O327" s="260"/>
      <c r="P327" s="260"/>
      <c r="Q327" s="260"/>
      <c r="R327" s="260"/>
      <c r="S327" s="260"/>
      <c r="T327" s="260"/>
      <c r="U327" s="260"/>
      <c r="V327" s="260"/>
      <c r="W327" s="260"/>
      <c r="X327" s="261"/>
      <c r="Y327" s="15"/>
      <c r="Z327" s="15"/>
      <c r="AA327" s="15"/>
      <c r="AB327" s="15"/>
      <c r="AC327" s="15"/>
      <c r="AD327" s="15"/>
      <c r="AE327" s="15"/>
      <c r="AT327" s="262" t="s">
        <v>190</v>
      </c>
      <c r="AU327" s="262" t="s">
        <v>89</v>
      </c>
      <c r="AV327" s="15" t="s">
        <v>188</v>
      </c>
      <c r="AW327" s="15" t="s">
        <v>5</v>
      </c>
      <c r="AX327" s="15" t="s">
        <v>83</v>
      </c>
      <c r="AY327" s="262" t="s">
        <v>181</v>
      </c>
    </row>
    <row r="328" spans="1:65" s="2" customFormat="1" ht="24.15" customHeight="1">
      <c r="A328" s="39"/>
      <c r="B328" s="40"/>
      <c r="C328" s="263" t="s">
        <v>439</v>
      </c>
      <c r="D328" s="263" t="s">
        <v>194</v>
      </c>
      <c r="E328" s="264" t="s">
        <v>440</v>
      </c>
      <c r="F328" s="265" t="s">
        <v>441</v>
      </c>
      <c r="G328" s="266" t="s">
        <v>242</v>
      </c>
      <c r="H328" s="267">
        <v>31.9</v>
      </c>
      <c r="I328" s="268"/>
      <c r="J328" s="269"/>
      <c r="K328" s="270">
        <f>ROUND(P328*H328,2)</f>
        <v>0</v>
      </c>
      <c r="L328" s="265" t="s">
        <v>187</v>
      </c>
      <c r="M328" s="271"/>
      <c r="N328" s="272" t="s">
        <v>1</v>
      </c>
      <c r="O328" s="224" t="s">
        <v>41</v>
      </c>
      <c r="P328" s="225">
        <f>I328+J328</f>
        <v>0</v>
      </c>
      <c r="Q328" s="225">
        <f>ROUND(I328*H328,2)</f>
        <v>0</v>
      </c>
      <c r="R328" s="225">
        <f>ROUND(J328*H328,2)</f>
        <v>0</v>
      </c>
      <c r="S328" s="92"/>
      <c r="T328" s="226">
        <f>S328*H328</f>
        <v>0</v>
      </c>
      <c r="U328" s="226">
        <v>0.02</v>
      </c>
      <c r="V328" s="226">
        <f>U328*H328</f>
        <v>0.638</v>
      </c>
      <c r="W328" s="226">
        <v>0</v>
      </c>
      <c r="X328" s="227">
        <f>W328*H328</f>
        <v>0</v>
      </c>
      <c r="Y328" s="39"/>
      <c r="Z328" s="39"/>
      <c r="AA328" s="39"/>
      <c r="AB328" s="39"/>
      <c r="AC328" s="39"/>
      <c r="AD328" s="39"/>
      <c r="AE328" s="39"/>
      <c r="AR328" s="228" t="s">
        <v>323</v>
      </c>
      <c r="AT328" s="228" t="s">
        <v>194</v>
      </c>
      <c r="AU328" s="228" t="s">
        <v>89</v>
      </c>
      <c r="AY328" s="18" t="s">
        <v>181</v>
      </c>
      <c r="BE328" s="229">
        <f>IF(O328="základní",K328,0)</f>
        <v>0</v>
      </c>
      <c r="BF328" s="229">
        <f>IF(O328="snížená",K328,0)</f>
        <v>0</v>
      </c>
      <c r="BG328" s="229">
        <f>IF(O328="zákl. přenesená",K328,0)</f>
        <v>0</v>
      </c>
      <c r="BH328" s="229">
        <f>IF(O328="sníž. přenesená",K328,0)</f>
        <v>0</v>
      </c>
      <c r="BI328" s="229">
        <f>IF(O328="nulová",K328,0)</f>
        <v>0</v>
      </c>
      <c r="BJ328" s="18" t="s">
        <v>83</v>
      </c>
      <c r="BK328" s="229">
        <f>ROUND(P328*H328,2)</f>
        <v>0</v>
      </c>
      <c r="BL328" s="18" t="s">
        <v>262</v>
      </c>
      <c r="BM328" s="228" t="s">
        <v>442</v>
      </c>
    </row>
    <row r="329" spans="1:51" s="13" customFormat="1" ht="12">
      <c r="A329" s="13"/>
      <c r="B329" s="230"/>
      <c r="C329" s="231"/>
      <c r="D329" s="232" t="s">
        <v>190</v>
      </c>
      <c r="E329" s="233" t="s">
        <v>1</v>
      </c>
      <c r="F329" s="234" t="s">
        <v>443</v>
      </c>
      <c r="G329" s="231"/>
      <c r="H329" s="233" t="s">
        <v>1</v>
      </c>
      <c r="I329" s="235"/>
      <c r="J329" s="235"/>
      <c r="K329" s="231"/>
      <c r="L329" s="231"/>
      <c r="M329" s="236"/>
      <c r="N329" s="237"/>
      <c r="O329" s="238"/>
      <c r="P329" s="238"/>
      <c r="Q329" s="238"/>
      <c r="R329" s="238"/>
      <c r="S329" s="238"/>
      <c r="T329" s="238"/>
      <c r="U329" s="238"/>
      <c r="V329" s="238"/>
      <c r="W329" s="238"/>
      <c r="X329" s="239"/>
      <c r="Y329" s="13"/>
      <c r="Z329" s="13"/>
      <c r="AA329" s="13"/>
      <c r="AB329" s="13"/>
      <c r="AC329" s="13"/>
      <c r="AD329" s="13"/>
      <c r="AE329" s="13"/>
      <c r="AT329" s="240" t="s">
        <v>190</v>
      </c>
      <c r="AU329" s="240" t="s">
        <v>89</v>
      </c>
      <c r="AV329" s="13" t="s">
        <v>83</v>
      </c>
      <c r="AW329" s="13" t="s">
        <v>5</v>
      </c>
      <c r="AX329" s="13" t="s">
        <v>78</v>
      </c>
      <c r="AY329" s="240" t="s">
        <v>181</v>
      </c>
    </row>
    <row r="330" spans="1:51" s="13" customFormat="1" ht="12">
      <c r="A330" s="13"/>
      <c r="B330" s="230"/>
      <c r="C330" s="231"/>
      <c r="D330" s="232" t="s">
        <v>190</v>
      </c>
      <c r="E330" s="233" t="s">
        <v>1</v>
      </c>
      <c r="F330" s="234" t="s">
        <v>444</v>
      </c>
      <c r="G330" s="231"/>
      <c r="H330" s="233" t="s">
        <v>1</v>
      </c>
      <c r="I330" s="235"/>
      <c r="J330" s="235"/>
      <c r="K330" s="231"/>
      <c r="L330" s="231"/>
      <c r="M330" s="236"/>
      <c r="N330" s="237"/>
      <c r="O330" s="238"/>
      <c r="P330" s="238"/>
      <c r="Q330" s="238"/>
      <c r="R330" s="238"/>
      <c r="S330" s="238"/>
      <c r="T330" s="238"/>
      <c r="U330" s="238"/>
      <c r="V330" s="238"/>
      <c r="W330" s="238"/>
      <c r="X330" s="239"/>
      <c r="Y330" s="13"/>
      <c r="Z330" s="13"/>
      <c r="AA330" s="13"/>
      <c r="AB330" s="13"/>
      <c r="AC330" s="13"/>
      <c r="AD330" s="13"/>
      <c r="AE330" s="13"/>
      <c r="AT330" s="240" t="s">
        <v>190</v>
      </c>
      <c r="AU330" s="240" t="s">
        <v>89</v>
      </c>
      <c r="AV330" s="13" t="s">
        <v>83</v>
      </c>
      <c r="AW330" s="13" t="s">
        <v>5</v>
      </c>
      <c r="AX330" s="13" t="s">
        <v>78</v>
      </c>
      <c r="AY330" s="240" t="s">
        <v>181</v>
      </c>
    </row>
    <row r="331" spans="1:51" s="14" customFormat="1" ht="12">
      <c r="A331" s="14"/>
      <c r="B331" s="241"/>
      <c r="C331" s="242"/>
      <c r="D331" s="232" t="s">
        <v>190</v>
      </c>
      <c r="E331" s="243" t="s">
        <v>1</v>
      </c>
      <c r="F331" s="244" t="s">
        <v>341</v>
      </c>
      <c r="G331" s="242"/>
      <c r="H331" s="245">
        <v>29</v>
      </c>
      <c r="I331" s="246"/>
      <c r="J331" s="246"/>
      <c r="K331" s="242"/>
      <c r="L331" s="242"/>
      <c r="M331" s="247"/>
      <c r="N331" s="248"/>
      <c r="O331" s="249"/>
      <c r="P331" s="249"/>
      <c r="Q331" s="249"/>
      <c r="R331" s="249"/>
      <c r="S331" s="249"/>
      <c r="T331" s="249"/>
      <c r="U331" s="249"/>
      <c r="V331" s="249"/>
      <c r="W331" s="249"/>
      <c r="X331" s="250"/>
      <c r="Y331" s="14"/>
      <c r="Z331" s="14"/>
      <c r="AA331" s="14"/>
      <c r="AB331" s="14"/>
      <c r="AC331" s="14"/>
      <c r="AD331" s="14"/>
      <c r="AE331" s="14"/>
      <c r="AT331" s="251" t="s">
        <v>190</v>
      </c>
      <c r="AU331" s="251" t="s">
        <v>89</v>
      </c>
      <c r="AV331" s="14" t="s">
        <v>89</v>
      </c>
      <c r="AW331" s="14" t="s">
        <v>5</v>
      </c>
      <c r="AX331" s="14" t="s">
        <v>78</v>
      </c>
      <c r="AY331" s="251" t="s">
        <v>181</v>
      </c>
    </row>
    <row r="332" spans="1:51" s="15" customFormat="1" ht="12">
      <c r="A332" s="15"/>
      <c r="B332" s="252"/>
      <c r="C332" s="253"/>
      <c r="D332" s="232" t="s">
        <v>190</v>
      </c>
      <c r="E332" s="254" t="s">
        <v>1</v>
      </c>
      <c r="F332" s="255" t="s">
        <v>193</v>
      </c>
      <c r="G332" s="253"/>
      <c r="H332" s="256">
        <v>29</v>
      </c>
      <c r="I332" s="257"/>
      <c r="J332" s="257"/>
      <c r="K332" s="253"/>
      <c r="L332" s="253"/>
      <c r="M332" s="258"/>
      <c r="N332" s="259"/>
      <c r="O332" s="260"/>
      <c r="P332" s="260"/>
      <c r="Q332" s="260"/>
      <c r="R332" s="260"/>
      <c r="S332" s="260"/>
      <c r="T332" s="260"/>
      <c r="U332" s="260"/>
      <c r="V332" s="260"/>
      <c r="W332" s="260"/>
      <c r="X332" s="261"/>
      <c r="Y332" s="15"/>
      <c r="Z332" s="15"/>
      <c r="AA332" s="15"/>
      <c r="AB332" s="15"/>
      <c r="AC332" s="15"/>
      <c r="AD332" s="15"/>
      <c r="AE332" s="15"/>
      <c r="AT332" s="262" t="s">
        <v>190</v>
      </c>
      <c r="AU332" s="262" t="s">
        <v>89</v>
      </c>
      <c r="AV332" s="15" t="s">
        <v>188</v>
      </c>
      <c r="AW332" s="15" t="s">
        <v>5</v>
      </c>
      <c r="AX332" s="15" t="s">
        <v>83</v>
      </c>
      <c r="AY332" s="262" t="s">
        <v>181</v>
      </c>
    </row>
    <row r="333" spans="1:51" s="14" customFormat="1" ht="12">
      <c r="A333" s="14"/>
      <c r="B333" s="241"/>
      <c r="C333" s="242"/>
      <c r="D333" s="232" t="s">
        <v>190</v>
      </c>
      <c r="E333" s="242"/>
      <c r="F333" s="244" t="s">
        <v>445</v>
      </c>
      <c r="G333" s="242"/>
      <c r="H333" s="245">
        <v>31.9</v>
      </c>
      <c r="I333" s="246"/>
      <c r="J333" s="246"/>
      <c r="K333" s="242"/>
      <c r="L333" s="242"/>
      <c r="M333" s="247"/>
      <c r="N333" s="248"/>
      <c r="O333" s="249"/>
      <c r="P333" s="249"/>
      <c r="Q333" s="249"/>
      <c r="R333" s="249"/>
      <c r="S333" s="249"/>
      <c r="T333" s="249"/>
      <c r="U333" s="249"/>
      <c r="V333" s="249"/>
      <c r="W333" s="249"/>
      <c r="X333" s="250"/>
      <c r="Y333" s="14"/>
      <c r="Z333" s="14"/>
      <c r="AA333" s="14"/>
      <c r="AB333" s="14"/>
      <c r="AC333" s="14"/>
      <c r="AD333" s="14"/>
      <c r="AE333" s="14"/>
      <c r="AT333" s="251" t="s">
        <v>190</v>
      </c>
      <c r="AU333" s="251" t="s">
        <v>89</v>
      </c>
      <c r="AV333" s="14" t="s">
        <v>89</v>
      </c>
      <c r="AW333" s="14" t="s">
        <v>4</v>
      </c>
      <c r="AX333" s="14" t="s">
        <v>83</v>
      </c>
      <c r="AY333" s="251" t="s">
        <v>181</v>
      </c>
    </row>
    <row r="334" spans="1:65" s="2" customFormat="1" ht="24.15" customHeight="1">
      <c r="A334" s="39"/>
      <c r="B334" s="40"/>
      <c r="C334" s="263" t="s">
        <v>446</v>
      </c>
      <c r="D334" s="263" t="s">
        <v>194</v>
      </c>
      <c r="E334" s="264" t="s">
        <v>447</v>
      </c>
      <c r="F334" s="265" t="s">
        <v>448</v>
      </c>
      <c r="G334" s="266" t="s">
        <v>87</v>
      </c>
      <c r="H334" s="267">
        <v>2</v>
      </c>
      <c r="I334" s="268"/>
      <c r="J334" s="269"/>
      <c r="K334" s="270">
        <f>ROUND(P334*H334,2)</f>
        <v>0</v>
      </c>
      <c r="L334" s="265" t="s">
        <v>187</v>
      </c>
      <c r="M334" s="271"/>
      <c r="N334" s="272" t="s">
        <v>1</v>
      </c>
      <c r="O334" s="224" t="s">
        <v>41</v>
      </c>
      <c r="P334" s="225">
        <f>I334+J334</f>
        <v>0</v>
      </c>
      <c r="Q334" s="225">
        <f>ROUND(I334*H334,2)</f>
        <v>0</v>
      </c>
      <c r="R334" s="225">
        <f>ROUND(J334*H334,2)</f>
        <v>0</v>
      </c>
      <c r="S334" s="92"/>
      <c r="T334" s="226">
        <f>S334*H334</f>
        <v>0</v>
      </c>
      <c r="U334" s="226">
        <v>0.0054</v>
      </c>
      <c r="V334" s="226">
        <f>U334*H334</f>
        <v>0.0108</v>
      </c>
      <c r="W334" s="226">
        <v>0</v>
      </c>
      <c r="X334" s="227">
        <f>W334*H334</f>
        <v>0</v>
      </c>
      <c r="Y334" s="39"/>
      <c r="Z334" s="39"/>
      <c r="AA334" s="39"/>
      <c r="AB334" s="39"/>
      <c r="AC334" s="39"/>
      <c r="AD334" s="39"/>
      <c r="AE334" s="39"/>
      <c r="AR334" s="228" t="s">
        <v>323</v>
      </c>
      <c r="AT334" s="228" t="s">
        <v>194</v>
      </c>
      <c r="AU334" s="228" t="s">
        <v>89</v>
      </c>
      <c r="AY334" s="18" t="s">
        <v>181</v>
      </c>
      <c r="BE334" s="229">
        <f>IF(O334="základní",K334,0)</f>
        <v>0</v>
      </c>
      <c r="BF334" s="229">
        <f>IF(O334="snížená",K334,0)</f>
        <v>0</v>
      </c>
      <c r="BG334" s="229">
        <f>IF(O334="zákl. přenesená",K334,0)</f>
        <v>0</v>
      </c>
      <c r="BH334" s="229">
        <f>IF(O334="sníž. přenesená",K334,0)</f>
        <v>0</v>
      </c>
      <c r="BI334" s="229">
        <f>IF(O334="nulová",K334,0)</f>
        <v>0</v>
      </c>
      <c r="BJ334" s="18" t="s">
        <v>83</v>
      </c>
      <c r="BK334" s="229">
        <f>ROUND(P334*H334,2)</f>
        <v>0</v>
      </c>
      <c r="BL334" s="18" t="s">
        <v>262</v>
      </c>
      <c r="BM334" s="228" t="s">
        <v>449</v>
      </c>
    </row>
    <row r="335" spans="1:51" s="13" customFormat="1" ht="12">
      <c r="A335" s="13"/>
      <c r="B335" s="230"/>
      <c r="C335" s="231"/>
      <c r="D335" s="232" t="s">
        <v>190</v>
      </c>
      <c r="E335" s="233" t="s">
        <v>1</v>
      </c>
      <c r="F335" s="234" t="s">
        <v>450</v>
      </c>
      <c r="G335" s="231"/>
      <c r="H335" s="233" t="s">
        <v>1</v>
      </c>
      <c r="I335" s="235"/>
      <c r="J335" s="235"/>
      <c r="K335" s="231"/>
      <c r="L335" s="231"/>
      <c r="M335" s="236"/>
      <c r="N335" s="237"/>
      <c r="O335" s="238"/>
      <c r="P335" s="238"/>
      <c r="Q335" s="238"/>
      <c r="R335" s="238"/>
      <c r="S335" s="238"/>
      <c r="T335" s="238"/>
      <c r="U335" s="238"/>
      <c r="V335" s="238"/>
      <c r="W335" s="238"/>
      <c r="X335" s="239"/>
      <c r="Y335" s="13"/>
      <c r="Z335" s="13"/>
      <c r="AA335" s="13"/>
      <c r="AB335" s="13"/>
      <c r="AC335" s="13"/>
      <c r="AD335" s="13"/>
      <c r="AE335" s="13"/>
      <c r="AT335" s="240" t="s">
        <v>190</v>
      </c>
      <c r="AU335" s="240" t="s">
        <v>89</v>
      </c>
      <c r="AV335" s="13" t="s">
        <v>83</v>
      </c>
      <c r="AW335" s="13" t="s">
        <v>5</v>
      </c>
      <c r="AX335" s="13" t="s">
        <v>78</v>
      </c>
      <c r="AY335" s="240" t="s">
        <v>181</v>
      </c>
    </row>
    <row r="336" spans="1:51" s="14" customFormat="1" ht="12">
      <c r="A336" s="14"/>
      <c r="B336" s="241"/>
      <c r="C336" s="242"/>
      <c r="D336" s="232" t="s">
        <v>190</v>
      </c>
      <c r="E336" s="243" t="s">
        <v>1</v>
      </c>
      <c r="F336" s="244" t="s">
        <v>451</v>
      </c>
      <c r="G336" s="242"/>
      <c r="H336" s="245">
        <v>2</v>
      </c>
      <c r="I336" s="246"/>
      <c r="J336" s="246"/>
      <c r="K336" s="242"/>
      <c r="L336" s="242"/>
      <c r="M336" s="247"/>
      <c r="N336" s="248"/>
      <c r="O336" s="249"/>
      <c r="P336" s="249"/>
      <c r="Q336" s="249"/>
      <c r="R336" s="249"/>
      <c r="S336" s="249"/>
      <c r="T336" s="249"/>
      <c r="U336" s="249"/>
      <c r="V336" s="249"/>
      <c r="W336" s="249"/>
      <c r="X336" s="250"/>
      <c r="Y336" s="14"/>
      <c r="Z336" s="14"/>
      <c r="AA336" s="14"/>
      <c r="AB336" s="14"/>
      <c r="AC336" s="14"/>
      <c r="AD336" s="14"/>
      <c r="AE336" s="14"/>
      <c r="AT336" s="251" t="s">
        <v>190</v>
      </c>
      <c r="AU336" s="251" t="s">
        <v>89</v>
      </c>
      <c r="AV336" s="14" t="s">
        <v>89</v>
      </c>
      <c r="AW336" s="14" t="s">
        <v>5</v>
      </c>
      <c r="AX336" s="14" t="s">
        <v>78</v>
      </c>
      <c r="AY336" s="251" t="s">
        <v>181</v>
      </c>
    </row>
    <row r="337" spans="1:51" s="15" customFormat="1" ht="12">
      <c r="A337" s="15"/>
      <c r="B337" s="252"/>
      <c r="C337" s="253"/>
      <c r="D337" s="232" t="s">
        <v>190</v>
      </c>
      <c r="E337" s="254" t="s">
        <v>1</v>
      </c>
      <c r="F337" s="255" t="s">
        <v>193</v>
      </c>
      <c r="G337" s="253"/>
      <c r="H337" s="256">
        <v>2</v>
      </c>
      <c r="I337" s="257"/>
      <c r="J337" s="257"/>
      <c r="K337" s="253"/>
      <c r="L337" s="253"/>
      <c r="M337" s="258"/>
      <c r="N337" s="259"/>
      <c r="O337" s="260"/>
      <c r="P337" s="260"/>
      <c r="Q337" s="260"/>
      <c r="R337" s="260"/>
      <c r="S337" s="260"/>
      <c r="T337" s="260"/>
      <c r="U337" s="260"/>
      <c r="V337" s="260"/>
      <c r="W337" s="260"/>
      <c r="X337" s="261"/>
      <c r="Y337" s="15"/>
      <c r="Z337" s="15"/>
      <c r="AA337" s="15"/>
      <c r="AB337" s="15"/>
      <c r="AC337" s="15"/>
      <c r="AD337" s="15"/>
      <c r="AE337" s="15"/>
      <c r="AT337" s="262" t="s">
        <v>190</v>
      </c>
      <c r="AU337" s="262" t="s">
        <v>89</v>
      </c>
      <c r="AV337" s="15" t="s">
        <v>188</v>
      </c>
      <c r="AW337" s="15" t="s">
        <v>5</v>
      </c>
      <c r="AX337" s="15" t="s">
        <v>83</v>
      </c>
      <c r="AY337" s="262" t="s">
        <v>181</v>
      </c>
    </row>
    <row r="338" spans="1:65" s="2" customFormat="1" ht="24.15" customHeight="1">
      <c r="A338" s="39"/>
      <c r="B338" s="40"/>
      <c r="C338" s="216" t="s">
        <v>452</v>
      </c>
      <c r="D338" s="216" t="s">
        <v>184</v>
      </c>
      <c r="E338" s="217" t="s">
        <v>453</v>
      </c>
      <c r="F338" s="218" t="s">
        <v>454</v>
      </c>
      <c r="G338" s="219" t="s">
        <v>121</v>
      </c>
      <c r="H338" s="220">
        <v>71.8</v>
      </c>
      <c r="I338" s="221"/>
      <c r="J338" s="221"/>
      <c r="K338" s="222">
        <f>ROUND(P338*H338,2)</f>
        <v>0</v>
      </c>
      <c r="L338" s="218" t="s">
        <v>187</v>
      </c>
      <c r="M338" s="45"/>
      <c r="N338" s="223" t="s">
        <v>1</v>
      </c>
      <c r="O338" s="224" t="s">
        <v>41</v>
      </c>
      <c r="P338" s="225">
        <f>I338+J338</f>
        <v>0</v>
      </c>
      <c r="Q338" s="225">
        <f>ROUND(I338*H338,2)</f>
        <v>0</v>
      </c>
      <c r="R338" s="225">
        <f>ROUND(J338*H338,2)</f>
        <v>0</v>
      </c>
      <c r="S338" s="92"/>
      <c r="T338" s="226">
        <f>S338*H338</f>
        <v>0</v>
      </c>
      <c r="U338" s="226">
        <v>3E-05</v>
      </c>
      <c r="V338" s="226">
        <f>U338*H338</f>
        <v>0.002154</v>
      </c>
      <c r="W338" s="226">
        <v>0</v>
      </c>
      <c r="X338" s="227">
        <f>W338*H338</f>
        <v>0</v>
      </c>
      <c r="Y338" s="39"/>
      <c r="Z338" s="39"/>
      <c r="AA338" s="39"/>
      <c r="AB338" s="39"/>
      <c r="AC338" s="39"/>
      <c r="AD338" s="39"/>
      <c r="AE338" s="39"/>
      <c r="AR338" s="228" t="s">
        <v>262</v>
      </c>
      <c r="AT338" s="228" t="s">
        <v>184</v>
      </c>
      <c r="AU338" s="228" t="s">
        <v>89</v>
      </c>
      <c r="AY338" s="18" t="s">
        <v>181</v>
      </c>
      <c r="BE338" s="229">
        <f>IF(O338="základní",K338,0)</f>
        <v>0</v>
      </c>
      <c r="BF338" s="229">
        <f>IF(O338="snížená",K338,0)</f>
        <v>0</v>
      </c>
      <c r="BG338" s="229">
        <f>IF(O338="zákl. přenesená",K338,0)</f>
        <v>0</v>
      </c>
      <c r="BH338" s="229">
        <f>IF(O338="sníž. přenesená",K338,0)</f>
        <v>0</v>
      </c>
      <c r="BI338" s="229">
        <f>IF(O338="nulová",K338,0)</f>
        <v>0</v>
      </c>
      <c r="BJ338" s="18" t="s">
        <v>83</v>
      </c>
      <c r="BK338" s="229">
        <f>ROUND(P338*H338,2)</f>
        <v>0</v>
      </c>
      <c r="BL338" s="18" t="s">
        <v>262</v>
      </c>
      <c r="BM338" s="228" t="s">
        <v>455</v>
      </c>
    </row>
    <row r="339" spans="1:51" s="14" customFormat="1" ht="12">
      <c r="A339" s="14"/>
      <c r="B339" s="241"/>
      <c r="C339" s="242"/>
      <c r="D339" s="232" t="s">
        <v>190</v>
      </c>
      <c r="E339" s="243" t="s">
        <v>1</v>
      </c>
      <c r="F339" s="244" t="s">
        <v>126</v>
      </c>
      <c r="G339" s="242"/>
      <c r="H339" s="245">
        <v>66.8</v>
      </c>
      <c r="I339" s="246"/>
      <c r="J339" s="246"/>
      <c r="K339" s="242"/>
      <c r="L339" s="242"/>
      <c r="M339" s="247"/>
      <c r="N339" s="248"/>
      <c r="O339" s="249"/>
      <c r="P339" s="249"/>
      <c r="Q339" s="249"/>
      <c r="R339" s="249"/>
      <c r="S339" s="249"/>
      <c r="T339" s="249"/>
      <c r="U339" s="249"/>
      <c r="V339" s="249"/>
      <c r="W339" s="249"/>
      <c r="X339" s="250"/>
      <c r="Y339" s="14"/>
      <c r="Z339" s="14"/>
      <c r="AA339" s="14"/>
      <c r="AB339" s="14"/>
      <c r="AC339" s="14"/>
      <c r="AD339" s="14"/>
      <c r="AE339" s="14"/>
      <c r="AT339" s="251" t="s">
        <v>190</v>
      </c>
      <c r="AU339" s="251" t="s">
        <v>89</v>
      </c>
      <c r="AV339" s="14" t="s">
        <v>89</v>
      </c>
      <c r="AW339" s="14" t="s">
        <v>5</v>
      </c>
      <c r="AX339" s="14" t="s">
        <v>78</v>
      </c>
      <c r="AY339" s="251" t="s">
        <v>181</v>
      </c>
    </row>
    <row r="340" spans="1:51" s="14" customFormat="1" ht="12">
      <c r="A340" s="14"/>
      <c r="B340" s="241"/>
      <c r="C340" s="242"/>
      <c r="D340" s="232" t="s">
        <v>190</v>
      </c>
      <c r="E340" s="243" t="s">
        <v>1</v>
      </c>
      <c r="F340" s="244" t="s">
        <v>456</v>
      </c>
      <c r="G340" s="242"/>
      <c r="H340" s="245">
        <v>5</v>
      </c>
      <c r="I340" s="246"/>
      <c r="J340" s="246"/>
      <c r="K340" s="242"/>
      <c r="L340" s="242"/>
      <c r="M340" s="247"/>
      <c r="N340" s="248"/>
      <c r="O340" s="249"/>
      <c r="P340" s="249"/>
      <c r="Q340" s="249"/>
      <c r="R340" s="249"/>
      <c r="S340" s="249"/>
      <c r="T340" s="249"/>
      <c r="U340" s="249"/>
      <c r="V340" s="249"/>
      <c r="W340" s="249"/>
      <c r="X340" s="250"/>
      <c r="Y340" s="14"/>
      <c r="Z340" s="14"/>
      <c r="AA340" s="14"/>
      <c r="AB340" s="14"/>
      <c r="AC340" s="14"/>
      <c r="AD340" s="14"/>
      <c r="AE340" s="14"/>
      <c r="AT340" s="251" t="s">
        <v>190</v>
      </c>
      <c r="AU340" s="251" t="s">
        <v>89</v>
      </c>
      <c r="AV340" s="14" t="s">
        <v>89</v>
      </c>
      <c r="AW340" s="14" t="s">
        <v>5</v>
      </c>
      <c r="AX340" s="14" t="s">
        <v>78</v>
      </c>
      <c r="AY340" s="251" t="s">
        <v>181</v>
      </c>
    </row>
    <row r="341" spans="1:51" s="15" customFormat="1" ht="12">
      <c r="A341" s="15"/>
      <c r="B341" s="252"/>
      <c r="C341" s="253"/>
      <c r="D341" s="232" t="s">
        <v>190</v>
      </c>
      <c r="E341" s="254" t="s">
        <v>1</v>
      </c>
      <c r="F341" s="255" t="s">
        <v>193</v>
      </c>
      <c r="G341" s="253"/>
      <c r="H341" s="256">
        <v>71.8</v>
      </c>
      <c r="I341" s="257"/>
      <c r="J341" s="257"/>
      <c r="K341" s="253"/>
      <c r="L341" s="253"/>
      <c r="M341" s="258"/>
      <c r="N341" s="259"/>
      <c r="O341" s="260"/>
      <c r="P341" s="260"/>
      <c r="Q341" s="260"/>
      <c r="R341" s="260"/>
      <c r="S341" s="260"/>
      <c r="T341" s="260"/>
      <c r="U341" s="260"/>
      <c r="V341" s="260"/>
      <c r="W341" s="260"/>
      <c r="X341" s="261"/>
      <c r="Y341" s="15"/>
      <c r="Z341" s="15"/>
      <c r="AA341" s="15"/>
      <c r="AB341" s="15"/>
      <c r="AC341" s="15"/>
      <c r="AD341" s="15"/>
      <c r="AE341" s="15"/>
      <c r="AT341" s="262" t="s">
        <v>190</v>
      </c>
      <c r="AU341" s="262" t="s">
        <v>89</v>
      </c>
      <c r="AV341" s="15" t="s">
        <v>188</v>
      </c>
      <c r="AW341" s="15" t="s">
        <v>5</v>
      </c>
      <c r="AX341" s="15" t="s">
        <v>83</v>
      </c>
      <c r="AY341" s="262" t="s">
        <v>181</v>
      </c>
    </row>
    <row r="342" spans="1:65" s="2" customFormat="1" ht="24.15" customHeight="1">
      <c r="A342" s="39"/>
      <c r="B342" s="40"/>
      <c r="C342" s="263" t="s">
        <v>457</v>
      </c>
      <c r="D342" s="263" t="s">
        <v>194</v>
      </c>
      <c r="E342" s="264" t="s">
        <v>458</v>
      </c>
      <c r="F342" s="265" t="s">
        <v>459</v>
      </c>
      <c r="G342" s="266" t="s">
        <v>121</v>
      </c>
      <c r="H342" s="267">
        <v>75.39</v>
      </c>
      <c r="I342" s="268"/>
      <c r="J342" s="269"/>
      <c r="K342" s="270">
        <f>ROUND(P342*H342,2)</f>
        <v>0</v>
      </c>
      <c r="L342" s="265" t="s">
        <v>187</v>
      </c>
      <c r="M342" s="271"/>
      <c r="N342" s="272" t="s">
        <v>1</v>
      </c>
      <c r="O342" s="224" t="s">
        <v>41</v>
      </c>
      <c r="P342" s="225">
        <f>I342+J342</f>
        <v>0</v>
      </c>
      <c r="Q342" s="225">
        <f>ROUND(I342*H342,2)</f>
        <v>0</v>
      </c>
      <c r="R342" s="225">
        <f>ROUND(J342*H342,2)</f>
        <v>0</v>
      </c>
      <c r="S342" s="92"/>
      <c r="T342" s="226">
        <f>S342*H342</f>
        <v>0</v>
      </c>
      <c r="U342" s="226">
        <v>0.00038</v>
      </c>
      <c r="V342" s="226">
        <f>U342*H342</f>
        <v>0.028648200000000002</v>
      </c>
      <c r="W342" s="226">
        <v>0</v>
      </c>
      <c r="X342" s="227">
        <f>W342*H342</f>
        <v>0</v>
      </c>
      <c r="Y342" s="39"/>
      <c r="Z342" s="39"/>
      <c r="AA342" s="39"/>
      <c r="AB342" s="39"/>
      <c r="AC342" s="39"/>
      <c r="AD342" s="39"/>
      <c r="AE342" s="39"/>
      <c r="AR342" s="228" t="s">
        <v>323</v>
      </c>
      <c r="AT342" s="228" t="s">
        <v>194</v>
      </c>
      <c r="AU342" s="228" t="s">
        <v>89</v>
      </c>
      <c r="AY342" s="18" t="s">
        <v>181</v>
      </c>
      <c r="BE342" s="229">
        <f>IF(O342="základní",K342,0)</f>
        <v>0</v>
      </c>
      <c r="BF342" s="229">
        <f>IF(O342="snížená",K342,0)</f>
        <v>0</v>
      </c>
      <c r="BG342" s="229">
        <f>IF(O342="zákl. přenesená",K342,0)</f>
        <v>0</v>
      </c>
      <c r="BH342" s="229">
        <f>IF(O342="sníž. přenesená",K342,0)</f>
        <v>0</v>
      </c>
      <c r="BI342" s="229">
        <f>IF(O342="nulová",K342,0)</f>
        <v>0</v>
      </c>
      <c r="BJ342" s="18" t="s">
        <v>83</v>
      </c>
      <c r="BK342" s="229">
        <f>ROUND(P342*H342,2)</f>
        <v>0</v>
      </c>
      <c r="BL342" s="18" t="s">
        <v>262</v>
      </c>
      <c r="BM342" s="228" t="s">
        <v>460</v>
      </c>
    </row>
    <row r="343" spans="1:51" s="14" customFormat="1" ht="12">
      <c r="A343" s="14"/>
      <c r="B343" s="241"/>
      <c r="C343" s="242"/>
      <c r="D343" s="232" t="s">
        <v>190</v>
      </c>
      <c r="E343" s="242"/>
      <c r="F343" s="244" t="s">
        <v>461</v>
      </c>
      <c r="G343" s="242"/>
      <c r="H343" s="245">
        <v>75.39</v>
      </c>
      <c r="I343" s="246"/>
      <c r="J343" s="246"/>
      <c r="K343" s="242"/>
      <c r="L343" s="242"/>
      <c r="M343" s="247"/>
      <c r="N343" s="248"/>
      <c r="O343" s="249"/>
      <c r="P343" s="249"/>
      <c r="Q343" s="249"/>
      <c r="R343" s="249"/>
      <c r="S343" s="249"/>
      <c r="T343" s="249"/>
      <c r="U343" s="249"/>
      <c r="V343" s="249"/>
      <c r="W343" s="249"/>
      <c r="X343" s="250"/>
      <c r="Y343" s="14"/>
      <c r="Z343" s="14"/>
      <c r="AA343" s="14"/>
      <c r="AB343" s="14"/>
      <c r="AC343" s="14"/>
      <c r="AD343" s="14"/>
      <c r="AE343" s="14"/>
      <c r="AT343" s="251" t="s">
        <v>190</v>
      </c>
      <c r="AU343" s="251" t="s">
        <v>89</v>
      </c>
      <c r="AV343" s="14" t="s">
        <v>89</v>
      </c>
      <c r="AW343" s="14" t="s">
        <v>4</v>
      </c>
      <c r="AX343" s="14" t="s">
        <v>83</v>
      </c>
      <c r="AY343" s="251" t="s">
        <v>181</v>
      </c>
    </row>
    <row r="344" spans="1:65" s="2" customFormat="1" ht="16.5" customHeight="1">
      <c r="A344" s="39"/>
      <c r="B344" s="40"/>
      <c r="C344" s="216" t="s">
        <v>462</v>
      </c>
      <c r="D344" s="216" t="s">
        <v>184</v>
      </c>
      <c r="E344" s="217" t="s">
        <v>463</v>
      </c>
      <c r="F344" s="218" t="s">
        <v>464</v>
      </c>
      <c r="G344" s="219" t="s">
        <v>242</v>
      </c>
      <c r="H344" s="220">
        <v>0.916</v>
      </c>
      <c r="I344" s="221"/>
      <c r="J344" s="221"/>
      <c r="K344" s="222">
        <f>ROUND(P344*H344,2)</f>
        <v>0</v>
      </c>
      <c r="L344" s="218" t="s">
        <v>1</v>
      </c>
      <c r="M344" s="45"/>
      <c r="N344" s="223" t="s">
        <v>1</v>
      </c>
      <c r="O344" s="224" t="s">
        <v>41</v>
      </c>
      <c r="P344" s="225">
        <f>I344+J344</f>
        <v>0</v>
      </c>
      <c r="Q344" s="225">
        <f>ROUND(I344*H344,2)</f>
        <v>0</v>
      </c>
      <c r="R344" s="225">
        <f>ROUND(J344*H344,2)</f>
        <v>0</v>
      </c>
      <c r="S344" s="92"/>
      <c r="T344" s="226">
        <f>S344*H344</f>
        <v>0</v>
      </c>
      <c r="U344" s="226">
        <v>0</v>
      </c>
      <c r="V344" s="226">
        <f>U344*H344</f>
        <v>0</v>
      </c>
      <c r="W344" s="226">
        <v>0</v>
      </c>
      <c r="X344" s="227">
        <f>W344*H344</f>
        <v>0</v>
      </c>
      <c r="Y344" s="39"/>
      <c r="Z344" s="39"/>
      <c r="AA344" s="39"/>
      <c r="AB344" s="39"/>
      <c r="AC344" s="39"/>
      <c r="AD344" s="39"/>
      <c r="AE344" s="39"/>
      <c r="AR344" s="228" t="s">
        <v>262</v>
      </c>
      <c r="AT344" s="228" t="s">
        <v>184</v>
      </c>
      <c r="AU344" s="228" t="s">
        <v>89</v>
      </c>
      <c r="AY344" s="18" t="s">
        <v>181</v>
      </c>
      <c r="BE344" s="229">
        <f>IF(O344="základní",K344,0)</f>
        <v>0</v>
      </c>
      <c r="BF344" s="229">
        <f>IF(O344="snížená",K344,0)</f>
        <v>0</v>
      </c>
      <c r="BG344" s="229">
        <f>IF(O344="zákl. přenesená",K344,0)</f>
        <v>0</v>
      </c>
      <c r="BH344" s="229">
        <f>IF(O344="sníž. přenesená",K344,0)</f>
        <v>0</v>
      </c>
      <c r="BI344" s="229">
        <f>IF(O344="nulová",K344,0)</f>
        <v>0</v>
      </c>
      <c r="BJ344" s="18" t="s">
        <v>83</v>
      </c>
      <c r="BK344" s="229">
        <f>ROUND(P344*H344,2)</f>
        <v>0</v>
      </c>
      <c r="BL344" s="18" t="s">
        <v>262</v>
      </c>
      <c r="BM344" s="228" t="s">
        <v>465</v>
      </c>
    </row>
    <row r="345" spans="1:51" s="13" customFormat="1" ht="12">
      <c r="A345" s="13"/>
      <c r="B345" s="230"/>
      <c r="C345" s="231"/>
      <c r="D345" s="232" t="s">
        <v>190</v>
      </c>
      <c r="E345" s="233" t="s">
        <v>1</v>
      </c>
      <c r="F345" s="234" t="s">
        <v>466</v>
      </c>
      <c r="G345" s="231"/>
      <c r="H345" s="233" t="s">
        <v>1</v>
      </c>
      <c r="I345" s="235"/>
      <c r="J345" s="235"/>
      <c r="K345" s="231"/>
      <c r="L345" s="231"/>
      <c r="M345" s="236"/>
      <c r="N345" s="237"/>
      <c r="O345" s="238"/>
      <c r="P345" s="238"/>
      <c r="Q345" s="238"/>
      <c r="R345" s="238"/>
      <c r="S345" s="238"/>
      <c r="T345" s="238"/>
      <c r="U345" s="238"/>
      <c r="V345" s="238"/>
      <c r="W345" s="238"/>
      <c r="X345" s="239"/>
      <c r="Y345" s="13"/>
      <c r="Z345" s="13"/>
      <c r="AA345" s="13"/>
      <c r="AB345" s="13"/>
      <c r="AC345" s="13"/>
      <c r="AD345" s="13"/>
      <c r="AE345" s="13"/>
      <c r="AT345" s="240" t="s">
        <v>190</v>
      </c>
      <c r="AU345" s="240" t="s">
        <v>89</v>
      </c>
      <c r="AV345" s="13" t="s">
        <v>83</v>
      </c>
      <c r="AW345" s="13" t="s">
        <v>5</v>
      </c>
      <c r="AX345" s="13" t="s">
        <v>78</v>
      </c>
      <c r="AY345" s="240" t="s">
        <v>181</v>
      </c>
    </row>
    <row r="346" spans="1:51" s="14" customFormat="1" ht="12">
      <c r="A346" s="14"/>
      <c r="B346" s="241"/>
      <c r="C346" s="242"/>
      <c r="D346" s="232" t="s">
        <v>190</v>
      </c>
      <c r="E346" s="243" t="s">
        <v>1</v>
      </c>
      <c r="F346" s="244" t="s">
        <v>467</v>
      </c>
      <c r="G346" s="242"/>
      <c r="H346" s="245">
        <v>0.234</v>
      </c>
      <c r="I346" s="246"/>
      <c r="J346" s="246"/>
      <c r="K346" s="242"/>
      <c r="L346" s="242"/>
      <c r="M346" s="247"/>
      <c r="N346" s="248"/>
      <c r="O346" s="249"/>
      <c r="P346" s="249"/>
      <c r="Q346" s="249"/>
      <c r="R346" s="249"/>
      <c r="S346" s="249"/>
      <c r="T346" s="249"/>
      <c r="U346" s="249"/>
      <c r="V346" s="249"/>
      <c r="W346" s="249"/>
      <c r="X346" s="250"/>
      <c r="Y346" s="14"/>
      <c r="Z346" s="14"/>
      <c r="AA346" s="14"/>
      <c r="AB346" s="14"/>
      <c r="AC346" s="14"/>
      <c r="AD346" s="14"/>
      <c r="AE346" s="14"/>
      <c r="AT346" s="251" t="s">
        <v>190</v>
      </c>
      <c r="AU346" s="251" t="s">
        <v>89</v>
      </c>
      <c r="AV346" s="14" t="s">
        <v>89</v>
      </c>
      <c r="AW346" s="14" t="s">
        <v>5</v>
      </c>
      <c r="AX346" s="14" t="s">
        <v>78</v>
      </c>
      <c r="AY346" s="251" t="s">
        <v>181</v>
      </c>
    </row>
    <row r="347" spans="1:51" s="13" customFormat="1" ht="12">
      <c r="A347" s="13"/>
      <c r="B347" s="230"/>
      <c r="C347" s="231"/>
      <c r="D347" s="232" t="s">
        <v>190</v>
      </c>
      <c r="E347" s="233" t="s">
        <v>1</v>
      </c>
      <c r="F347" s="234" t="s">
        <v>468</v>
      </c>
      <c r="G347" s="231"/>
      <c r="H347" s="233" t="s">
        <v>1</v>
      </c>
      <c r="I347" s="235"/>
      <c r="J347" s="235"/>
      <c r="K347" s="231"/>
      <c r="L347" s="231"/>
      <c r="M347" s="236"/>
      <c r="N347" s="237"/>
      <c r="O347" s="238"/>
      <c r="P347" s="238"/>
      <c r="Q347" s="238"/>
      <c r="R347" s="238"/>
      <c r="S347" s="238"/>
      <c r="T347" s="238"/>
      <c r="U347" s="238"/>
      <c r="V347" s="238"/>
      <c r="W347" s="238"/>
      <c r="X347" s="239"/>
      <c r="Y347" s="13"/>
      <c r="Z347" s="13"/>
      <c r="AA347" s="13"/>
      <c r="AB347" s="13"/>
      <c r="AC347" s="13"/>
      <c r="AD347" s="13"/>
      <c r="AE347" s="13"/>
      <c r="AT347" s="240" t="s">
        <v>190</v>
      </c>
      <c r="AU347" s="240" t="s">
        <v>89</v>
      </c>
      <c r="AV347" s="13" t="s">
        <v>83</v>
      </c>
      <c r="AW347" s="13" t="s">
        <v>5</v>
      </c>
      <c r="AX347" s="13" t="s">
        <v>78</v>
      </c>
      <c r="AY347" s="240" t="s">
        <v>181</v>
      </c>
    </row>
    <row r="348" spans="1:51" s="14" customFormat="1" ht="12">
      <c r="A348" s="14"/>
      <c r="B348" s="241"/>
      <c r="C348" s="242"/>
      <c r="D348" s="232" t="s">
        <v>190</v>
      </c>
      <c r="E348" s="243" t="s">
        <v>1</v>
      </c>
      <c r="F348" s="244" t="s">
        <v>469</v>
      </c>
      <c r="G348" s="242"/>
      <c r="H348" s="245">
        <v>0.682</v>
      </c>
      <c r="I348" s="246"/>
      <c r="J348" s="246"/>
      <c r="K348" s="242"/>
      <c r="L348" s="242"/>
      <c r="M348" s="247"/>
      <c r="N348" s="248"/>
      <c r="O348" s="249"/>
      <c r="P348" s="249"/>
      <c r="Q348" s="249"/>
      <c r="R348" s="249"/>
      <c r="S348" s="249"/>
      <c r="T348" s="249"/>
      <c r="U348" s="249"/>
      <c r="V348" s="249"/>
      <c r="W348" s="249"/>
      <c r="X348" s="250"/>
      <c r="Y348" s="14"/>
      <c r="Z348" s="14"/>
      <c r="AA348" s="14"/>
      <c r="AB348" s="14"/>
      <c r="AC348" s="14"/>
      <c r="AD348" s="14"/>
      <c r="AE348" s="14"/>
      <c r="AT348" s="251" t="s">
        <v>190</v>
      </c>
      <c r="AU348" s="251" t="s">
        <v>89</v>
      </c>
      <c r="AV348" s="14" t="s">
        <v>89</v>
      </c>
      <c r="AW348" s="14" t="s">
        <v>5</v>
      </c>
      <c r="AX348" s="14" t="s">
        <v>78</v>
      </c>
      <c r="AY348" s="251" t="s">
        <v>181</v>
      </c>
    </row>
    <row r="349" spans="1:51" s="15" customFormat="1" ht="12">
      <c r="A349" s="15"/>
      <c r="B349" s="252"/>
      <c r="C349" s="253"/>
      <c r="D349" s="232" t="s">
        <v>190</v>
      </c>
      <c r="E349" s="254" t="s">
        <v>106</v>
      </c>
      <c r="F349" s="255" t="s">
        <v>193</v>
      </c>
      <c r="G349" s="253"/>
      <c r="H349" s="256">
        <v>0.916</v>
      </c>
      <c r="I349" s="257"/>
      <c r="J349" s="257"/>
      <c r="K349" s="253"/>
      <c r="L349" s="253"/>
      <c r="M349" s="258"/>
      <c r="N349" s="259"/>
      <c r="O349" s="260"/>
      <c r="P349" s="260"/>
      <c r="Q349" s="260"/>
      <c r="R349" s="260"/>
      <c r="S349" s="260"/>
      <c r="T349" s="260"/>
      <c r="U349" s="260"/>
      <c r="V349" s="260"/>
      <c r="W349" s="260"/>
      <c r="X349" s="261"/>
      <c r="Y349" s="15"/>
      <c r="Z349" s="15"/>
      <c r="AA349" s="15"/>
      <c r="AB349" s="15"/>
      <c r="AC349" s="15"/>
      <c r="AD349" s="15"/>
      <c r="AE349" s="15"/>
      <c r="AT349" s="262" t="s">
        <v>190</v>
      </c>
      <c r="AU349" s="262" t="s">
        <v>89</v>
      </c>
      <c r="AV349" s="15" t="s">
        <v>188</v>
      </c>
      <c r="AW349" s="15" t="s">
        <v>5</v>
      </c>
      <c r="AX349" s="15" t="s">
        <v>83</v>
      </c>
      <c r="AY349" s="262" t="s">
        <v>181</v>
      </c>
    </row>
    <row r="350" spans="1:65" s="2" customFormat="1" ht="24.15" customHeight="1">
      <c r="A350" s="39"/>
      <c r="B350" s="40"/>
      <c r="C350" s="263" t="s">
        <v>470</v>
      </c>
      <c r="D350" s="263" t="s">
        <v>194</v>
      </c>
      <c r="E350" s="264" t="s">
        <v>471</v>
      </c>
      <c r="F350" s="265" t="s">
        <v>472</v>
      </c>
      <c r="G350" s="266" t="s">
        <v>309</v>
      </c>
      <c r="H350" s="267">
        <v>16</v>
      </c>
      <c r="I350" s="268"/>
      <c r="J350" s="269"/>
      <c r="K350" s="270">
        <f>ROUND(P350*H350,2)</f>
        <v>0</v>
      </c>
      <c r="L350" s="265" t="s">
        <v>187</v>
      </c>
      <c r="M350" s="271"/>
      <c r="N350" s="272" t="s">
        <v>1</v>
      </c>
      <c r="O350" s="224" t="s">
        <v>41</v>
      </c>
      <c r="P350" s="225">
        <f>I350+J350</f>
        <v>0</v>
      </c>
      <c r="Q350" s="225">
        <f>ROUND(I350*H350,2)</f>
        <v>0</v>
      </c>
      <c r="R350" s="225">
        <f>ROUND(J350*H350,2)</f>
        <v>0</v>
      </c>
      <c r="S350" s="92"/>
      <c r="T350" s="226">
        <f>S350*H350</f>
        <v>0</v>
      </c>
      <c r="U350" s="226">
        <v>0.00112</v>
      </c>
      <c r="V350" s="226">
        <f>U350*H350</f>
        <v>0.01792</v>
      </c>
      <c r="W350" s="226">
        <v>0</v>
      </c>
      <c r="X350" s="227">
        <f>W350*H350</f>
        <v>0</v>
      </c>
      <c r="Y350" s="39"/>
      <c r="Z350" s="39"/>
      <c r="AA350" s="39"/>
      <c r="AB350" s="39"/>
      <c r="AC350" s="39"/>
      <c r="AD350" s="39"/>
      <c r="AE350" s="39"/>
      <c r="AR350" s="228" t="s">
        <v>323</v>
      </c>
      <c r="AT350" s="228" t="s">
        <v>194</v>
      </c>
      <c r="AU350" s="228" t="s">
        <v>89</v>
      </c>
      <c r="AY350" s="18" t="s">
        <v>181</v>
      </c>
      <c r="BE350" s="229">
        <f>IF(O350="základní",K350,0)</f>
        <v>0</v>
      </c>
      <c r="BF350" s="229">
        <f>IF(O350="snížená",K350,0)</f>
        <v>0</v>
      </c>
      <c r="BG350" s="229">
        <f>IF(O350="zákl. přenesená",K350,0)</f>
        <v>0</v>
      </c>
      <c r="BH350" s="229">
        <f>IF(O350="sníž. přenesená",K350,0)</f>
        <v>0</v>
      </c>
      <c r="BI350" s="229">
        <f>IF(O350="nulová",K350,0)</f>
        <v>0</v>
      </c>
      <c r="BJ350" s="18" t="s">
        <v>83</v>
      </c>
      <c r="BK350" s="229">
        <f>ROUND(P350*H350,2)</f>
        <v>0</v>
      </c>
      <c r="BL350" s="18" t="s">
        <v>262</v>
      </c>
      <c r="BM350" s="228" t="s">
        <v>473</v>
      </c>
    </row>
    <row r="351" spans="1:51" s="13" customFormat="1" ht="12">
      <c r="A351" s="13"/>
      <c r="B351" s="230"/>
      <c r="C351" s="231"/>
      <c r="D351" s="232" t="s">
        <v>190</v>
      </c>
      <c r="E351" s="233" t="s">
        <v>1</v>
      </c>
      <c r="F351" s="234" t="s">
        <v>474</v>
      </c>
      <c r="G351" s="231"/>
      <c r="H351" s="233" t="s">
        <v>1</v>
      </c>
      <c r="I351" s="235"/>
      <c r="J351" s="235"/>
      <c r="K351" s="231"/>
      <c r="L351" s="231"/>
      <c r="M351" s="236"/>
      <c r="N351" s="237"/>
      <c r="O351" s="238"/>
      <c r="P351" s="238"/>
      <c r="Q351" s="238"/>
      <c r="R351" s="238"/>
      <c r="S351" s="238"/>
      <c r="T351" s="238"/>
      <c r="U351" s="238"/>
      <c r="V351" s="238"/>
      <c r="W351" s="238"/>
      <c r="X351" s="239"/>
      <c r="Y351" s="13"/>
      <c r="Z351" s="13"/>
      <c r="AA351" s="13"/>
      <c r="AB351" s="13"/>
      <c r="AC351" s="13"/>
      <c r="AD351" s="13"/>
      <c r="AE351" s="13"/>
      <c r="AT351" s="240" t="s">
        <v>190</v>
      </c>
      <c r="AU351" s="240" t="s">
        <v>89</v>
      </c>
      <c r="AV351" s="13" t="s">
        <v>83</v>
      </c>
      <c r="AW351" s="13" t="s">
        <v>5</v>
      </c>
      <c r="AX351" s="13" t="s">
        <v>78</v>
      </c>
      <c r="AY351" s="240" t="s">
        <v>181</v>
      </c>
    </row>
    <row r="352" spans="1:51" s="13" customFormat="1" ht="12">
      <c r="A352" s="13"/>
      <c r="B352" s="230"/>
      <c r="C352" s="231"/>
      <c r="D352" s="232" t="s">
        <v>190</v>
      </c>
      <c r="E352" s="233" t="s">
        <v>1</v>
      </c>
      <c r="F352" s="234" t="s">
        <v>475</v>
      </c>
      <c r="G352" s="231"/>
      <c r="H352" s="233" t="s">
        <v>1</v>
      </c>
      <c r="I352" s="235"/>
      <c r="J352" s="235"/>
      <c r="K352" s="231"/>
      <c r="L352" s="231"/>
      <c r="M352" s="236"/>
      <c r="N352" s="237"/>
      <c r="O352" s="238"/>
      <c r="P352" s="238"/>
      <c r="Q352" s="238"/>
      <c r="R352" s="238"/>
      <c r="S352" s="238"/>
      <c r="T352" s="238"/>
      <c r="U352" s="238"/>
      <c r="V352" s="238"/>
      <c r="W352" s="238"/>
      <c r="X352" s="239"/>
      <c r="Y352" s="13"/>
      <c r="Z352" s="13"/>
      <c r="AA352" s="13"/>
      <c r="AB352" s="13"/>
      <c r="AC352" s="13"/>
      <c r="AD352" s="13"/>
      <c r="AE352" s="13"/>
      <c r="AT352" s="240" t="s">
        <v>190</v>
      </c>
      <c r="AU352" s="240" t="s">
        <v>89</v>
      </c>
      <c r="AV352" s="13" t="s">
        <v>83</v>
      </c>
      <c r="AW352" s="13" t="s">
        <v>5</v>
      </c>
      <c r="AX352" s="13" t="s">
        <v>78</v>
      </c>
      <c r="AY352" s="240" t="s">
        <v>181</v>
      </c>
    </row>
    <row r="353" spans="1:51" s="14" customFormat="1" ht="12">
      <c r="A353" s="14"/>
      <c r="B353" s="241"/>
      <c r="C353" s="242"/>
      <c r="D353" s="232" t="s">
        <v>190</v>
      </c>
      <c r="E353" s="243" t="s">
        <v>1</v>
      </c>
      <c r="F353" s="244" t="s">
        <v>262</v>
      </c>
      <c r="G353" s="242"/>
      <c r="H353" s="245">
        <v>16</v>
      </c>
      <c r="I353" s="246"/>
      <c r="J353" s="246"/>
      <c r="K353" s="242"/>
      <c r="L353" s="242"/>
      <c r="M353" s="247"/>
      <c r="N353" s="248"/>
      <c r="O353" s="249"/>
      <c r="P353" s="249"/>
      <c r="Q353" s="249"/>
      <c r="R353" s="249"/>
      <c r="S353" s="249"/>
      <c r="T353" s="249"/>
      <c r="U353" s="249"/>
      <c r="V353" s="249"/>
      <c r="W353" s="249"/>
      <c r="X353" s="250"/>
      <c r="Y353" s="14"/>
      <c r="Z353" s="14"/>
      <c r="AA353" s="14"/>
      <c r="AB353" s="14"/>
      <c r="AC353" s="14"/>
      <c r="AD353" s="14"/>
      <c r="AE353" s="14"/>
      <c r="AT353" s="251" t="s">
        <v>190</v>
      </c>
      <c r="AU353" s="251" t="s">
        <v>89</v>
      </c>
      <c r="AV353" s="14" t="s">
        <v>89</v>
      </c>
      <c r="AW353" s="14" t="s">
        <v>5</v>
      </c>
      <c r="AX353" s="14" t="s">
        <v>78</v>
      </c>
      <c r="AY353" s="251" t="s">
        <v>181</v>
      </c>
    </row>
    <row r="354" spans="1:51" s="15" customFormat="1" ht="12">
      <c r="A354" s="15"/>
      <c r="B354" s="252"/>
      <c r="C354" s="253"/>
      <c r="D354" s="232" t="s">
        <v>190</v>
      </c>
      <c r="E354" s="254" t="s">
        <v>1</v>
      </c>
      <c r="F354" s="255" t="s">
        <v>193</v>
      </c>
      <c r="G354" s="253"/>
      <c r="H354" s="256">
        <v>16</v>
      </c>
      <c r="I354" s="257"/>
      <c r="J354" s="257"/>
      <c r="K354" s="253"/>
      <c r="L354" s="253"/>
      <c r="M354" s="258"/>
      <c r="N354" s="259"/>
      <c r="O354" s="260"/>
      <c r="P354" s="260"/>
      <c r="Q354" s="260"/>
      <c r="R354" s="260"/>
      <c r="S354" s="260"/>
      <c r="T354" s="260"/>
      <c r="U354" s="260"/>
      <c r="V354" s="260"/>
      <c r="W354" s="260"/>
      <c r="X354" s="261"/>
      <c r="Y354" s="15"/>
      <c r="Z354" s="15"/>
      <c r="AA354" s="15"/>
      <c r="AB354" s="15"/>
      <c r="AC354" s="15"/>
      <c r="AD354" s="15"/>
      <c r="AE354" s="15"/>
      <c r="AT354" s="262" t="s">
        <v>190</v>
      </c>
      <c r="AU354" s="262" t="s">
        <v>89</v>
      </c>
      <c r="AV354" s="15" t="s">
        <v>188</v>
      </c>
      <c r="AW354" s="15" t="s">
        <v>5</v>
      </c>
      <c r="AX354" s="15" t="s">
        <v>83</v>
      </c>
      <c r="AY354" s="262" t="s">
        <v>181</v>
      </c>
    </row>
    <row r="355" spans="1:65" s="2" customFormat="1" ht="24.15" customHeight="1">
      <c r="A355" s="39"/>
      <c r="B355" s="40"/>
      <c r="C355" s="216" t="s">
        <v>476</v>
      </c>
      <c r="D355" s="216" t="s">
        <v>184</v>
      </c>
      <c r="E355" s="217" t="s">
        <v>477</v>
      </c>
      <c r="F355" s="218" t="s">
        <v>478</v>
      </c>
      <c r="G355" s="219" t="s">
        <v>388</v>
      </c>
      <c r="H355" s="284"/>
      <c r="I355" s="221"/>
      <c r="J355" s="221"/>
      <c r="K355" s="222">
        <f>ROUND(P355*H355,2)</f>
        <v>0</v>
      </c>
      <c r="L355" s="218" t="s">
        <v>187</v>
      </c>
      <c r="M355" s="45"/>
      <c r="N355" s="223" t="s">
        <v>1</v>
      </c>
      <c r="O355" s="224" t="s">
        <v>41</v>
      </c>
      <c r="P355" s="225">
        <f>I355+J355</f>
        <v>0</v>
      </c>
      <c r="Q355" s="225">
        <f>ROUND(I355*H355,2)</f>
        <v>0</v>
      </c>
      <c r="R355" s="225">
        <f>ROUND(J355*H355,2)</f>
        <v>0</v>
      </c>
      <c r="S355" s="92"/>
      <c r="T355" s="226">
        <f>S355*H355</f>
        <v>0</v>
      </c>
      <c r="U355" s="226">
        <v>0</v>
      </c>
      <c r="V355" s="226">
        <f>U355*H355</f>
        <v>0</v>
      </c>
      <c r="W355" s="226">
        <v>0</v>
      </c>
      <c r="X355" s="227">
        <f>W355*H355</f>
        <v>0</v>
      </c>
      <c r="Y355" s="39"/>
      <c r="Z355" s="39"/>
      <c r="AA355" s="39"/>
      <c r="AB355" s="39"/>
      <c r="AC355" s="39"/>
      <c r="AD355" s="39"/>
      <c r="AE355" s="39"/>
      <c r="AR355" s="228" t="s">
        <v>262</v>
      </c>
      <c r="AT355" s="228" t="s">
        <v>184</v>
      </c>
      <c r="AU355" s="228" t="s">
        <v>89</v>
      </c>
      <c r="AY355" s="18" t="s">
        <v>181</v>
      </c>
      <c r="BE355" s="229">
        <f>IF(O355="základní",K355,0)</f>
        <v>0</v>
      </c>
      <c r="BF355" s="229">
        <f>IF(O355="snížená",K355,0)</f>
        <v>0</v>
      </c>
      <c r="BG355" s="229">
        <f>IF(O355="zákl. přenesená",K355,0)</f>
        <v>0</v>
      </c>
      <c r="BH355" s="229">
        <f>IF(O355="sníž. přenesená",K355,0)</f>
        <v>0</v>
      </c>
      <c r="BI355" s="229">
        <f>IF(O355="nulová",K355,0)</f>
        <v>0</v>
      </c>
      <c r="BJ355" s="18" t="s">
        <v>83</v>
      </c>
      <c r="BK355" s="229">
        <f>ROUND(P355*H355,2)</f>
        <v>0</v>
      </c>
      <c r="BL355" s="18" t="s">
        <v>262</v>
      </c>
      <c r="BM355" s="228" t="s">
        <v>479</v>
      </c>
    </row>
    <row r="356" spans="1:63" s="12" customFormat="1" ht="22.8" customHeight="1">
      <c r="A356" s="12"/>
      <c r="B356" s="199"/>
      <c r="C356" s="200"/>
      <c r="D356" s="201" t="s">
        <v>77</v>
      </c>
      <c r="E356" s="214" t="s">
        <v>480</v>
      </c>
      <c r="F356" s="214" t="s">
        <v>481</v>
      </c>
      <c r="G356" s="200"/>
      <c r="H356" s="200"/>
      <c r="I356" s="203"/>
      <c r="J356" s="203"/>
      <c r="K356" s="215">
        <f>BK356</f>
        <v>0</v>
      </c>
      <c r="L356" s="200"/>
      <c r="M356" s="205"/>
      <c r="N356" s="206"/>
      <c r="O356" s="207"/>
      <c r="P356" s="207"/>
      <c r="Q356" s="208">
        <f>SUM(Q357:Q374)</f>
        <v>0</v>
      </c>
      <c r="R356" s="208">
        <f>SUM(R357:R374)</f>
        <v>0</v>
      </c>
      <c r="S356" s="207"/>
      <c r="T356" s="209">
        <f>SUM(T357:T374)</f>
        <v>0</v>
      </c>
      <c r="U356" s="207"/>
      <c r="V356" s="209">
        <f>SUM(V357:V374)</f>
        <v>0.00334</v>
      </c>
      <c r="W356" s="207"/>
      <c r="X356" s="210">
        <f>SUM(X357:X374)</f>
        <v>0.0441</v>
      </c>
      <c r="Y356" s="12"/>
      <c r="Z356" s="12"/>
      <c r="AA356" s="12"/>
      <c r="AB356" s="12"/>
      <c r="AC356" s="12"/>
      <c r="AD356" s="12"/>
      <c r="AE356" s="12"/>
      <c r="AR356" s="211" t="s">
        <v>89</v>
      </c>
      <c r="AT356" s="212" t="s">
        <v>77</v>
      </c>
      <c r="AU356" s="212" t="s">
        <v>83</v>
      </c>
      <c r="AY356" s="211" t="s">
        <v>181</v>
      </c>
      <c r="BK356" s="213">
        <f>SUM(BK357:BK374)</f>
        <v>0</v>
      </c>
    </row>
    <row r="357" spans="1:65" s="2" customFormat="1" ht="16.5" customHeight="1">
      <c r="A357" s="39"/>
      <c r="B357" s="40"/>
      <c r="C357" s="216" t="s">
        <v>482</v>
      </c>
      <c r="D357" s="216" t="s">
        <v>184</v>
      </c>
      <c r="E357" s="217" t="s">
        <v>483</v>
      </c>
      <c r="F357" s="218" t="s">
        <v>484</v>
      </c>
      <c r="G357" s="219" t="s">
        <v>248</v>
      </c>
      <c r="H357" s="220">
        <v>2</v>
      </c>
      <c r="I357" s="221"/>
      <c r="J357" s="221"/>
      <c r="K357" s="222">
        <f>ROUND(P357*H357,2)</f>
        <v>0</v>
      </c>
      <c r="L357" s="218" t="s">
        <v>1</v>
      </c>
      <c r="M357" s="45"/>
      <c r="N357" s="223" t="s">
        <v>1</v>
      </c>
      <c r="O357" s="224" t="s">
        <v>41</v>
      </c>
      <c r="P357" s="225">
        <f>I357+J357</f>
        <v>0</v>
      </c>
      <c r="Q357" s="225">
        <f>ROUND(I357*H357,2)</f>
        <v>0</v>
      </c>
      <c r="R357" s="225">
        <f>ROUND(J357*H357,2)</f>
        <v>0</v>
      </c>
      <c r="S357" s="92"/>
      <c r="T357" s="226">
        <f>S357*H357</f>
        <v>0</v>
      </c>
      <c r="U357" s="226">
        <v>0</v>
      </c>
      <c r="V357" s="226">
        <f>U357*H357</f>
        <v>0</v>
      </c>
      <c r="W357" s="226">
        <v>0.01705</v>
      </c>
      <c r="X357" s="227">
        <f>W357*H357</f>
        <v>0.0341</v>
      </c>
      <c r="Y357" s="39"/>
      <c r="Z357" s="39"/>
      <c r="AA357" s="39"/>
      <c r="AB357" s="39"/>
      <c r="AC357" s="39"/>
      <c r="AD357" s="39"/>
      <c r="AE357" s="39"/>
      <c r="AR357" s="228" t="s">
        <v>262</v>
      </c>
      <c r="AT357" s="228" t="s">
        <v>184</v>
      </c>
      <c r="AU357" s="228" t="s">
        <v>89</v>
      </c>
      <c r="AY357" s="18" t="s">
        <v>181</v>
      </c>
      <c r="BE357" s="229">
        <f>IF(O357="základní",K357,0)</f>
        <v>0</v>
      </c>
      <c r="BF357" s="229">
        <f>IF(O357="snížená",K357,0)</f>
        <v>0</v>
      </c>
      <c r="BG357" s="229">
        <f>IF(O357="zákl. přenesená",K357,0)</f>
        <v>0</v>
      </c>
      <c r="BH357" s="229">
        <f>IF(O357="sníž. přenesená",K357,0)</f>
        <v>0</v>
      </c>
      <c r="BI357" s="229">
        <f>IF(O357="nulová",K357,0)</f>
        <v>0</v>
      </c>
      <c r="BJ357" s="18" t="s">
        <v>83</v>
      </c>
      <c r="BK357" s="229">
        <f>ROUND(P357*H357,2)</f>
        <v>0</v>
      </c>
      <c r="BL357" s="18" t="s">
        <v>262</v>
      </c>
      <c r="BM357" s="228" t="s">
        <v>485</v>
      </c>
    </row>
    <row r="358" spans="1:51" s="14" customFormat="1" ht="12">
      <c r="A358" s="14"/>
      <c r="B358" s="241"/>
      <c r="C358" s="242"/>
      <c r="D358" s="232" t="s">
        <v>190</v>
      </c>
      <c r="E358" s="243" t="s">
        <v>1</v>
      </c>
      <c r="F358" s="244" t="s">
        <v>89</v>
      </c>
      <c r="G358" s="242"/>
      <c r="H358" s="245">
        <v>2</v>
      </c>
      <c r="I358" s="246"/>
      <c r="J358" s="246"/>
      <c r="K358" s="242"/>
      <c r="L358" s="242"/>
      <c r="M358" s="247"/>
      <c r="N358" s="248"/>
      <c r="O358" s="249"/>
      <c r="P358" s="249"/>
      <c r="Q358" s="249"/>
      <c r="R358" s="249"/>
      <c r="S358" s="249"/>
      <c r="T358" s="249"/>
      <c r="U358" s="249"/>
      <c r="V358" s="249"/>
      <c r="W358" s="249"/>
      <c r="X358" s="250"/>
      <c r="Y358" s="14"/>
      <c r="Z358" s="14"/>
      <c r="AA358" s="14"/>
      <c r="AB358" s="14"/>
      <c r="AC358" s="14"/>
      <c r="AD358" s="14"/>
      <c r="AE358" s="14"/>
      <c r="AT358" s="251" t="s">
        <v>190</v>
      </c>
      <c r="AU358" s="251" t="s">
        <v>89</v>
      </c>
      <c r="AV358" s="14" t="s">
        <v>89</v>
      </c>
      <c r="AW358" s="14" t="s">
        <v>5</v>
      </c>
      <c r="AX358" s="14" t="s">
        <v>78</v>
      </c>
      <c r="AY358" s="251" t="s">
        <v>181</v>
      </c>
    </row>
    <row r="359" spans="1:51" s="15" customFormat="1" ht="12">
      <c r="A359" s="15"/>
      <c r="B359" s="252"/>
      <c r="C359" s="253"/>
      <c r="D359" s="232" t="s">
        <v>190</v>
      </c>
      <c r="E359" s="254" t="s">
        <v>1</v>
      </c>
      <c r="F359" s="255" t="s">
        <v>193</v>
      </c>
      <c r="G359" s="253"/>
      <c r="H359" s="256">
        <v>2</v>
      </c>
      <c r="I359" s="257"/>
      <c r="J359" s="257"/>
      <c r="K359" s="253"/>
      <c r="L359" s="253"/>
      <c r="M359" s="258"/>
      <c r="N359" s="259"/>
      <c r="O359" s="260"/>
      <c r="P359" s="260"/>
      <c r="Q359" s="260"/>
      <c r="R359" s="260"/>
      <c r="S359" s="260"/>
      <c r="T359" s="260"/>
      <c r="U359" s="260"/>
      <c r="V359" s="260"/>
      <c r="W359" s="260"/>
      <c r="X359" s="261"/>
      <c r="Y359" s="15"/>
      <c r="Z359" s="15"/>
      <c r="AA359" s="15"/>
      <c r="AB359" s="15"/>
      <c r="AC359" s="15"/>
      <c r="AD359" s="15"/>
      <c r="AE359" s="15"/>
      <c r="AT359" s="262" t="s">
        <v>190</v>
      </c>
      <c r="AU359" s="262" t="s">
        <v>89</v>
      </c>
      <c r="AV359" s="15" t="s">
        <v>188</v>
      </c>
      <c r="AW359" s="15" t="s">
        <v>5</v>
      </c>
      <c r="AX359" s="15" t="s">
        <v>83</v>
      </c>
      <c r="AY359" s="262" t="s">
        <v>181</v>
      </c>
    </row>
    <row r="360" spans="1:65" s="2" customFormat="1" ht="66.75" customHeight="1">
      <c r="A360" s="39"/>
      <c r="B360" s="40"/>
      <c r="C360" s="216" t="s">
        <v>486</v>
      </c>
      <c r="D360" s="216" t="s">
        <v>184</v>
      </c>
      <c r="E360" s="217" t="s">
        <v>487</v>
      </c>
      <c r="F360" s="218" t="s">
        <v>488</v>
      </c>
      <c r="G360" s="219" t="s">
        <v>489</v>
      </c>
      <c r="H360" s="220">
        <v>2</v>
      </c>
      <c r="I360" s="221"/>
      <c r="J360" s="221"/>
      <c r="K360" s="222">
        <f>ROUND(P360*H360,2)</f>
        <v>0</v>
      </c>
      <c r="L360" s="218" t="s">
        <v>1</v>
      </c>
      <c r="M360" s="45"/>
      <c r="N360" s="223" t="s">
        <v>1</v>
      </c>
      <c r="O360" s="224" t="s">
        <v>41</v>
      </c>
      <c r="P360" s="225">
        <f>I360+J360</f>
        <v>0</v>
      </c>
      <c r="Q360" s="225">
        <f>ROUND(I360*H360,2)</f>
        <v>0</v>
      </c>
      <c r="R360" s="225">
        <f>ROUND(J360*H360,2)</f>
        <v>0</v>
      </c>
      <c r="S360" s="92"/>
      <c r="T360" s="226">
        <f>S360*H360</f>
        <v>0</v>
      </c>
      <c r="U360" s="226">
        <v>0.00167</v>
      </c>
      <c r="V360" s="226">
        <f>U360*H360</f>
        <v>0.00334</v>
      </c>
      <c r="W360" s="226">
        <v>0</v>
      </c>
      <c r="X360" s="227">
        <f>W360*H360</f>
        <v>0</v>
      </c>
      <c r="Y360" s="39"/>
      <c r="Z360" s="39"/>
      <c r="AA360" s="39"/>
      <c r="AB360" s="39"/>
      <c r="AC360" s="39"/>
      <c r="AD360" s="39"/>
      <c r="AE360" s="39"/>
      <c r="AR360" s="228" t="s">
        <v>262</v>
      </c>
      <c r="AT360" s="228" t="s">
        <v>184</v>
      </c>
      <c r="AU360" s="228" t="s">
        <v>89</v>
      </c>
      <c r="AY360" s="18" t="s">
        <v>181</v>
      </c>
      <c r="BE360" s="229">
        <f>IF(O360="základní",K360,0)</f>
        <v>0</v>
      </c>
      <c r="BF360" s="229">
        <f>IF(O360="snížená",K360,0)</f>
        <v>0</v>
      </c>
      <c r="BG360" s="229">
        <f>IF(O360="zákl. přenesená",K360,0)</f>
        <v>0</v>
      </c>
      <c r="BH360" s="229">
        <f>IF(O360="sníž. přenesená",K360,0)</f>
        <v>0</v>
      </c>
      <c r="BI360" s="229">
        <f>IF(O360="nulová",K360,0)</f>
        <v>0</v>
      </c>
      <c r="BJ360" s="18" t="s">
        <v>83</v>
      </c>
      <c r="BK360" s="229">
        <f>ROUND(P360*H360,2)</f>
        <v>0</v>
      </c>
      <c r="BL360" s="18" t="s">
        <v>262</v>
      </c>
      <c r="BM360" s="228" t="s">
        <v>490</v>
      </c>
    </row>
    <row r="361" spans="1:51" s="13" customFormat="1" ht="12">
      <c r="A361" s="13"/>
      <c r="B361" s="230"/>
      <c r="C361" s="231"/>
      <c r="D361" s="232" t="s">
        <v>190</v>
      </c>
      <c r="E361" s="233" t="s">
        <v>1</v>
      </c>
      <c r="F361" s="234" t="s">
        <v>491</v>
      </c>
      <c r="G361" s="231"/>
      <c r="H361" s="233" t="s">
        <v>1</v>
      </c>
      <c r="I361" s="235"/>
      <c r="J361" s="235"/>
      <c r="K361" s="231"/>
      <c r="L361" s="231"/>
      <c r="M361" s="236"/>
      <c r="N361" s="237"/>
      <c r="O361" s="238"/>
      <c r="P361" s="238"/>
      <c r="Q361" s="238"/>
      <c r="R361" s="238"/>
      <c r="S361" s="238"/>
      <c r="T361" s="238"/>
      <c r="U361" s="238"/>
      <c r="V361" s="238"/>
      <c r="W361" s="238"/>
      <c r="X361" s="239"/>
      <c r="Y361" s="13"/>
      <c r="Z361" s="13"/>
      <c r="AA361" s="13"/>
      <c r="AB361" s="13"/>
      <c r="AC361" s="13"/>
      <c r="AD361" s="13"/>
      <c r="AE361" s="13"/>
      <c r="AT361" s="240" t="s">
        <v>190</v>
      </c>
      <c r="AU361" s="240" t="s">
        <v>89</v>
      </c>
      <c r="AV361" s="13" t="s">
        <v>83</v>
      </c>
      <c r="AW361" s="13" t="s">
        <v>5</v>
      </c>
      <c r="AX361" s="13" t="s">
        <v>78</v>
      </c>
      <c r="AY361" s="240" t="s">
        <v>181</v>
      </c>
    </row>
    <row r="362" spans="1:51" s="14" customFormat="1" ht="12">
      <c r="A362" s="14"/>
      <c r="B362" s="241"/>
      <c r="C362" s="242"/>
      <c r="D362" s="232" t="s">
        <v>190</v>
      </c>
      <c r="E362" s="243" t="s">
        <v>1</v>
      </c>
      <c r="F362" s="244" t="s">
        <v>89</v>
      </c>
      <c r="G362" s="242"/>
      <c r="H362" s="245">
        <v>2</v>
      </c>
      <c r="I362" s="246"/>
      <c r="J362" s="246"/>
      <c r="K362" s="242"/>
      <c r="L362" s="242"/>
      <c r="M362" s="247"/>
      <c r="N362" s="248"/>
      <c r="O362" s="249"/>
      <c r="P362" s="249"/>
      <c r="Q362" s="249"/>
      <c r="R362" s="249"/>
      <c r="S362" s="249"/>
      <c r="T362" s="249"/>
      <c r="U362" s="249"/>
      <c r="V362" s="249"/>
      <c r="W362" s="249"/>
      <c r="X362" s="250"/>
      <c r="Y362" s="14"/>
      <c r="Z362" s="14"/>
      <c r="AA362" s="14"/>
      <c r="AB362" s="14"/>
      <c r="AC362" s="14"/>
      <c r="AD362" s="14"/>
      <c r="AE362" s="14"/>
      <c r="AT362" s="251" t="s">
        <v>190</v>
      </c>
      <c r="AU362" s="251" t="s">
        <v>89</v>
      </c>
      <c r="AV362" s="14" t="s">
        <v>89</v>
      </c>
      <c r="AW362" s="14" t="s">
        <v>5</v>
      </c>
      <c r="AX362" s="14" t="s">
        <v>78</v>
      </c>
      <c r="AY362" s="251" t="s">
        <v>181</v>
      </c>
    </row>
    <row r="363" spans="1:51" s="15" customFormat="1" ht="12">
      <c r="A363" s="15"/>
      <c r="B363" s="252"/>
      <c r="C363" s="253"/>
      <c r="D363" s="232" t="s">
        <v>190</v>
      </c>
      <c r="E363" s="254" t="s">
        <v>1</v>
      </c>
      <c r="F363" s="255" t="s">
        <v>193</v>
      </c>
      <c r="G363" s="253"/>
      <c r="H363" s="256">
        <v>2</v>
      </c>
      <c r="I363" s="257"/>
      <c r="J363" s="257"/>
      <c r="K363" s="253"/>
      <c r="L363" s="253"/>
      <c r="M363" s="258"/>
      <c r="N363" s="259"/>
      <c r="O363" s="260"/>
      <c r="P363" s="260"/>
      <c r="Q363" s="260"/>
      <c r="R363" s="260"/>
      <c r="S363" s="260"/>
      <c r="T363" s="260"/>
      <c r="U363" s="260"/>
      <c r="V363" s="260"/>
      <c r="W363" s="260"/>
      <c r="X363" s="261"/>
      <c r="Y363" s="15"/>
      <c r="Z363" s="15"/>
      <c r="AA363" s="15"/>
      <c r="AB363" s="15"/>
      <c r="AC363" s="15"/>
      <c r="AD363" s="15"/>
      <c r="AE363" s="15"/>
      <c r="AT363" s="262" t="s">
        <v>190</v>
      </c>
      <c r="AU363" s="262" t="s">
        <v>89</v>
      </c>
      <c r="AV363" s="15" t="s">
        <v>188</v>
      </c>
      <c r="AW363" s="15" t="s">
        <v>5</v>
      </c>
      <c r="AX363" s="15" t="s">
        <v>83</v>
      </c>
      <c r="AY363" s="262" t="s">
        <v>181</v>
      </c>
    </row>
    <row r="364" spans="1:65" s="2" customFormat="1" ht="24.15" customHeight="1">
      <c r="A364" s="39"/>
      <c r="B364" s="40"/>
      <c r="C364" s="216" t="s">
        <v>492</v>
      </c>
      <c r="D364" s="216" t="s">
        <v>184</v>
      </c>
      <c r="E364" s="217" t="s">
        <v>493</v>
      </c>
      <c r="F364" s="218" t="s">
        <v>494</v>
      </c>
      <c r="G364" s="219" t="s">
        <v>489</v>
      </c>
      <c r="H364" s="220">
        <v>3</v>
      </c>
      <c r="I364" s="221"/>
      <c r="J364" s="221"/>
      <c r="K364" s="222">
        <f>ROUND(P364*H364,2)</f>
        <v>0</v>
      </c>
      <c r="L364" s="218" t="s">
        <v>1</v>
      </c>
      <c r="M364" s="45"/>
      <c r="N364" s="223" t="s">
        <v>1</v>
      </c>
      <c r="O364" s="224" t="s">
        <v>41</v>
      </c>
      <c r="P364" s="225">
        <f>I364+J364</f>
        <v>0</v>
      </c>
      <c r="Q364" s="225">
        <f>ROUND(I364*H364,2)</f>
        <v>0</v>
      </c>
      <c r="R364" s="225">
        <f>ROUND(J364*H364,2)</f>
        <v>0</v>
      </c>
      <c r="S364" s="92"/>
      <c r="T364" s="226">
        <f>S364*H364</f>
        <v>0</v>
      </c>
      <c r="U364" s="226">
        <v>0</v>
      </c>
      <c r="V364" s="226">
        <f>U364*H364</f>
        <v>0</v>
      </c>
      <c r="W364" s="226">
        <v>0</v>
      </c>
      <c r="X364" s="227">
        <f>W364*H364</f>
        <v>0</v>
      </c>
      <c r="Y364" s="39"/>
      <c r="Z364" s="39"/>
      <c r="AA364" s="39"/>
      <c r="AB364" s="39"/>
      <c r="AC364" s="39"/>
      <c r="AD364" s="39"/>
      <c r="AE364" s="39"/>
      <c r="AR364" s="228" t="s">
        <v>262</v>
      </c>
      <c r="AT364" s="228" t="s">
        <v>184</v>
      </c>
      <c r="AU364" s="228" t="s">
        <v>89</v>
      </c>
      <c r="AY364" s="18" t="s">
        <v>181</v>
      </c>
      <c r="BE364" s="229">
        <f>IF(O364="základní",K364,0)</f>
        <v>0</v>
      </c>
      <c r="BF364" s="229">
        <f>IF(O364="snížená",K364,0)</f>
        <v>0</v>
      </c>
      <c r="BG364" s="229">
        <f>IF(O364="zákl. přenesená",K364,0)</f>
        <v>0</v>
      </c>
      <c r="BH364" s="229">
        <f>IF(O364="sníž. přenesená",K364,0)</f>
        <v>0</v>
      </c>
      <c r="BI364" s="229">
        <f>IF(O364="nulová",K364,0)</f>
        <v>0</v>
      </c>
      <c r="BJ364" s="18" t="s">
        <v>83</v>
      </c>
      <c r="BK364" s="229">
        <f>ROUND(P364*H364,2)</f>
        <v>0</v>
      </c>
      <c r="BL364" s="18" t="s">
        <v>262</v>
      </c>
      <c r="BM364" s="228" t="s">
        <v>495</v>
      </c>
    </row>
    <row r="365" spans="1:51" s="14" customFormat="1" ht="12">
      <c r="A365" s="14"/>
      <c r="B365" s="241"/>
      <c r="C365" s="242"/>
      <c r="D365" s="232" t="s">
        <v>190</v>
      </c>
      <c r="E365" s="243" t="s">
        <v>1</v>
      </c>
      <c r="F365" s="244" t="s">
        <v>118</v>
      </c>
      <c r="G365" s="242"/>
      <c r="H365" s="245">
        <v>3</v>
      </c>
      <c r="I365" s="246"/>
      <c r="J365" s="246"/>
      <c r="K365" s="242"/>
      <c r="L365" s="242"/>
      <c r="M365" s="247"/>
      <c r="N365" s="248"/>
      <c r="O365" s="249"/>
      <c r="P365" s="249"/>
      <c r="Q365" s="249"/>
      <c r="R365" s="249"/>
      <c r="S365" s="249"/>
      <c r="T365" s="249"/>
      <c r="U365" s="249"/>
      <c r="V365" s="249"/>
      <c r="W365" s="249"/>
      <c r="X365" s="250"/>
      <c r="Y365" s="14"/>
      <c r="Z365" s="14"/>
      <c r="AA365" s="14"/>
      <c r="AB365" s="14"/>
      <c r="AC365" s="14"/>
      <c r="AD365" s="14"/>
      <c r="AE365" s="14"/>
      <c r="AT365" s="251" t="s">
        <v>190</v>
      </c>
      <c r="AU365" s="251" t="s">
        <v>89</v>
      </c>
      <c r="AV365" s="14" t="s">
        <v>89</v>
      </c>
      <c r="AW365" s="14" t="s">
        <v>5</v>
      </c>
      <c r="AX365" s="14" t="s">
        <v>78</v>
      </c>
      <c r="AY365" s="251" t="s">
        <v>181</v>
      </c>
    </row>
    <row r="366" spans="1:51" s="15" customFormat="1" ht="12">
      <c r="A366" s="15"/>
      <c r="B366" s="252"/>
      <c r="C366" s="253"/>
      <c r="D366" s="232" t="s">
        <v>190</v>
      </c>
      <c r="E366" s="254" t="s">
        <v>1</v>
      </c>
      <c r="F366" s="255" t="s">
        <v>193</v>
      </c>
      <c r="G366" s="253"/>
      <c r="H366" s="256">
        <v>3</v>
      </c>
      <c r="I366" s="257"/>
      <c r="J366" s="257"/>
      <c r="K366" s="253"/>
      <c r="L366" s="253"/>
      <c r="M366" s="258"/>
      <c r="N366" s="259"/>
      <c r="O366" s="260"/>
      <c r="P366" s="260"/>
      <c r="Q366" s="260"/>
      <c r="R366" s="260"/>
      <c r="S366" s="260"/>
      <c r="T366" s="260"/>
      <c r="U366" s="260"/>
      <c r="V366" s="260"/>
      <c r="W366" s="260"/>
      <c r="X366" s="261"/>
      <c r="Y366" s="15"/>
      <c r="Z366" s="15"/>
      <c r="AA366" s="15"/>
      <c r="AB366" s="15"/>
      <c r="AC366" s="15"/>
      <c r="AD366" s="15"/>
      <c r="AE366" s="15"/>
      <c r="AT366" s="262" t="s">
        <v>190</v>
      </c>
      <c r="AU366" s="262" t="s">
        <v>89</v>
      </c>
      <c r="AV366" s="15" t="s">
        <v>188</v>
      </c>
      <c r="AW366" s="15" t="s">
        <v>5</v>
      </c>
      <c r="AX366" s="15" t="s">
        <v>83</v>
      </c>
      <c r="AY366" s="262" t="s">
        <v>181</v>
      </c>
    </row>
    <row r="367" spans="1:65" s="2" customFormat="1" ht="49.05" customHeight="1">
      <c r="A367" s="39"/>
      <c r="B367" s="40"/>
      <c r="C367" s="216" t="s">
        <v>496</v>
      </c>
      <c r="D367" s="216" t="s">
        <v>184</v>
      </c>
      <c r="E367" s="217" t="s">
        <v>497</v>
      </c>
      <c r="F367" s="218" t="s">
        <v>498</v>
      </c>
      <c r="G367" s="219" t="s">
        <v>489</v>
      </c>
      <c r="H367" s="220">
        <v>6</v>
      </c>
      <c r="I367" s="221"/>
      <c r="J367" s="221"/>
      <c r="K367" s="222">
        <f>ROUND(P367*H367,2)</f>
        <v>0</v>
      </c>
      <c r="L367" s="218" t="s">
        <v>1</v>
      </c>
      <c r="M367" s="45"/>
      <c r="N367" s="223" t="s">
        <v>1</v>
      </c>
      <c r="O367" s="224" t="s">
        <v>41</v>
      </c>
      <c r="P367" s="225">
        <f>I367+J367</f>
        <v>0</v>
      </c>
      <c r="Q367" s="225">
        <f>ROUND(I367*H367,2)</f>
        <v>0</v>
      </c>
      <c r="R367" s="225">
        <f>ROUND(J367*H367,2)</f>
        <v>0</v>
      </c>
      <c r="S367" s="92"/>
      <c r="T367" s="226">
        <f>S367*H367</f>
        <v>0</v>
      </c>
      <c r="U367" s="226">
        <v>0</v>
      </c>
      <c r="V367" s="226">
        <f>U367*H367</f>
        <v>0</v>
      </c>
      <c r="W367" s="226">
        <v>0</v>
      </c>
      <c r="X367" s="227">
        <f>W367*H367</f>
        <v>0</v>
      </c>
      <c r="Y367" s="39"/>
      <c r="Z367" s="39"/>
      <c r="AA367" s="39"/>
      <c r="AB367" s="39"/>
      <c r="AC367" s="39"/>
      <c r="AD367" s="39"/>
      <c r="AE367" s="39"/>
      <c r="AR367" s="228" t="s">
        <v>262</v>
      </c>
      <c r="AT367" s="228" t="s">
        <v>184</v>
      </c>
      <c r="AU367" s="228" t="s">
        <v>89</v>
      </c>
      <c r="AY367" s="18" t="s">
        <v>181</v>
      </c>
      <c r="BE367" s="229">
        <f>IF(O367="základní",K367,0)</f>
        <v>0</v>
      </c>
      <c r="BF367" s="229">
        <f>IF(O367="snížená",K367,0)</f>
        <v>0</v>
      </c>
      <c r="BG367" s="229">
        <f>IF(O367="zákl. přenesená",K367,0)</f>
        <v>0</v>
      </c>
      <c r="BH367" s="229">
        <f>IF(O367="sníž. přenesená",K367,0)</f>
        <v>0</v>
      </c>
      <c r="BI367" s="229">
        <f>IF(O367="nulová",K367,0)</f>
        <v>0</v>
      </c>
      <c r="BJ367" s="18" t="s">
        <v>83</v>
      </c>
      <c r="BK367" s="229">
        <f>ROUND(P367*H367,2)</f>
        <v>0</v>
      </c>
      <c r="BL367" s="18" t="s">
        <v>262</v>
      </c>
      <c r="BM367" s="228" t="s">
        <v>499</v>
      </c>
    </row>
    <row r="368" spans="1:51" s="13" customFormat="1" ht="12">
      <c r="A368" s="13"/>
      <c r="B368" s="230"/>
      <c r="C368" s="231"/>
      <c r="D368" s="232" t="s">
        <v>190</v>
      </c>
      <c r="E368" s="233" t="s">
        <v>1</v>
      </c>
      <c r="F368" s="234" t="s">
        <v>500</v>
      </c>
      <c r="G368" s="231"/>
      <c r="H368" s="233" t="s">
        <v>1</v>
      </c>
      <c r="I368" s="235"/>
      <c r="J368" s="235"/>
      <c r="K368" s="231"/>
      <c r="L368" s="231"/>
      <c r="M368" s="236"/>
      <c r="N368" s="237"/>
      <c r="O368" s="238"/>
      <c r="P368" s="238"/>
      <c r="Q368" s="238"/>
      <c r="R368" s="238"/>
      <c r="S368" s="238"/>
      <c r="T368" s="238"/>
      <c r="U368" s="238"/>
      <c r="V368" s="238"/>
      <c r="W368" s="238"/>
      <c r="X368" s="239"/>
      <c r="Y368" s="13"/>
      <c r="Z368" s="13"/>
      <c r="AA368" s="13"/>
      <c r="AB368" s="13"/>
      <c r="AC368" s="13"/>
      <c r="AD368" s="13"/>
      <c r="AE368" s="13"/>
      <c r="AT368" s="240" t="s">
        <v>190</v>
      </c>
      <c r="AU368" s="240" t="s">
        <v>89</v>
      </c>
      <c r="AV368" s="13" t="s">
        <v>83</v>
      </c>
      <c r="AW368" s="13" t="s">
        <v>5</v>
      </c>
      <c r="AX368" s="13" t="s">
        <v>78</v>
      </c>
      <c r="AY368" s="240" t="s">
        <v>181</v>
      </c>
    </row>
    <row r="369" spans="1:51" s="14" customFormat="1" ht="12">
      <c r="A369" s="14"/>
      <c r="B369" s="241"/>
      <c r="C369" s="242"/>
      <c r="D369" s="232" t="s">
        <v>190</v>
      </c>
      <c r="E369" s="243" t="s">
        <v>1</v>
      </c>
      <c r="F369" s="244" t="s">
        <v>182</v>
      </c>
      <c r="G369" s="242"/>
      <c r="H369" s="245">
        <v>6</v>
      </c>
      <c r="I369" s="246"/>
      <c r="J369" s="246"/>
      <c r="K369" s="242"/>
      <c r="L369" s="242"/>
      <c r="M369" s="247"/>
      <c r="N369" s="248"/>
      <c r="O369" s="249"/>
      <c r="P369" s="249"/>
      <c r="Q369" s="249"/>
      <c r="R369" s="249"/>
      <c r="S369" s="249"/>
      <c r="T369" s="249"/>
      <c r="U369" s="249"/>
      <c r="V369" s="249"/>
      <c r="W369" s="249"/>
      <c r="X369" s="250"/>
      <c r="Y369" s="14"/>
      <c r="Z369" s="14"/>
      <c r="AA369" s="14"/>
      <c r="AB369" s="14"/>
      <c r="AC369" s="14"/>
      <c r="AD369" s="14"/>
      <c r="AE369" s="14"/>
      <c r="AT369" s="251" t="s">
        <v>190</v>
      </c>
      <c r="AU369" s="251" t="s">
        <v>89</v>
      </c>
      <c r="AV369" s="14" t="s">
        <v>89</v>
      </c>
      <c r="AW369" s="14" t="s">
        <v>5</v>
      </c>
      <c r="AX369" s="14" t="s">
        <v>78</v>
      </c>
      <c r="AY369" s="251" t="s">
        <v>181</v>
      </c>
    </row>
    <row r="370" spans="1:51" s="15" customFormat="1" ht="12">
      <c r="A370" s="15"/>
      <c r="B370" s="252"/>
      <c r="C370" s="253"/>
      <c r="D370" s="232" t="s">
        <v>190</v>
      </c>
      <c r="E370" s="254" t="s">
        <v>1</v>
      </c>
      <c r="F370" s="255" t="s">
        <v>193</v>
      </c>
      <c r="G370" s="253"/>
      <c r="H370" s="256">
        <v>6</v>
      </c>
      <c r="I370" s="257"/>
      <c r="J370" s="257"/>
      <c r="K370" s="253"/>
      <c r="L370" s="253"/>
      <c r="M370" s="258"/>
      <c r="N370" s="259"/>
      <c r="O370" s="260"/>
      <c r="P370" s="260"/>
      <c r="Q370" s="260"/>
      <c r="R370" s="260"/>
      <c r="S370" s="260"/>
      <c r="T370" s="260"/>
      <c r="U370" s="260"/>
      <c r="V370" s="260"/>
      <c r="W370" s="260"/>
      <c r="X370" s="261"/>
      <c r="Y370" s="15"/>
      <c r="Z370" s="15"/>
      <c r="AA370" s="15"/>
      <c r="AB370" s="15"/>
      <c r="AC370" s="15"/>
      <c r="AD370" s="15"/>
      <c r="AE370" s="15"/>
      <c r="AT370" s="262" t="s">
        <v>190</v>
      </c>
      <c r="AU370" s="262" t="s">
        <v>89</v>
      </c>
      <c r="AV370" s="15" t="s">
        <v>188</v>
      </c>
      <c r="AW370" s="15" t="s">
        <v>5</v>
      </c>
      <c r="AX370" s="15" t="s">
        <v>83</v>
      </c>
      <c r="AY370" s="262" t="s">
        <v>181</v>
      </c>
    </row>
    <row r="371" spans="1:65" s="2" customFormat="1" ht="16.5" customHeight="1">
      <c r="A371" s="39"/>
      <c r="B371" s="40"/>
      <c r="C371" s="216" t="s">
        <v>501</v>
      </c>
      <c r="D371" s="216" t="s">
        <v>184</v>
      </c>
      <c r="E371" s="217" t="s">
        <v>502</v>
      </c>
      <c r="F371" s="218" t="s">
        <v>503</v>
      </c>
      <c r="G371" s="219" t="s">
        <v>489</v>
      </c>
      <c r="H371" s="220">
        <v>5</v>
      </c>
      <c r="I371" s="221"/>
      <c r="J371" s="221"/>
      <c r="K371" s="222">
        <f>ROUND(P371*H371,2)</f>
        <v>0</v>
      </c>
      <c r="L371" s="218" t="s">
        <v>1</v>
      </c>
      <c r="M371" s="45"/>
      <c r="N371" s="223" t="s">
        <v>1</v>
      </c>
      <c r="O371" s="224" t="s">
        <v>41</v>
      </c>
      <c r="P371" s="225">
        <f>I371+J371</f>
        <v>0</v>
      </c>
      <c r="Q371" s="225">
        <f>ROUND(I371*H371,2)</f>
        <v>0</v>
      </c>
      <c r="R371" s="225">
        <f>ROUND(J371*H371,2)</f>
        <v>0</v>
      </c>
      <c r="S371" s="92"/>
      <c r="T371" s="226">
        <f>S371*H371</f>
        <v>0</v>
      </c>
      <c r="U371" s="226">
        <v>0</v>
      </c>
      <c r="V371" s="226">
        <f>U371*H371</f>
        <v>0</v>
      </c>
      <c r="W371" s="226">
        <v>0.002</v>
      </c>
      <c r="X371" s="227">
        <f>W371*H371</f>
        <v>0.01</v>
      </c>
      <c r="Y371" s="39"/>
      <c r="Z371" s="39"/>
      <c r="AA371" s="39"/>
      <c r="AB371" s="39"/>
      <c r="AC371" s="39"/>
      <c r="AD371" s="39"/>
      <c r="AE371" s="39"/>
      <c r="AR371" s="228" t="s">
        <v>262</v>
      </c>
      <c r="AT371" s="228" t="s">
        <v>184</v>
      </c>
      <c r="AU371" s="228" t="s">
        <v>89</v>
      </c>
      <c r="AY371" s="18" t="s">
        <v>181</v>
      </c>
      <c r="BE371" s="229">
        <f>IF(O371="základní",K371,0)</f>
        <v>0</v>
      </c>
      <c r="BF371" s="229">
        <f>IF(O371="snížená",K371,0)</f>
        <v>0</v>
      </c>
      <c r="BG371" s="229">
        <f>IF(O371="zákl. přenesená",K371,0)</f>
        <v>0</v>
      </c>
      <c r="BH371" s="229">
        <f>IF(O371="sníž. přenesená",K371,0)</f>
        <v>0</v>
      </c>
      <c r="BI371" s="229">
        <f>IF(O371="nulová",K371,0)</f>
        <v>0</v>
      </c>
      <c r="BJ371" s="18" t="s">
        <v>83</v>
      </c>
      <c r="BK371" s="229">
        <f>ROUND(P371*H371,2)</f>
        <v>0</v>
      </c>
      <c r="BL371" s="18" t="s">
        <v>262</v>
      </c>
      <c r="BM371" s="228" t="s">
        <v>504</v>
      </c>
    </row>
    <row r="372" spans="1:51" s="14" customFormat="1" ht="12">
      <c r="A372" s="14"/>
      <c r="B372" s="241"/>
      <c r="C372" s="242"/>
      <c r="D372" s="232" t="s">
        <v>190</v>
      </c>
      <c r="E372" s="243" t="s">
        <v>1</v>
      </c>
      <c r="F372" s="244" t="s">
        <v>209</v>
      </c>
      <c r="G372" s="242"/>
      <c r="H372" s="245">
        <v>5</v>
      </c>
      <c r="I372" s="246"/>
      <c r="J372" s="246"/>
      <c r="K372" s="242"/>
      <c r="L372" s="242"/>
      <c r="M372" s="247"/>
      <c r="N372" s="248"/>
      <c r="O372" s="249"/>
      <c r="P372" s="249"/>
      <c r="Q372" s="249"/>
      <c r="R372" s="249"/>
      <c r="S372" s="249"/>
      <c r="T372" s="249"/>
      <c r="U372" s="249"/>
      <c r="V372" s="249"/>
      <c r="W372" s="249"/>
      <c r="X372" s="250"/>
      <c r="Y372" s="14"/>
      <c r="Z372" s="14"/>
      <c r="AA372" s="14"/>
      <c r="AB372" s="14"/>
      <c r="AC372" s="14"/>
      <c r="AD372" s="14"/>
      <c r="AE372" s="14"/>
      <c r="AT372" s="251" t="s">
        <v>190</v>
      </c>
      <c r="AU372" s="251" t="s">
        <v>89</v>
      </c>
      <c r="AV372" s="14" t="s">
        <v>89</v>
      </c>
      <c r="AW372" s="14" t="s">
        <v>5</v>
      </c>
      <c r="AX372" s="14" t="s">
        <v>78</v>
      </c>
      <c r="AY372" s="251" t="s">
        <v>181</v>
      </c>
    </row>
    <row r="373" spans="1:51" s="15" customFormat="1" ht="12">
      <c r="A373" s="15"/>
      <c r="B373" s="252"/>
      <c r="C373" s="253"/>
      <c r="D373" s="232" t="s">
        <v>190</v>
      </c>
      <c r="E373" s="254" t="s">
        <v>1</v>
      </c>
      <c r="F373" s="255" t="s">
        <v>193</v>
      </c>
      <c r="G373" s="253"/>
      <c r="H373" s="256">
        <v>5</v>
      </c>
      <c r="I373" s="257"/>
      <c r="J373" s="257"/>
      <c r="K373" s="253"/>
      <c r="L373" s="253"/>
      <c r="M373" s="258"/>
      <c r="N373" s="259"/>
      <c r="O373" s="260"/>
      <c r="P373" s="260"/>
      <c r="Q373" s="260"/>
      <c r="R373" s="260"/>
      <c r="S373" s="260"/>
      <c r="T373" s="260"/>
      <c r="U373" s="260"/>
      <c r="V373" s="260"/>
      <c r="W373" s="260"/>
      <c r="X373" s="261"/>
      <c r="Y373" s="15"/>
      <c r="Z373" s="15"/>
      <c r="AA373" s="15"/>
      <c r="AB373" s="15"/>
      <c r="AC373" s="15"/>
      <c r="AD373" s="15"/>
      <c r="AE373" s="15"/>
      <c r="AT373" s="262" t="s">
        <v>190</v>
      </c>
      <c r="AU373" s="262" t="s">
        <v>89</v>
      </c>
      <c r="AV373" s="15" t="s">
        <v>188</v>
      </c>
      <c r="AW373" s="15" t="s">
        <v>5</v>
      </c>
      <c r="AX373" s="15" t="s">
        <v>83</v>
      </c>
      <c r="AY373" s="262" t="s">
        <v>181</v>
      </c>
    </row>
    <row r="374" spans="1:65" s="2" customFormat="1" ht="24.15" customHeight="1">
      <c r="A374" s="39"/>
      <c r="B374" s="40"/>
      <c r="C374" s="216" t="s">
        <v>505</v>
      </c>
      <c r="D374" s="216" t="s">
        <v>184</v>
      </c>
      <c r="E374" s="217" t="s">
        <v>506</v>
      </c>
      <c r="F374" s="218" t="s">
        <v>507</v>
      </c>
      <c r="G374" s="219" t="s">
        <v>388</v>
      </c>
      <c r="H374" s="284"/>
      <c r="I374" s="221"/>
      <c r="J374" s="221"/>
      <c r="K374" s="222">
        <f>ROUND(P374*H374,2)</f>
        <v>0</v>
      </c>
      <c r="L374" s="218" t="s">
        <v>187</v>
      </c>
      <c r="M374" s="45"/>
      <c r="N374" s="223" t="s">
        <v>1</v>
      </c>
      <c r="O374" s="224" t="s">
        <v>41</v>
      </c>
      <c r="P374" s="225">
        <f>I374+J374</f>
        <v>0</v>
      </c>
      <c r="Q374" s="225">
        <f>ROUND(I374*H374,2)</f>
        <v>0</v>
      </c>
      <c r="R374" s="225">
        <f>ROUND(J374*H374,2)</f>
        <v>0</v>
      </c>
      <c r="S374" s="92"/>
      <c r="T374" s="226">
        <f>S374*H374</f>
        <v>0</v>
      </c>
      <c r="U374" s="226">
        <v>0</v>
      </c>
      <c r="V374" s="226">
        <f>U374*H374</f>
        <v>0</v>
      </c>
      <c r="W374" s="226">
        <v>0</v>
      </c>
      <c r="X374" s="227">
        <f>W374*H374</f>
        <v>0</v>
      </c>
      <c r="Y374" s="39"/>
      <c r="Z374" s="39"/>
      <c r="AA374" s="39"/>
      <c r="AB374" s="39"/>
      <c r="AC374" s="39"/>
      <c r="AD374" s="39"/>
      <c r="AE374" s="39"/>
      <c r="AR374" s="228" t="s">
        <v>262</v>
      </c>
      <c r="AT374" s="228" t="s">
        <v>184</v>
      </c>
      <c r="AU374" s="228" t="s">
        <v>89</v>
      </c>
      <c r="AY374" s="18" t="s">
        <v>181</v>
      </c>
      <c r="BE374" s="229">
        <f>IF(O374="základní",K374,0)</f>
        <v>0</v>
      </c>
      <c r="BF374" s="229">
        <f>IF(O374="snížená",K374,0)</f>
        <v>0</v>
      </c>
      <c r="BG374" s="229">
        <f>IF(O374="zákl. přenesená",K374,0)</f>
        <v>0</v>
      </c>
      <c r="BH374" s="229">
        <f>IF(O374="sníž. přenesená",K374,0)</f>
        <v>0</v>
      </c>
      <c r="BI374" s="229">
        <f>IF(O374="nulová",K374,0)</f>
        <v>0</v>
      </c>
      <c r="BJ374" s="18" t="s">
        <v>83</v>
      </c>
      <c r="BK374" s="229">
        <f>ROUND(P374*H374,2)</f>
        <v>0</v>
      </c>
      <c r="BL374" s="18" t="s">
        <v>262</v>
      </c>
      <c r="BM374" s="228" t="s">
        <v>508</v>
      </c>
    </row>
    <row r="375" spans="1:63" s="12" customFormat="1" ht="22.8" customHeight="1">
      <c r="A375" s="12"/>
      <c r="B375" s="199"/>
      <c r="C375" s="200"/>
      <c r="D375" s="201" t="s">
        <v>77</v>
      </c>
      <c r="E375" s="214" t="s">
        <v>509</v>
      </c>
      <c r="F375" s="214" t="s">
        <v>510</v>
      </c>
      <c r="G375" s="200"/>
      <c r="H375" s="200"/>
      <c r="I375" s="203"/>
      <c r="J375" s="203"/>
      <c r="K375" s="215">
        <f>BK375</f>
        <v>0</v>
      </c>
      <c r="L375" s="200"/>
      <c r="M375" s="205"/>
      <c r="N375" s="206"/>
      <c r="O375" s="207"/>
      <c r="P375" s="207"/>
      <c r="Q375" s="208">
        <f>SUM(Q376:Q378)</f>
        <v>0</v>
      </c>
      <c r="R375" s="208">
        <f>SUM(R376:R378)</f>
        <v>0</v>
      </c>
      <c r="S375" s="207"/>
      <c r="T375" s="209">
        <f>SUM(T376:T378)</f>
        <v>0</v>
      </c>
      <c r="U375" s="207"/>
      <c r="V375" s="209">
        <f>SUM(V376:V378)</f>
        <v>0</v>
      </c>
      <c r="W375" s="207"/>
      <c r="X375" s="210">
        <f>SUM(X376:X378)</f>
        <v>0</v>
      </c>
      <c r="Y375" s="12"/>
      <c r="Z375" s="12"/>
      <c r="AA375" s="12"/>
      <c r="AB375" s="12"/>
      <c r="AC375" s="12"/>
      <c r="AD375" s="12"/>
      <c r="AE375" s="12"/>
      <c r="AR375" s="211" t="s">
        <v>89</v>
      </c>
      <c r="AT375" s="212" t="s">
        <v>77</v>
      </c>
      <c r="AU375" s="212" t="s">
        <v>83</v>
      </c>
      <c r="AY375" s="211" t="s">
        <v>181</v>
      </c>
      <c r="BK375" s="213">
        <f>SUM(BK376:BK378)</f>
        <v>0</v>
      </c>
    </row>
    <row r="376" spans="1:65" s="2" customFormat="1" ht="62.7" customHeight="1">
      <c r="A376" s="39"/>
      <c r="B376" s="40"/>
      <c r="C376" s="216" t="s">
        <v>511</v>
      </c>
      <c r="D376" s="216" t="s">
        <v>184</v>
      </c>
      <c r="E376" s="217" t="s">
        <v>512</v>
      </c>
      <c r="F376" s="218" t="s">
        <v>513</v>
      </c>
      <c r="G376" s="219" t="s">
        <v>489</v>
      </c>
      <c r="H376" s="220">
        <v>1</v>
      </c>
      <c r="I376" s="221"/>
      <c r="J376" s="221"/>
      <c r="K376" s="222">
        <f>ROUND(P376*H376,2)</f>
        <v>0</v>
      </c>
      <c r="L376" s="218" t="s">
        <v>1</v>
      </c>
      <c r="M376" s="45"/>
      <c r="N376" s="223" t="s">
        <v>1</v>
      </c>
      <c r="O376" s="224" t="s">
        <v>41</v>
      </c>
      <c r="P376" s="225">
        <f>I376+J376</f>
        <v>0</v>
      </c>
      <c r="Q376" s="225">
        <f>ROUND(I376*H376,2)</f>
        <v>0</v>
      </c>
      <c r="R376" s="225">
        <f>ROUND(J376*H376,2)</f>
        <v>0</v>
      </c>
      <c r="S376" s="92"/>
      <c r="T376" s="226">
        <f>S376*H376</f>
        <v>0</v>
      </c>
      <c r="U376" s="226">
        <v>0</v>
      </c>
      <c r="V376" s="226">
        <f>U376*H376</f>
        <v>0</v>
      </c>
      <c r="W376" s="226">
        <v>0</v>
      </c>
      <c r="X376" s="227">
        <f>W376*H376</f>
        <v>0</v>
      </c>
      <c r="Y376" s="39"/>
      <c r="Z376" s="39"/>
      <c r="AA376" s="39"/>
      <c r="AB376" s="39"/>
      <c r="AC376" s="39"/>
      <c r="AD376" s="39"/>
      <c r="AE376" s="39"/>
      <c r="AR376" s="228" t="s">
        <v>262</v>
      </c>
      <c r="AT376" s="228" t="s">
        <v>184</v>
      </c>
      <c r="AU376" s="228" t="s">
        <v>89</v>
      </c>
      <c r="AY376" s="18" t="s">
        <v>181</v>
      </c>
      <c r="BE376" s="229">
        <f>IF(O376="základní",K376,0)</f>
        <v>0</v>
      </c>
      <c r="BF376" s="229">
        <f>IF(O376="snížená",K376,0)</f>
        <v>0</v>
      </c>
      <c r="BG376" s="229">
        <f>IF(O376="zákl. přenesená",K376,0)</f>
        <v>0</v>
      </c>
      <c r="BH376" s="229">
        <f>IF(O376="sníž. přenesená",K376,0)</f>
        <v>0</v>
      </c>
      <c r="BI376" s="229">
        <f>IF(O376="nulová",K376,0)</f>
        <v>0</v>
      </c>
      <c r="BJ376" s="18" t="s">
        <v>83</v>
      </c>
      <c r="BK376" s="229">
        <f>ROUND(P376*H376,2)</f>
        <v>0</v>
      </c>
      <c r="BL376" s="18" t="s">
        <v>262</v>
      </c>
      <c r="BM376" s="228" t="s">
        <v>514</v>
      </c>
    </row>
    <row r="377" spans="1:51" s="14" customFormat="1" ht="12">
      <c r="A377" s="14"/>
      <c r="B377" s="241"/>
      <c r="C377" s="242"/>
      <c r="D377" s="232" t="s">
        <v>190</v>
      </c>
      <c r="E377" s="243" t="s">
        <v>1</v>
      </c>
      <c r="F377" s="244" t="s">
        <v>83</v>
      </c>
      <c r="G377" s="242"/>
      <c r="H377" s="245">
        <v>1</v>
      </c>
      <c r="I377" s="246"/>
      <c r="J377" s="246"/>
      <c r="K377" s="242"/>
      <c r="L377" s="242"/>
      <c r="M377" s="247"/>
      <c r="N377" s="248"/>
      <c r="O377" s="249"/>
      <c r="P377" s="249"/>
      <c r="Q377" s="249"/>
      <c r="R377" s="249"/>
      <c r="S377" s="249"/>
      <c r="T377" s="249"/>
      <c r="U377" s="249"/>
      <c r="V377" s="249"/>
      <c r="W377" s="249"/>
      <c r="X377" s="250"/>
      <c r="Y377" s="14"/>
      <c r="Z377" s="14"/>
      <c r="AA377" s="14"/>
      <c r="AB377" s="14"/>
      <c r="AC377" s="14"/>
      <c r="AD377" s="14"/>
      <c r="AE377" s="14"/>
      <c r="AT377" s="251" t="s">
        <v>190</v>
      </c>
      <c r="AU377" s="251" t="s">
        <v>89</v>
      </c>
      <c r="AV377" s="14" t="s">
        <v>89</v>
      </c>
      <c r="AW377" s="14" t="s">
        <v>5</v>
      </c>
      <c r="AX377" s="14" t="s">
        <v>78</v>
      </c>
      <c r="AY377" s="251" t="s">
        <v>181</v>
      </c>
    </row>
    <row r="378" spans="1:51" s="15" customFormat="1" ht="12">
      <c r="A378" s="15"/>
      <c r="B378" s="252"/>
      <c r="C378" s="253"/>
      <c r="D378" s="232" t="s">
        <v>190</v>
      </c>
      <c r="E378" s="254" t="s">
        <v>1</v>
      </c>
      <c r="F378" s="255" t="s">
        <v>193</v>
      </c>
      <c r="G378" s="253"/>
      <c r="H378" s="256">
        <v>1</v>
      </c>
      <c r="I378" s="257"/>
      <c r="J378" s="257"/>
      <c r="K378" s="253"/>
      <c r="L378" s="253"/>
      <c r="M378" s="258"/>
      <c r="N378" s="259"/>
      <c r="O378" s="260"/>
      <c r="P378" s="260"/>
      <c r="Q378" s="260"/>
      <c r="R378" s="260"/>
      <c r="S378" s="260"/>
      <c r="T378" s="260"/>
      <c r="U378" s="260"/>
      <c r="V378" s="260"/>
      <c r="W378" s="260"/>
      <c r="X378" s="261"/>
      <c r="Y378" s="15"/>
      <c r="Z378" s="15"/>
      <c r="AA378" s="15"/>
      <c r="AB378" s="15"/>
      <c r="AC378" s="15"/>
      <c r="AD378" s="15"/>
      <c r="AE378" s="15"/>
      <c r="AT378" s="262" t="s">
        <v>190</v>
      </c>
      <c r="AU378" s="262" t="s">
        <v>89</v>
      </c>
      <c r="AV378" s="15" t="s">
        <v>188</v>
      </c>
      <c r="AW378" s="15" t="s">
        <v>5</v>
      </c>
      <c r="AX378" s="15" t="s">
        <v>83</v>
      </c>
      <c r="AY378" s="262" t="s">
        <v>181</v>
      </c>
    </row>
    <row r="379" spans="1:63" s="12" customFormat="1" ht="22.8" customHeight="1">
      <c r="A379" s="12"/>
      <c r="B379" s="199"/>
      <c r="C379" s="200"/>
      <c r="D379" s="201" t="s">
        <v>77</v>
      </c>
      <c r="E379" s="214" t="s">
        <v>515</v>
      </c>
      <c r="F379" s="214" t="s">
        <v>516</v>
      </c>
      <c r="G379" s="200"/>
      <c r="H379" s="200"/>
      <c r="I379" s="203"/>
      <c r="J379" s="203"/>
      <c r="K379" s="215">
        <f>BK379</f>
        <v>0</v>
      </c>
      <c r="L379" s="200"/>
      <c r="M379" s="205"/>
      <c r="N379" s="206"/>
      <c r="O379" s="207"/>
      <c r="P379" s="207"/>
      <c r="Q379" s="208">
        <f>SUM(Q380:Q392)</f>
        <v>0</v>
      </c>
      <c r="R379" s="208">
        <f>SUM(R380:R392)</f>
        <v>0</v>
      </c>
      <c r="S379" s="207"/>
      <c r="T379" s="209">
        <f>SUM(T380:T392)</f>
        <v>0</v>
      </c>
      <c r="U379" s="207"/>
      <c r="V379" s="209">
        <f>SUM(V380:V392)</f>
        <v>0</v>
      </c>
      <c r="W379" s="207"/>
      <c r="X379" s="210">
        <f>SUM(X380:X392)</f>
        <v>0.0058</v>
      </c>
      <c r="Y379" s="12"/>
      <c r="Z379" s="12"/>
      <c r="AA379" s="12"/>
      <c r="AB379" s="12"/>
      <c r="AC379" s="12"/>
      <c r="AD379" s="12"/>
      <c r="AE379" s="12"/>
      <c r="AR379" s="211" t="s">
        <v>89</v>
      </c>
      <c r="AT379" s="212" t="s">
        <v>77</v>
      </c>
      <c r="AU379" s="212" t="s">
        <v>83</v>
      </c>
      <c r="AY379" s="211" t="s">
        <v>181</v>
      </c>
      <c r="BK379" s="213">
        <f>SUM(BK380:BK392)</f>
        <v>0</v>
      </c>
    </row>
    <row r="380" spans="1:65" s="2" customFormat="1" ht="24.15" customHeight="1">
      <c r="A380" s="39"/>
      <c r="B380" s="40"/>
      <c r="C380" s="216" t="s">
        <v>517</v>
      </c>
      <c r="D380" s="216" t="s">
        <v>184</v>
      </c>
      <c r="E380" s="217" t="s">
        <v>518</v>
      </c>
      <c r="F380" s="218" t="s">
        <v>519</v>
      </c>
      <c r="G380" s="219" t="s">
        <v>248</v>
      </c>
      <c r="H380" s="220">
        <v>26</v>
      </c>
      <c r="I380" s="221"/>
      <c r="J380" s="221"/>
      <c r="K380" s="222">
        <f>ROUND(P380*H380,2)</f>
        <v>0</v>
      </c>
      <c r="L380" s="218" t="s">
        <v>187</v>
      </c>
      <c r="M380" s="45"/>
      <c r="N380" s="223" t="s">
        <v>1</v>
      </c>
      <c r="O380" s="224" t="s">
        <v>41</v>
      </c>
      <c r="P380" s="225">
        <f>I380+J380</f>
        <v>0</v>
      </c>
      <c r="Q380" s="225">
        <f>ROUND(I380*H380,2)</f>
        <v>0</v>
      </c>
      <c r="R380" s="225">
        <f>ROUND(J380*H380,2)</f>
        <v>0</v>
      </c>
      <c r="S380" s="92"/>
      <c r="T380" s="226">
        <f>S380*H380</f>
        <v>0</v>
      </c>
      <c r="U380" s="226">
        <v>0</v>
      </c>
      <c r="V380" s="226">
        <f>U380*H380</f>
        <v>0</v>
      </c>
      <c r="W380" s="226">
        <v>0</v>
      </c>
      <c r="X380" s="227">
        <f>W380*H380</f>
        <v>0</v>
      </c>
      <c r="Y380" s="39"/>
      <c r="Z380" s="39"/>
      <c r="AA380" s="39"/>
      <c r="AB380" s="39"/>
      <c r="AC380" s="39"/>
      <c r="AD380" s="39"/>
      <c r="AE380" s="39"/>
      <c r="AR380" s="228" t="s">
        <v>188</v>
      </c>
      <c r="AT380" s="228" t="s">
        <v>184</v>
      </c>
      <c r="AU380" s="228" t="s">
        <v>89</v>
      </c>
      <c r="AY380" s="18" t="s">
        <v>181</v>
      </c>
      <c r="BE380" s="229">
        <f>IF(O380="základní",K380,0)</f>
        <v>0</v>
      </c>
      <c r="BF380" s="229">
        <f>IF(O380="snížená",K380,0)</f>
        <v>0</v>
      </c>
      <c r="BG380" s="229">
        <f>IF(O380="zákl. přenesená",K380,0)</f>
        <v>0</v>
      </c>
      <c r="BH380" s="229">
        <f>IF(O380="sníž. přenesená",K380,0)</f>
        <v>0</v>
      </c>
      <c r="BI380" s="229">
        <f>IF(O380="nulová",K380,0)</f>
        <v>0</v>
      </c>
      <c r="BJ380" s="18" t="s">
        <v>83</v>
      </c>
      <c r="BK380" s="229">
        <f>ROUND(P380*H380,2)</f>
        <v>0</v>
      </c>
      <c r="BL380" s="18" t="s">
        <v>188</v>
      </c>
      <c r="BM380" s="228" t="s">
        <v>520</v>
      </c>
    </row>
    <row r="381" spans="1:51" s="14" customFormat="1" ht="12">
      <c r="A381" s="14"/>
      <c r="B381" s="241"/>
      <c r="C381" s="242"/>
      <c r="D381" s="232" t="s">
        <v>190</v>
      </c>
      <c r="E381" s="243" t="s">
        <v>1</v>
      </c>
      <c r="F381" s="244" t="s">
        <v>129</v>
      </c>
      <c r="G381" s="242"/>
      <c r="H381" s="245">
        <v>26</v>
      </c>
      <c r="I381" s="246"/>
      <c r="J381" s="246"/>
      <c r="K381" s="242"/>
      <c r="L381" s="242"/>
      <c r="M381" s="247"/>
      <c r="N381" s="248"/>
      <c r="O381" s="249"/>
      <c r="P381" s="249"/>
      <c r="Q381" s="249"/>
      <c r="R381" s="249"/>
      <c r="S381" s="249"/>
      <c r="T381" s="249"/>
      <c r="U381" s="249"/>
      <c r="V381" s="249"/>
      <c r="W381" s="249"/>
      <c r="X381" s="250"/>
      <c r="Y381" s="14"/>
      <c r="Z381" s="14"/>
      <c r="AA381" s="14"/>
      <c r="AB381" s="14"/>
      <c r="AC381" s="14"/>
      <c r="AD381" s="14"/>
      <c r="AE381" s="14"/>
      <c r="AT381" s="251" t="s">
        <v>190</v>
      </c>
      <c r="AU381" s="251" t="s">
        <v>89</v>
      </c>
      <c r="AV381" s="14" t="s">
        <v>89</v>
      </c>
      <c r="AW381" s="14" t="s">
        <v>5</v>
      </c>
      <c r="AX381" s="14" t="s">
        <v>78</v>
      </c>
      <c r="AY381" s="251" t="s">
        <v>181</v>
      </c>
    </row>
    <row r="382" spans="1:51" s="15" customFormat="1" ht="12">
      <c r="A382" s="15"/>
      <c r="B382" s="252"/>
      <c r="C382" s="253"/>
      <c r="D382" s="232" t="s">
        <v>190</v>
      </c>
      <c r="E382" s="254" t="s">
        <v>1</v>
      </c>
      <c r="F382" s="255" t="s">
        <v>193</v>
      </c>
      <c r="G382" s="253"/>
      <c r="H382" s="256">
        <v>26</v>
      </c>
      <c r="I382" s="257"/>
      <c r="J382" s="257"/>
      <c r="K382" s="253"/>
      <c r="L382" s="253"/>
      <c r="M382" s="258"/>
      <c r="N382" s="259"/>
      <c r="O382" s="260"/>
      <c r="P382" s="260"/>
      <c r="Q382" s="260"/>
      <c r="R382" s="260"/>
      <c r="S382" s="260"/>
      <c r="T382" s="260"/>
      <c r="U382" s="260"/>
      <c r="V382" s="260"/>
      <c r="W382" s="260"/>
      <c r="X382" s="261"/>
      <c r="Y382" s="15"/>
      <c r="Z382" s="15"/>
      <c r="AA382" s="15"/>
      <c r="AB382" s="15"/>
      <c r="AC382" s="15"/>
      <c r="AD382" s="15"/>
      <c r="AE382" s="15"/>
      <c r="AT382" s="262" t="s">
        <v>190</v>
      </c>
      <c r="AU382" s="262" t="s">
        <v>89</v>
      </c>
      <c r="AV382" s="15" t="s">
        <v>188</v>
      </c>
      <c r="AW382" s="15" t="s">
        <v>5</v>
      </c>
      <c r="AX382" s="15" t="s">
        <v>83</v>
      </c>
      <c r="AY382" s="262" t="s">
        <v>181</v>
      </c>
    </row>
    <row r="383" spans="1:65" s="2" customFormat="1" ht="24.15" customHeight="1">
      <c r="A383" s="39"/>
      <c r="B383" s="40"/>
      <c r="C383" s="263" t="s">
        <v>521</v>
      </c>
      <c r="D383" s="263" t="s">
        <v>194</v>
      </c>
      <c r="E383" s="264" t="s">
        <v>522</v>
      </c>
      <c r="F383" s="265" t="s">
        <v>523</v>
      </c>
      <c r="G383" s="266" t="s">
        <v>248</v>
      </c>
      <c r="H383" s="267">
        <v>26</v>
      </c>
      <c r="I383" s="268"/>
      <c r="J383" s="269"/>
      <c r="K383" s="270">
        <f>ROUND(P383*H383,2)</f>
        <v>0</v>
      </c>
      <c r="L383" s="265" t="s">
        <v>1</v>
      </c>
      <c r="M383" s="271"/>
      <c r="N383" s="272" t="s">
        <v>1</v>
      </c>
      <c r="O383" s="224" t="s">
        <v>41</v>
      </c>
      <c r="P383" s="225">
        <f>I383+J383</f>
        <v>0</v>
      </c>
      <c r="Q383" s="225">
        <f>ROUND(I383*H383,2)</f>
        <v>0</v>
      </c>
      <c r="R383" s="225">
        <f>ROUND(J383*H383,2)</f>
        <v>0</v>
      </c>
      <c r="S383" s="92"/>
      <c r="T383" s="226">
        <f>S383*H383</f>
        <v>0</v>
      </c>
      <c r="U383" s="226">
        <v>0</v>
      </c>
      <c r="V383" s="226">
        <f>U383*H383</f>
        <v>0</v>
      </c>
      <c r="W383" s="226">
        <v>0</v>
      </c>
      <c r="X383" s="227">
        <f>W383*H383</f>
        <v>0</v>
      </c>
      <c r="Y383" s="39"/>
      <c r="Z383" s="39"/>
      <c r="AA383" s="39"/>
      <c r="AB383" s="39"/>
      <c r="AC383" s="39"/>
      <c r="AD383" s="39"/>
      <c r="AE383" s="39"/>
      <c r="AR383" s="228" t="s">
        <v>197</v>
      </c>
      <c r="AT383" s="228" t="s">
        <v>194</v>
      </c>
      <c r="AU383" s="228" t="s">
        <v>89</v>
      </c>
      <c r="AY383" s="18" t="s">
        <v>181</v>
      </c>
      <c r="BE383" s="229">
        <f>IF(O383="základní",K383,0)</f>
        <v>0</v>
      </c>
      <c r="BF383" s="229">
        <f>IF(O383="snížená",K383,0)</f>
        <v>0</v>
      </c>
      <c r="BG383" s="229">
        <f>IF(O383="zákl. přenesená",K383,0)</f>
        <v>0</v>
      </c>
      <c r="BH383" s="229">
        <f>IF(O383="sníž. přenesená",K383,0)</f>
        <v>0</v>
      </c>
      <c r="BI383" s="229">
        <f>IF(O383="nulová",K383,0)</f>
        <v>0</v>
      </c>
      <c r="BJ383" s="18" t="s">
        <v>83</v>
      </c>
      <c r="BK383" s="229">
        <f>ROUND(P383*H383,2)</f>
        <v>0</v>
      </c>
      <c r="BL383" s="18" t="s">
        <v>188</v>
      </c>
      <c r="BM383" s="228" t="s">
        <v>524</v>
      </c>
    </row>
    <row r="384" spans="1:51" s="14" customFormat="1" ht="12">
      <c r="A384" s="14"/>
      <c r="B384" s="241"/>
      <c r="C384" s="242"/>
      <c r="D384" s="232" t="s">
        <v>190</v>
      </c>
      <c r="E384" s="243" t="s">
        <v>1</v>
      </c>
      <c r="F384" s="244" t="s">
        <v>129</v>
      </c>
      <c r="G384" s="242"/>
      <c r="H384" s="245">
        <v>26</v>
      </c>
      <c r="I384" s="246"/>
      <c r="J384" s="246"/>
      <c r="K384" s="242"/>
      <c r="L384" s="242"/>
      <c r="M384" s="247"/>
      <c r="N384" s="248"/>
      <c r="O384" s="249"/>
      <c r="P384" s="249"/>
      <c r="Q384" s="249"/>
      <c r="R384" s="249"/>
      <c r="S384" s="249"/>
      <c r="T384" s="249"/>
      <c r="U384" s="249"/>
      <c r="V384" s="249"/>
      <c r="W384" s="249"/>
      <c r="X384" s="250"/>
      <c r="Y384" s="14"/>
      <c r="Z384" s="14"/>
      <c r="AA384" s="14"/>
      <c r="AB384" s="14"/>
      <c r="AC384" s="14"/>
      <c r="AD384" s="14"/>
      <c r="AE384" s="14"/>
      <c r="AT384" s="251" t="s">
        <v>190</v>
      </c>
      <c r="AU384" s="251" t="s">
        <v>89</v>
      </c>
      <c r="AV384" s="14" t="s">
        <v>89</v>
      </c>
      <c r="AW384" s="14" t="s">
        <v>5</v>
      </c>
      <c r="AX384" s="14" t="s">
        <v>78</v>
      </c>
      <c r="AY384" s="251" t="s">
        <v>181</v>
      </c>
    </row>
    <row r="385" spans="1:51" s="15" customFormat="1" ht="12">
      <c r="A385" s="15"/>
      <c r="B385" s="252"/>
      <c r="C385" s="253"/>
      <c r="D385" s="232" t="s">
        <v>190</v>
      </c>
      <c r="E385" s="254" t="s">
        <v>1</v>
      </c>
      <c r="F385" s="255" t="s">
        <v>193</v>
      </c>
      <c r="G385" s="253"/>
      <c r="H385" s="256">
        <v>26</v>
      </c>
      <c r="I385" s="257"/>
      <c r="J385" s="257"/>
      <c r="K385" s="253"/>
      <c r="L385" s="253"/>
      <c r="M385" s="258"/>
      <c r="N385" s="259"/>
      <c r="O385" s="260"/>
      <c r="P385" s="260"/>
      <c r="Q385" s="260"/>
      <c r="R385" s="260"/>
      <c r="S385" s="260"/>
      <c r="T385" s="260"/>
      <c r="U385" s="260"/>
      <c r="V385" s="260"/>
      <c r="W385" s="260"/>
      <c r="X385" s="261"/>
      <c r="Y385" s="15"/>
      <c r="Z385" s="15"/>
      <c r="AA385" s="15"/>
      <c r="AB385" s="15"/>
      <c r="AC385" s="15"/>
      <c r="AD385" s="15"/>
      <c r="AE385" s="15"/>
      <c r="AT385" s="262" t="s">
        <v>190</v>
      </c>
      <c r="AU385" s="262" t="s">
        <v>89</v>
      </c>
      <c r="AV385" s="15" t="s">
        <v>188</v>
      </c>
      <c r="AW385" s="15" t="s">
        <v>5</v>
      </c>
      <c r="AX385" s="15" t="s">
        <v>83</v>
      </c>
      <c r="AY385" s="262" t="s">
        <v>181</v>
      </c>
    </row>
    <row r="386" spans="1:65" s="2" customFormat="1" ht="12">
      <c r="A386" s="39"/>
      <c r="B386" s="40"/>
      <c r="C386" s="216" t="s">
        <v>525</v>
      </c>
      <c r="D386" s="216" t="s">
        <v>184</v>
      </c>
      <c r="E386" s="217" t="s">
        <v>526</v>
      </c>
      <c r="F386" s="218" t="s">
        <v>527</v>
      </c>
      <c r="G386" s="219" t="s">
        <v>248</v>
      </c>
      <c r="H386" s="220">
        <v>26</v>
      </c>
      <c r="I386" s="221"/>
      <c r="J386" s="221"/>
      <c r="K386" s="222">
        <f>ROUND(P386*H386,2)</f>
        <v>0</v>
      </c>
      <c r="L386" s="218" t="s">
        <v>187</v>
      </c>
      <c r="M386" s="45"/>
      <c r="N386" s="223" t="s">
        <v>1</v>
      </c>
      <c r="O386" s="224" t="s">
        <v>41</v>
      </c>
      <c r="P386" s="225">
        <f>I386+J386</f>
        <v>0</v>
      </c>
      <c r="Q386" s="225">
        <f>ROUND(I386*H386,2)</f>
        <v>0</v>
      </c>
      <c r="R386" s="225">
        <f>ROUND(J386*H386,2)</f>
        <v>0</v>
      </c>
      <c r="S386" s="92"/>
      <c r="T386" s="226">
        <f>S386*H386</f>
        <v>0</v>
      </c>
      <c r="U386" s="226">
        <v>0</v>
      </c>
      <c r="V386" s="226">
        <f>U386*H386</f>
        <v>0</v>
      </c>
      <c r="W386" s="226">
        <v>5E-05</v>
      </c>
      <c r="X386" s="227">
        <f>W386*H386</f>
        <v>0.0013000000000000002</v>
      </c>
      <c r="Y386" s="39"/>
      <c r="Z386" s="39"/>
      <c r="AA386" s="39"/>
      <c r="AB386" s="39"/>
      <c r="AC386" s="39"/>
      <c r="AD386" s="39"/>
      <c r="AE386" s="39"/>
      <c r="AR386" s="228" t="s">
        <v>262</v>
      </c>
      <c r="AT386" s="228" t="s">
        <v>184</v>
      </c>
      <c r="AU386" s="228" t="s">
        <v>89</v>
      </c>
      <c r="AY386" s="18" t="s">
        <v>181</v>
      </c>
      <c r="BE386" s="229">
        <f>IF(O386="základní",K386,0)</f>
        <v>0</v>
      </c>
      <c r="BF386" s="229">
        <f>IF(O386="snížená",K386,0)</f>
        <v>0</v>
      </c>
      <c r="BG386" s="229">
        <f>IF(O386="zákl. přenesená",K386,0)</f>
        <v>0</v>
      </c>
      <c r="BH386" s="229">
        <f>IF(O386="sníž. přenesená",K386,0)</f>
        <v>0</v>
      </c>
      <c r="BI386" s="229">
        <f>IF(O386="nulová",K386,0)</f>
        <v>0</v>
      </c>
      <c r="BJ386" s="18" t="s">
        <v>83</v>
      </c>
      <c r="BK386" s="229">
        <f>ROUND(P386*H386,2)</f>
        <v>0</v>
      </c>
      <c r="BL386" s="18" t="s">
        <v>262</v>
      </c>
      <c r="BM386" s="228" t="s">
        <v>528</v>
      </c>
    </row>
    <row r="387" spans="1:51" s="14" customFormat="1" ht="12">
      <c r="A387" s="14"/>
      <c r="B387" s="241"/>
      <c r="C387" s="242"/>
      <c r="D387" s="232" t="s">
        <v>190</v>
      </c>
      <c r="E387" s="243" t="s">
        <v>1</v>
      </c>
      <c r="F387" s="244" t="s">
        <v>129</v>
      </c>
      <c r="G387" s="242"/>
      <c r="H387" s="245">
        <v>26</v>
      </c>
      <c r="I387" s="246"/>
      <c r="J387" s="246"/>
      <c r="K387" s="242"/>
      <c r="L387" s="242"/>
      <c r="M387" s="247"/>
      <c r="N387" s="248"/>
      <c r="O387" s="249"/>
      <c r="P387" s="249"/>
      <c r="Q387" s="249"/>
      <c r="R387" s="249"/>
      <c r="S387" s="249"/>
      <c r="T387" s="249"/>
      <c r="U387" s="249"/>
      <c r="V387" s="249"/>
      <c r="W387" s="249"/>
      <c r="X387" s="250"/>
      <c r="Y387" s="14"/>
      <c r="Z387" s="14"/>
      <c r="AA387" s="14"/>
      <c r="AB387" s="14"/>
      <c r="AC387" s="14"/>
      <c r="AD387" s="14"/>
      <c r="AE387" s="14"/>
      <c r="AT387" s="251" t="s">
        <v>190</v>
      </c>
      <c r="AU387" s="251" t="s">
        <v>89</v>
      </c>
      <c r="AV387" s="14" t="s">
        <v>89</v>
      </c>
      <c r="AW387" s="14" t="s">
        <v>5</v>
      </c>
      <c r="AX387" s="14" t="s">
        <v>78</v>
      </c>
      <c r="AY387" s="251" t="s">
        <v>181</v>
      </c>
    </row>
    <row r="388" spans="1:51" s="15" customFormat="1" ht="12">
      <c r="A388" s="15"/>
      <c r="B388" s="252"/>
      <c r="C388" s="253"/>
      <c r="D388" s="232" t="s">
        <v>190</v>
      </c>
      <c r="E388" s="254" t="s">
        <v>1</v>
      </c>
      <c r="F388" s="255" t="s">
        <v>193</v>
      </c>
      <c r="G388" s="253"/>
      <c r="H388" s="256">
        <v>26</v>
      </c>
      <c r="I388" s="257"/>
      <c r="J388" s="257"/>
      <c r="K388" s="253"/>
      <c r="L388" s="253"/>
      <c r="M388" s="258"/>
      <c r="N388" s="259"/>
      <c r="O388" s="260"/>
      <c r="P388" s="260"/>
      <c r="Q388" s="260"/>
      <c r="R388" s="260"/>
      <c r="S388" s="260"/>
      <c r="T388" s="260"/>
      <c r="U388" s="260"/>
      <c r="V388" s="260"/>
      <c r="W388" s="260"/>
      <c r="X388" s="261"/>
      <c r="Y388" s="15"/>
      <c r="Z388" s="15"/>
      <c r="AA388" s="15"/>
      <c r="AB388" s="15"/>
      <c r="AC388" s="15"/>
      <c r="AD388" s="15"/>
      <c r="AE388" s="15"/>
      <c r="AT388" s="262" t="s">
        <v>190</v>
      </c>
      <c r="AU388" s="262" t="s">
        <v>89</v>
      </c>
      <c r="AV388" s="15" t="s">
        <v>188</v>
      </c>
      <c r="AW388" s="15" t="s">
        <v>5</v>
      </c>
      <c r="AX388" s="15" t="s">
        <v>83</v>
      </c>
      <c r="AY388" s="262" t="s">
        <v>181</v>
      </c>
    </row>
    <row r="389" spans="1:65" s="2" customFormat="1" ht="37.8" customHeight="1">
      <c r="A389" s="39"/>
      <c r="B389" s="40"/>
      <c r="C389" s="216" t="s">
        <v>529</v>
      </c>
      <c r="D389" s="216" t="s">
        <v>184</v>
      </c>
      <c r="E389" s="217" t="s">
        <v>530</v>
      </c>
      <c r="F389" s="218" t="s">
        <v>531</v>
      </c>
      <c r="G389" s="219" t="s">
        <v>248</v>
      </c>
      <c r="H389" s="220">
        <v>5</v>
      </c>
      <c r="I389" s="221"/>
      <c r="J389" s="221"/>
      <c r="K389" s="222">
        <f>ROUND(P389*H389,2)</f>
        <v>0</v>
      </c>
      <c r="L389" s="218" t="s">
        <v>187</v>
      </c>
      <c r="M389" s="45"/>
      <c r="N389" s="223" t="s">
        <v>1</v>
      </c>
      <c r="O389" s="224" t="s">
        <v>41</v>
      </c>
      <c r="P389" s="225">
        <f>I389+J389</f>
        <v>0</v>
      </c>
      <c r="Q389" s="225">
        <f>ROUND(I389*H389,2)</f>
        <v>0</v>
      </c>
      <c r="R389" s="225">
        <f>ROUND(J389*H389,2)</f>
        <v>0</v>
      </c>
      <c r="S389" s="92"/>
      <c r="T389" s="226">
        <f>S389*H389</f>
        <v>0</v>
      </c>
      <c r="U389" s="226">
        <v>0</v>
      </c>
      <c r="V389" s="226">
        <f>U389*H389</f>
        <v>0</v>
      </c>
      <c r="W389" s="226">
        <v>0.0009</v>
      </c>
      <c r="X389" s="227">
        <f>W389*H389</f>
        <v>0.0045</v>
      </c>
      <c r="Y389" s="39"/>
      <c r="Z389" s="39"/>
      <c r="AA389" s="39"/>
      <c r="AB389" s="39"/>
      <c r="AC389" s="39"/>
      <c r="AD389" s="39"/>
      <c r="AE389" s="39"/>
      <c r="AR389" s="228" t="s">
        <v>262</v>
      </c>
      <c r="AT389" s="228" t="s">
        <v>184</v>
      </c>
      <c r="AU389" s="228" t="s">
        <v>89</v>
      </c>
      <c r="AY389" s="18" t="s">
        <v>181</v>
      </c>
      <c r="BE389" s="229">
        <f>IF(O389="základní",K389,0)</f>
        <v>0</v>
      </c>
      <c r="BF389" s="229">
        <f>IF(O389="snížená",K389,0)</f>
        <v>0</v>
      </c>
      <c r="BG389" s="229">
        <f>IF(O389="zákl. přenesená",K389,0)</f>
        <v>0</v>
      </c>
      <c r="BH389" s="229">
        <f>IF(O389="sníž. přenesená",K389,0)</f>
        <v>0</v>
      </c>
      <c r="BI389" s="229">
        <f>IF(O389="nulová",K389,0)</f>
        <v>0</v>
      </c>
      <c r="BJ389" s="18" t="s">
        <v>83</v>
      </c>
      <c r="BK389" s="229">
        <f>ROUND(P389*H389,2)</f>
        <v>0</v>
      </c>
      <c r="BL389" s="18" t="s">
        <v>262</v>
      </c>
      <c r="BM389" s="228" t="s">
        <v>532</v>
      </c>
    </row>
    <row r="390" spans="1:51" s="14" customFormat="1" ht="12">
      <c r="A390" s="14"/>
      <c r="B390" s="241"/>
      <c r="C390" s="242"/>
      <c r="D390" s="232" t="s">
        <v>190</v>
      </c>
      <c r="E390" s="243" t="s">
        <v>1</v>
      </c>
      <c r="F390" s="244" t="s">
        <v>209</v>
      </c>
      <c r="G390" s="242"/>
      <c r="H390" s="245">
        <v>5</v>
      </c>
      <c r="I390" s="246"/>
      <c r="J390" s="246"/>
      <c r="K390" s="242"/>
      <c r="L390" s="242"/>
      <c r="M390" s="247"/>
      <c r="N390" s="248"/>
      <c r="O390" s="249"/>
      <c r="P390" s="249"/>
      <c r="Q390" s="249"/>
      <c r="R390" s="249"/>
      <c r="S390" s="249"/>
      <c r="T390" s="249"/>
      <c r="U390" s="249"/>
      <c r="V390" s="249"/>
      <c r="W390" s="249"/>
      <c r="X390" s="250"/>
      <c r="Y390" s="14"/>
      <c r="Z390" s="14"/>
      <c r="AA390" s="14"/>
      <c r="AB390" s="14"/>
      <c r="AC390" s="14"/>
      <c r="AD390" s="14"/>
      <c r="AE390" s="14"/>
      <c r="AT390" s="251" t="s">
        <v>190</v>
      </c>
      <c r="AU390" s="251" t="s">
        <v>89</v>
      </c>
      <c r="AV390" s="14" t="s">
        <v>89</v>
      </c>
      <c r="AW390" s="14" t="s">
        <v>5</v>
      </c>
      <c r="AX390" s="14" t="s">
        <v>78</v>
      </c>
      <c r="AY390" s="251" t="s">
        <v>181</v>
      </c>
    </row>
    <row r="391" spans="1:51" s="15" customFormat="1" ht="12">
      <c r="A391" s="15"/>
      <c r="B391" s="252"/>
      <c r="C391" s="253"/>
      <c r="D391" s="232" t="s">
        <v>190</v>
      </c>
      <c r="E391" s="254" t="s">
        <v>1</v>
      </c>
      <c r="F391" s="255" t="s">
        <v>193</v>
      </c>
      <c r="G391" s="253"/>
      <c r="H391" s="256">
        <v>5</v>
      </c>
      <c r="I391" s="257"/>
      <c r="J391" s="257"/>
      <c r="K391" s="253"/>
      <c r="L391" s="253"/>
      <c r="M391" s="258"/>
      <c r="N391" s="259"/>
      <c r="O391" s="260"/>
      <c r="P391" s="260"/>
      <c r="Q391" s="260"/>
      <c r="R391" s="260"/>
      <c r="S391" s="260"/>
      <c r="T391" s="260"/>
      <c r="U391" s="260"/>
      <c r="V391" s="260"/>
      <c r="W391" s="260"/>
      <c r="X391" s="261"/>
      <c r="Y391" s="15"/>
      <c r="Z391" s="15"/>
      <c r="AA391" s="15"/>
      <c r="AB391" s="15"/>
      <c r="AC391" s="15"/>
      <c r="AD391" s="15"/>
      <c r="AE391" s="15"/>
      <c r="AT391" s="262" t="s">
        <v>190</v>
      </c>
      <c r="AU391" s="262" t="s">
        <v>89</v>
      </c>
      <c r="AV391" s="15" t="s">
        <v>188</v>
      </c>
      <c r="AW391" s="15" t="s">
        <v>5</v>
      </c>
      <c r="AX391" s="15" t="s">
        <v>83</v>
      </c>
      <c r="AY391" s="262" t="s">
        <v>181</v>
      </c>
    </row>
    <row r="392" spans="1:65" s="2" customFormat="1" ht="24.15" customHeight="1">
      <c r="A392" s="39"/>
      <c r="B392" s="40"/>
      <c r="C392" s="216" t="s">
        <v>533</v>
      </c>
      <c r="D392" s="216" t="s">
        <v>184</v>
      </c>
      <c r="E392" s="217" t="s">
        <v>534</v>
      </c>
      <c r="F392" s="218" t="s">
        <v>535</v>
      </c>
      <c r="G392" s="219" t="s">
        <v>388</v>
      </c>
      <c r="H392" s="284"/>
      <c r="I392" s="221"/>
      <c r="J392" s="221"/>
      <c r="K392" s="222">
        <f>ROUND(P392*H392,2)</f>
        <v>0</v>
      </c>
      <c r="L392" s="218" t="s">
        <v>187</v>
      </c>
      <c r="M392" s="45"/>
      <c r="N392" s="223" t="s">
        <v>1</v>
      </c>
      <c r="O392" s="224" t="s">
        <v>41</v>
      </c>
      <c r="P392" s="225">
        <f>I392+J392</f>
        <v>0</v>
      </c>
      <c r="Q392" s="225">
        <f>ROUND(I392*H392,2)</f>
        <v>0</v>
      </c>
      <c r="R392" s="225">
        <f>ROUND(J392*H392,2)</f>
        <v>0</v>
      </c>
      <c r="S392" s="92"/>
      <c r="T392" s="226">
        <f>S392*H392</f>
        <v>0</v>
      </c>
      <c r="U392" s="226">
        <v>0</v>
      </c>
      <c r="V392" s="226">
        <f>U392*H392</f>
        <v>0</v>
      </c>
      <c r="W392" s="226">
        <v>0</v>
      </c>
      <c r="X392" s="227">
        <f>W392*H392</f>
        <v>0</v>
      </c>
      <c r="Y392" s="39"/>
      <c r="Z392" s="39"/>
      <c r="AA392" s="39"/>
      <c r="AB392" s="39"/>
      <c r="AC392" s="39"/>
      <c r="AD392" s="39"/>
      <c r="AE392" s="39"/>
      <c r="AR392" s="228" t="s">
        <v>262</v>
      </c>
      <c r="AT392" s="228" t="s">
        <v>184</v>
      </c>
      <c r="AU392" s="228" t="s">
        <v>89</v>
      </c>
      <c r="AY392" s="18" t="s">
        <v>181</v>
      </c>
      <c r="BE392" s="229">
        <f>IF(O392="základní",K392,0)</f>
        <v>0</v>
      </c>
      <c r="BF392" s="229">
        <f>IF(O392="snížená",K392,0)</f>
        <v>0</v>
      </c>
      <c r="BG392" s="229">
        <f>IF(O392="zákl. přenesená",K392,0)</f>
        <v>0</v>
      </c>
      <c r="BH392" s="229">
        <f>IF(O392="sníž. přenesená",K392,0)</f>
        <v>0</v>
      </c>
      <c r="BI392" s="229">
        <f>IF(O392="nulová",K392,0)</f>
        <v>0</v>
      </c>
      <c r="BJ392" s="18" t="s">
        <v>83</v>
      </c>
      <c r="BK392" s="229">
        <f>ROUND(P392*H392,2)</f>
        <v>0</v>
      </c>
      <c r="BL392" s="18" t="s">
        <v>262</v>
      </c>
      <c r="BM392" s="228" t="s">
        <v>536</v>
      </c>
    </row>
    <row r="393" spans="1:63" s="12" customFormat="1" ht="22.8" customHeight="1">
      <c r="A393" s="12"/>
      <c r="B393" s="199"/>
      <c r="C393" s="200"/>
      <c r="D393" s="201" t="s">
        <v>77</v>
      </c>
      <c r="E393" s="214" t="s">
        <v>537</v>
      </c>
      <c r="F393" s="214" t="s">
        <v>538</v>
      </c>
      <c r="G393" s="200"/>
      <c r="H393" s="200"/>
      <c r="I393" s="203"/>
      <c r="J393" s="203"/>
      <c r="K393" s="215">
        <f>BK393</f>
        <v>0</v>
      </c>
      <c r="L393" s="200"/>
      <c r="M393" s="205"/>
      <c r="N393" s="206"/>
      <c r="O393" s="207"/>
      <c r="P393" s="207"/>
      <c r="Q393" s="208">
        <f>SUM(Q394:Q418)</f>
        <v>0</v>
      </c>
      <c r="R393" s="208">
        <f>SUM(R394:R418)</f>
        <v>0</v>
      </c>
      <c r="S393" s="207"/>
      <c r="T393" s="209">
        <f>SUM(T394:T418)</f>
        <v>0</v>
      </c>
      <c r="U393" s="207"/>
      <c r="V393" s="209">
        <f>SUM(V394:V418)</f>
        <v>0.7008774</v>
      </c>
      <c r="W393" s="207"/>
      <c r="X393" s="210">
        <f>SUM(X394:X418)</f>
        <v>6.822365</v>
      </c>
      <c r="Y393" s="12"/>
      <c r="Z393" s="12"/>
      <c r="AA393" s="12"/>
      <c r="AB393" s="12"/>
      <c r="AC393" s="12"/>
      <c r="AD393" s="12"/>
      <c r="AE393" s="12"/>
      <c r="AR393" s="211" t="s">
        <v>89</v>
      </c>
      <c r="AT393" s="212" t="s">
        <v>77</v>
      </c>
      <c r="AU393" s="212" t="s">
        <v>83</v>
      </c>
      <c r="AY393" s="211" t="s">
        <v>181</v>
      </c>
      <c r="BK393" s="213">
        <f>SUM(BK394:BK418)</f>
        <v>0</v>
      </c>
    </row>
    <row r="394" spans="1:65" s="2" customFormat="1" ht="49.05" customHeight="1">
      <c r="A394" s="39"/>
      <c r="B394" s="40"/>
      <c r="C394" s="216" t="s">
        <v>539</v>
      </c>
      <c r="D394" s="216" t="s">
        <v>184</v>
      </c>
      <c r="E394" s="217" t="s">
        <v>540</v>
      </c>
      <c r="F394" s="218" t="s">
        <v>541</v>
      </c>
      <c r="G394" s="219" t="s">
        <v>87</v>
      </c>
      <c r="H394" s="220">
        <v>37.832</v>
      </c>
      <c r="I394" s="221"/>
      <c r="J394" s="221"/>
      <c r="K394" s="222">
        <f>ROUND(P394*H394,2)</f>
        <v>0</v>
      </c>
      <c r="L394" s="218" t="s">
        <v>1</v>
      </c>
      <c r="M394" s="45"/>
      <c r="N394" s="223" t="s">
        <v>1</v>
      </c>
      <c r="O394" s="224" t="s">
        <v>41</v>
      </c>
      <c r="P394" s="225">
        <f>I394+J394</f>
        <v>0</v>
      </c>
      <c r="Q394" s="225">
        <f>ROUND(I394*H394,2)</f>
        <v>0</v>
      </c>
      <c r="R394" s="225">
        <f>ROUND(J394*H394,2)</f>
        <v>0</v>
      </c>
      <c r="S394" s="92"/>
      <c r="T394" s="226">
        <f>S394*H394</f>
        <v>0</v>
      </c>
      <c r="U394" s="226">
        <v>0</v>
      </c>
      <c r="V394" s="226">
        <f>U394*H394</f>
        <v>0</v>
      </c>
      <c r="W394" s="226">
        <v>0</v>
      </c>
      <c r="X394" s="227">
        <f>W394*H394</f>
        <v>0</v>
      </c>
      <c r="Y394" s="39"/>
      <c r="Z394" s="39"/>
      <c r="AA394" s="39"/>
      <c r="AB394" s="39"/>
      <c r="AC394" s="39"/>
      <c r="AD394" s="39"/>
      <c r="AE394" s="39"/>
      <c r="AR394" s="228" t="s">
        <v>262</v>
      </c>
      <c r="AT394" s="228" t="s">
        <v>184</v>
      </c>
      <c r="AU394" s="228" t="s">
        <v>89</v>
      </c>
      <c r="AY394" s="18" t="s">
        <v>181</v>
      </c>
      <c r="BE394" s="229">
        <f>IF(O394="základní",K394,0)</f>
        <v>0</v>
      </c>
      <c r="BF394" s="229">
        <f>IF(O394="snížená",K394,0)</f>
        <v>0</v>
      </c>
      <c r="BG394" s="229">
        <f>IF(O394="zákl. přenesená",K394,0)</f>
        <v>0</v>
      </c>
      <c r="BH394" s="229">
        <f>IF(O394="sníž. přenesená",K394,0)</f>
        <v>0</v>
      </c>
      <c r="BI394" s="229">
        <f>IF(O394="nulová",K394,0)</f>
        <v>0</v>
      </c>
      <c r="BJ394" s="18" t="s">
        <v>83</v>
      </c>
      <c r="BK394" s="229">
        <f>ROUND(P394*H394,2)</f>
        <v>0</v>
      </c>
      <c r="BL394" s="18" t="s">
        <v>262</v>
      </c>
      <c r="BM394" s="228" t="s">
        <v>542</v>
      </c>
    </row>
    <row r="395" spans="1:51" s="13" customFormat="1" ht="12">
      <c r="A395" s="13"/>
      <c r="B395" s="230"/>
      <c r="C395" s="231"/>
      <c r="D395" s="232" t="s">
        <v>190</v>
      </c>
      <c r="E395" s="233" t="s">
        <v>1</v>
      </c>
      <c r="F395" s="234" t="s">
        <v>191</v>
      </c>
      <c r="G395" s="231"/>
      <c r="H395" s="233" t="s">
        <v>1</v>
      </c>
      <c r="I395" s="235"/>
      <c r="J395" s="235"/>
      <c r="K395" s="231"/>
      <c r="L395" s="231"/>
      <c r="M395" s="236"/>
      <c r="N395" s="237"/>
      <c r="O395" s="238"/>
      <c r="P395" s="238"/>
      <c r="Q395" s="238"/>
      <c r="R395" s="238"/>
      <c r="S395" s="238"/>
      <c r="T395" s="238"/>
      <c r="U395" s="238"/>
      <c r="V395" s="238"/>
      <c r="W395" s="238"/>
      <c r="X395" s="239"/>
      <c r="Y395" s="13"/>
      <c r="Z395" s="13"/>
      <c r="AA395" s="13"/>
      <c r="AB395" s="13"/>
      <c r="AC395" s="13"/>
      <c r="AD395" s="13"/>
      <c r="AE395" s="13"/>
      <c r="AT395" s="240" t="s">
        <v>190</v>
      </c>
      <c r="AU395" s="240" t="s">
        <v>89</v>
      </c>
      <c r="AV395" s="13" t="s">
        <v>83</v>
      </c>
      <c r="AW395" s="13" t="s">
        <v>5</v>
      </c>
      <c r="AX395" s="13" t="s">
        <v>78</v>
      </c>
      <c r="AY395" s="240" t="s">
        <v>181</v>
      </c>
    </row>
    <row r="396" spans="1:51" s="14" customFormat="1" ht="12">
      <c r="A396" s="14"/>
      <c r="B396" s="241"/>
      <c r="C396" s="242"/>
      <c r="D396" s="232" t="s">
        <v>190</v>
      </c>
      <c r="E396" s="243" t="s">
        <v>1</v>
      </c>
      <c r="F396" s="244" t="s">
        <v>543</v>
      </c>
      <c r="G396" s="242"/>
      <c r="H396" s="245">
        <v>35.894</v>
      </c>
      <c r="I396" s="246"/>
      <c r="J396" s="246"/>
      <c r="K396" s="242"/>
      <c r="L396" s="242"/>
      <c r="M396" s="247"/>
      <c r="N396" s="248"/>
      <c r="O396" s="249"/>
      <c r="P396" s="249"/>
      <c r="Q396" s="249"/>
      <c r="R396" s="249"/>
      <c r="S396" s="249"/>
      <c r="T396" s="249"/>
      <c r="U396" s="249"/>
      <c r="V396" s="249"/>
      <c r="W396" s="249"/>
      <c r="X396" s="250"/>
      <c r="Y396" s="14"/>
      <c r="Z396" s="14"/>
      <c r="AA396" s="14"/>
      <c r="AB396" s="14"/>
      <c r="AC396" s="14"/>
      <c r="AD396" s="14"/>
      <c r="AE396" s="14"/>
      <c r="AT396" s="251" t="s">
        <v>190</v>
      </c>
      <c r="AU396" s="251" t="s">
        <v>89</v>
      </c>
      <c r="AV396" s="14" t="s">
        <v>89</v>
      </c>
      <c r="AW396" s="14" t="s">
        <v>5</v>
      </c>
      <c r="AX396" s="14" t="s">
        <v>78</v>
      </c>
      <c r="AY396" s="251" t="s">
        <v>181</v>
      </c>
    </row>
    <row r="397" spans="1:51" s="13" customFormat="1" ht="12">
      <c r="A397" s="13"/>
      <c r="B397" s="230"/>
      <c r="C397" s="231"/>
      <c r="D397" s="232" t="s">
        <v>190</v>
      </c>
      <c r="E397" s="233" t="s">
        <v>1</v>
      </c>
      <c r="F397" s="234" t="s">
        <v>301</v>
      </c>
      <c r="G397" s="231"/>
      <c r="H397" s="233" t="s">
        <v>1</v>
      </c>
      <c r="I397" s="235"/>
      <c r="J397" s="235"/>
      <c r="K397" s="231"/>
      <c r="L397" s="231"/>
      <c r="M397" s="236"/>
      <c r="N397" s="237"/>
      <c r="O397" s="238"/>
      <c r="P397" s="238"/>
      <c r="Q397" s="238"/>
      <c r="R397" s="238"/>
      <c r="S397" s="238"/>
      <c r="T397" s="238"/>
      <c r="U397" s="238"/>
      <c r="V397" s="238"/>
      <c r="W397" s="238"/>
      <c r="X397" s="239"/>
      <c r="Y397" s="13"/>
      <c r="Z397" s="13"/>
      <c r="AA397" s="13"/>
      <c r="AB397" s="13"/>
      <c r="AC397" s="13"/>
      <c r="AD397" s="13"/>
      <c r="AE397" s="13"/>
      <c r="AT397" s="240" t="s">
        <v>190</v>
      </c>
      <c r="AU397" s="240" t="s">
        <v>89</v>
      </c>
      <c r="AV397" s="13" t="s">
        <v>83</v>
      </c>
      <c r="AW397" s="13" t="s">
        <v>5</v>
      </c>
      <c r="AX397" s="13" t="s">
        <v>78</v>
      </c>
      <c r="AY397" s="240" t="s">
        <v>181</v>
      </c>
    </row>
    <row r="398" spans="1:51" s="14" customFormat="1" ht="12">
      <c r="A398" s="14"/>
      <c r="B398" s="241"/>
      <c r="C398" s="242"/>
      <c r="D398" s="232" t="s">
        <v>190</v>
      </c>
      <c r="E398" s="243" t="s">
        <v>1</v>
      </c>
      <c r="F398" s="244" t="s">
        <v>318</v>
      </c>
      <c r="G398" s="242"/>
      <c r="H398" s="245">
        <v>1.938</v>
      </c>
      <c r="I398" s="246"/>
      <c r="J398" s="246"/>
      <c r="K398" s="242"/>
      <c r="L398" s="242"/>
      <c r="M398" s="247"/>
      <c r="N398" s="248"/>
      <c r="O398" s="249"/>
      <c r="P398" s="249"/>
      <c r="Q398" s="249"/>
      <c r="R398" s="249"/>
      <c r="S398" s="249"/>
      <c r="T398" s="249"/>
      <c r="U398" s="249"/>
      <c r="V398" s="249"/>
      <c r="W398" s="249"/>
      <c r="X398" s="250"/>
      <c r="Y398" s="14"/>
      <c r="Z398" s="14"/>
      <c r="AA398" s="14"/>
      <c r="AB398" s="14"/>
      <c r="AC398" s="14"/>
      <c r="AD398" s="14"/>
      <c r="AE398" s="14"/>
      <c r="AT398" s="251" t="s">
        <v>190</v>
      </c>
      <c r="AU398" s="251" t="s">
        <v>89</v>
      </c>
      <c r="AV398" s="14" t="s">
        <v>89</v>
      </c>
      <c r="AW398" s="14" t="s">
        <v>5</v>
      </c>
      <c r="AX398" s="14" t="s">
        <v>78</v>
      </c>
      <c r="AY398" s="251" t="s">
        <v>181</v>
      </c>
    </row>
    <row r="399" spans="1:51" s="15" customFormat="1" ht="12">
      <c r="A399" s="15"/>
      <c r="B399" s="252"/>
      <c r="C399" s="253"/>
      <c r="D399" s="232" t="s">
        <v>190</v>
      </c>
      <c r="E399" s="254" t="s">
        <v>109</v>
      </c>
      <c r="F399" s="255" t="s">
        <v>193</v>
      </c>
      <c r="G399" s="253"/>
      <c r="H399" s="256">
        <v>37.832</v>
      </c>
      <c r="I399" s="257"/>
      <c r="J399" s="257"/>
      <c r="K399" s="253"/>
      <c r="L399" s="253"/>
      <c r="M399" s="258"/>
      <c r="N399" s="259"/>
      <c r="O399" s="260"/>
      <c r="P399" s="260"/>
      <c r="Q399" s="260"/>
      <c r="R399" s="260"/>
      <c r="S399" s="260"/>
      <c r="T399" s="260"/>
      <c r="U399" s="260"/>
      <c r="V399" s="260"/>
      <c r="W399" s="260"/>
      <c r="X399" s="261"/>
      <c r="Y399" s="15"/>
      <c r="Z399" s="15"/>
      <c r="AA399" s="15"/>
      <c r="AB399" s="15"/>
      <c r="AC399" s="15"/>
      <c r="AD399" s="15"/>
      <c r="AE399" s="15"/>
      <c r="AT399" s="262" t="s">
        <v>190</v>
      </c>
      <c r="AU399" s="262" t="s">
        <v>89</v>
      </c>
      <c r="AV399" s="15" t="s">
        <v>188</v>
      </c>
      <c r="AW399" s="15" t="s">
        <v>5</v>
      </c>
      <c r="AX399" s="15" t="s">
        <v>83</v>
      </c>
      <c r="AY399" s="262" t="s">
        <v>181</v>
      </c>
    </row>
    <row r="400" spans="1:65" s="2" customFormat="1" ht="12">
      <c r="A400" s="39"/>
      <c r="B400" s="40"/>
      <c r="C400" s="263" t="s">
        <v>544</v>
      </c>
      <c r="D400" s="263" t="s">
        <v>194</v>
      </c>
      <c r="E400" s="264" t="s">
        <v>545</v>
      </c>
      <c r="F400" s="265" t="s">
        <v>546</v>
      </c>
      <c r="G400" s="266" t="s">
        <v>87</v>
      </c>
      <c r="H400" s="267">
        <v>41.615</v>
      </c>
      <c r="I400" s="268"/>
      <c r="J400" s="269"/>
      <c r="K400" s="270">
        <f>ROUND(P400*H400,2)</f>
        <v>0</v>
      </c>
      <c r="L400" s="265" t="s">
        <v>212</v>
      </c>
      <c r="M400" s="271"/>
      <c r="N400" s="272" t="s">
        <v>1</v>
      </c>
      <c r="O400" s="224" t="s">
        <v>41</v>
      </c>
      <c r="P400" s="225">
        <f>I400+J400</f>
        <v>0</v>
      </c>
      <c r="Q400" s="225">
        <f>ROUND(I400*H400,2)</f>
        <v>0</v>
      </c>
      <c r="R400" s="225">
        <f>ROUND(J400*H400,2)</f>
        <v>0</v>
      </c>
      <c r="S400" s="92"/>
      <c r="T400" s="226">
        <f>S400*H400</f>
        <v>0</v>
      </c>
      <c r="U400" s="226">
        <v>0.0149</v>
      </c>
      <c r="V400" s="226">
        <f>U400*H400</f>
        <v>0.6200635</v>
      </c>
      <c r="W400" s="226">
        <v>0</v>
      </c>
      <c r="X400" s="227">
        <f>W400*H400</f>
        <v>0</v>
      </c>
      <c r="Y400" s="39"/>
      <c r="Z400" s="39"/>
      <c r="AA400" s="39"/>
      <c r="AB400" s="39"/>
      <c r="AC400" s="39"/>
      <c r="AD400" s="39"/>
      <c r="AE400" s="39"/>
      <c r="AR400" s="228" t="s">
        <v>323</v>
      </c>
      <c r="AT400" s="228" t="s">
        <v>194</v>
      </c>
      <c r="AU400" s="228" t="s">
        <v>89</v>
      </c>
      <c r="AY400" s="18" t="s">
        <v>181</v>
      </c>
      <c r="BE400" s="229">
        <f>IF(O400="základní",K400,0)</f>
        <v>0</v>
      </c>
      <c r="BF400" s="229">
        <f>IF(O400="snížená",K400,0)</f>
        <v>0</v>
      </c>
      <c r="BG400" s="229">
        <f>IF(O400="zákl. přenesená",K400,0)</f>
        <v>0</v>
      </c>
      <c r="BH400" s="229">
        <f>IF(O400="sníž. přenesená",K400,0)</f>
        <v>0</v>
      </c>
      <c r="BI400" s="229">
        <f>IF(O400="nulová",K400,0)</f>
        <v>0</v>
      </c>
      <c r="BJ400" s="18" t="s">
        <v>83</v>
      </c>
      <c r="BK400" s="229">
        <f>ROUND(P400*H400,2)</f>
        <v>0</v>
      </c>
      <c r="BL400" s="18" t="s">
        <v>262</v>
      </c>
      <c r="BM400" s="228" t="s">
        <v>547</v>
      </c>
    </row>
    <row r="401" spans="1:51" s="14" customFormat="1" ht="12">
      <c r="A401" s="14"/>
      <c r="B401" s="241"/>
      <c r="C401" s="242"/>
      <c r="D401" s="232" t="s">
        <v>190</v>
      </c>
      <c r="E401" s="243" t="s">
        <v>1</v>
      </c>
      <c r="F401" s="244" t="s">
        <v>109</v>
      </c>
      <c r="G401" s="242"/>
      <c r="H401" s="245">
        <v>37.832</v>
      </c>
      <c r="I401" s="246"/>
      <c r="J401" s="246"/>
      <c r="K401" s="242"/>
      <c r="L401" s="242"/>
      <c r="M401" s="247"/>
      <c r="N401" s="248"/>
      <c r="O401" s="249"/>
      <c r="P401" s="249"/>
      <c r="Q401" s="249"/>
      <c r="R401" s="249"/>
      <c r="S401" s="249"/>
      <c r="T401" s="249"/>
      <c r="U401" s="249"/>
      <c r="V401" s="249"/>
      <c r="W401" s="249"/>
      <c r="X401" s="250"/>
      <c r="Y401" s="14"/>
      <c r="Z401" s="14"/>
      <c r="AA401" s="14"/>
      <c r="AB401" s="14"/>
      <c r="AC401" s="14"/>
      <c r="AD401" s="14"/>
      <c r="AE401" s="14"/>
      <c r="AT401" s="251" t="s">
        <v>190</v>
      </c>
      <c r="AU401" s="251" t="s">
        <v>89</v>
      </c>
      <c r="AV401" s="14" t="s">
        <v>89</v>
      </c>
      <c r="AW401" s="14" t="s">
        <v>5</v>
      </c>
      <c r="AX401" s="14" t="s">
        <v>78</v>
      </c>
      <c r="AY401" s="251" t="s">
        <v>181</v>
      </c>
    </row>
    <row r="402" spans="1:51" s="15" customFormat="1" ht="12">
      <c r="A402" s="15"/>
      <c r="B402" s="252"/>
      <c r="C402" s="253"/>
      <c r="D402" s="232" t="s">
        <v>190</v>
      </c>
      <c r="E402" s="254" t="s">
        <v>1</v>
      </c>
      <c r="F402" s="255" t="s">
        <v>193</v>
      </c>
      <c r="G402" s="253"/>
      <c r="H402" s="256">
        <v>37.832</v>
      </c>
      <c r="I402" s="257"/>
      <c r="J402" s="257"/>
      <c r="K402" s="253"/>
      <c r="L402" s="253"/>
      <c r="M402" s="258"/>
      <c r="N402" s="259"/>
      <c r="O402" s="260"/>
      <c r="P402" s="260"/>
      <c r="Q402" s="260"/>
      <c r="R402" s="260"/>
      <c r="S402" s="260"/>
      <c r="T402" s="260"/>
      <c r="U402" s="260"/>
      <c r="V402" s="260"/>
      <c r="W402" s="260"/>
      <c r="X402" s="261"/>
      <c r="Y402" s="15"/>
      <c r="Z402" s="15"/>
      <c r="AA402" s="15"/>
      <c r="AB402" s="15"/>
      <c r="AC402" s="15"/>
      <c r="AD402" s="15"/>
      <c r="AE402" s="15"/>
      <c r="AT402" s="262" t="s">
        <v>190</v>
      </c>
      <c r="AU402" s="262" t="s">
        <v>89</v>
      </c>
      <c r="AV402" s="15" t="s">
        <v>188</v>
      </c>
      <c r="AW402" s="15" t="s">
        <v>5</v>
      </c>
      <c r="AX402" s="15" t="s">
        <v>83</v>
      </c>
      <c r="AY402" s="262" t="s">
        <v>181</v>
      </c>
    </row>
    <row r="403" spans="1:51" s="14" customFormat="1" ht="12">
      <c r="A403" s="14"/>
      <c r="B403" s="241"/>
      <c r="C403" s="242"/>
      <c r="D403" s="232" t="s">
        <v>190</v>
      </c>
      <c r="E403" s="242"/>
      <c r="F403" s="244" t="s">
        <v>548</v>
      </c>
      <c r="G403" s="242"/>
      <c r="H403" s="245">
        <v>41.615</v>
      </c>
      <c r="I403" s="246"/>
      <c r="J403" s="246"/>
      <c r="K403" s="242"/>
      <c r="L403" s="242"/>
      <c r="M403" s="247"/>
      <c r="N403" s="248"/>
      <c r="O403" s="249"/>
      <c r="P403" s="249"/>
      <c r="Q403" s="249"/>
      <c r="R403" s="249"/>
      <c r="S403" s="249"/>
      <c r="T403" s="249"/>
      <c r="U403" s="249"/>
      <c r="V403" s="249"/>
      <c r="W403" s="249"/>
      <c r="X403" s="250"/>
      <c r="Y403" s="14"/>
      <c r="Z403" s="14"/>
      <c r="AA403" s="14"/>
      <c r="AB403" s="14"/>
      <c r="AC403" s="14"/>
      <c r="AD403" s="14"/>
      <c r="AE403" s="14"/>
      <c r="AT403" s="251" t="s">
        <v>190</v>
      </c>
      <c r="AU403" s="251" t="s">
        <v>89</v>
      </c>
      <c r="AV403" s="14" t="s">
        <v>89</v>
      </c>
      <c r="AW403" s="14" t="s">
        <v>4</v>
      </c>
      <c r="AX403" s="14" t="s">
        <v>83</v>
      </c>
      <c r="AY403" s="251" t="s">
        <v>181</v>
      </c>
    </row>
    <row r="404" spans="1:65" s="2" customFormat="1" ht="12">
      <c r="A404" s="39"/>
      <c r="B404" s="40"/>
      <c r="C404" s="263" t="s">
        <v>549</v>
      </c>
      <c r="D404" s="263" t="s">
        <v>194</v>
      </c>
      <c r="E404" s="264" t="s">
        <v>550</v>
      </c>
      <c r="F404" s="265" t="s">
        <v>551</v>
      </c>
      <c r="G404" s="266" t="s">
        <v>87</v>
      </c>
      <c r="H404" s="267">
        <v>6.169</v>
      </c>
      <c r="I404" s="268"/>
      <c r="J404" s="269"/>
      <c r="K404" s="270">
        <f>ROUND(P404*H404,2)</f>
        <v>0</v>
      </c>
      <c r="L404" s="265" t="s">
        <v>187</v>
      </c>
      <c r="M404" s="271"/>
      <c r="N404" s="272" t="s">
        <v>1</v>
      </c>
      <c r="O404" s="224" t="s">
        <v>41</v>
      </c>
      <c r="P404" s="225">
        <f>I404+J404</f>
        <v>0</v>
      </c>
      <c r="Q404" s="225">
        <f>ROUND(I404*H404,2)</f>
        <v>0</v>
      </c>
      <c r="R404" s="225">
        <f>ROUND(J404*H404,2)</f>
        <v>0</v>
      </c>
      <c r="S404" s="92"/>
      <c r="T404" s="226">
        <f>S404*H404</f>
        <v>0</v>
      </c>
      <c r="U404" s="226">
        <v>0.0131</v>
      </c>
      <c r="V404" s="226">
        <f>U404*H404</f>
        <v>0.0808139</v>
      </c>
      <c r="W404" s="226">
        <v>0</v>
      </c>
      <c r="X404" s="227">
        <f>W404*H404</f>
        <v>0</v>
      </c>
      <c r="Y404" s="39"/>
      <c r="Z404" s="39"/>
      <c r="AA404" s="39"/>
      <c r="AB404" s="39"/>
      <c r="AC404" s="39"/>
      <c r="AD404" s="39"/>
      <c r="AE404" s="39"/>
      <c r="AR404" s="228" t="s">
        <v>323</v>
      </c>
      <c r="AT404" s="228" t="s">
        <v>194</v>
      </c>
      <c r="AU404" s="228" t="s">
        <v>89</v>
      </c>
      <c r="AY404" s="18" t="s">
        <v>181</v>
      </c>
      <c r="BE404" s="229">
        <f>IF(O404="základní",K404,0)</f>
        <v>0</v>
      </c>
      <c r="BF404" s="229">
        <f>IF(O404="snížená",K404,0)</f>
        <v>0</v>
      </c>
      <c r="BG404" s="229">
        <f>IF(O404="zákl. přenesená",K404,0)</f>
        <v>0</v>
      </c>
      <c r="BH404" s="229">
        <f>IF(O404="sníž. přenesená",K404,0)</f>
        <v>0</v>
      </c>
      <c r="BI404" s="229">
        <f>IF(O404="nulová",K404,0)</f>
        <v>0</v>
      </c>
      <c r="BJ404" s="18" t="s">
        <v>83</v>
      </c>
      <c r="BK404" s="229">
        <f>ROUND(P404*H404,2)</f>
        <v>0</v>
      </c>
      <c r="BL404" s="18" t="s">
        <v>262</v>
      </c>
      <c r="BM404" s="228" t="s">
        <v>552</v>
      </c>
    </row>
    <row r="405" spans="1:51" s="13" customFormat="1" ht="12">
      <c r="A405" s="13"/>
      <c r="B405" s="230"/>
      <c r="C405" s="231"/>
      <c r="D405" s="232" t="s">
        <v>190</v>
      </c>
      <c r="E405" s="233" t="s">
        <v>1</v>
      </c>
      <c r="F405" s="234" t="s">
        <v>191</v>
      </c>
      <c r="G405" s="231"/>
      <c r="H405" s="233" t="s">
        <v>1</v>
      </c>
      <c r="I405" s="235"/>
      <c r="J405" s="235"/>
      <c r="K405" s="231"/>
      <c r="L405" s="231"/>
      <c r="M405" s="236"/>
      <c r="N405" s="237"/>
      <c r="O405" s="238"/>
      <c r="P405" s="238"/>
      <c r="Q405" s="238"/>
      <c r="R405" s="238"/>
      <c r="S405" s="238"/>
      <c r="T405" s="238"/>
      <c r="U405" s="238"/>
      <c r="V405" s="238"/>
      <c r="W405" s="238"/>
      <c r="X405" s="239"/>
      <c r="Y405" s="13"/>
      <c r="Z405" s="13"/>
      <c r="AA405" s="13"/>
      <c r="AB405" s="13"/>
      <c r="AC405" s="13"/>
      <c r="AD405" s="13"/>
      <c r="AE405" s="13"/>
      <c r="AT405" s="240" t="s">
        <v>190</v>
      </c>
      <c r="AU405" s="240" t="s">
        <v>89</v>
      </c>
      <c r="AV405" s="13" t="s">
        <v>83</v>
      </c>
      <c r="AW405" s="13" t="s">
        <v>5</v>
      </c>
      <c r="AX405" s="13" t="s">
        <v>78</v>
      </c>
      <c r="AY405" s="240" t="s">
        <v>181</v>
      </c>
    </row>
    <row r="406" spans="1:51" s="14" customFormat="1" ht="12">
      <c r="A406" s="14"/>
      <c r="B406" s="241"/>
      <c r="C406" s="242"/>
      <c r="D406" s="232" t="s">
        <v>190</v>
      </c>
      <c r="E406" s="243" t="s">
        <v>1</v>
      </c>
      <c r="F406" s="244" t="s">
        <v>553</v>
      </c>
      <c r="G406" s="242"/>
      <c r="H406" s="245">
        <v>5.48</v>
      </c>
      <c r="I406" s="246"/>
      <c r="J406" s="246"/>
      <c r="K406" s="242"/>
      <c r="L406" s="242"/>
      <c r="M406" s="247"/>
      <c r="N406" s="248"/>
      <c r="O406" s="249"/>
      <c r="P406" s="249"/>
      <c r="Q406" s="249"/>
      <c r="R406" s="249"/>
      <c r="S406" s="249"/>
      <c r="T406" s="249"/>
      <c r="U406" s="249"/>
      <c r="V406" s="249"/>
      <c r="W406" s="249"/>
      <c r="X406" s="250"/>
      <c r="Y406" s="14"/>
      <c r="Z406" s="14"/>
      <c r="AA406" s="14"/>
      <c r="AB406" s="14"/>
      <c r="AC406" s="14"/>
      <c r="AD406" s="14"/>
      <c r="AE406" s="14"/>
      <c r="AT406" s="251" t="s">
        <v>190</v>
      </c>
      <c r="AU406" s="251" t="s">
        <v>89</v>
      </c>
      <c r="AV406" s="14" t="s">
        <v>89</v>
      </c>
      <c r="AW406" s="14" t="s">
        <v>5</v>
      </c>
      <c r="AX406" s="14" t="s">
        <v>78</v>
      </c>
      <c r="AY406" s="251" t="s">
        <v>181</v>
      </c>
    </row>
    <row r="407" spans="1:51" s="13" customFormat="1" ht="12">
      <c r="A407" s="13"/>
      <c r="B407" s="230"/>
      <c r="C407" s="231"/>
      <c r="D407" s="232" t="s">
        <v>190</v>
      </c>
      <c r="E407" s="233" t="s">
        <v>1</v>
      </c>
      <c r="F407" s="234" t="s">
        <v>301</v>
      </c>
      <c r="G407" s="231"/>
      <c r="H407" s="233" t="s">
        <v>1</v>
      </c>
      <c r="I407" s="235"/>
      <c r="J407" s="235"/>
      <c r="K407" s="231"/>
      <c r="L407" s="231"/>
      <c r="M407" s="236"/>
      <c r="N407" s="237"/>
      <c r="O407" s="238"/>
      <c r="P407" s="238"/>
      <c r="Q407" s="238"/>
      <c r="R407" s="238"/>
      <c r="S407" s="238"/>
      <c r="T407" s="238"/>
      <c r="U407" s="238"/>
      <c r="V407" s="238"/>
      <c r="W407" s="238"/>
      <c r="X407" s="239"/>
      <c r="Y407" s="13"/>
      <c r="Z407" s="13"/>
      <c r="AA407" s="13"/>
      <c r="AB407" s="13"/>
      <c r="AC407" s="13"/>
      <c r="AD407" s="13"/>
      <c r="AE407" s="13"/>
      <c r="AT407" s="240" t="s">
        <v>190</v>
      </c>
      <c r="AU407" s="240" t="s">
        <v>89</v>
      </c>
      <c r="AV407" s="13" t="s">
        <v>83</v>
      </c>
      <c r="AW407" s="13" t="s">
        <v>5</v>
      </c>
      <c r="AX407" s="13" t="s">
        <v>78</v>
      </c>
      <c r="AY407" s="240" t="s">
        <v>181</v>
      </c>
    </row>
    <row r="408" spans="1:51" s="14" customFormat="1" ht="12">
      <c r="A408" s="14"/>
      <c r="B408" s="241"/>
      <c r="C408" s="242"/>
      <c r="D408" s="232" t="s">
        <v>190</v>
      </c>
      <c r="E408" s="243" t="s">
        <v>1</v>
      </c>
      <c r="F408" s="244" t="s">
        <v>554</v>
      </c>
      <c r="G408" s="242"/>
      <c r="H408" s="245">
        <v>0.128</v>
      </c>
      <c r="I408" s="246"/>
      <c r="J408" s="246"/>
      <c r="K408" s="242"/>
      <c r="L408" s="242"/>
      <c r="M408" s="247"/>
      <c r="N408" s="248"/>
      <c r="O408" s="249"/>
      <c r="P408" s="249"/>
      <c r="Q408" s="249"/>
      <c r="R408" s="249"/>
      <c r="S408" s="249"/>
      <c r="T408" s="249"/>
      <c r="U408" s="249"/>
      <c r="V408" s="249"/>
      <c r="W408" s="249"/>
      <c r="X408" s="250"/>
      <c r="Y408" s="14"/>
      <c r="Z408" s="14"/>
      <c r="AA408" s="14"/>
      <c r="AB408" s="14"/>
      <c r="AC408" s="14"/>
      <c r="AD408" s="14"/>
      <c r="AE408" s="14"/>
      <c r="AT408" s="251" t="s">
        <v>190</v>
      </c>
      <c r="AU408" s="251" t="s">
        <v>89</v>
      </c>
      <c r="AV408" s="14" t="s">
        <v>89</v>
      </c>
      <c r="AW408" s="14" t="s">
        <v>5</v>
      </c>
      <c r="AX408" s="14" t="s">
        <v>78</v>
      </c>
      <c r="AY408" s="251" t="s">
        <v>181</v>
      </c>
    </row>
    <row r="409" spans="1:51" s="15" customFormat="1" ht="12">
      <c r="A409" s="15"/>
      <c r="B409" s="252"/>
      <c r="C409" s="253"/>
      <c r="D409" s="232" t="s">
        <v>190</v>
      </c>
      <c r="E409" s="254" t="s">
        <v>1</v>
      </c>
      <c r="F409" s="255" t="s">
        <v>193</v>
      </c>
      <c r="G409" s="253"/>
      <c r="H409" s="256">
        <v>5.6080000000000005</v>
      </c>
      <c r="I409" s="257"/>
      <c r="J409" s="257"/>
      <c r="K409" s="253"/>
      <c r="L409" s="253"/>
      <c r="M409" s="258"/>
      <c r="N409" s="259"/>
      <c r="O409" s="260"/>
      <c r="P409" s="260"/>
      <c r="Q409" s="260"/>
      <c r="R409" s="260"/>
      <c r="S409" s="260"/>
      <c r="T409" s="260"/>
      <c r="U409" s="260"/>
      <c r="V409" s="260"/>
      <c r="W409" s="260"/>
      <c r="X409" s="261"/>
      <c r="Y409" s="15"/>
      <c r="Z409" s="15"/>
      <c r="AA409" s="15"/>
      <c r="AB409" s="15"/>
      <c r="AC409" s="15"/>
      <c r="AD409" s="15"/>
      <c r="AE409" s="15"/>
      <c r="AT409" s="262" t="s">
        <v>190</v>
      </c>
      <c r="AU409" s="262" t="s">
        <v>89</v>
      </c>
      <c r="AV409" s="15" t="s">
        <v>188</v>
      </c>
      <c r="AW409" s="15" t="s">
        <v>5</v>
      </c>
      <c r="AX409" s="15" t="s">
        <v>83</v>
      </c>
      <c r="AY409" s="262" t="s">
        <v>181</v>
      </c>
    </row>
    <row r="410" spans="1:51" s="14" customFormat="1" ht="12">
      <c r="A410" s="14"/>
      <c r="B410" s="241"/>
      <c r="C410" s="242"/>
      <c r="D410" s="232" t="s">
        <v>190</v>
      </c>
      <c r="E410" s="242"/>
      <c r="F410" s="244" t="s">
        <v>555</v>
      </c>
      <c r="G410" s="242"/>
      <c r="H410" s="245">
        <v>6.169</v>
      </c>
      <c r="I410" s="246"/>
      <c r="J410" s="246"/>
      <c r="K410" s="242"/>
      <c r="L410" s="242"/>
      <c r="M410" s="247"/>
      <c r="N410" s="248"/>
      <c r="O410" s="249"/>
      <c r="P410" s="249"/>
      <c r="Q410" s="249"/>
      <c r="R410" s="249"/>
      <c r="S410" s="249"/>
      <c r="T410" s="249"/>
      <c r="U410" s="249"/>
      <c r="V410" s="249"/>
      <c r="W410" s="249"/>
      <c r="X410" s="250"/>
      <c r="Y410" s="14"/>
      <c r="Z410" s="14"/>
      <c r="AA410" s="14"/>
      <c r="AB410" s="14"/>
      <c r="AC410" s="14"/>
      <c r="AD410" s="14"/>
      <c r="AE410" s="14"/>
      <c r="AT410" s="251" t="s">
        <v>190</v>
      </c>
      <c r="AU410" s="251" t="s">
        <v>89</v>
      </c>
      <c r="AV410" s="14" t="s">
        <v>89</v>
      </c>
      <c r="AW410" s="14" t="s">
        <v>4</v>
      </c>
      <c r="AX410" s="14" t="s">
        <v>83</v>
      </c>
      <c r="AY410" s="251" t="s">
        <v>181</v>
      </c>
    </row>
    <row r="411" spans="1:65" s="2" customFormat="1" ht="24.15" customHeight="1">
      <c r="A411" s="39"/>
      <c r="B411" s="40"/>
      <c r="C411" s="216" t="s">
        <v>556</v>
      </c>
      <c r="D411" s="216" t="s">
        <v>184</v>
      </c>
      <c r="E411" s="217" t="s">
        <v>557</v>
      </c>
      <c r="F411" s="218" t="s">
        <v>558</v>
      </c>
      <c r="G411" s="219" t="s">
        <v>87</v>
      </c>
      <c r="H411" s="220">
        <v>254.531</v>
      </c>
      <c r="I411" s="221"/>
      <c r="J411" s="221"/>
      <c r="K411" s="222">
        <f>ROUND(P411*H411,2)</f>
        <v>0</v>
      </c>
      <c r="L411" s="218" t="s">
        <v>187</v>
      </c>
      <c r="M411" s="45"/>
      <c r="N411" s="223" t="s">
        <v>1</v>
      </c>
      <c r="O411" s="224" t="s">
        <v>41</v>
      </c>
      <c r="P411" s="225">
        <f>I411+J411</f>
        <v>0</v>
      </c>
      <c r="Q411" s="225">
        <f>ROUND(I411*H411,2)</f>
        <v>0</v>
      </c>
      <c r="R411" s="225">
        <f>ROUND(J411*H411,2)</f>
        <v>0</v>
      </c>
      <c r="S411" s="92"/>
      <c r="T411" s="226">
        <f>S411*H411</f>
        <v>0</v>
      </c>
      <c r="U411" s="226">
        <v>0</v>
      </c>
      <c r="V411" s="226">
        <f>U411*H411</f>
        <v>0</v>
      </c>
      <c r="W411" s="226">
        <v>0.015</v>
      </c>
      <c r="X411" s="227">
        <f>W411*H411</f>
        <v>3.817965</v>
      </c>
      <c r="Y411" s="39"/>
      <c r="Z411" s="39"/>
      <c r="AA411" s="39"/>
      <c r="AB411" s="39"/>
      <c r="AC411" s="39"/>
      <c r="AD411" s="39"/>
      <c r="AE411" s="39"/>
      <c r="AR411" s="228" t="s">
        <v>262</v>
      </c>
      <c r="AT411" s="228" t="s">
        <v>184</v>
      </c>
      <c r="AU411" s="228" t="s">
        <v>89</v>
      </c>
      <c r="AY411" s="18" t="s">
        <v>181</v>
      </c>
      <c r="BE411" s="229">
        <f>IF(O411="základní",K411,0)</f>
        <v>0</v>
      </c>
      <c r="BF411" s="229">
        <f>IF(O411="snížená",K411,0)</f>
        <v>0</v>
      </c>
      <c r="BG411" s="229">
        <f>IF(O411="zákl. přenesená",K411,0)</f>
        <v>0</v>
      </c>
      <c r="BH411" s="229">
        <f>IF(O411="sníž. přenesená",K411,0)</f>
        <v>0</v>
      </c>
      <c r="BI411" s="229">
        <f>IF(O411="nulová",K411,0)</f>
        <v>0</v>
      </c>
      <c r="BJ411" s="18" t="s">
        <v>83</v>
      </c>
      <c r="BK411" s="229">
        <f>ROUND(P411*H411,2)</f>
        <v>0</v>
      </c>
      <c r="BL411" s="18" t="s">
        <v>262</v>
      </c>
      <c r="BM411" s="228" t="s">
        <v>559</v>
      </c>
    </row>
    <row r="412" spans="1:51" s="14" customFormat="1" ht="12">
      <c r="A412" s="14"/>
      <c r="B412" s="241"/>
      <c r="C412" s="242"/>
      <c r="D412" s="232" t="s">
        <v>190</v>
      </c>
      <c r="E412" s="243" t="s">
        <v>1</v>
      </c>
      <c r="F412" s="244" t="s">
        <v>115</v>
      </c>
      <c r="G412" s="242"/>
      <c r="H412" s="245">
        <v>254.531</v>
      </c>
      <c r="I412" s="246"/>
      <c r="J412" s="246"/>
      <c r="K412" s="242"/>
      <c r="L412" s="242"/>
      <c r="M412" s="247"/>
      <c r="N412" s="248"/>
      <c r="O412" s="249"/>
      <c r="P412" s="249"/>
      <c r="Q412" s="249"/>
      <c r="R412" s="249"/>
      <c r="S412" s="249"/>
      <c r="T412" s="249"/>
      <c r="U412" s="249"/>
      <c r="V412" s="249"/>
      <c r="W412" s="249"/>
      <c r="X412" s="250"/>
      <c r="Y412" s="14"/>
      <c r="Z412" s="14"/>
      <c r="AA412" s="14"/>
      <c r="AB412" s="14"/>
      <c r="AC412" s="14"/>
      <c r="AD412" s="14"/>
      <c r="AE412" s="14"/>
      <c r="AT412" s="251" t="s">
        <v>190</v>
      </c>
      <c r="AU412" s="251" t="s">
        <v>89</v>
      </c>
      <c r="AV412" s="14" t="s">
        <v>89</v>
      </c>
      <c r="AW412" s="14" t="s">
        <v>5</v>
      </c>
      <c r="AX412" s="14" t="s">
        <v>78</v>
      </c>
      <c r="AY412" s="251" t="s">
        <v>181</v>
      </c>
    </row>
    <row r="413" spans="1:51" s="15" customFormat="1" ht="12">
      <c r="A413" s="15"/>
      <c r="B413" s="252"/>
      <c r="C413" s="253"/>
      <c r="D413" s="232" t="s">
        <v>190</v>
      </c>
      <c r="E413" s="254" t="s">
        <v>1</v>
      </c>
      <c r="F413" s="255" t="s">
        <v>193</v>
      </c>
      <c r="G413" s="253"/>
      <c r="H413" s="256">
        <v>254.531</v>
      </c>
      <c r="I413" s="257"/>
      <c r="J413" s="257"/>
      <c r="K413" s="253"/>
      <c r="L413" s="253"/>
      <c r="M413" s="258"/>
      <c r="N413" s="259"/>
      <c r="O413" s="260"/>
      <c r="P413" s="260"/>
      <c r="Q413" s="260"/>
      <c r="R413" s="260"/>
      <c r="S413" s="260"/>
      <c r="T413" s="260"/>
      <c r="U413" s="260"/>
      <c r="V413" s="260"/>
      <c r="W413" s="260"/>
      <c r="X413" s="261"/>
      <c r="Y413" s="15"/>
      <c r="Z413" s="15"/>
      <c r="AA413" s="15"/>
      <c r="AB413" s="15"/>
      <c r="AC413" s="15"/>
      <c r="AD413" s="15"/>
      <c r="AE413" s="15"/>
      <c r="AT413" s="262" t="s">
        <v>190</v>
      </c>
      <c r="AU413" s="262" t="s">
        <v>89</v>
      </c>
      <c r="AV413" s="15" t="s">
        <v>188</v>
      </c>
      <c r="AW413" s="15" t="s">
        <v>5</v>
      </c>
      <c r="AX413" s="15" t="s">
        <v>83</v>
      </c>
      <c r="AY413" s="262" t="s">
        <v>181</v>
      </c>
    </row>
    <row r="414" spans="1:65" s="2" customFormat="1" ht="24.15" customHeight="1">
      <c r="A414" s="39"/>
      <c r="B414" s="40"/>
      <c r="C414" s="216" t="s">
        <v>560</v>
      </c>
      <c r="D414" s="216" t="s">
        <v>184</v>
      </c>
      <c r="E414" s="217" t="s">
        <v>561</v>
      </c>
      <c r="F414" s="218" t="s">
        <v>562</v>
      </c>
      <c r="G414" s="219" t="s">
        <v>121</v>
      </c>
      <c r="H414" s="220">
        <v>429.2</v>
      </c>
      <c r="I414" s="221"/>
      <c r="J414" s="221"/>
      <c r="K414" s="222">
        <f>ROUND(P414*H414,2)</f>
        <v>0</v>
      </c>
      <c r="L414" s="218" t="s">
        <v>1</v>
      </c>
      <c r="M414" s="45"/>
      <c r="N414" s="223" t="s">
        <v>1</v>
      </c>
      <c r="O414" s="224" t="s">
        <v>41</v>
      </c>
      <c r="P414" s="225">
        <f>I414+J414</f>
        <v>0</v>
      </c>
      <c r="Q414" s="225">
        <f>ROUND(I414*H414,2)</f>
        <v>0</v>
      </c>
      <c r="R414" s="225">
        <f>ROUND(J414*H414,2)</f>
        <v>0</v>
      </c>
      <c r="S414" s="92"/>
      <c r="T414" s="226">
        <f>S414*H414</f>
        <v>0</v>
      </c>
      <c r="U414" s="226">
        <v>0</v>
      </c>
      <c r="V414" s="226">
        <f>U414*H414</f>
        <v>0</v>
      </c>
      <c r="W414" s="226">
        <v>0.007</v>
      </c>
      <c r="X414" s="227">
        <f>W414*H414</f>
        <v>3.0044</v>
      </c>
      <c r="Y414" s="39"/>
      <c r="Z414" s="39"/>
      <c r="AA414" s="39"/>
      <c r="AB414" s="39"/>
      <c r="AC414" s="39"/>
      <c r="AD414" s="39"/>
      <c r="AE414" s="39"/>
      <c r="AR414" s="228" t="s">
        <v>262</v>
      </c>
      <c r="AT414" s="228" t="s">
        <v>184</v>
      </c>
      <c r="AU414" s="228" t="s">
        <v>89</v>
      </c>
      <c r="AY414" s="18" t="s">
        <v>181</v>
      </c>
      <c r="BE414" s="229">
        <f>IF(O414="základní",K414,0)</f>
        <v>0</v>
      </c>
      <c r="BF414" s="229">
        <f>IF(O414="snížená",K414,0)</f>
        <v>0</v>
      </c>
      <c r="BG414" s="229">
        <f>IF(O414="zákl. přenesená",K414,0)</f>
        <v>0</v>
      </c>
      <c r="BH414" s="229">
        <f>IF(O414="sníž. přenesená",K414,0)</f>
        <v>0</v>
      </c>
      <c r="BI414" s="229">
        <f>IF(O414="nulová",K414,0)</f>
        <v>0</v>
      </c>
      <c r="BJ414" s="18" t="s">
        <v>83</v>
      </c>
      <c r="BK414" s="229">
        <f>ROUND(P414*H414,2)</f>
        <v>0</v>
      </c>
      <c r="BL414" s="18" t="s">
        <v>262</v>
      </c>
      <c r="BM414" s="228" t="s">
        <v>563</v>
      </c>
    </row>
    <row r="415" spans="1:51" s="13" customFormat="1" ht="12">
      <c r="A415" s="13"/>
      <c r="B415" s="230"/>
      <c r="C415" s="231"/>
      <c r="D415" s="232" t="s">
        <v>190</v>
      </c>
      <c r="E415" s="233" t="s">
        <v>1</v>
      </c>
      <c r="F415" s="234" t="s">
        <v>564</v>
      </c>
      <c r="G415" s="231"/>
      <c r="H415" s="233" t="s">
        <v>1</v>
      </c>
      <c r="I415" s="235"/>
      <c r="J415" s="235"/>
      <c r="K415" s="231"/>
      <c r="L415" s="231"/>
      <c r="M415" s="236"/>
      <c r="N415" s="237"/>
      <c r="O415" s="238"/>
      <c r="P415" s="238"/>
      <c r="Q415" s="238"/>
      <c r="R415" s="238"/>
      <c r="S415" s="238"/>
      <c r="T415" s="238"/>
      <c r="U415" s="238"/>
      <c r="V415" s="238"/>
      <c r="W415" s="238"/>
      <c r="X415" s="239"/>
      <c r="Y415" s="13"/>
      <c r="Z415" s="13"/>
      <c r="AA415" s="13"/>
      <c r="AB415" s="13"/>
      <c r="AC415" s="13"/>
      <c r="AD415" s="13"/>
      <c r="AE415" s="13"/>
      <c r="AT415" s="240" t="s">
        <v>190</v>
      </c>
      <c r="AU415" s="240" t="s">
        <v>89</v>
      </c>
      <c r="AV415" s="13" t="s">
        <v>83</v>
      </c>
      <c r="AW415" s="13" t="s">
        <v>5</v>
      </c>
      <c r="AX415" s="13" t="s">
        <v>78</v>
      </c>
      <c r="AY415" s="240" t="s">
        <v>181</v>
      </c>
    </row>
    <row r="416" spans="1:51" s="14" customFormat="1" ht="12">
      <c r="A416" s="14"/>
      <c r="B416" s="241"/>
      <c r="C416" s="242"/>
      <c r="D416" s="232" t="s">
        <v>190</v>
      </c>
      <c r="E416" s="243" t="s">
        <v>1</v>
      </c>
      <c r="F416" s="244" t="s">
        <v>565</v>
      </c>
      <c r="G416" s="242"/>
      <c r="H416" s="245">
        <v>429.2</v>
      </c>
      <c r="I416" s="246"/>
      <c r="J416" s="246"/>
      <c r="K416" s="242"/>
      <c r="L416" s="242"/>
      <c r="M416" s="247"/>
      <c r="N416" s="248"/>
      <c r="O416" s="249"/>
      <c r="P416" s="249"/>
      <c r="Q416" s="249"/>
      <c r="R416" s="249"/>
      <c r="S416" s="249"/>
      <c r="T416" s="249"/>
      <c r="U416" s="249"/>
      <c r="V416" s="249"/>
      <c r="W416" s="249"/>
      <c r="X416" s="250"/>
      <c r="Y416" s="14"/>
      <c r="Z416" s="14"/>
      <c r="AA416" s="14"/>
      <c r="AB416" s="14"/>
      <c r="AC416" s="14"/>
      <c r="AD416" s="14"/>
      <c r="AE416" s="14"/>
      <c r="AT416" s="251" t="s">
        <v>190</v>
      </c>
      <c r="AU416" s="251" t="s">
        <v>89</v>
      </c>
      <c r="AV416" s="14" t="s">
        <v>89</v>
      </c>
      <c r="AW416" s="14" t="s">
        <v>5</v>
      </c>
      <c r="AX416" s="14" t="s">
        <v>78</v>
      </c>
      <c r="AY416" s="251" t="s">
        <v>181</v>
      </c>
    </row>
    <row r="417" spans="1:51" s="15" customFormat="1" ht="12">
      <c r="A417" s="15"/>
      <c r="B417" s="252"/>
      <c r="C417" s="253"/>
      <c r="D417" s="232" t="s">
        <v>190</v>
      </c>
      <c r="E417" s="254" t="s">
        <v>1</v>
      </c>
      <c r="F417" s="255" t="s">
        <v>193</v>
      </c>
      <c r="G417" s="253"/>
      <c r="H417" s="256">
        <v>429.2</v>
      </c>
      <c r="I417" s="257"/>
      <c r="J417" s="257"/>
      <c r="K417" s="253"/>
      <c r="L417" s="253"/>
      <c r="M417" s="258"/>
      <c r="N417" s="259"/>
      <c r="O417" s="260"/>
      <c r="P417" s="260"/>
      <c r="Q417" s="260"/>
      <c r="R417" s="260"/>
      <c r="S417" s="260"/>
      <c r="T417" s="260"/>
      <c r="U417" s="260"/>
      <c r="V417" s="260"/>
      <c r="W417" s="260"/>
      <c r="X417" s="261"/>
      <c r="Y417" s="15"/>
      <c r="Z417" s="15"/>
      <c r="AA417" s="15"/>
      <c r="AB417" s="15"/>
      <c r="AC417" s="15"/>
      <c r="AD417" s="15"/>
      <c r="AE417" s="15"/>
      <c r="AT417" s="262" t="s">
        <v>190</v>
      </c>
      <c r="AU417" s="262" t="s">
        <v>89</v>
      </c>
      <c r="AV417" s="15" t="s">
        <v>188</v>
      </c>
      <c r="AW417" s="15" t="s">
        <v>5</v>
      </c>
      <c r="AX417" s="15" t="s">
        <v>83</v>
      </c>
      <c r="AY417" s="262" t="s">
        <v>181</v>
      </c>
    </row>
    <row r="418" spans="1:65" s="2" customFormat="1" ht="24.15" customHeight="1">
      <c r="A418" s="39"/>
      <c r="B418" s="40"/>
      <c r="C418" s="216" t="s">
        <v>566</v>
      </c>
      <c r="D418" s="216" t="s">
        <v>184</v>
      </c>
      <c r="E418" s="217" t="s">
        <v>567</v>
      </c>
      <c r="F418" s="218" t="s">
        <v>568</v>
      </c>
      <c r="G418" s="219" t="s">
        <v>388</v>
      </c>
      <c r="H418" s="284"/>
      <c r="I418" s="221"/>
      <c r="J418" s="221"/>
      <c r="K418" s="222">
        <f>ROUND(P418*H418,2)</f>
        <v>0</v>
      </c>
      <c r="L418" s="218" t="s">
        <v>187</v>
      </c>
      <c r="M418" s="45"/>
      <c r="N418" s="223" t="s">
        <v>1</v>
      </c>
      <c r="O418" s="224" t="s">
        <v>41</v>
      </c>
      <c r="P418" s="225">
        <f>I418+J418</f>
        <v>0</v>
      </c>
      <c r="Q418" s="225">
        <f>ROUND(I418*H418,2)</f>
        <v>0</v>
      </c>
      <c r="R418" s="225">
        <f>ROUND(J418*H418,2)</f>
        <v>0</v>
      </c>
      <c r="S418" s="92"/>
      <c r="T418" s="226">
        <f>S418*H418</f>
        <v>0</v>
      </c>
      <c r="U418" s="226">
        <v>0</v>
      </c>
      <c r="V418" s="226">
        <f>U418*H418</f>
        <v>0</v>
      </c>
      <c r="W418" s="226">
        <v>0</v>
      </c>
      <c r="X418" s="227">
        <f>W418*H418</f>
        <v>0</v>
      </c>
      <c r="Y418" s="39"/>
      <c r="Z418" s="39"/>
      <c r="AA418" s="39"/>
      <c r="AB418" s="39"/>
      <c r="AC418" s="39"/>
      <c r="AD418" s="39"/>
      <c r="AE418" s="39"/>
      <c r="AR418" s="228" t="s">
        <v>262</v>
      </c>
      <c r="AT418" s="228" t="s">
        <v>184</v>
      </c>
      <c r="AU418" s="228" t="s">
        <v>89</v>
      </c>
      <c r="AY418" s="18" t="s">
        <v>181</v>
      </c>
      <c r="BE418" s="229">
        <f>IF(O418="základní",K418,0)</f>
        <v>0</v>
      </c>
      <c r="BF418" s="229">
        <f>IF(O418="snížená",K418,0)</f>
        <v>0</v>
      </c>
      <c r="BG418" s="229">
        <f>IF(O418="zákl. přenesená",K418,0)</f>
        <v>0</v>
      </c>
      <c r="BH418" s="229">
        <f>IF(O418="sníž. přenesená",K418,0)</f>
        <v>0</v>
      </c>
      <c r="BI418" s="229">
        <f>IF(O418="nulová",K418,0)</f>
        <v>0</v>
      </c>
      <c r="BJ418" s="18" t="s">
        <v>83</v>
      </c>
      <c r="BK418" s="229">
        <f>ROUND(P418*H418,2)</f>
        <v>0</v>
      </c>
      <c r="BL418" s="18" t="s">
        <v>262</v>
      </c>
      <c r="BM418" s="228" t="s">
        <v>569</v>
      </c>
    </row>
    <row r="419" spans="1:63" s="12" customFormat="1" ht="22.8" customHeight="1">
      <c r="A419" s="12"/>
      <c r="B419" s="199"/>
      <c r="C419" s="200"/>
      <c r="D419" s="201" t="s">
        <v>77</v>
      </c>
      <c r="E419" s="214" t="s">
        <v>570</v>
      </c>
      <c r="F419" s="214" t="s">
        <v>571</v>
      </c>
      <c r="G419" s="200"/>
      <c r="H419" s="200"/>
      <c r="I419" s="203"/>
      <c r="J419" s="203"/>
      <c r="K419" s="215">
        <f>BK419</f>
        <v>0</v>
      </c>
      <c r="L419" s="200"/>
      <c r="M419" s="205"/>
      <c r="N419" s="206"/>
      <c r="O419" s="207"/>
      <c r="P419" s="207"/>
      <c r="Q419" s="208">
        <f>SUM(Q420:Q462)</f>
        <v>0</v>
      </c>
      <c r="R419" s="208">
        <f>SUM(R420:R462)</f>
        <v>0</v>
      </c>
      <c r="S419" s="207"/>
      <c r="T419" s="209">
        <f>SUM(T420:T462)</f>
        <v>0</v>
      </c>
      <c r="U419" s="207"/>
      <c r="V419" s="209">
        <f>SUM(V420:V462)</f>
        <v>0.788945</v>
      </c>
      <c r="W419" s="207"/>
      <c r="X419" s="210">
        <f>SUM(X420:X462)</f>
        <v>0.1592295</v>
      </c>
      <c r="Y419" s="12"/>
      <c r="Z419" s="12"/>
      <c r="AA419" s="12"/>
      <c r="AB419" s="12"/>
      <c r="AC419" s="12"/>
      <c r="AD419" s="12"/>
      <c r="AE419" s="12"/>
      <c r="AR419" s="211" t="s">
        <v>89</v>
      </c>
      <c r="AT419" s="212" t="s">
        <v>77</v>
      </c>
      <c r="AU419" s="212" t="s">
        <v>83</v>
      </c>
      <c r="AY419" s="211" t="s">
        <v>181</v>
      </c>
      <c r="BK419" s="213">
        <f>SUM(BK420:BK462)</f>
        <v>0</v>
      </c>
    </row>
    <row r="420" spans="1:65" s="2" customFormat="1" ht="24.15" customHeight="1">
      <c r="A420" s="39"/>
      <c r="B420" s="40"/>
      <c r="C420" s="216" t="s">
        <v>572</v>
      </c>
      <c r="D420" s="216" t="s">
        <v>184</v>
      </c>
      <c r="E420" s="217" t="s">
        <v>573</v>
      </c>
      <c r="F420" s="218" t="s">
        <v>574</v>
      </c>
      <c r="G420" s="219" t="s">
        <v>248</v>
      </c>
      <c r="H420" s="220">
        <v>1</v>
      </c>
      <c r="I420" s="221"/>
      <c r="J420" s="221"/>
      <c r="K420" s="222">
        <f>ROUND(P420*H420,2)</f>
        <v>0</v>
      </c>
      <c r="L420" s="218" t="s">
        <v>187</v>
      </c>
      <c r="M420" s="45"/>
      <c r="N420" s="223" t="s">
        <v>1</v>
      </c>
      <c r="O420" s="224" t="s">
        <v>41</v>
      </c>
      <c r="P420" s="225">
        <f>I420+J420</f>
        <v>0</v>
      </c>
      <c r="Q420" s="225">
        <f>ROUND(I420*H420,2)</f>
        <v>0</v>
      </c>
      <c r="R420" s="225">
        <f>ROUND(J420*H420,2)</f>
        <v>0</v>
      </c>
      <c r="S420" s="92"/>
      <c r="T420" s="226">
        <f>S420*H420</f>
        <v>0</v>
      </c>
      <c r="U420" s="226">
        <v>0</v>
      </c>
      <c r="V420" s="226">
        <f>U420*H420</f>
        <v>0</v>
      </c>
      <c r="W420" s="226">
        <v>0.00906</v>
      </c>
      <c r="X420" s="227">
        <f>W420*H420</f>
        <v>0.00906</v>
      </c>
      <c r="Y420" s="39"/>
      <c r="Z420" s="39"/>
      <c r="AA420" s="39"/>
      <c r="AB420" s="39"/>
      <c r="AC420" s="39"/>
      <c r="AD420" s="39"/>
      <c r="AE420" s="39"/>
      <c r="AR420" s="228" t="s">
        <v>262</v>
      </c>
      <c r="AT420" s="228" t="s">
        <v>184</v>
      </c>
      <c r="AU420" s="228" t="s">
        <v>89</v>
      </c>
      <c r="AY420" s="18" t="s">
        <v>181</v>
      </c>
      <c r="BE420" s="229">
        <f>IF(O420="základní",K420,0)</f>
        <v>0</v>
      </c>
      <c r="BF420" s="229">
        <f>IF(O420="snížená",K420,0)</f>
        <v>0</v>
      </c>
      <c r="BG420" s="229">
        <f>IF(O420="zákl. přenesená",K420,0)</f>
        <v>0</v>
      </c>
      <c r="BH420" s="229">
        <f>IF(O420="sníž. přenesená",K420,0)</f>
        <v>0</v>
      </c>
      <c r="BI420" s="229">
        <f>IF(O420="nulová",K420,0)</f>
        <v>0</v>
      </c>
      <c r="BJ420" s="18" t="s">
        <v>83</v>
      </c>
      <c r="BK420" s="229">
        <f>ROUND(P420*H420,2)</f>
        <v>0</v>
      </c>
      <c r="BL420" s="18" t="s">
        <v>262</v>
      </c>
      <c r="BM420" s="228" t="s">
        <v>575</v>
      </c>
    </row>
    <row r="421" spans="1:65" s="2" customFormat="1" ht="24.15" customHeight="1">
      <c r="A421" s="39"/>
      <c r="B421" s="40"/>
      <c r="C421" s="216" t="s">
        <v>576</v>
      </c>
      <c r="D421" s="216" t="s">
        <v>184</v>
      </c>
      <c r="E421" s="217" t="s">
        <v>577</v>
      </c>
      <c r="F421" s="218" t="s">
        <v>578</v>
      </c>
      <c r="G421" s="219" t="s">
        <v>121</v>
      </c>
      <c r="H421" s="220">
        <v>68.5</v>
      </c>
      <c r="I421" s="221"/>
      <c r="J421" s="221"/>
      <c r="K421" s="222">
        <f>ROUND(P421*H421,2)</f>
        <v>0</v>
      </c>
      <c r="L421" s="218" t="s">
        <v>187</v>
      </c>
      <c r="M421" s="45"/>
      <c r="N421" s="223" t="s">
        <v>1</v>
      </c>
      <c r="O421" s="224" t="s">
        <v>41</v>
      </c>
      <c r="P421" s="225">
        <f>I421+J421</f>
        <v>0</v>
      </c>
      <c r="Q421" s="225">
        <f>ROUND(I421*H421,2)</f>
        <v>0</v>
      </c>
      <c r="R421" s="225">
        <f>ROUND(J421*H421,2)</f>
        <v>0</v>
      </c>
      <c r="S421" s="92"/>
      <c r="T421" s="226">
        <f>S421*H421</f>
        <v>0</v>
      </c>
      <c r="U421" s="226">
        <v>0</v>
      </c>
      <c r="V421" s="226">
        <f>U421*H421</f>
        <v>0</v>
      </c>
      <c r="W421" s="226">
        <v>0.00191</v>
      </c>
      <c r="X421" s="227">
        <f>W421*H421</f>
        <v>0.130835</v>
      </c>
      <c r="Y421" s="39"/>
      <c r="Z421" s="39"/>
      <c r="AA421" s="39"/>
      <c r="AB421" s="39"/>
      <c r="AC421" s="39"/>
      <c r="AD421" s="39"/>
      <c r="AE421" s="39"/>
      <c r="AR421" s="228" t="s">
        <v>262</v>
      </c>
      <c r="AT421" s="228" t="s">
        <v>184</v>
      </c>
      <c r="AU421" s="228" t="s">
        <v>89</v>
      </c>
      <c r="AY421" s="18" t="s">
        <v>181</v>
      </c>
      <c r="BE421" s="229">
        <f>IF(O421="základní",K421,0)</f>
        <v>0</v>
      </c>
      <c r="BF421" s="229">
        <f>IF(O421="snížená",K421,0)</f>
        <v>0</v>
      </c>
      <c r="BG421" s="229">
        <f>IF(O421="zákl. přenesená",K421,0)</f>
        <v>0</v>
      </c>
      <c r="BH421" s="229">
        <f>IF(O421="sníž. přenesená",K421,0)</f>
        <v>0</v>
      </c>
      <c r="BI421" s="229">
        <f>IF(O421="nulová",K421,0)</f>
        <v>0</v>
      </c>
      <c r="BJ421" s="18" t="s">
        <v>83</v>
      </c>
      <c r="BK421" s="229">
        <f>ROUND(P421*H421,2)</f>
        <v>0</v>
      </c>
      <c r="BL421" s="18" t="s">
        <v>262</v>
      </c>
      <c r="BM421" s="228" t="s">
        <v>579</v>
      </c>
    </row>
    <row r="422" spans="1:51" s="13" customFormat="1" ht="12">
      <c r="A422" s="13"/>
      <c r="B422" s="230"/>
      <c r="C422" s="231"/>
      <c r="D422" s="232" t="s">
        <v>190</v>
      </c>
      <c r="E422" s="233" t="s">
        <v>1</v>
      </c>
      <c r="F422" s="234" t="s">
        <v>580</v>
      </c>
      <c r="G422" s="231"/>
      <c r="H422" s="233" t="s">
        <v>1</v>
      </c>
      <c r="I422" s="235"/>
      <c r="J422" s="235"/>
      <c r="K422" s="231"/>
      <c r="L422" s="231"/>
      <c r="M422" s="236"/>
      <c r="N422" s="237"/>
      <c r="O422" s="238"/>
      <c r="P422" s="238"/>
      <c r="Q422" s="238"/>
      <c r="R422" s="238"/>
      <c r="S422" s="238"/>
      <c r="T422" s="238"/>
      <c r="U422" s="238"/>
      <c r="V422" s="238"/>
      <c r="W422" s="238"/>
      <c r="X422" s="239"/>
      <c r="Y422" s="13"/>
      <c r="Z422" s="13"/>
      <c r="AA422" s="13"/>
      <c r="AB422" s="13"/>
      <c r="AC422" s="13"/>
      <c r="AD422" s="13"/>
      <c r="AE422" s="13"/>
      <c r="AT422" s="240" t="s">
        <v>190</v>
      </c>
      <c r="AU422" s="240" t="s">
        <v>89</v>
      </c>
      <c r="AV422" s="13" t="s">
        <v>83</v>
      </c>
      <c r="AW422" s="13" t="s">
        <v>5</v>
      </c>
      <c r="AX422" s="13" t="s">
        <v>78</v>
      </c>
      <c r="AY422" s="240" t="s">
        <v>181</v>
      </c>
    </row>
    <row r="423" spans="1:51" s="14" customFormat="1" ht="12">
      <c r="A423" s="14"/>
      <c r="B423" s="241"/>
      <c r="C423" s="242"/>
      <c r="D423" s="232" t="s">
        <v>190</v>
      </c>
      <c r="E423" s="243" t="s">
        <v>1</v>
      </c>
      <c r="F423" s="244" t="s">
        <v>581</v>
      </c>
      <c r="G423" s="242"/>
      <c r="H423" s="245">
        <v>68.5</v>
      </c>
      <c r="I423" s="246"/>
      <c r="J423" s="246"/>
      <c r="K423" s="242"/>
      <c r="L423" s="242"/>
      <c r="M423" s="247"/>
      <c r="N423" s="248"/>
      <c r="O423" s="249"/>
      <c r="P423" s="249"/>
      <c r="Q423" s="249"/>
      <c r="R423" s="249"/>
      <c r="S423" s="249"/>
      <c r="T423" s="249"/>
      <c r="U423" s="249"/>
      <c r="V423" s="249"/>
      <c r="W423" s="249"/>
      <c r="X423" s="250"/>
      <c r="Y423" s="14"/>
      <c r="Z423" s="14"/>
      <c r="AA423" s="14"/>
      <c r="AB423" s="14"/>
      <c r="AC423" s="14"/>
      <c r="AD423" s="14"/>
      <c r="AE423" s="14"/>
      <c r="AT423" s="251" t="s">
        <v>190</v>
      </c>
      <c r="AU423" s="251" t="s">
        <v>89</v>
      </c>
      <c r="AV423" s="14" t="s">
        <v>89</v>
      </c>
      <c r="AW423" s="14" t="s">
        <v>5</v>
      </c>
      <c r="AX423" s="14" t="s">
        <v>78</v>
      </c>
      <c r="AY423" s="251" t="s">
        <v>181</v>
      </c>
    </row>
    <row r="424" spans="1:51" s="15" customFormat="1" ht="12">
      <c r="A424" s="15"/>
      <c r="B424" s="252"/>
      <c r="C424" s="253"/>
      <c r="D424" s="232" t="s">
        <v>190</v>
      </c>
      <c r="E424" s="254" t="s">
        <v>1</v>
      </c>
      <c r="F424" s="255" t="s">
        <v>193</v>
      </c>
      <c r="G424" s="253"/>
      <c r="H424" s="256">
        <v>68.5</v>
      </c>
      <c r="I424" s="257"/>
      <c r="J424" s="257"/>
      <c r="K424" s="253"/>
      <c r="L424" s="253"/>
      <c r="M424" s="258"/>
      <c r="N424" s="259"/>
      <c r="O424" s="260"/>
      <c r="P424" s="260"/>
      <c r="Q424" s="260"/>
      <c r="R424" s="260"/>
      <c r="S424" s="260"/>
      <c r="T424" s="260"/>
      <c r="U424" s="260"/>
      <c r="V424" s="260"/>
      <c r="W424" s="260"/>
      <c r="X424" s="261"/>
      <c r="Y424" s="15"/>
      <c r="Z424" s="15"/>
      <c r="AA424" s="15"/>
      <c r="AB424" s="15"/>
      <c r="AC424" s="15"/>
      <c r="AD424" s="15"/>
      <c r="AE424" s="15"/>
      <c r="AT424" s="262" t="s">
        <v>190</v>
      </c>
      <c r="AU424" s="262" t="s">
        <v>89</v>
      </c>
      <c r="AV424" s="15" t="s">
        <v>188</v>
      </c>
      <c r="AW424" s="15" t="s">
        <v>5</v>
      </c>
      <c r="AX424" s="15" t="s">
        <v>83</v>
      </c>
      <c r="AY424" s="262" t="s">
        <v>181</v>
      </c>
    </row>
    <row r="425" spans="1:65" s="2" customFormat="1" ht="24.15" customHeight="1">
      <c r="A425" s="39"/>
      <c r="B425" s="40"/>
      <c r="C425" s="216" t="s">
        <v>255</v>
      </c>
      <c r="D425" s="216" t="s">
        <v>184</v>
      </c>
      <c r="E425" s="217" t="s">
        <v>582</v>
      </c>
      <c r="F425" s="218" t="s">
        <v>583</v>
      </c>
      <c r="G425" s="219" t="s">
        <v>121</v>
      </c>
      <c r="H425" s="220">
        <v>6.71</v>
      </c>
      <c r="I425" s="221"/>
      <c r="J425" s="221"/>
      <c r="K425" s="222">
        <f>ROUND(P425*H425,2)</f>
        <v>0</v>
      </c>
      <c r="L425" s="218" t="s">
        <v>187</v>
      </c>
      <c r="M425" s="45"/>
      <c r="N425" s="223" t="s">
        <v>1</v>
      </c>
      <c r="O425" s="224" t="s">
        <v>41</v>
      </c>
      <c r="P425" s="225">
        <f>I425+J425</f>
        <v>0</v>
      </c>
      <c r="Q425" s="225">
        <f>ROUND(I425*H425,2)</f>
        <v>0</v>
      </c>
      <c r="R425" s="225">
        <f>ROUND(J425*H425,2)</f>
        <v>0</v>
      </c>
      <c r="S425" s="92"/>
      <c r="T425" s="226">
        <f>S425*H425</f>
        <v>0</v>
      </c>
      <c r="U425" s="226">
        <v>0</v>
      </c>
      <c r="V425" s="226">
        <f>U425*H425</f>
        <v>0</v>
      </c>
      <c r="W425" s="226">
        <v>0.00175</v>
      </c>
      <c r="X425" s="227">
        <f>W425*H425</f>
        <v>0.0117425</v>
      </c>
      <c r="Y425" s="39"/>
      <c r="Z425" s="39"/>
      <c r="AA425" s="39"/>
      <c r="AB425" s="39"/>
      <c r="AC425" s="39"/>
      <c r="AD425" s="39"/>
      <c r="AE425" s="39"/>
      <c r="AR425" s="228" t="s">
        <v>262</v>
      </c>
      <c r="AT425" s="228" t="s">
        <v>184</v>
      </c>
      <c r="AU425" s="228" t="s">
        <v>89</v>
      </c>
      <c r="AY425" s="18" t="s">
        <v>181</v>
      </c>
      <c r="BE425" s="229">
        <f>IF(O425="základní",K425,0)</f>
        <v>0</v>
      </c>
      <c r="BF425" s="229">
        <f>IF(O425="snížená",K425,0)</f>
        <v>0</v>
      </c>
      <c r="BG425" s="229">
        <f>IF(O425="zákl. přenesená",K425,0)</f>
        <v>0</v>
      </c>
      <c r="BH425" s="229">
        <f>IF(O425="sníž. přenesená",K425,0)</f>
        <v>0</v>
      </c>
      <c r="BI425" s="229">
        <f>IF(O425="nulová",K425,0)</f>
        <v>0</v>
      </c>
      <c r="BJ425" s="18" t="s">
        <v>83</v>
      </c>
      <c r="BK425" s="229">
        <f>ROUND(P425*H425,2)</f>
        <v>0</v>
      </c>
      <c r="BL425" s="18" t="s">
        <v>262</v>
      </c>
      <c r="BM425" s="228" t="s">
        <v>584</v>
      </c>
    </row>
    <row r="426" spans="1:51" s="13" customFormat="1" ht="12">
      <c r="A426" s="13"/>
      <c r="B426" s="230"/>
      <c r="C426" s="231"/>
      <c r="D426" s="232" t="s">
        <v>190</v>
      </c>
      <c r="E426" s="233" t="s">
        <v>1</v>
      </c>
      <c r="F426" s="234" t="s">
        <v>585</v>
      </c>
      <c r="G426" s="231"/>
      <c r="H426" s="233" t="s">
        <v>1</v>
      </c>
      <c r="I426" s="235"/>
      <c r="J426" s="235"/>
      <c r="K426" s="231"/>
      <c r="L426" s="231"/>
      <c r="M426" s="236"/>
      <c r="N426" s="237"/>
      <c r="O426" s="238"/>
      <c r="P426" s="238"/>
      <c r="Q426" s="238"/>
      <c r="R426" s="238"/>
      <c r="S426" s="238"/>
      <c r="T426" s="238"/>
      <c r="U426" s="238"/>
      <c r="V426" s="238"/>
      <c r="W426" s="238"/>
      <c r="X426" s="239"/>
      <c r="Y426" s="13"/>
      <c r="Z426" s="13"/>
      <c r="AA426" s="13"/>
      <c r="AB426" s="13"/>
      <c r="AC426" s="13"/>
      <c r="AD426" s="13"/>
      <c r="AE426" s="13"/>
      <c r="AT426" s="240" t="s">
        <v>190</v>
      </c>
      <c r="AU426" s="240" t="s">
        <v>89</v>
      </c>
      <c r="AV426" s="13" t="s">
        <v>83</v>
      </c>
      <c r="AW426" s="13" t="s">
        <v>5</v>
      </c>
      <c r="AX426" s="13" t="s">
        <v>78</v>
      </c>
      <c r="AY426" s="240" t="s">
        <v>181</v>
      </c>
    </row>
    <row r="427" spans="1:51" s="14" customFormat="1" ht="12">
      <c r="A427" s="14"/>
      <c r="B427" s="241"/>
      <c r="C427" s="242"/>
      <c r="D427" s="232" t="s">
        <v>190</v>
      </c>
      <c r="E427" s="243" t="s">
        <v>1</v>
      </c>
      <c r="F427" s="244" t="s">
        <v>586</v>
      </c>
      <c r="G427" s="242"/>
      <c r="H427" s="245">
        <v>4.2</v>
      </c>
      <c r="I427" s="246"/>
      <c r="J427" s="246"/>
      <c r="K427" s="242"/>
      <c r="L427" s="242"/>
      <c r="M427" s="247"/>
      <c r="N427" s="248"/>
      <c r="O427" s="249"/>
      <c r="P427" s="249"/>
      <c r="Q427" s="249"/>
      <c r="R427" s="249"/>
      <c r="S427" s="249"/>
      <c r="T427" s="249"/>
      <c r="U427" s="249"/>
      <c r="V427" s="249"/>
      <c r="W427" s="249"/>
      <c r="X427" s="250"/>
      <c r="Y427" s="14"/>
      <c r="Z427" s="14"/>
      <c r="AA427" s="14"/>
      <c r="AB427" s="14"/>
      <c r="AC427" s="14"/>
      <c r="AD427" s="14"/>
      <c r="AE427" s="14"/>
      <c r="AT427" s="251" t="s">
        <v>190</v>
      </c>
      <c r="AU427" s="251" t="s">
        <v>89</v>
      </c>
      <c r="AV427" s="14" t="s">
        <v>89</v>
      </c>
      <c r="AW427" s="14" t="s">
        <v>5</v>
      </c>
      <c r="AX427" s="14" t="s">
        <v>78</v>
      </c>
      <c r="AY427" s="251" t="s">
        <v>181</v>
      </c>
    </row>
    <row r="428" spans="1:51" s="13" customFormat="1" ht="12">
      <c r="A428" s="13"/>
      <c r="B428" s="230"/>
      <c r="C428" s="231"/>
      <c r="D428" s="232" t="s">
        <v>190</v>
      </c>
      <c r="E428" s="233" t="s">
        <v>1</v>
      </c>
      <c r="F428" s="234" t="s">
        <v>587</v>
      </c>
      <c r="G428" s="231"/>
      <c r="H428" s="233" t="s">
        <v>1</v>
      </c>
      <c r="I428" s="235"/>
      <c r="J428" s="235"/>
      <c r="K428" s="231"/>
      <c r="L428" s="231"/>
      <c r="M428" s="236"/>
      <c r="N428" s="237"/>
      <c r="O428" s="238"/>
      <c r="P428" s="238"/>
      <c r="Q428" s="238"/>
      <c r="R428" s="238"/>
      <c r="S428" s="238"/>
      <c r="T428" s="238"/>
      <c r="U428" s="238"/>
      <c r="V428" s="238"/>
      <c r="W428" s="238"/>
      <c r="X428" s="239"/>
      <c r="Y428" s="13"/>
      <c r="Z428" s="13"/>
      <c r="AA428" s="13"/>
      <c r="AB428" s="13"/>
      <c r="AC428" s="13"/>
      <c r="AD428" s="13"/>
      <c r="AE428" s="13"/>
      <c r="AT428" s="240" t="s">
        <v>190</v>
      </c>
      <c r="AU428" s="240" t="s">
        <v>89</v>
      </c>
      <c r="AV428" s="13" t="s">
        <v>83</v>
      </c>
      <c r="AW428" s="13" t="s">
        <v>5</v>
      </c>
      <c r="AX428" s="13" t="s">
        <v>78</v>
      </c>
      <c r="AY428" s="240" t="s">
        <v>181</v>
      </c>
    </row>
    <row r="429" spans="1:51" s="14" customFormat="1" ht="12">
      <c r="A429" s="14"/>
      <c r="B429" s="241"/>
      <c r="C429" s="242"/>
      <c r="D429" s="232" t="s">
        <v>190</v>
      </c>
      <c r="E429" s="243" t="s">
        <v>1</v>
      </c>
      <c r="F429" s="244" t="s">
        <v>588</v>
      </c>
      <c r="G429" s="242"/>
      <c r="H429" s="245">
        <v>2.51</v>
      </c>
      <c r="I429" s="246"/>
      <c r="J429" s="246"/>
      <c r="K429" s="242"/>
      <c r="L429" s="242"/>
      <c r="M429" s="247"/>
      <c r="N429" s="248"/>
      <c r="O429" s="249"/>
      <c r="P429" s="249"/>
      <c r="Q429" s="249"/>
      <c r="R429" s="249"/>
      <c r="S429" s="249"/>
      <c r="T429" s="249"/>
      <c r="U429" s="249"/>
      <c r="V429" s="249"/>
      <c r="W429" s="249"/>
      <c r="X429" s="250"/>
      <c r="Y429" s="14"/>
      <c r="Z429" s="14"/>
      <c r="AA429" s="14"/>
      <c r="AB429" s="14"/>
      <c r="AC429" s="14"/>
      <c r="AD429" s="14"/>
      <c r="AE429" s="14"/>
      <c r="AT429" s="251" t="s">
        <v>190</v>
      </c>
      <c r="AU429" s="251" t="s">
        <v>89</v>
      </c>
      <c r="AV429" s="14" t="s">
        <v>89</v>
      </c>
      <c r="AW429" s="14" t="s">
        <v>5</v>
      </c>
      <c r="AX429" s="14" t="s">
        <v>78</v>
      </c>
      <c r="AY429" s="251" t="s">
        <v>181</v>
      </c>
    </row>
    <row r="430" spans="1:51" s="15" customFormat="1" ht="12">
      <c r="A430" s="15"/>
      <c r="B430" s="252"/>
      <c r="C430" s="253"/>
      <c r="D430" s="232" t="s">
        <v>190</v>
      </c>
      <c r="E430" s="254" t="s">
        <v>1</v>
      </c>
      <c r="F430" s="255" t="s">
        <v>193</v>
      </c>
      <c r="G430" s="253"/>
      <c r="H430" s="256">
        <v>6.71</v>
      </c>
      <c r="I430" s="257"/>
      <c r="J430" s="257"/>
      <c r="K430" s="253"/>
      <c r="L430" s="253"/>
      <c r="M430" s="258"/>
      <c r="N430" s="259"/>
      <c r="O430" s="260"/>
      <c r="P430" s="260"/>
      <c r="Q430" s="260"/>
      <c r="R430" s="260"/>
      <c r="S430" s="260"/>
      <c r="T430" s="260"/>
      <c r="U430" s="260"/>
      <c r="V430" s="260"/>
      <c r="W430" s="260"/>
      <c r="X430" s="261"/>
      <c r="Y430" s="15"/>
      <c r="Z430" s="15"/>
      <c r="AA430" s="15"/>
      <c r="AB430" s="15"/>
      <c r="AC430" s="15"/>
      <c r="AD430" s="15"/>
      <c r="AE430" s="15"/>
      <c r="AT430" s="262" t="s">
        <v>190</v>
      </c>
      <c r="AU430" s="262" t="s">
        <v>89</v>
      </c>
      <c r="AV430" s="15" t="s">
        <v>188</v>
      </c>
      <c r="AW430" s="15" t="s">
        <v>5</v>
      </c>
      <c r="AX430" s="15" t="s">
        <v>83</v>
      </c>
      <c r="AY430" s="262" t="s">
        <v>181</v>
      </c>
    </row>
    <row r="431" spans="1:65" s="2" customFormat="1" ht="21.75" customHeight="1">
      <c r="A431" s="39"/>
      <c r="B431" s="40"/>
      <c r="C431" s="216" t="s">
        <v>589</v>
      </c>
      <c r="D431" s="216" t="s">
        <v>184</v>
      </c>
      <c r="E431" s="217" t="s">
        <v>590</v>
      </c>
      <c r="F431" s="218" t="s">
        <v>591</v>
      </c>
      <c r="G431" s="219" t="s">
        <v>87</v>
      </c>
      <c r="H431" s="220">
        <v>1.3</v>
      </c>
      <c r="I431" s="221"/>
      <c r="J431" s="221"/>
      <c r="K431" s="222">
        <f>ROUND(P431*H431,2)</f>
        <v>0</v>
      </c>
      <c r="L431" s="218" t="s">
        <v>1</v>
      </c>
      <c r="M431" s="45"/>
      <c r="N431" s="223" t="s">
        <v>1</v>
      </c>
      <c r="O431" s="224" t="s">
        <v>41</v>
      </c>
      <c r="P431" s="225">
        <f>I431+J431</f>
        <v>0</v>
      </c>
      <c r="Q431" s="225">
        <f>ROUND(I431*H431,2)</f>
        <v>0</v>
      </c>
      <c r="R431" s="225">
        <f>ROUND(J431*H431,2)</f>
        <v>0</v>
      </c>
      <c r="S431" s="92"/>
      <c r="T431" s="226">
        <f>S431*H431</f>
        <v>0</v>
      </c>
      <c r="U431" s="226">
        <v>0</v>
      </c>
      <c r="V431" s="226">
        <f>U431*H431</f>
        <v>0</v>
      </c>
      <c r="W431" s="226">
        <v>0.00584</v>
      </c>
      <c r="X431" s="227">
        <f>W431*H431</f>
        <v>0.007592</v>
      </c>
      <c r="Y431" s="39"/>
      <c r="Z431" s="39"/>
      <c r="AA431" s="39"/>
      <c r="AB431" s="39"/>
      <c r="AC431" s="39"/>
      <c r="AD431" s="39"/>
      <c r="AE431" s="39"/>
      <c r="AR431" s="228" t="s">
        <v>262</v>
      </c>
      <c r="AT431" s="228" t="s">
        <v>184</v>
      </c>
      <c r="AU431" s="228" t="s">
        <v>89</v>
      </c>
      <c r="AY431" s="18" t="s">
        <v>181</v>
      </c>
      <c r="BE431" s="229">
        <f>IF(O431="základní",K431,0)</f>
        <v>0</v>
      </c>
      <c r="BF431" s="229">
        <f>IF(O431="snížená",K431,0)</f>
        <v>0</v>
      </c>
      <c r="BG431" s="229">
        <f>IF(O431="zákl. přenesená",K431,0)</f>
        <v>0</v>
      </c>
      <c r="BH431" s="229">
        <f>IF(O431="sníž. přenesená",K431,0)</f>
        <v>0</v>
      </c>
      <c r="BI431" s="229">
        <f>IF(O431="nulová",K431,0)</f>
        <v>0</v>
      </c>
      <c r="BJ431" s="18" t="s">
        <v>83</v>
      </c>
      <c r="BK431" s="229">
        <f>ROUND(P431*H431,2)</f>
        <v>0</v>
      </c>
      <c r="BL431" s="18" t="s">
        <v>262</v>
      </c>
      <c r="BM431" s="228" t="s">
        <v>592</v>
      </c>
    </row>
    <row r="432" spans="1:51" s="13" customFormat="1" ht="12">
      <c r="A432" s="13"/>
      <c r="B432" s="230"/>
      <c r="C432" s="231"/>
      <c r="D432" s="232" t="s">
        <v>190</v>
      </c>
      <c r="E432" s="233" t="s">
        <v>1</v>
      </c>
      <c r="F432" s="234" t="s">
        <v>593</v>
      </c>
      <c r="G432" s="231"/>
      <c r="H432" s="233" t="s">
        <v>1</v>
      </c>
      <c r="I432" s="235"/>
      <c r="J432" s="235"/>
      <c r="K432" s="231"/>
      <c r="L432" s="231"/>
      <c r="M432" s="236"/>
      <c r="N432" s="237"/>
      <c r="O432" s="238"/>
      <c r="P432" s="238"/>
      <c r="Q432" s="238"/>
      <c r="R432" s="238"/>
      <c r="S432" s="238"/>
      <c r="T432" s="238"/>
      <c r="U432" s="238"/>
      <c r="V432" s="238"/>
      <c r="W432" s="238"/>
      <c r="X432" s="239"/>
      <c r="Y432" s="13"/>
      <c r="Z432" s="13"/>
      <c r="AA432" s="13"/>
      <c r="AB432" s="13"/>
      <c r="AC432" s="13"/>
      <c r="AD432" s="13"/>
      <c r="AE432" s="13"/>
      <c r="AT432" s="240" t="s">
        <v>190</v>
      </c>
      <c r="AU432" s="240" t="s">
        <v>89</v>
      </c>
      <c r="AV432" s="13" t="s">
        <v>83</v>
      </c>
      <c r="AW432" s="13" t="s">
        <v>5</v>
      </c>
      <c r="AX432" s="13" t="s">
        <v>78</v>
      </c>
      <c r="AY432" s="240" t="s">
        <v>181</v>
      </c>
    </row>
    <row r="433" spans="1:51" s="14" customFormat="1" ht="12">
      <c r="A433" s="14"/>
      <c r="B433" s="241"/>
      <c r="C433" s="242"/>
      <c r="D433" s="232" t="s">
        <v>190</v>
      </c>
      <c r="E433" s="243" t="s">
        <v>1</v>
      </c>
      <c r="F433" s="244" t="s">
        <v>594</v>
      </c>
      <c r="G433" s="242"/>
      <c r="H433" s="245">
        <v>1.3</v>
      </c>
      <c r="I433" s="246"/>
      <c r="J433" s="246"/>
      <c r="K433" s="242"/>
      <c r="L433" s="242"/>
      <c r="M433" s="247"/>
      <c r="N433" s="248"/>
      <c r="O433" s="249"/>
      <c r="P433" s="249"/>
      <c r="Q433" s="249"/>
      <c r="R433" s="249"/>
      <c r="S433" s="249"/>
      <c r="T433" s="249"/>
      <c r="U433" s="249"/>
      <c r="V433" s="249"/>
      <c r="W433" s="249"/>
      <c r="X433" s="250"/>
      <c r="Y433" s="14"/>
      <c r="Z433" s="14"/>
      <c r="AA433" s="14"/>
      <c r="AB433" s="14"/>
      <c r="AC433" s="14"/>
      <c r="AD433" s="14"/>
      <c r="AE433" s="14"/>
      <c r="AT433" s="251" t="s">
        <v>190</v>
      </c>
      <c r="AU433" s="251" t="s">
        <v>89</v>
      </c>
      <c r="AV433" s="14" t="s">
        <v>89</v>
      </c>
      <c r="AW433" s="14" t="s">
        <v>5</v>
      </c>
      <c r="AX433" s="14" t="s">
        <v>78</v>
      </c>
      <c r="AY433" s="251" t="s">
        <v>181</v>
      </c>
    </row>
    <row r="434" spans="1:51" s="15" customFormat="1" ht="12">
      <c r="A434" s="15"/>
      <c r="B434" s="252"/>
      <c r="C434" s="253"/>
      <c r="D434" s="232" t="s">
        <v>190</v>
      </c>
      <c r="E434" s="254" t="s">
        <v>1</v>
      </c>
      <c r="F434" s="255" t="s">
        <v>193</v>
      </c>
      <c r="G434" s="253"/>
      <c r="H434" s="256">
        <v>1.3</v>
      </c>
      <c r="I434" s="257"/>
      <c r="J434" s="257"/>
      <c r="K434" s="253"/>
      <c r="L434" s="253"/>
      <c r="M434" s="258"/>
      <c r="N434" s="259"/>
      <c r="O434" s="260"/>
      <c r="P434" s="260"/>
      <c r="Q434" s="260"/>
      <c r="R434" s="260"/>
      <c r="S434" s="260"/>
      <c r="T434" s="260"/>
      <c r="U434" s="260"/>
      <c r="V434" s="260"/>
      <c r="W434" s="260"/>
      <c r="X434" s="261"/>
      <c r="Y434" s="15"/>
      <c r="Z434" s="15"/>
      <c r="AA434" s="15"/>
      <c r="AB434" s="15"/>
      <c r="AC434" s="15"/>
      <c r="AD434" s="15"/>
      <c r="AE434" s="15"/>
      <c r="AT434" s="262" t="s">
        <v>190</v>
      </c>
      <c r="AU434" s="262" t="s">
        <v>89</v>
      </c>
      <c r="AV434" s="15" t="s">
        <v>188</v>
      </c>
      <c r="AW434" s="15" t="s">
        <v>5</v>
      </c>
      <c r="AX434" s="15" t="s">
        <v>83</v>
      </c>
      <c r="AY434" s="262" t="s">
        <v>181</v>
      </c>
    </row>
    <row r="435" spans="1:65" s="2" customFormat="1" ht="16.5" customHeight="1">
      <c r="A435" s="39"/>
      <c r="B435" s="40"/>
      <c r="C435" s="216" t="s">
        <v>595</v>
      </c>
      <c r="D435" s="216" t="s">
        <v>184</v>
      </c>
      <c r="E435" s="217" t="s">
        <v>596</v>
      </c>
      <c r="F435" s="218" t="s">
        <v>597</v>
      </c>
      <c r="G435" s="219" t="s">
        <v>121</v>
      </c>
      <c r="H435" s="220">
        <v>71</v>
      </c>
      <c r="I435" s="221"/>
      <c r="J435" s="221"/>
      <c r="K435" s="222">
        <f>ROUND(P435*H435,2)</f>
        <v>0</v>
      </c>
      <c r="L435" s="218" t="s">
        <v>1</v>
      </c>
      <c r="M435" s="45"/>
      <c r="N435" s="223" t="s">
        <v>1</v>
      </c>
      <c r="O435" s="224" t="s">
        <v>41</v>
      </c>
      <c r="P435" s="225">
        <f>I435+J435</f>
        <v>0</v>
      </c>
      <c r="Q435" s="225">
        <f>ROUND(I435*H435,2)</f>
        <v>0</v>
      </c>
      <c r="R435" s="225">
        <f>ROUND(J435*H435,2)</f>
        <v>0</v>
      </c>
      <c r="S435" s="92"/>
      <c r="T435" s="226">
        <f>S435*H435</f>
        <v>0</v>
      </c>
      <c r="U435" s="226">
        <v>0.00137</v>
      </c>
      <c r="V435" s="226">
        <f>U435*H435</f>
        <v>0.09727</v>
      </c>
      <c r="W435" s="226">
        <v>0</v>
      </c>
      <c r="X435" s="227">
        <f>W435*H435</f>
        <v>0</v>
      </c>
      <c r="Y435" s="39"/>
      <c r="Z435" s="39"/>
      <c r="AA435" s="39"/>
      <c r="AB435" s="39"/>
      <c r="AC435" s="39"/>
      <c r="AD435" s="39"/>
      <c r="AE435" s="39"/>
      <c r="AR435" s="228" t="s">
        <v>262</v>
      </c>
      <c r="AT435" s="228" t="s">
        <v>184</v>
      </c>
      <c r="AU435" s="228" t="s">
        <v>89</v>
      </c>
      <c r="AY435" s="18" t="s">
        <v>181</v>
      </c>
      <c r="BE435" s="229">
        <f>IF(O435="základní",K435,0)</f>
        <v>0</v>
      </c>
      <c r="BF435" s="229">
        <f>IF(O435="snížená",K435,0)</f>
        <v>0</v>
      </c>
      <c r="BG435" s="229">
        <f>IF(O435="zákl. přenesená",K435,0)</f>
        <v>0</v>
      </c>
      <c r="BH435" s="229">
        <f>IF(O435="sníž. přenesená",K435,0)</f>
        <v>0</v>
      </c>
      <c r="BI435" s="229">
        <f>IF(O435="nulová",K435,0)</f>
        <v>0</v>
      </c>
      <c r="BJ435" s="18" t="s">
        <v>83</v>
      </c>
      <c r="BK435" s="229">
        <f>ROUND(P435*H435,2)</f>
        <v>0</v>
      </c>
      <c r="BL435" s="18" t="s">
        <v>262</v>
      </c>
      <c r="BM435" s="228" t="s">
        <v>598</v>
      </c>
    </row>
    <row r="436" spans="1:51" s="14" customFormat="1" ht="12">
      <c r="A436" s="14"/>
      <c r="B436" s="241"/>
      <c r="C436" s="242"/>
      <c r="D436" s="232" t="s">
        <v>190</v>
      </c>
      <c r="E436" s="243" t="s">
        <v>1</v>
      </c>
      <c r="F436" s="244" t="s">
        <v>599</v>
      </c>
      <c r="G436" s="242"/>
      <c r="H436" s="245">
        <v>71</v>
      </c>
      <c r="I436" s="246"/>
      <c r="J436" s="246"/>
      <c r="K436" s="242"/>
      <c r="L436" s="242"/>
      <c r="M436" s="247"/>
      <c r="N436" s="248"/>
      <c r="O436" s="249"/>
      <c r="P436" s="249"/>
      <c r="Q436" s="249"/>
      <c r="R436" s="249"/>
      <c r="S436" s="249"/>
      <c r="T436" s="249"/>
      <c r="U436" s="249"/>
      <c r="V436" s="249"/>
      <c r="W436" s="249"/>
      <c r="X436" s="250"/>
      <c r="Y436" s="14"/>
      <c r="Z436" s="14"/>
      <c r="AA436" s="14"/>
      <c r="AB436" s="14"/>
      <c r="AC436" s="14"/>
      <c r="AD436" s="14"/>
      <c r="AE436" s="14"/>
      <c r="AT436" s="251" t="s">
        <v>190</v>
      </c>
      <c r="AU436" s="251" t="s">
        <v>89</v>
      </c>
      <c r="AV436" s="14" t="s">
        <v>89</v>
      </c>
      <c r="AW436" s="14" t="s">
        <v>5</v>
      </c>
      <c r="AX436" s="14" t="s">
        <v>78</v>
      </c>
      <c r="AY436" s="251" t="s">
        <v>181</v>
      </c>
    </row>
    <row r="437" spans="1:51" s="15" customFormat="1" ht="12">
      <c r="A437" s="15"/>
      <c r="B437" s="252"/>
      <c r="C437" s="253"/>
      <c r="D437" s="232" t="s">
        <v>190</v>
      </c>
      <c r="E437" s="254" t="s">
        <v>1</v>
      </c>
      <c r="F437" s="255" t="s">
        <v>193</v>
      </c>
      <c r="G437" s="253"/>
      <c r="H437" s="256">
        <v>71</v>
      </c>
      <c r="I437" s="257"/>
      <c r="J437" s="257"/>
      <c r="K437" s="253"/>
      <c r="L437" s="253"/>
      <c r="M437" s="258"/>
      <c r="N437" s="259"/>
      <c r="O437" s="260"/>
      <c r="P437" s="260"/>
      <c r="Q437" s="260"/>
      <c r="R437" s="260"/>
      <c r="S437" s="260"/>
      <c r="T437" s="260"/>
      <c r="U437" s="260"/>
      <c r="V437" s="260"/>
      <c r="W437" s="260"/>
      <c r="X437" s="261"/>
      <c r="Y437" s="15"/>
      <c r="Z437" s="15"/>
      <c r="AA437" s="15"/>
      <c r="AB437" s="15"/>
      <c r="AC437" s="15"/>
      <c r="AD437" s="15"/>
      <c r="AE437" s="15"/>
      <c r="AT437" s="262" t="s">
        <v>190</v>
      </c>
      <c r="AU437" s="262" t="s">
        <v>89</v>
      </c>
      <c r="AV437" s="15" t="s">
        <v>188</v>
      </c>
      <c r="AW437" s="15" t="s">
        <v>5</v>
      </c>
      <c r="AX437" s="15" t="s">
        <v>83</v>
      </c>
      <c r="AY437" s="262" t="s">
        <v>181</v>
      </c>
    </row>
    <row r="438" spans="1:65" s="2" customFormat="1" ht="24.15" customHeight="1">
      <c r="A438" s="39"/>
      <c r="B438" s="40"/>
      <c r="C438" s="216" t="s">
        <v>600</v>
      </c>
      <c r="D438" s="216" t="s">
        <v>184</v>
      </c>
      <c r="E438" s="217" t="s">
        <v>601</v>
      </c>
      <c r="F438" s="218" t="s">
        <v>602</v>
      </c>
      <c r="G438" s="219" t="s">
        <v>121</v>
      </c>
      <c r="H438" s="220">
        <v>71</v>
      </c>
      <c r="I438" s="221"/>
      <c r="J438" s="221"/>
      <c r="K438" s="222">
        <f>ROUND(P438*H438,2)</f>
        <v>0</v>
      </c>
      <c r="L438" s="218" t="s">
        <v>1</v>
      </c>
      <c r="M438" s="45"/>
      <c r="N438" s="223" t="s">
        <v>1</v>
      </c>
      <c r="O438" s="224" t="s">
        <v>41</v>
      </c>
      <c r="P438" s="225">
        <f>I438+J438</f>
        <v>0</v>
      </c>
      <c r="Q438" s="225">
        <f>ROUND(I438*H438,2)</f>
        <v>0</v>
      </c>
      <c r="R438" s="225">
        <f>ROUND(J438*H438,2)</f>
        <v>0</v>
      </c>
      <c r="S438" s="92"/>
      <c r="T438" s="226">
        <f>S438*H438</f>
        <v>0</v>
      </c>
      <c r="U438" s="226">
        <v>0.00287</v>
      </c>
      <c r="V438" s="226">
        <f>U438*H438</f>
        <v>0.20377</v>
      </c>
      <c r="W438" s="226">
        <v>0</v>
      </c>
      <c r="X438" s="227">
        <f>W438*H438</f>
        <v>0</v>
      </c>
      <c r="Y438" s="39"/>
      <c r="Z438" s="39"/>
      <c r="AA438" s="39"/>
      <c r="AB438" s="39"/>
      <c r="AC438" s="39"/>
      <c r="AD438" s="39"/>
      <c r="AE438" s="39"/>
      <c r="AR438" s="228" t="s">
        <v>262</v>
      </c>
      <c r="AT438" s="228" t="s">
        <v>184</v>
      </c>
      <c r="AU438" s="228" t="s">
        <v>89</v>
      </c>
      <c r="AY438" s="18" t="s">
        <v>181</v>
      </c>
      <c r="BE438" s="229">
        <f>IF(O438="základní",K438,0)</f>
        <v>0</v>
      </c>
      <c r="BF438" s="229">
        <f>IF(O438="snížená",K438,0)</f>
        <v>0</v>
      </c>
      <c r="BG438" s="229">
        <f>IF(O438="zákl. přenesená",K438,0)</f>
        <v>0</v>
      </c>
      <c r="BH438" s="229">
        <f>IF(O438="sníž. přenesená",K438,0)</f>
        <v>0</v>
      </c>
      <c r="BI438" s="229">
        <f>IF(O438="nulová",K438,0)</f>
        <v>0</v>
      </c>
      <c r="BJ438" s="18" t="s">
        <v>83</v>
      </c>
      <c r="BK438" s="229">
        <f>ROUND(P438*H438,2)</f>
        <v>0</v>
      </c>
      <c r="BL438" s="18" t="s">
        <v>262</v>
      </c>
      <c r="BM438" s="228" t="s">
        <v>603</v>
      </c>
    </row>
    <row r="439" spans="1:51" s="14" customFormat="1" ht="12">
      <c r="A439" s="14"/>
      <c r="B439" s="241"/>
      <c r="C439" s="242"/>
      <c r="D439" s="232" t="s">
        <v>190</v>
      </c>
      <c r="E439" s="243" t="s">
        <v>1</v>
      </c>
      <c r="F439" s="244" t="s">
        <v>599</v>
      </c>
      <c r="G439" s="242"/>
      <c r="H439" s="245">
        <v>71</v>
      </c>
      <c r="I439" s="246"/>
      <c r="J439" s="246"/>
      <c r="K439" s="242"/>
      <c r="L439" s="242"/>
      <c r="M439" s="247"/>
      <c r="N439" s="248"/>
      <c r="O439" s="249"/>
      <c r="P439" s="249"/>
      <c r="Q439" s="249"/>
      <c r="R439" s="249"/>
      <c r="S439" s="249"/>
      <c r="T439" s="249"/>
      <c r="U439" s="249"/>
      <c r="V439" s="249"/>
      <c r="W439" s="249"/>
      <c r="X439" s="250"/>
      <c r="Y439" s="14"/>
      <c r="Z439" s="14"/>
      <c r="AA439" s="14"/>
      <c r="AB439" s="14"/>
      <c r="AC439" s="14"/>
      <c r="AD439" s="14"/>
      <c r="AE439" s="14"/>
      <c r="AT439" s="251" t="s">
        <v>190</v>
      </c>
      <c r="AU439" s="251" t="s">
        <v>89</v>
      </c>
      <c r="AV439" s="14" t="s">
        <v>89</v>
      </c>
      <c r="AW439" s="14" t="s">
        <v>5</v>
      </c>
      <c r="AX439" s="14" t="s">
        <v>78</v>
      </c>
      <c r="AY439" s="251" t="s">
        <v>181</v>
      </c>
    </row>
    <row r="440" spans="1:51" s="15" customFormat="1" ht="12">
      <c r="A440" s="15"/>
      <c r="B440" s="252"/>
      <c r="C440" s="253"/>
      <c r="D440" s="232" t="s">
        <v>190</v>
      </c>
      <c r="E440" s="254" t="s">
        <v>1</v>
      </c>
      <c r="F440" s="255" t="s">
        <v>193</v>
      </c>
      <c r="G440" s="253"/>
      <c r="H440" s="256">
        <v>71</v>
      </c>
      <c r="I440" s="257"/>
      <c r="J440" s="257"/>
      <c r="K440" s="253"/>
      <c r="L440" s="253"/>
      <c r="M440" s="258"/>
      <c r="N440" s="259"/>
      <c r="O440" s="260"/>
      <c r="P440" s="260"/>
      <c r="Q440" s="260"/>
      <c r="R440" s="260"/>
      <c r="S440" s="260"/>
      <c r="T440" s="260"/>
      <c r="U440" s="260"/>
      <c r="V440" s="260"/>
      <c r="W440" s="260"/>
      <c r="X440" s="261"/>
      <c r="Y440" s="15"/>
      <c r="Z440" s="15"/>
      <c r="AA440" s="15"/>
      <c r="AB440" s="15"/>
      <c r="AC440" s="15"/>
      <c r="AD440" s="15"/>
      <c r="AE440" s="15"/>
      <c r="AT440" s="262" t="s">
        <v>190</v>
      </c>
      <c r="AU440" s="262" t="s">
        <v>89</v>
      </c>
      <c r="AV440" s="15" t="s">
        <v>188</v>
      </c>
      <c r="AW440" s="15" t="s">
        <v>5</v>
      </c>
      <c r="AX440" s="15" t="s">
        <v>83</v>
      </c>
      <c r="AY440" s="262" t="s">
        <v>181</v>
      </c>
    </row>
    <row r="441" spans="1:65" s="2" customFormat="1" ht="37.8" customHeight="1">
      <c r="A441" s="39"/>
      <c r="B441" s="40"/>
      <c r="C441" s="216" t="s">
        <v>604</v>
      </c>
      <c r="D441" s="216" t="s">
        <v>184</v>
      </c>
      <c r="E441" s="217" t="s">
        <v>605</v>
      </c>
      <c r="F441" s="218" t="s">
        <v>606</v>
      </c>
      <c r="G441" s="219" t="s">
        <v>121</v>
      </c>
      <c r="H441" s="220">
        <v>68.5</v>
      </c>
      <c r="I441" s="221"/>
      <c r="J441" s="221"/>
      <c r="K441" s="222">
        <f>ROUND(P441*H441,2)</f>
        <v>0</v>
      </c>
      <c r="L441" s="218" t="s">
        <v>1</v>
      </c>
      <c r="M441" s="45"/>
      <c r="N441" s="223" t="s">
        <v>1</v>
      </c>
      <c r="O441" s="224" t="s">
        <v>41</v>
      </c>
      <c r="P441" s="225">
        <f>I441+J441</f>
        <v>0</v>
      </c>
      <c r="Q441" s="225">
        <f>ROUND(I441*H441,2)</f>
        <v>0</v>
      </c>
      <c r="R441" s="225">
        <f>ROUND(J441*H441,2)</f>
        <v>0</v>
      </c>
      <c r="S441" s="92"/>
      <c r="T441" s="226">
        <f>S441*H441</f>
        <v>0</v>
      </c>
      <c r="U441" s="226">
        <v>0.00653</v>
      </c>
      <c r="V441" s="226">
        <f>U441*H441</f>
        <v>0.447305</v>
      </c>
      <c r="W441" s="226">
        <v>0</v>
      </c>
      <c r="X441" s="227">
        <f>W441*H441</f>
        <v>0</v>
      </c>
      <c r="Y441" s="39"/>
      <c r="Z441" s="39"/>
      <c r="AA441" s="39"/>
      <c r="AB441" s="39"/>
      <c r="AC441" s="39"/>
      <c r="AD441" s="39"/>
      <c r="AE441" s="39"/>
      <c r="AR441" s="228" t="s">
        <v>188</v>
      </c>
      <c r="AT441" s="228" t="s">
        <v>184</v>
      </c>
      <c r="AU441" s="228" t="s">
        <v>89</v>
      </c>
      <c r="AY441" s="18" t="s">
        <v>181</v>
      </c>
      <c r="BE441" s="229">
        <f>IF(O441="základní",K441,0)</f>
        <v>0</v>
      </c>
      <c r="BF441" s="229">
        <f>IF(O441="snížená",K441,0)</f>
        <v>0</v>
      </c>
      <c r="BG441" s="229">
        <f>IF(O441="zákl. přenesená",K441,0)</f>
        <v>0</v>
      </c>
      <c r="BH441" s="229">
        <f>IF(O441="sníž. přenesená",K441,0)</f>
        <v>0</v>
      </c>
      <c r="BI441" s="229">
        <f>IF(O441="nulová",K441,0)</f>
        <v>0</v>
      </c>
      <c r="BJ441" s="18" t="s">
        <v>83</v>
      </c>
      <c r="BK441" s="229">
        <f>ROUND(P441*H441,2)</f>
        <v>0</v>
      </c>
      <c r="BL441" s="18" t="s">
        <v>188</v>
      </c>
      <c r="BM441" s="228" t="s">
        <v>607</v>
      </c>
    </row>
    <row r="442" spans="1:51" s="14" customFormat="1" ht="12">
      <c r="A442" s="14"/>
      <c r="B442" s="241"/>
      <c r="C442" s="242"/>
      <c r="D442" s="232" t="s">
        <v>190</v>
      </c>
      <c r="E442" s="243" t="s">
        <v>1</v>
      </c>
      <c r="F442" s="244" t="s">
        <v>581</v>
      </c>
      <c r="G442" s="242"/>
      <c r="H442" s="245">
        <v>68.5</v>
      </c>
      <c r="I442" s="246"/>
      <c r="J442" s="246"/>
      <c r="K442" s="242"/>
      <c r="L442" s="242"/>
      <c r="M442" s="247"/>
      <c r="N442" s="248"/>
      <c r="O442" s="249"/>
      <c r="P442" s="249"/>
      <c r="Q442" s="249"/>
      <c r="R442" s="249"/>
      <c r="S442" s="249"/>
      <c r="T442" s="249"/>
      <c r="U442" s="249"/>
      <c r="V442" s="249"/>
      <c r="W442" s="249"/>
      <c r="X442" s="250"/>
      <c r="Y442" s="14"/>
      <c r="Z442" s="14"/>
      <c r="AA442" s="14"/>
      <c r="AB442" s="14"/>
      <c r="AC442" s="14"/>
      <c r="AD442" s="14"/>
      <c r="AE442" s="14"/>
      <c r="AT442" s="251" t="s">
        <v>190</v>
      </c>
      <c r="AU442" s="251" t="s">
        <v>89</v>
      </c>
      <c r="AV442" s="14" t="s">
        <v>89</v>
      </c>
      <c r="AW442" s="14" t="s">
        <v>5</v>
      </c>
      <c r="AX442" s="14" t="s">
        <v>78</v>
      </c>
      <c r="AY442" s="251" t="s">
        <v>181</v>
      </c>
    </row>
    <row r="443" spans="1:51" s="15" customFormat="1" ht="12">
      <c r="A443" s="15"/>
      <c r="B443" s="252"/>
      <c r="C443" s="253"/>
      <c r="D443" s="232" t="s">
        <v>190</v>
      </c>
      <c r="E443" s="254" t="s">
        <v>1</v>
      </c>
      <c r="F443" s="255" t="s">
        <v>193</v>
      </c>
      <c r="G443" s="253"/>
      <c r="H443" s="256">
        <v>68.5</v>
      </c>
      <c r="I443" s="257"/>
      <c r="J443" s="257"/>
      <c r="K443" s="253"/>
      <c r="L443" s="253"/>
      <c r="M443" s="258"/>
      <c r="N443" s="259"/>
      <c r="O443" s="260"/>
      <c r="P443" s="260"/>
      <c r="Q443" s="260"/>
      <c r="R443" s="260"/>
      <c r="S443" s="260"/>
      <c r="T443" s="260"/>
      <c r="U443" s="260"/>
      <c r="V443" s="260"/>
      <c r="W443" s="260"/>
      <c r="X443" s="261"/>
      <c r="Y443" s="15"/>
      <c r="Z443" s="15"/>
      <c r="AA443" s="15"/>
      <c r="AB443" s="15"/>
      <c r="AC443" s="15"/>
      <c r="AD443" s="15"/>
      <c r="AE443" s="15"/>
      <c r="AT443" s="262" t="s">
        <v>190</v>
      </c>
      <c r="AU443" s="262" t="s">
        <v>89</v>
      </c>
      <c r="AV443" s="15" t="s">
        <v>188</v>
      </c>
      <c r="AW443" s="15" t="s">
        <v>5</v>
      </c>
      <c r="AX443" s="15" t="s">
        <v>83</v>
      </c>
      <c r="AY443" s="262" t="s">
        <v>181</v>
      </c>
    </row>
    <row r="444" spans="1:65" s="2" customFormat="1" ht="33" customHeight="1">
      <c r="A444" s="39"/>
      <c r="B444" s="40"/>
      <c r="C444" s="216" t="s">
        <v>608</v>
      </c>
      <c r="D444" s="216" t="s">
        <v>184</v>
      </c>
      <c r="E444" s="217" t="s">
        <v>609</v>
      </c>
      <c r="F444" s="218" t="s">
        <v>610</v>
      </c>
      <c r="G444" s="219" t="s">
        <v>248</v>
      </c>
      <c r="H444" s="220">
        <v>6</v>
      </c>
      <c r="I444" s="221"/>
      <c r="J444" s="221"/>
      <c r="K444" s="222">
        <f>ROUND(P444*H444,2)</f>
        <v>0</v>
      </c>
      <c r="L444" s="218" t="s">
        <v>187</v>
      </c>
      <c r="M444" s="45"/>
      <c r="N444" s="223" t="s">
        <v>1</v>
      </c>
      <c r="O444" s="224" t="s">
        <v>41</v>
      </c>
      <c r="P444" s="225">
        <f>I444+J444</f>
        <v>0</v>
      </c>
      <c r="Q444" s="225">
        <f>ROUND(I444*H444,2)</f>
        <v>0</v>
      </c>
      <c r="R444" s="225">
        <f>ROUND(J444*H444,2)</f>
        <v>0</v>
      </c>
      <c r="S444" s="92"/>
      <c r="T444" s="226">
        <f>S444*H444</f>
        <v>0</v>
      </c>
      <c r="U444" s="226">
        <v>0</v>
      </c>
      <c r="V444" s="226">
        <f>U444*H444</f>
        <v>0</v>
      </c>
      <c r="W444" s="226">
        <v>0</v>
      </c>
      <c r="X444" s="227">
        <f>W444*H444</f>
        <v>0</v>
      </c>
      <c r="Y444" s="39"/>
      <c r="Z444" s="39"/>
      <c r="AA444" s="39"/>
      <c r="AB444" s="39"/>
      <c r="AC444" s="39"/>
      <c r="AD444" s="39"/>
      <c r="AE444" s="39"/>
      <c r="AR444" s="228" t="s">
        <v>262</v>
      </c>
      <c r="AT444" s="228" t="s">
        <v>184</v>
      </c>
      <c r="AU444" s="228" t="s">
        <v>89</v>
      </c>
      <c r="AY444" s="18" t="s">
        <v>181</v>
      </c>
      <c r="BE444" s="229">
        <f>IF(O444="základní",K444,0)</f>
        <v>0</v>
      </c>
      <c r="BF444" s="229">
        <f>IF(O444="snížená",K444,0)</f>
        <v>0</v>
      </c>
      <c r="BG444" s="229">
        <f>IF(O444="zákl. přenesená",K444,0)</f>
        <v>0</v>
      </c>
      <c r="BH444" s="229">
        <f>IF(O444="sníž. přenesená",K444,0)</f>
        <v>0</v>
      </c>
      <c r="BI444" s="229">
        <f>IF(O444="nulová",K444,0)</f>
        <v>0</v>
      </c>
      <c r="BJ444" s="18" t="s">
        <v>83</v>
      </c>
      <c r="BK444" s="229">
        <f>ROUND(P444*H444,2)</f>
        <v>0</v>
      </c>
      <c r="BL444" s="18" t="s">
        <v>262</v>
      </c>
      <c r="BM444" s="228" t="s">
        <v>611</v>
      </c>
    </row>
    <row r="445" spans="1:51" s="13" customFormat="1" ht="12">
      <c r="A445" s="13"/>
      <c r="B445" s="230"/>
      <c r="C445" s="231"/>
      <c r="D445" s="232" t="s">
        <v>190</v>
      </c>
      <c r="E445" s="233" t="s">
        <v>1</v>
      </c>
      <c r="F445" s="234" t="s">
        <v>612</v>
      </c>
      <c r="G445" s="231"/>
      <c r="H445" s="233" t="s">
        <v>1</v>
      </c>
      <c r="I445" s="235"/>
      <c r="J445" s="235"/>
      <c r="K445" s="231"/>
      <c r="L445" s="231"/>
      <c r="M445" s="236"/>
      <c r="N445" s="237"/>
      <c r="O445" s="238"/>
      <c r="P445" s="238"/>
      <c r="Q445" s="238"/>
      <c r="R445" s="238"/>
      <c r="S445" s="238"/>
      <c r="T445" s="238"/>
      <c r="U445" s="238"/>
      <c r="V445" s="238"/>
      <c r="W445" s="238"/>
      <c r="X445" s="239"/>
      <c r="Y445" s="13"/>
      <c r="Z445" s="13"/>
      <c r="AA445" s="13"/>
      <c r="AB445" s="13"/>
      <c r="AC445" s="13"/>
      <c r="AD445" s="13"/>
      <c r="AE445" s="13"/>
      <c r="AT445" s="240" t="s">
        <v>190</v>
      </c>
      <c r="AU445" s="240" t="s">
        <v>89</v>
      </c>
      <c r="AV445" s="13" t="s">
        <v>83</v>
      </c>
      <c r="AW445" s="13" t="s">
        <v>5</v>
      </c>
      <c r="AX445" s="13" t="s">
        <v>78</v>
      </c>
      <c r="AY445" s="240" t="s">
        <v>181</v>
      </c>
    </row>
    <row r="446" spans="1:51" s="14" customFormat="1" ht="12">
      <c r="A446" s="14"/>
      <c r="B446" s="241"/>
      <c r="C446" s="242"/>
      <c r="D446" s="232" t="s">
        <v>190</v>
      </c>
      <c r="E446" s="243" t="s">
        <v>1</v>
      </c>
      <c r="F446" s="244" t="s">
        <v>182</v>
      </c>
      <c r="G446" s="242"/>
      <c r="H446" s="245">
        <v>6</v>
      </c>
      <c r="I446" s="246"/>
      <c r="J446" s="246"/>
      <c r="K446" s="242"/>
      <c r="L446" s="242"/>
      <c r="M446" s="247"/>
      <c r="N446" s="248"/>
      <c r="O446" s="249"/>
      <c r="P446" s="249"/>
      <c r="Q446" s="249"/>
      <c r="R446" s="249"/>
      <c r="S446" s="249"/>
      <c r="T446" s="249"/>
      <c r="U446" s="249"/>
      <c r="V446" s="249"/>
      <c r="W446" s="249"/>
      <c r="X446" s="250"/>
      <c r="Y446" s="14"/>
      <c r="Z446" s="14"/>
      <c r="AA446" s="14"/>
      <c r="AB446" s="14"/>
      <c r="AC446" s="14"/>
      <c r="AD446" s="14"/>
      <c r="AE446" s="14"/>
      <c r="AT446" s="251" t="s">
        <v>190</v>
      </c>
      <c r="AU446" s="251" t="s">
        <v>89</v>
      </c>
      <c r="AV446" s="14" t="s">
        <v>89</v>
      </c>
      <c r="AW446" s="14" t="s">
        <v>5</v>
      </c>
      <c r="AX446" s="14" t="s">
        <v>78</v>
      </c>
      <c r="AY446" s="251" t="s">
        <v>181</v>
      </c>
    </row>
    <row r="447" spans="1:51" s="15" customFormat="1" ht="12">
      <c r="A447" s="15"/>
      <c r="B447" s="252"/>
      <c r="C447" s="253"/>
      <c r="D447" s="232" t="s">
        <v>190</v>
      </c>
      <c r="E447" s="254" t="s">
        <v>1</v>
      </c>
      <c r="F447" s="255" t="s">
        <v>193</v>
      </c>
      <c r="G447" s="253"/>
      <c r="H447" s="256">
        <v>6</v>
      </c>
      <c r="I447" s="257"/>
      <c r="J447" s="257"/>
      <c r="K447" s="253"/>
      <c r="L447" s="253"/>
      <c r="M447" s="258"/>
      <c r="N447" s="259"/>
      <c r="O447" s="260"/>
      <c r="P447" s="260"/>
      <c r="Q447" s="260"/>
      <c r="R447" s="260"/>
      <c r="S447" s="260"/>
      <c r="T447" s="260"/>
      <c r="U447" s="260"/>
      <c r="V447" s="260"/>
      <c r="W447" s="260"/>
      <c r="X447" s="261"/>
      <c r="Y447" s="15"/>
      <c r="Z447" s="15"/>
      <c r="AA447" s="15"/>
      <c r="AB447" s="15"/>
      <c r="AC447" s="15"/>
      <c r="AD447" s="15"/>
      <c r="AE447" s="15"/>
      <c r="AT447" s="262" t="s">
        <v>190</v>
      </c>
      <c r="AU447" s="262" t="s">
        <v>89</v>
      </c>
      <c r="AV447" s="15" t="s">
        <v>188</v>
      </c>
      <c r="AW447" s="15" t="s">
        <v>5</v>
      </c>
      <c r="AX447" s="15" t="s">
        <v>83</v>
      </c>
      <c r="AY447" s="262" t="s">
        <v>181</v>
      </c>
    </row>
    <row r="448" spans="1:65" s="2" customFormat="1" ht="62.7" customHeight="1">
      <c r="A448" s="39"/>
      <c r="B448" s="40"/>
      <c r="C448" s="216" t="s">
        <v>613</v>
      </c>
      <c r="D448" s="216" t="s">
        <v>184</v>
      </c>
      <c r="E448" s="217" t="s">
        <v>614</v>
      </c>
      <c r="F448" s="218" t="s">
        <v>615</v>
      </c>
      <c r="G448" s="219" t="s">
        <v>248</v>
      </c>
      <c r="H448" s="220">
        <v>1</v>
      </c>
      <c r="I448" s="221"/>
      <c r="J448" s="221"/>
      <c r="K448" s="222">
        <f>ROUND(P448*H448,2)</f>
        <v>0</v>
      </c>
      <c r="L448" s="218" t="s">
        <v>1</v>
      </c>
      <c r="M448" s="45"/>
      <c r="N448" s="223" t="s">
        <v>1</v>
      </c>
      <c r="O448" s="224" t="s">
        <v>41</v>
      </c>
      <c r="P448" s="225">
        <f>I448+J448</f>
        <v>0</v>
      </c>
      <c r="Q448" s="225">
        <f>ROUND(I448*H448,2)</f>
        <v>0</v>
      </c>
      <c r="R448" s="225">
        <f>ROUND(J448*H448,2)</f>
        <v>0</v>
      </c>
      <c r="S448" s="92"/>
      <c r="T448" s="226">
        <f>S448*H448</f>
        <v>0</v>
      </c>
      <c r="U448" s="226">
        <v>0</v>
      </c>
      <c r="V448" s="226">
        <f>U448*H448</f>
        <v>0</v>
      </c>
      <c r="W448" s="226">
        <v>0</v>
      </c>
      <c r="X448" s="227">
        <f>W448*H448</f>
        <v>0</v>
      </c>
      <c r="Y448" s="39"/>
      <c r="Z448" s="39"/>
      <c r="AA448" s="39"/>
      <c r="AB448" s="39"/>
      <c r="AC448" s="39"/>
      <c r="AD448" s="39"/>
      <c r="AE448" s="39"/>
      <c r="AR448" s="228" t="s">
        <v>262</v>
      </c>
      <c r="AT448" s="228" t="s">
        <v>184</v>
      </c>
      <c r="AU448" s="228" t="s">
        <v>89</v>
      </c>
      <c r="AY448" s="18" t="s">
        <v>181</v>
      </c>
      <c r="BE448" s="229">
        <f>IF(O448="základní",K448,0)</f>
        <v>0</v>
      </c>
      <c r="BF448" s="229">
        <f>IF(O448="snížená",K448,0)</f>
        <v>0</v>
      </c>
      <c r="BG448" s="229">
        <f>IF(O448="zákl. přenesená",K448,0)</f>
        <v>0</v>
      </c>
      <c r="BH448" s="229">
        <f>IF(O448="sníž. přenesená",K448,0)</f>
        <v>0</v>
      </c>
      <c r="BI448" s="229">
        <f>IF(O448="nulová",K448,0)</f>
        <v>0</v>
      </c>
      <c r="BJ448" s="18" t="s">
        <v>83</v>
      </c>
      <c r="BK448" s="229">
        <f>ROUND(P448*H448,2)</f>
        <v>0</v>
      </c>
      <c r="BL448" s="18" t="s">
        <v>262</v>
      </c>
      <c r="BM448" s="228" t="s">
        <v>616</v>
      </c>
    </row>
    <row r="449" spans="1:51" s="14" customFormat="1" ht="12">
      <c r="A449" s="14"/>
      <c r="B449" s="241"/>
      <c r="C449" s="242"/>
      <c r="D449" s="232" t="s">
        <v>190</v>
      </c>
      <c r="E449" s="243" t="s">
        <v>1</v>
      </c>
      <c r="F449" s="244" t="s">
        <v>83</v>
      </c>
      <c r="G449" s="242"/>
      <c r="H449" s="245">
        <v>1</v>
      </c>
      <c r="I449" s="246"/>
      <c r="J449" s="246"/>
      <c r="K449" s="242"/>
      <c r="L449" s="242"/>
      <c r="M449" s="247"/>
      <c r="N449" s="248"/>
      <c r="O449" s="249"/>
      <c r="P449" s="249"/>
      <c r="Q449" s="249"/>
      <c r="R449" s="249"/>
      <c r="S449" s="249"/>
      <c r="T449" s="249"/>
      <c r="U449" s="249"/>
      <c r="V449" s="249"/>
      <c r="W449" s="249"/>
      <c r="X449" s="250"/>
      <c r="Y449" s="14"/>
      <c r="Z449" s="14"/>
      <c r="AA449" s="14"/>
      <c r="AB449" s="14"/>
      <c r="AC449" s="14"/>
      <c r="AD449" s="14"/>
      <c r="AE449" s="14"/>
      <c r="AT449" s="251" t="s">
        <v>190</v>
      </c>
      <c r="AU449" s="251" t="s">
        <v>89</v>
      </c>
      <c r="AV449" s="14" t="s">
        <v>89</v>
      </c>
      <c r="AW449" s="14" t="s">
        <v>5</v>
      </c>
      <c r="AX449" s="14" t="s">
        <v>78</v>
      </c>
      <c r="AY449" s="251" t="s">
        <v>181</v>
      </c>
    </row>
    <row r="450" spans="1:51" s="15" customFormat="1" ht="12">
      <c r="A450" s="15"/>
      <c r="B450" s="252"/>
      <c r="C450" s="253"/>
      <c r="D450" s="232" t="s">
        <v>190</v>
      </c>
      <c r="E450" s="254" t="s">
        <v>1</v>
      </c>
      <c r="F450" s="255" t="s">
        <v>193</v>
      </c>
      <c r="G450" s="253"/>
      <c r="H450" s="256">
        <v>1</v>
      </c>
      <c r="I450" s="257"/>
      <c r="J450" s="257"/>
      <c r="K450" s="253"/>
      <c r="L450" s="253"/>
      <c r="M450" s="258"/>
      <c r="N450" s="259"/>
      <c r="O450" s="260"/>
      <c r="P450" s="260"/>
      <c r="Q450" s="260"/>
      <c r="R450" s="260"/>
      <c r="S450" s="260"/>
      <c r="T450" s="260"/>
      <c r="U450" s="260"/>
      <c r="V450" s="260"/>
      <c r="W450" s="260"/>
      <c r="X450" s="261"/>
      <c r="Y450" s="15"/>
      <c r="Z450" s="15"/>
      <c r="AA450" s="15"/>
      <c r="AB450" s="15"/>
      <c r="AC450" s="15"/>
      <c r="AD450" s="15"/>
      <c r="AE450" s="15"/>
      <c r="AT450" s="262" t="s">
        <v>190</v>
      </c>
      <c r="AU450" s="262" t="s">
        <v>89</v>
      </c>
      <c r="AV450" s="15" t="s">
        <v>188</v>
      </c>
      <c r="AW450" s="15" t="s">
        <v>5</v>
      </c>
      <c r="AX450" s="15" t="s">
        <v>83</v>
      </c>
      <c r="AY450" s="262" t="s">
        <v>181</v>
      </c>
    </row>
    <row r="451" spans="1:65" s="2" customFormat="1" ht="16.5" customHeight="1">
      <c r="A451" s="39"/>
      <c r="B451" s="40"/>
      <c r="C451" s="263" t="s">
        <v>617</v>
      </c>
      <c r="D451" s="263" t="s">
        <v>194</v>
      </c>
      <c r="E451" s="264" t="s">
        <v>618</v>
      </c>
      <c r="F451" s="265" t="s">
        <v>619</v>
      </c>
      <c r="G451" s="266" t="s">
        <v>489</v>
      </c>
      <c r="H451" s="267">
        <v>1</v>
      </c>
      <c r="I451" s="268"/>
      <c r="J451" s="269"/>
      <c r="K451" s="270">
        <f>ROUND(P451*H451,2)</f>
        <v>0</v>
      </c>
      <c r="L451" s="265" t="s">
        <v>1</v>
      </c>
      <c r="M451" s="271"/>
      <c r="N451" s="272" t="s">
        <v>1</v>
      </c>
      <c r="O451" s="224" t="s">
        <v>41</v>
      </c>
      <c r="P451" s="225">
        <f>I451+J451</f>
        <v>0</v>
      </c>
      <c r="Q451" s="225">
        <f>ROUND(I451*H451,2)</f>
        <v>0</v>
      </c>
      <c r="R451" s="225">
        <f>ROUND(J451*H451,2)</f>
        <v>0</v>
      </c>
      <c r="S451" s="92"/>
      <c r="T451" s="226">
        <f>S451*H451</f>
        <v>0</v>
      </c>
      <c r="U451" s="226">
        <v>0.0054</v>
      </c>
      <c r="V451" s="226">
        <f>U451*H451</f>
        <v>0.0054</v>
      </c>
      <c r="W451" s="226">
        <v>0</v>
      </c>
      <c r="X451" s="227">
        <f>W451*H451</f>
        <v>0</v>
      </c>
      <c r="Y451" s="39"/>
      <c r="Z451" s="39"/>
      <c r="AA451" s="39"/>
      <c r="AB451" s="39"/>
      <c r="AC451" s="39"/>
      <c r="AD451" s="39"/>
      <c r="AE451" s="39"/>
      <c r="AR451" s="228" t="s">
        <v>323</v>
      </c>
      <c r="AT451" s="228" t="s">
        <v>194</v>
      </c>
      <c r="AU451" s="228" t="s">
        <v>89</v>
      </c>
      <c r="AY451" s="18" t="s">
        <v>181</v>
      </c>
      <c r="BE451" s="229">
        <f>IF(O451="základní",K451,0)</f>
        <v>0</v>
      </c>
      <c r="BF451" s="229">
        <f>IF(O451="snížená",K451,0)</f>
        <v>0</v>
      </c>
      <c r="BG451" s="229">
        <f>IF(O451="zákl. přenesená",K451,0)</f>
        <v>0</v>
      </c>
      <c r="BH451" s="229">
        <f>IF(O451="sníž. přenesená",K451,0)</f>
        <v>0</v>
      </c>
      <c r="BI451" s="229">
        <f>IF(O451="nulová",K451,0)</f>
        <v>0</v>
      </c>
      <c r="BJ451" s="18" t="s">
        <v>83</v>
      </c>
      <c r="BK451" s="229">
        <f>ROUND(P451*H451,2)</f>
        <v>0</v>
      </c>
      <c r="BL451" s="18" t="s">
        <v>262</v>
      </c>
      <c r="BM451" s="228" t="s">
        <v>620</v>
      </c>
    </row>
    <row r="452" spans="1:51" s="14" customFormat="1" ht="12">
      <c r="A452" s="14"/>
      <c r="B452" s="241"/>
      <c r="C452" s="242"/>
      <c r="D452" s="232" t="s">
        <v>190</v>
      </c>
      <c r="E452" s="243" t="s">
        <v>1</v>
      </c>
      <c r="F452" s="244" t="s">
        <v>83</v>
      </c>
      <c r="G452" s="242"/>
      <c r="H452" s="245">
        <v>1</v>
      </c>
      <c r="I452" s="246"/>
      <c r="J452" s="246"/>
      <c r="K452" s="242"/>
      <c r="L452" s="242"/>
      <c r="M452" s="247"/>
      <c r="N452" s="248"/>
      <c r="O452" s="249"/>
      <c r="P452" s="249"/>
      <c r="Q452" s="249"/>
      <c r="R452" s="249"/>
      <c r="S452" s="249"/>
      <c r="T452" s="249"/>
      <c r="U452" s="249"/>
      <c r="V452" s="249"/>
      <c r="W452" s="249"/>
      <c r="X452" s="250"/>
      <c r="Y452" s="14"/>
      <c r="Z452" s="14"/>
      <c r="AA452" s="14"/>
      <c r="AB452" s="14"/>
      <c r="AC452" s="14"/>
      <c r="AD452" s="14"/>
      <c r="AE452" s="14"/>
      <c r="AT452" s="251" t="s">
        <v>190</v>
      </c>
      <c r="AU452" s="251" t="s">
        <v>89</v>
      </c>
      <c r="AV452" s="14" t="s">
        <v>89</v>
      </c>
      <c r="AW452" s="14" t="s">
        <v>5</v>
      </c>
      <c r="AX452" s="14" t="s">
        <v>78</v>
      </c>
      <c r="AY452" s="251" t="s">
        <v>181</v>
      </c>
    </row>
    <row r="453" spans="1:51" s="15" customFormat="1" ht="12">
      <c r="A453" s="15"/>
      <c r="B453" s="252"/>
      <c r="C453" s="253"/>
      <c r="D453" s="232" t="s">
        <v>190</v>
      </c>
      <c r="E453" s="254" t="s">
        <v>1</v>
      </c>
      <c r="F453" s="255" t="s">
        <v>193</v>
      </c>
      <c r="G453" s="253"/>
      <c r="H453" s="256">
        <v>1</v>
      </c>
      <c r="I453" s="257"/>
      <c r="J453" s="257"/>
      <c r="K453" s="253"/>
      <c r="L453" s="253"/>
      <c r="M453" s="258"/>
      <c r="N453" s="259"/>
      <c r="O453" s="260"/>
      <c r="P453" s="260"/>
      <c r="Q453" s="260"/>
      <c r="R453" s="260"/>
      <c r="S453" s="260"/>
      <c r="T453" s="260"/>
      <c r="U453" s="260"/>
      <c r="V453" s="260"/>
      <c r="W453" s="260"/>
      <c r="X453" s="261"/>
      <c r="Y453" s="15"/>
      <c r="Z453" s="15"/>
      <c r="AA453" s="15"/>
      <c r="AB453" s="15"/>
      <c r="AC453" s="15"/>
      <c r="AD453" s="15"/>
      <c r="AE453" s="15"/>
      <c r="AT453" s="262" t="s">
        <v>190</v>
      </c>
      <c r="AU453" s="262" t="s">
        <v>89</v>
      </c>
      <c r="AV453" s="15" t="s">
        <v>188</v>
      </c>
      <c r="AW453" s="15" t="s">
        <v>5</v>
      </c>
      <c r="AX453" s="15" t="s">
        <v>83</v>
      </c>
      <c r="AY453" s="262" t="s">
        <v>181</v>
      </c>
    </row>
    <row r="454" spans="1:65" s="2" customFormat="1" ht="37.8" customHeight="1">
      <c r="A454" s="39"/>
      <c r="B454" s="40"/>
      <c r="C454" s="216" t="s">
        <v>621</v>
      </c>
      <c r="D454" s="216" t="s">
        <v>184</v>
      </c>
      <c r="E454" s="217" t="s">
        <v>622</v>
      </c>
      <c r="F454" s="218" t="s">
        <v>623</v>
      </c>
      <c r="G454" s="219" t="s">
        <v>248</v>
      </c>
      <c r="H454" s="220">
        <v>2</v>
      </c>
      <c r="I454" s="221"/>
      <c r="J454" s="221"/>
      <c r="K454" s="222">
        <f>ROUND(P454*H454,2)</f>
        <v>0</v>
      </c>
      <c r="L454" s="218" t="s">
        <v>1</v>
      </c>
      <c r="M454" s="45"/>
      <c r="N454" s="223" t="s">
        <v>1</v>
      </c>
      <c r="O454" s="224" t="s">
        <v>41</v>
      </c>
      <c r="P454" s="225">
        <f>I454+J454</f>
        <v>0</v>
      </c>
      <c r="Q454" s="225">
        <f>ROUND(I454*H454,2)</f>
        <v>0</v>
      </c>
      <c r="R454" s="225">
        <f>ROUND(J454*H454,2)</f>
        <v>0</v>
      </c>
      <c r="S454" s="92"/>
      <c r="T454" s="226">
        <f>S454*H454</f>
        <v>0</v>
      </c>
      <c r="U454" s="226">
        <v>0.00024</v>
      </c>
      <c r="V454" s="226">
        <f>U454*H454</f>
        <v>0.00048</v>
      </c>
      <c r="W454" s="226">
        <v>0</v>
      </c>
      <c r="X454" s="227">
        <f>W454*H454</f>
        <v>0</v>
      </c>
      <c r="Y454" s="39"/>
      <c r="Z454" s="39"/>
      <c r="AA454" s="39"/>
      <c r="AB454" s="39"/>
      <c r="AC454" s="39"/>
      <c r="AD454" s="39"/>
      <c r="AE454" s="39"/>
      <c r="AR454" s="228" t="s">
        <v>262</v>
      </c>
      <c r="AT454" s="228" t="s">
        <v>184</v>
      </c>
      <c r="AU454" s="228" t="s">
        <v>89</v>
      </c>
      <c r="AY454" s="18" t="s">
        <v>181</v>
      </c>
      <c r="BE454" s="229">
        <f>IF(O454="základní",K454,0)</f>
        <v>0</v>
      </c>
      <c r="BF454" s="229">
        <f>IF(O454="snížená",K454,0)</f>
        <v>0</v>
      </c>
      <c r="BG454" s="229">
        <f>IF(O454="zákl. přenesená",K454,0)</f>
        <v>0</v>
      </c>
      <c r="BH454" s="229">
        <f>IF(O454="sníž. přenesená",K454,0)</f>
        <v>0</v>
      </c>
      <c r="BI454" s="229">
        <f>IF(O454="nulová",K454,0)</f>
        <v>0</v>
      </c>
      <c r="BJ454" s="18" t="s">
        <v>83</v>
      </c>
      <c r="BK454" s="229">
        <f>ROUND(P454*H454,2)</f>
        <v>0</v>
      </c>
      <c r="BL454" s="18" t="s">
        <v>262</v>
      </c>
      <c r="BM454" s="228" t="s">
        <v>624</v>
      </c>
    </row>
    <row r="455" spans="1:51" s="13" customFormat="1" ht="12">
      <c r="A455" s="13"/>
      <c r="B455" s="230"/>
      <c r="C455" s="231"/>
      <c r="D455" s="232" t="s">
        <v>190</v>
      </c>
      <c r="E455" s="233" t="s">
        <v>1</v>
      </c>
      <c r="F455" s="234" t="s">
        <v>491</v>
      </c>
      <c r="G455" s="231"/>
      <c r="H455" s="233" t="s">
        <v>1</v>
      </c>
      <c r="I455" s="235"/>
      <c r="J455" s="235"/>
      <c r="K455" s="231"/>
      <c r="L455" s="231"/>
      <c r="M455" s="236"/>
      <c r="N455" s="237"/>
      <c r="O455" s="238"/>
      <c r="P455" s="238"/>
      <c r="Q455" s="238"/>
      <c r="R455" s="238"/>
      <c r="S455" s="238"/>
      <c r="T455" s="238"/>
      <c r="U455" s="238"/>
      <c r="V455" s="238"/>
      <c r="W455" s="238"/>
      <c r="X455" s="239"/>
      <c r="Y455" s="13"/>
      <c r="Z455" s="13"/>
      <c r="AA455" s="13"/>
      <c r="AB455" s="13"/>
      <c r="AC455" s="13"/>
      <c r="AD455" s="13"/>
      <c r="AE455" s="13"/>
      <c r="AT455" s="240" t="s">
        <v>190</v>
      </c>
      <c r="AU455" s="240" t="s">
        <v>89</v>
      </c>
      <c r="AV455" s="13" t="s">
        <v>83</v>
      </c>
      <c r="AW455" s="13" t="s">
        <v>5</v>
      </c>
      <c r="AX455" s="13" t="s">
        <v>78</v>
      </c>
      <c r="AY455" s="240" t="s">
        <v>181</v>
      </c>
    </row>
    <row r="456" spans="1:51" s="14" customFormat="1" ht="12">
      <c r="A456" s="14"/>
      <c r="B456" s="241"/>
      <c r="C456" s="242"/>
      <c r="D456" s="232" t="s">
        <v>190</v>
      </c>
      <c r="E456" s="243" t="s">
        <v>1</v>
      </c>
      <c r="F456" s="244" t="s">
        <v>89</v>
      </c>
      <c r="G456" s="242"/>
      <c r="H456" s="245">
        <v>2</v>
      </c>
      <c r="I456" s="246"/>
      <c r="J456" s="246"/>
      <c r="K456" s="242"/>
      <c r="L456" s="242"/>
      <c r="M456" s="247"/>
      <c r="N456" s="248"/>
      <c r="O456" s="249"/>
      <c r="P456" s="249"/>
      <c r="Q456" s="249"/>
      <c r="R456" s="249"/>
      <c r="S456" s="249"/>
      <c r="T456" s="249"/>
      <c r="U456" s="249"/>
      <c r="V456" s="249"/>
      <c r="W456" s="249"/>
      <c r="X456" s="250"/>
      <c r="Y456" s="14"/>
      <c r="Z456" s="14"/>
      <c r="AA456" s="14"/>
      <c r="AB456" s="14"/>
      <c r="AC456" s="14"/>
      <c r="AD456" s="14"/>
      <c r="AE456" s="14"/>
      <c r="AT456" s="251" t="s">
        <v>190</v>
      </c>
      <c r="AU456" s="251" t="s">
        <v>89</v>
      </c>
      <c r="AV456" s="14" t="s">
        <v>89</v>
      </c>
      <c r="AW456" s="14" t="s">
        <v>5</v>
      </c>
      <c r="AX456" s="14" t="s">
        <v>78</v>
      </c>
      <c r="AY456" s="251" t="s">
        <v>181</v>
      </c>
    </row>
    <row r="457" spans="1:51" s="15" customFormat="1" ht="12">
      <c r="A457" s="15"/>
      <c r="B457" s="252"/>
      <c r="C457" s="253"/>
      <c r="D457" s="232" t="s">
        <v>190</v>
      </c>
      <c r="E457" s="254" t="s">
        <v>1</v>
      </c>
      <c r="F457" s="255" t="s">
        <v>193</v>
      </c>
      <c r="G457" s="253"/>
      <c r="H457" s="256">
        <v>2</v>
      </c>
      <c r="I457" s="257"/>
      <c r="J457" s="257"/>
      <c r="K457" s="253"/>
      <c r="L457" s="253"/>
      <c r="M457" s="258"/>
      <c r="N457" s="259"/>
      <c r="O457" s="260"/>
      <c r="P457" s="260"/>
      <c r="Q457" s="260"/>
      <c r="R457" s="260"/>
      <c r="S457" s="260"/>
      <c r="T457" s="260"/>
      <c r="U457" s="260"/>
      <c r="V457" s="260"/>
      <c r="W457" s="260"/>
      <c r="X457" s="261"/>
      <c r="Y457" s="15"/>
      <c r="Z457" s="15"/>
      <c r="AA457" s="15"/>
      <c r="AB457" s="15"/>
      <c r="AC457" s="15"/>
      <c r="AD457" s="15"/>
      <c r="AE457" s="15"/>
      <c r="AT457" s="262" t="s">
        <v>190</v>
      </c>
      <c r="AU457" s="262" t="s">
        <v>89</v>
      </c>
      <c r="AV457" s="15" t="s">
        <v>188</v>
      </c>
      <c r="AW457" s="15" t="s">
        <v>5</v>
      </c>
      <c r="AX457" s="15" t="s">
        <v>83</v>
      </c>
      <c r="AY457" s="262" t="s">
        <v>181</v>
      </c>
    </row>
    <row r="458" spans="1:65" s="2" customFormat="1" ht="24.15" customHeight="1">
      <c r="A458" s="39"/>
      <c r="B458" s="40"/>
      <c r="C458" s="216" t="s">
        <v>625</v>
      </c>
      <c r="D458" s="216" t="s">
        <v>184</v>
      </c>
      <c r="E458" s="217" t="s">
        <v>626</v>
      </c>
      <c r="F458" s="218" t="s">
        <v>627</v>
      </c>
      <c r="G458" s="219" t="s">
        <v>121</v>
      </c>
      <c r="H458" s="220">
        <v>16</v>
      </c>
      <c r="I458" s="221"/>
      <c r="J458" s="221"/>
      <c r="K458" s="222">
        <f>ROUND(P458*H458,2)</f>
        <v>0</v>
      </c>
      <c r="L458" s="218" t="s">
        <v>187</v>
      </c>
      <c r="M458" s="45"/>
      <c r="N458" s="223" t="s">
        <v>1</v>
      </c>
      <c r="O458" s="224" t="s">
        <v>41</v>
      </c>
      <c r="P458" s="225">
        <f>I458+J458</f>
        <v>0</v>
      </c>
      <c r="Q458" s="225">
        <f>ROUND(I458*H458,2)</f>
        <v>0</v>
      </c>
      <c r="R458" s="225">
        <f>ROUND(J458*H458,2)</f>
        <v>0</v>
      </c>
      <c r="S458" s="92"/>
      <c r="T458" s="226">
        <f>S458*H458</f>
        <v>0</v>
      </c>
      <c r="U458" s="226">
        <v>0.00217</v>
      </c>
      <c r="V458" s="226">
        <f>U458*H458</f>
        <v>0.03472</v>
      </c>
      <c r="W458" s="226">
        <v>0</v>
      </c>
      <c r="X458" s="227">
        <f>W458*H458</f>
        <v>0</v>
      </c>
      <c r="Y458" s="39"/>
      <c r="Z458" s="39"/>
      <c r="AA458" s="39"/>
      <c r="AB458" s="39"/>
      <c r="AC458" s="39"/>
      <c r="AD458" s="39"/>
      <c r="AE458" s="39"/>
      <c r="AR458" s="228" t="s">
        <v>262</v>
      </c>
      <c r="AT458" s="228" t="s">
        <v>184</v>
      </c>
      <c r="AU458" s="228" t="s">
        <v>89</v>
      </c>
      <c r="AY458" s="18" t="s">
        <v>181</v>
      </c>
      <c r="BE458" s="229">
        <f>IF(O458="základní",K458,0)</f>
        <v>0</v>
      </c>
      <c r="BF458" s="229">
        <f>IF(O458="snížená",K458,0)</f>
        <v>0</v>
      </c>
      <c r="BG458" s="229">
        <f>IF(O458="zákl. přenesená",K458,0)</f>
        <v>0</v>
      </c>
      <c r="BH458" s="229">
        <f>IF(O458="sníž. přenesená",K458,0)</f>
        <v>0</v>
      </c>
      <c r="BI458" s="229">
        <f>IF(O458="nulová",K458,0)</f>
        <v>0</v>
      </c>
      <c r="BJ458" s="18" t="s">
        <v>83</v>
      </c>
      <c r="BK458" s="229">
        <f>ROUND(P458*H458,2)</f>
        <v>0</v>
      </c>
      <c r="BL458" s="18" t="s">
        <v>262</v>
      </c>
      <c r="BM458" s="228" t="s">
        <v>628</v>
      </c>
    </row>
    <row r="459" spans="1:51" s="13" customFormat="1" ht="12">
      <c r="A459" s="13"/>
      <c r="B459" s="230"/>
      <c r="C459" s="231"/>
      <c r="D459" s="232" t="s">
        <v>190</v>
      </c>
      <c r="E459" s="233" t="s">
        <v>1</v>
      </c>
      <c r="F459" s="234" t="s">
        <v>629</v>
      </c>
      <c r="G459" s="231"/>
      <c r="H459" s="233" t="s">
        <v>1</v>
      </c>
      <c r="I459" s="235"/>
      <c r="J459" s="235"/>
      <c r="K459" s="231"/>
      <c r="L459" s="231"/>
      <c r="M459" s="236"/>
      <c r="N459" s="237"/>
      <c r="O459" s="238"/>
      <c r="P459" s="238"/>
      <c r="Q459" s="238"/>
      <c r="R459" s="238"/>
      <c r="S459" s="238"/>
      <c r="T459" s="238"/>
      <c r="U459" s="238"/>
      <c r="V459" s="238"/>
      <c r="W459" s="238"/>
      <c r="X459" s="239"/>
      <c r="Y459" s="13"/>
      <c r="Z459" s="13"/>
      <c r="AA459" s="13"/>
      <c r="AB459" s="13"/>
      <c r="AC459" s="13"/>
      <c r="AD459" s="13"/>
      <c r="AE459" s="13"/>
      <c r="AT459" s="240" t="s">
        <v>190</v>
      </c>
      <c r="AU459" s="240" t="s">
        <v>89</v>
      </c>
      <c r="AV459" s="13" t="s">
        <v>83</v>
      </c>
      <c r="AW459" s="13" t="s">
        <v>5</v>
      </c>
      <c r="AX459" s="13" t="s">
        <v>78</v>
      </c>
      <c r="AY459" s="240" t="s">
        <v>181</v>
      </c>
    </row>
    <row r="460" spans="1:51" s="14" customFormat="1" ht="12">
      <c r="A460" s="14"/>
      <c r="B460" s="241"/>
      <c r="C460" s="242"/>
      <c r="D460" s="232" t="s">
        <v>190</v>
      </c>
      <c r="E460" s="243" t="s">
        <v>1</v>
      </c>
      <c r="F460" s="244" t="s">
        <v>630</v>
      </c>
      <c r="G460" s="242"/>
      <c r="H460" s="245">
        <v>16</v>
      </c>
      <c r="I460" s="246"/>
      <c r="J460" s="246"/>
      <c r="K460" s="242"/>
      <c r="L460" s="242"/>
      <c r="M460" s="247"/>
      <c r="N460" s="248"/>
      <c r="O460" s="249"/>
      <c r="P460" s="249"/>
      <c r="Q460" s="249"/>
      <c r="R460" s="249"/>
      <c r="S460" s="249"/>
      <c r="T460" s="249"/>
      <c r="U460" s="249"/>
      <c r="V460" s="249"/>
      <c r="W460" s="249"/>
      <c r="X460" s="250"/>
      <c r="Y460" s="14"/>
      <c r="Z460" s="14"/>
      <c r="AA460" s="14"/>
      <c r="AB460" s="14"/>
      <c r="AC460" s="14"/>
      <c r="AD460" s="14"/>
      <c r="AE460" s="14"/>
      <c r="AT460" s="251" t="s">
        <v>190</v>
      </c>
      <c r="AU460" s="251" t="s">
        <v>89</v>
      </c>
      <c r="AV460" s="14" t="s">
        <v>89</v>
      </c>
      <c r="AW460" s="14" t="s">
        <v>5</v>
      </c>
      <c r="AX460" s="14" t="s">
        <v>78</v>
      </c>
      <c r="AY460" s="251" t="s">
        <v>181</v>
      </c>
    </row>
    <row r="461" spans="1:51" s="15" customFormat="1" ht="12">
      <c r="A461" s="15"/>
      <c r="B461" s="252"/>
      <c r="C461" s="253"/>
      <c r="D461" s="232" t="s">
        <v>190</v>
      </c>
      <c r="E461" s="254" t="s">
        <v>1</v>
      </c>
      <c r="F461" s="255" t="s">
        <v>193</v>
      </c>
      <c r="G461" s="253"/>
      <c r="H461" s="256">
        <v>16</v>
      </c>
      <c r="I461" s="257"/>
      <c r="J461" s="257"/>
      <c r="K461" s="253"/>
      <c r="L461" s="253"/>
      <c r="M461" s="258"/>
      <c r="N461" s="259"/>
      <c r="O461" s="260"/>
      <c r="P461" s="260"/>
      <c r="Q461" s="260"/>
      <c r="R461" s="260"/>
      <c r="S461" s="260"/>
      <c r="T461" s="260"/>
      <c r="U461" s="260"/>
      <c r="V461" s="260"/>
      <c r="W461" s="260"/>
      <c r="X461" s="261"/>
      <c r="Y461" s="15"/>
      <c r="Z461" s="15"/>
      <c r="AA461" s="15"/>
      <c r="AB461" s="15"/>
      <c r="AC461" s="15"/>
      <c r="AD461" s="15"/>
      <c r="AE461" s="15"/>
      <c r="AT461" s="262" t="s">
        <v>190</v>
      </c>
      <c r="AU461" s="262" t="s">
        <v>89</v>
      </c>
      <c r="AV461" s="15" t="s">
        <v>188</v>
      </c>
      <c r="AW461" s="15" t="s">
        <v>5</v>
      </c>
      <c r="AX461" s="15" t="s">
        <v>83</v>
      </c>
      <c r="AY461" s="262" t="s">
        <v>181</v>
      </c>
    </row>
    <row r="462" spans="1:65" s="2" customFormat="1" ht="24.15" customHeight="1">
      <c r="A462" s="39"/>
      <c r="B462" s="40"/>
      <c r="C462" s="216" t="s">
        <v>631</v>
      </c>
      <c r="D462" s="216" t="s">
        <v>184</v>
      </c>
      <c r="E462" s="217" t="s">
        <v>632</v>
      </c>
      <c r="F462" s="218" t="s">
        <v>633</v>
      </c>
      <c r="G462" s="219" t="s">
        <v>388</v>
      </c>
      <c r="H462" s="284"/>
      <c r="I462" s="221"/>
      <c r="J462" s="221"/>
      <c r="K462" s="222">
        <f>ROUND(P462*H462,2)</f>
        <v>0</v>
      </c>
      <c r="L462" s="218" t="s">
        <v>187</v>
      </c>
      <c r="M462" s="45"/>
      <c r="N462" s="223" t="s">
        <v>1</v>
      </c>
      <c r="O462" s="224" t="s">
        <v>41</v>
      </c>
      <c r="P462" s="225">
        <f>I462+J462</f>
        <v>0</v>
      </c>
      <c r="Q462" s="225">
        <f>ROUND(I462*H462,2)</f>
        <v>0</v>
      </c>
      <c r="R462" s="225">
        <f>ROUND(J462*H462,2)</f>
        <v>0</v>
      </c>
      <c r="S462" s="92"/>
      <c r="T462" s="226">
        <f>S462*H462</f>
        <v>0</v>
      </c>
      <c r="U462" s="226">
        <v>0</v>
      </c>
      <c r="V462" s="226">
        <f>U462*H462</f>
        <v>0</v>
      </c>
      <c r="W462" s="226">
        <v>0</v>
      </c>
      <c r="X462" s="227">
        <f>W462*H462</f>
        <v>0</v>
      </c>
      <c r="Y462" s="39"/>
      <c r="Z462" s="39"/>
      <c r="AA462" s="39"/>
      <c r="AB462" s="39"/>
      <c r="AC462" s="39"/>
      <c r="AD462" s="39"/>
      <c r="AE462" s="39"/>
      <c r="AR462" s="228" t="s">
        <v>262</v>
      </c>
      <c r="AT462" s="228" t="s">
        <v>184</v>
      </c>
      <c r="AU462" s="228" t="s">
        <v>89</v>
      </c>
      <c r="AY462" s="18" t="s">
        <v>181</v>
      </c>
      <c r="BE462" s="229">
        <f>IF(O462="základní",K462,0)</f>
        <v>0</v>
      </c>
      <c r="BF462" s="229">
        <f>IF(O462="snížená",K462,0)</f>
        <v>0</v>
      </c>
      <c r="BG462" s="229">
        <f>IF(O462="zákl. přenesená",K462,0)</f>
        <v>0</v>
      </c>
      <c r="BH462" s="229">
        <f>IF(O462="sníž. přenesená",K462,0)</f>
        <v>0</v>
      </c>
      <c r="BI462" s="229">
        <f>IF(O462="nulová",K462,0)</f>
        <v>0</v>
      </c>
      <c r="BJ462" s="18" t="s">
        <v>83</v>
      </c>
      <c r="BK462" s="229">
        <f>ROUND(P462*H462,2)</f>
        <v>0</v>
      </c>
      <c r="BL462" s="18" t="s">
        <v>262</v>
      </c>
      <c r="BM462" s="228" t="s">
        <v>634</v>
      </c>
    </row>
    <row r="463" spans="1:63" s="12" customFormat="1" ht="22.8" customHeight="1">
      <c r="A463" s="12"/>
      <c r="B463" s="199"/>
      <c r="C463" s="200"/>
      <c r="D463" s="201" t="s">
        <v>77</v>
      </c>
      <c r="E463" s="214" t="s">
        <v>635</v>
      </c>
      <c r="F463" s="214" t="s">
        <v>636</v>
      </c>
      <c r="G463" s="200"/>
      <c r="H463" s="200"/>
      <c r="I463" s="203"/>
      <c r="J463" s="203"/>
      <c r="K463" s="215">
        <f>BK463</f>
        <v>0</v>
      </c>
      <c r="L463" s="200"/>
      <c r="M463" s="205"/>
      <c r="N463" s="206"/>
      <c r="O463" s="207"/>
      <c r="P463" s="207"/>
      <c r="Q463" s="208">
        <f>SUM(Q464:Q481)</f>
        <v>0</v>
      </c>
      <c r="R463" s="208">
        <f>SUM(R464:R481)</f>
        <v>0</v>
      </c>
      <c r="S463" s="207"/>
      <c r="T463" s="209">
        <f>SUM(T464:T481)</f>
        <v>0</v>
      </c>
      <c r="U463" s="207"/>
      <c r="V463" s="209">
        <f>SUM(V464:V481)</f>
        <v>0.7704</v>
      </c>
      <c r="W463" s="207"/>
      <c r="X463" s="210">
        <f>SUM(X464:X481)</f>
        <v>0.24</v>
      </c>
      <c r="Y463" s="12"/>
      <c r="Z463" s="12"/>
      <c r="AA463" s="12"/>
      <c r="AB463" s="12"/>
      <c r="AC463" s="12"/>
      <c r="AD463" s="12"/>
      <c r="AE463" s="12"/>
      <c r="AR463" s="211" t="s">
        <v>89</v>
      </c>
      <c r="AT463" s="212" t="s">
        <v>77</v>
      </c>
      <c r="AU463" s="212" t="s">
        <v>83</v>
      </c>
      <c r="AY463" s="211" t="s">
        <v>181</v>
      </c>
      <c r="BK463" s="213">
        <f>SUM(BK464:BK481)</f>
        <v>0</v>
      </c>
    </row>
    <row r="464" spans="1:65" s="2" customFormat="1" ht="24.15" customHeight="1">
      <c r="A464" s="39"/>
      <c r="B464" s="40"/>
      <c r="C464" s="216" t="s">
        <v>637</v>
      </c>
      <c r="D464" s="216" t="s">
        <v>184</v>
      </c>
      <c r="E464" s="217" t="s">
        <v>638</v>
      </c>
      <c r="F464" s="218" t="s">
        <v>639</v>
      </c>
      <c r="G464" s="219" t="s">
        <v>121</v>
      </c>
      <c r="H464" s="220">
        <v>8</v>
      </c>
      <c r="I464" s="221"/>
      <c r="J464" s="221"/>
      <c r="K464" s="222">
        <f>ROUND(P464*H464,2)</f>
        <v>0</v>
      </c>
      <c r="L464" s="218" t="s">
        <v>187</v>
      </c>
      <c r="M464" s="45"/>
      <c r="N464" s="223" t="s">
        <v>1</v>
      </c>
      <c r="O464" s="224" t="s">
        <v>41</v>
      </c>
      <c r="P464" s="225">
        <f>I464+J464</f>
        <v>0</v>
      </c>
      <c r="Q464" s="225">
        <f>ROUND(I464*H464,2)</f>
        <v>0</v>
      </c>
      <c r="R464" s="225">
        <f>ROUND(J464*H464,2)</f>
        <v>0</v>
      </c>
      <c r="S464" s="92"/>
      <c r="T464" s="226">
        <f>S464*H464</f>
        <v>0</v>
      </c>
      <c r="U464" s="226">
        <v>0</v>
      </c>
      <c r="V464" s="226">
        <f>U464*H464</f>
        <v>0</v>
      </c>
      <c r="W464" s="226">
        <v>0</v>
      </c>
      <c r="X464" s="227">
        <f>W464*H464</f>
        <v>0</v>
      </c>
      <c r="Y464" s="39"/>
      <c r="Z464" s="39"/>
      <c r="AA464" s="39"/>
      <c r="AB464" s="39"/>
      <c r="AC464" s="39"/>
      <c r="AD464" s="39"/>
      <c r="AE464" s="39"/>
      <c r="AR464" s="228" t="s">
        <v>262</v>
      </c>
      <c r="AT464" s="228" t="s">
        <v>184</v>
      </c>
      <c r="AU464" s="228" t="s">
        <v>89</v>
      </c>
      <c r="AY464" s="18" t="s">
        <v>181</v>
      </c>
      <c r="BE464" s="229">
        <f>IF(O464="základní",K464,0)</f>
        <v>0</v>
      </c>
      <c r="BF464" s="229">
        <f>IF(O464="snížená",K464,0)</f>
        <v>0</v>
      </c>
      <c r="BG464" s="229">
        <f>IF(O464="zákl. přenesená",K464,0)</f>
        <v>0</v>
      </c>
      <c r="BH464" s="229">
        <f>IF(O464="sníž. přenesená",K464,0)</f>
        <v>0</v>
      </c>
      <c r="BI464" s="229">
        <f>IF(O464="nulová",K464,0)</f>
        <v>0</v>
      </c>
      <c r="BJ464" s="18" t="s">
        <v>83</v>
      </c>
      <c r="BK464" s="229">
        <f>ROUND(P464*H464,2)</f>
        <v>0</v>
      </c>
      <c r="BL464" s="18" t="s">
        <v>262</v>
      </c>
      <c r="BM464" s="228" t="s">
        <v>640</v>
      </c>
    </row>
    <row r="465" spans="1:51" s="13" customFormat="1" ht="12">
      <c r="A465" s="13"/>
      <c r="B465" s="230"/>
      <c r="C465" s="231"/>
      <c r="D465" s="232" t="s">
        <v>190</v>
      </c>
      <c r="E465" s="233" t="s">
        <v>1</v>
      </c>
      <c r="F465" s="234" t="s">
        <v>641</v>
      </c>
      <c r="G465" s="231"/>
      <c r="H465" s="233" t="s">
        <v>1</v>
      </c>
      <c r="I465" s="235"/>
      <c r="J465" s="235"/>
      <c r="K465" s="231"/>
      <c r="L465" s="231"/>
      <c r="M465" s="236"/>
      <c r="N465" s="237"/>
      <c r="O465" s="238"/>
      <c r="P465" s="238"/>
      <c r="Q465" s="238"/>
      <c r="R465" s="238"/>
      <c r="S465" s="238"/>
      <c r="T465" s="238"/>
      <c r="U465" s="238"/>
      <c r="V465" s="238"/>
      <c r="W465" s="238"/>
      <c r="X465" s="239"/>
      <c r="Y465" s="13"/>
      <c r="Z465" s="13"/>
      <c r="AA465" s="13"/>
      <c r="AB465" s="13"/>
      <c r="AC465" s="13"/>
      <c r="AD465" s="13"/>
      <c r="AE465" s="13"/>
      <c r="AT465" s="240" t="s">
        <v>190</v>
      </c>
      <c r="AU465" s="240" t="s">
        <v>89</v>
      </c>
      <c r="AV465" s="13" t="s">
        <v>83</v>
      </c>
      <c r="AW465" s="13" t="s">
        <v>5</v>
      </c>
      <c r="AX465" s="13" t="s">
        <v>78</v>
      </c>
      <c r="AY465" s="240" t="s">
        <v>181</v>
      </c>
    </row>
    <row r="466" spans="1:51" s="14" customFormat="1" ht="12">
      <c r="A466" s="14"/>
      <c r="B466" s="241"/>
      <c r="C466" s="242"/>
      <c r="D466" s="232" t="s">
        <v>190</v>
      </c>
      <c r="E466" s="243" t="s">
        <v>1</v>
      </c>
      <c r="F466" s="244" t="s">
        <v>197</v>
      </c>
      <c r="G466" s="242"/>
      <c r="H466" s="245">
        <v>8</v>
      </c>
      <c r="I466" s="246"/>
      <c r="J466" s="246"/>
      <c r="K466" s="242"/>
      <c r="L466" s="242"/>
      <c r="M466" s="247"/>
      <c r="N466" s="248"/>
      <c r="O466" s="249"/>
      <c r="P466" s="249"/>
      <c r="Q466" s="249"/>
      <c r="R466" s="249"/>
      <c r="S466" s="249"/>
      <c r="T466" s="249"/>
      <c r="U466" s="249"/>
      <c r="V466" s="249"/>
      <c r="W466" s="249"/>
      <c r="X466" s="250"/>
      <c r="Y466" s="14"/>
      <c r="Z466" s="14"/>
      <c r="AA466" s="14"/>
      <c r="AB466" s="14"/>
      <c r="AC466" s="14"/>
      <c r="AD466" s="14"/>
      <c r="AE466" s="14"/>
      <c r="AT466" s="251" t="s">
        <v>190</v>
      </c>
      <c r="AU466" s="251" t="s">
        <v>89</v>
      </c>
      <c r="AV466" s="14" t="s">
        <v>89</v>
      </c>
      <c r="AW466" s="14" t="s">
        <v>5</v>
      </c>
      <c r="AX466" s="14" t="s">
        <v>78</v>
      </c>
      <c r="AY466" s="251" t="s">
        <v>181</v>
      </c>
    </row>
    <row r="467" spans="1:51" s="15" customFormat="1" ht="12">
      <c r="A467" s="15"/>
      <c r="B467" s="252"/>
      <c r="C467" s="253"/>
      <c r="D467" s="232" t="s">
        <v>190</v>
      </c>
      <c r="E467" s="254" t="s">
        <v>1</v>
      </c>
      <c r="F467" s="255" t="s">
        <v>193</v>
      </c>
      <c r="G467" s="253"/>
      <c r="H467" s="256">
        <v>8</v>
      </c>
      <c r="I467" s="257"/>
      <c r="J467" s="257"/>
      <c r="K467" s="253"/>
      <c r="L467" s="253"/>
      <c r="M467" s="258"/>
      <c r="N467" s="259"/>
      <c r="O467" s="260"/>
      <c r="P467" s="260"/>
      <c r="Q467" s="260"/>
      <c r="R467" s="260"/>
      <c r="S467" s="260"/>
      <c r="T467" s="260"/>
      <c r="U467" s="260"/>
      <c r="V467" s="260"/>
      <c r="W467" s="260"/>
      <c r="X467" s="261"/>
      <c r="Y467" s="15"/>
      <c r="Z467" s="15"/>
      <c r="AA467" s="15"/>
      <c r="AB467" s="15"/>
      <c r="AC467" s="15"/>
      <c r="AD467" s="15"/>
      <c r="AE467" s="15"/>
      <c r="AT467" s="262" t="s">
        <v>190</v>
      </c>
      <c r="AU467" s="262" t="s">
        <v>89</v>
      </c>
      <c r="AV467" s="15" t="s">
        <v>188</v>
      </c>
      <c r="AW467" s="15" t="s">
        <v>5</v>
      </c>
      <c r="AX467" s="15" t="s">
        <v>83</v>
      </c>
      <c r="AY467" s="262" t="s">
        <v>181</v>
      </c>
    </row>
    <row r="468" spans="1:65" s="2" customFormat="1" ht="37.8" customHeight="1">
      <c r="A468" s="39"/>
      <c r="B468" s="40"/>
      <c r="C468" s="263" t="s">
        <v>642</v>
      </c>
      <c r="D468" s="263" t="s">
        <v>194</v>
      </c>
      <c r="E468" s="264" t="s">
        <v>643</v>
      </c>
      <c r="F468" s="265" t="s">
        <v>644</v>
      </c>
      <c r="G468" s="266" t="s">
        <v>121</v>
      </c>
      <c r="H468" s="267">
        <v>8</v>
      </c>
      <c r="I468" s="268"/>
      <c r="J468" s="269"/>
      <c r="K468" s="270">
        <f>ROUND(P468*H468,2)</f>
        <v>0</v>
      </c>
      <c r="L468" s="265" t="s">
        <v>187</v>
      </c>
      <c r="M468" s="271"/>
      <c r="N468" s="272" t="s">
        <v>1</v>
      </c>
      <c r="O468" s="224" t="s">
        <v>41</v>
      </c>
      <c r="P468" s="225">
        <f>I468+J468</f>
        <v>0</v>
      </c>
      <c r="Q468" s="225">
        <f>ROUND(I468*H468,2)</f>
        <v>0</v>
      </c>
      <c r="R468" s="225">
        <f>ROUND(J468*H468,2)</f>
        <v>0</v>
      </c>
      <c r="S468" s="92"/>
      <c r="T468" s="226">
        <f>S468*H468</f>
        <v>0</v>
      </c>
      <c r="U468" s="226">
        <v>0.0963</v>
      </c>
      <c r="V468" s="226">
        <f>U468*H468</f>
        <v>0.7704</v>
      </c>
      <c r="W468" s="226">
        <v>0</v>
      </c>
      <c r="X468" s="227">
        <f>W468*H468</f>
        <v>0</v>
      </c>
      <c r="Y468" s="39"/>
      <c r="Z468" s="39"/>
      <c r="AA468" s="39"/>
      <c r="AB468" s="39"/>
      <c r="AC468" s="39"/>
      <c r="AD468" s="39"/>
      <c r="AE468" s="39"/>
      <c r="AR468" s="228" t="s">
        <v>323</v>
      </c>
      <c r="AT468" s="228" t="s">
        <v>194</v>
      </c>
      <c r="AU468" s="228" t="s">
        <v>89</v>
      </c>
      <c r="AY468" s="18" t="s">
        <v>181</v>
      </c>
      <c r="BE468" s="229">
        <f>IF(O468="základní",K468,0)</f>
        <v>0</v>
      </c>
      <c r="BF468" s="229">
        <f>IF(O468="snížená",K468,0)</f>
        <v>0</v>
      </c>
      <c r="BG468" s="229">
        <f>IF(O468="zákl. přenesená",K468,0)</f>
        <v>0</v>
      </c>
      <c r="BH468" s="229">
        <f>IF(O468="sníž. přenesená",K468,0)</f>
        <v>0</v>
      </c>
      <c r="BI468" s="229">
        <f>IF(O468="nulová",K468,0)</f>
        <v>0</v>
      </c>
      <c r="BJ468" s="18" t="s">
        <v>83</v>
      </c>
      <c r="BK468" s="229">
        <f>ROUND(P468*H468,2)</f>
        <v>0</v>
      </c>
      <c r="BL468" s="18" t="s">
        <v>262</v>
      </c>
      <c r="BM468" s="228" t="s">
        <v>645</v>
      </c>
    </row>
    <row r="469" spans="1:51" s="13" customFormat="1" ht="12">
      <c r="A469" s="13"/>
      <c r="B469" s="230"/>
      <c r="C469" s="231"/>
      <c r="D469" s="232" t="s">
        <v>190</v>
      </c>
      <c r="E469" s="233" t="s">
        <v>1</v>
      </c>
      <c r="F469" s="234" t="s">
        <v>641</v>
      </c>
      <c r="G469" s="231"/>
      <c r="H469" s="233" t="s">
        <v>1</v>
      </c>
      <c r="I469" s="235"/>
      <c r="J469" s="235"/>
      <c r="K469" s="231"/>
      <c r="L469" s="231"/>
      <c r="M469" s="236"/>
      <c r="N469" s="237"/>
      <c r="O469" s="238"/>
      <c r="P469" s="238"/>
      <c r="Q469" s="238"/>
      <c r="R469" s="238"/>
      <c r="S469" s="238"/>
      <c r="T469" s="238"/>
      <c r="U469" s="238"/>
      <c r="V469" s="238"/>
      <c r="W469" s="238"/>
      <c r="X469" s="239"/>
      <c r="Y469" s="13"/>
      <c r="Z469" s="13"/>
      <c r="AA469" s="13"/>
      <c r="AB469" s="13"/>
      <c r="AC469" s="13"/>
      <c r="AD469" s="13"/>
      <c r="AE469" s="13"/>
      <c r="AT469" s="240" t="s">
        <v>190</v>
      </c>
      <c r="AU469" s="240" t="s">
        <v>89</v>
      </c>
      <c r="AV469" s="13" t="s">
        <v>83</v>
      </c>
      <c r="AW469" s="13" t="s">
        <v>5</v>
      </c>
      <c r="AX469" s="13" t="s">
        <v>78</v>
      </c>
      <c r="AY469" s="240" t="s">
        <v>181</v>
      </c>
    </row>
    <row r="470" spans="1:51" s="14" customFormat="1" ht="12">
      <c r="A470" s="14"/>
      <c r="B470" s="241"/>
      <c r="C470" s="242"/>
      <c r="D470" s="232" t="s">
        <v>190</v>
      </c>
      <c r="E470" s="243" t="s">
        <v>1</v>
      </c>
      <c r="F470" s="244" t="s">
        <v>197</v>
      </c>
      <c r="G470" s="242"/>
      <c r="H470" s="245">
        <v>8</v>
      </c>
      <c r="I470" s="246"/>
      <c r="J470" s="246"/>
      <c r="K470" s="242"/>
      <c r="L470" s="242"/>
      <c r="M470" s="247"/>
      <c r="N470" s="248"/>
      <c r="O470" s="249"/>
      <c r="P470" s="249"/>
      <c r="Q470" s="249"/>
      <c r="R470" s="249"/>
      <c r="S470" s="249"/>
      <c r="T470" s="249"/>
      <c r="U470" s="249"/>
      <c r="V470" s="249"/>
      <c r="W470" s="249"/>
      <c r="X470" s="250"/>
      <c r="Y470" s="14"/>
      <c r="Z470" s="14"/>
      <c r="AA470" s="14"/>
      <c r="AB470" s="14"/>
      <c r="AC470" s="14"/>
      <c r="AD470" s="14"/>
      <c r="AE470" s="14"/>
      <c r="AT470" s="251" t="s">
        <v>190</v>
      </c>
      <c r="AU470" s="251" t="s">
        <v>89</v>
      </c>
      <c r="AV470" s="14" t="s">
        <v>89</v>
      </c>
      <c r="AW470" s="14" t="s">
        <v>5</v>
      </c>
      <c r="AX470" s="14" t="s">
        <v>78</v>
      </c>
      <c r="AY470" s="251" t="s">
        <v>181</v>
      </c>
    </row>
    <row r="471" spans="1:51" s="15" customFormat="1" ht="12">
      <c r="A471" s="15"/>
      <c r="B471" s="252"/>
      <c r="C471" s="253"/>
      <c r="D471" s="232" t="s">
        <v>190</v>
      </c>
      <c r="E471" s="254" t="s">
        <v>1</v>
      </c>
      <c r="F471" s="255" t="s">
        <v>193</v>
      </c>
      <c r="G471" s="253"/>
      <c r="H471" s="256">
        <v>8</v>
      </c>
      <c r="I471" s="257"/>
      <c r="J471" s="257"/>
      <c r="K471" s="253"/>
      <c r="L471" s="253"/>
      <c r="M471" s="258"/>
      <c r="N471" s="259"/>
      <c r="O471" s="260"/>
      <c r="P471" s="260"/>
      <c r="Q471" s="260"/>
      <c r="R471" s="260"/>
      <c r="S471" s="260"/>
      <c r="T471" s="260"/>
      <c r="U471" s="260"/>
      <c r="V471" s="260"/>
      <c r="W471" s="260"/>
      <c r="X471" s="261"/>
      <c r="Y471" s="15"/>
      <c r="Z471" s="15"/>
      <c r="AA471" s="15"/>
      <c r="AB471" s="15"/>
      <c r="AC471" s="15"/>
      <c r="AD471" s="15"/>
      <c r="AE471" s="15"/>
      <c r="AT471" s="262" t="s">
        <v>190</v>
      </c>
      <c r="AU471" s="262" t="s">
        <v>89</v>
      </c>
      <c r="AV471" s="15" t="s">
        <v>188</v>
      </c>
      <c r="AW471" s="15" t="s">
        <v>5</v>
      </c>
      <c r="AX471" s="15" t="s">
        <v>83</v>
      </c>
      <c r="AY471" s="262" t="s">
        <v>181</v>
      </c>
    </row>
    <row r="472" spans="1:65" s="2" customFormat="1" ht="24.15" customHeight="1">
      <c r="A472" s="39"/>
      <c r="B472" s="40"/>
      <c r="C472" s="216" t="s">
        <v>646</v>
      </c>
      <c r="D472" s="216" t="s">
        <v>184</v>
      </c>
      <c r="E472" s="217" t="s">
        <v>647</v>
      </c>
      <c r="F472" s="218" t="s">
        <v>648</v>
      </c>
      <c r="G472" s="219" t="s">
        <v>121</v>
      </c>
      <c r="H472" s="220">
        <v>8</v>
      </c>
      <c r="I472" s="221"/>
      <c r="J472" s="221"/>
      <c r="K472" s="222">
        <f>ROUND(P472*H472,2)</f>
        <v>0</v>
      </c>
      <c r="L472" s="218" t="s">
        <v>187</v>
      </c>
      <c r="M472" s="45"/>
      <c r="N472" s="223" t="s">
        <v>1</v>
      </c>
      <c r="O472" s="224" t="s">
        <v>41</v>
      </c>
      <c r="P472" s="225">
        <f>I472+J472</f>
        <v>0</v>
      </c>
      <c r="Q472" s="225">
        <f>ROUND(I472*H472,2)</f>
        <v>0</v>
      </c>
      <c r="R472" s="225">
        <f>ROUND(J472*H472,2)</f>
        <v>0</v>
      </c>
      <c r="S472" s="92"/>
      <c r="T472" s="226">
        <f>S472*H472</f>
        <v>0</v>
      </c>
      <c r="U472" s="226">
        <v>0</v>
      </c>
      <c r="V472" s="226">
        <f>U472*H472</f>
        <v>0</v>
      </c>
      <c r="W472" s="226">
        <v>0.03</v>
      </c>
      <c r="X472" s="227">
        <f>W472*H472</f>
        <v>0.24</v>
      </c>
      <c r="Y472" s="39"/>
      <c r="Z472" s="39"/>
      <c r="AA472" s="39"/>
      <c r="AB472" s="39"/>
      <c r="AC472" s="39"/>
      <c r="AD472" s="39"/>
      <c r="AE472" s="39"/>
      <c r="AR472" s="228" t="s">
        <v>262</v>
      </c>
      <c r="AT472" s="228" t="s">
        <v>184</v>
      </c>
      <c r="AU472" s="228" t="s">
        <v>89</v>
      </c>
      <c r="AY472" s="18" t="s">
        <v>181</v>
      </c>
      <c r="BE472" s="229">
        <f>IF(O472="základní",K472,0)</f>
        <v>0</v>
      </c>
      <c r="BF472" s="229">
        <f>IF(O472="snížená",K472,0)</f>
        <v>0</v>
      </c>
      <c r="BG472" s="229">
        <f>IF(O472="zákl. přenesená",K472,0)</f>
        <v>0</v>
      </c>
      <c r="BH472" s="229">
        <f>IF(O472="sníž. přenesená",K472,0)</f>
        <v>0</v>
      </c>
      <c r="BI472" s="229">
        <f>IF(O472="nulová",K472,0)</f>
        <v>0</v>
      </c>
      <c r="BJ472" s="18" t="s">
        <v>83</v>
      </c>
      <c r="BK472" s="229">
        <f>ROUND(P472*H472,2)</f>
        <v>0</v>
      </c>
      <c r="BL472" s="18" t="s">
        <v>262</v>
      </c>
      <c r="BM472" s="228" t="s">
        <v>649</v>
      </c>
    </row>
    <row r="473" spans="1:51" s="13" customFormat="1" ht="12">
      <c r="A473" s="13"/>
      <c r="B473" s="230"/>
      <c r="C473" s="231"/>
      <c r="D473" s="232" t="s">
        <v>190</v>
      </c>
      <c r="E473" s="233" t="s">
        <v>1</v>
      </c>
      <c r="F473" s="234" t="s">
        <v>641</v>
      </c>
      <c r="G473" s="231"/>
      <c r="H473" s="233" t="s">
        <v>1</v>
      </c>
      <c r="I473" s="235"/>
      <c r="J473" s="235"/>
      <c r="K473" s="231"/>
      <c r="L473" s="231"/>
      <c r="M473" s="236"/>
      <c r="N473" s="237"/>
      <c r="O473" s="238"/>
      <c r="P473" s="238"/>
      <c r="Q473" s="238"/>
      <c r="R473" s="238"/>
      <c r="S473" s="238"/>
      <c r="T473" s="238"/>
      <c r="U473" s="238"/>
      <c r="V473" s="238"/>
      <c r="W473" s="238"/>
      <c r="X473" s="239"/>
      <c r="Y473" s="13"/>
      <c r="Z473" s="13"/>
      <c r="AA473" s="13"/>
      <c r="AB473" s="13"/>
      <c r="AC473" s="13"/>
      <c r="AD473" s="13"/>
      <c r="AE473" s="13"/>
      <c r="AT473" s="240" t="s">
        <v>190</v>
      </c>
      <c r="AU473" s="240" t="s">
        <v>89</v>
      </c>
      <c r="AV473" s="13" t="s">
        <v>83</v>
      </c>
      <c r="AW473" s="13" t="s">
        <v>5</v>
      </c>
      <c r="AX473" s="13" t="s">
        <v>78</v>
      </c>
      <c r="AY473" s="240" t="s">
        <v>181</v>
      </c>
    </row>
    <row r="474" spans="1:51" s="14" customFormat="1" ht="12">
      <c r="A474" s="14"/>
      <c r="B474" s="241"/>
      <c r="C474" s="242"/>
      <c r="D474" s="232" t="s">
        <v>190</v>
      </c>
      <c r="E474" s="243" t="s">
        <v>1</v>
      </c>
      <c r="F474" s="244" t="s">
        <v>197</v>
      </c>
      <c r="G474" s="242"/>
      <c r="H474" s="245">
        <v>8</v>
      </c>
      <c r="I474" s="246"/>
      <c r="J474" s="246"/>
      <c r="K474" s="242"/>
      <c r="L474" s="242"/>
      <c r="M474" s="247"/>
      <c r="N474" s="248"/>
      <c r="O474" s="249"/>
      <c r="P474" s="249"/>
      <c r="Q474" s="249"/>
      <c r="R474" s="249"/>
      <c r="S474" s="249"/>
      <c r="T474" s="249"/>
      <c r="U474" s="249"/>
      <c r="V474" s="249"/>
      <c r="W474" s="249"/>
      <c r="X474" s="250"/>
      <c r="Y474" s="14"/>
      <c r="Z474" s="14"/>
      <c r="AA474" s="14"/>
      <c r="AB474" s="14"/>
      <c r="AC474" s="14"/>
      <c r="AD474" s="14"/>
      <c r="AE474" s="14"/>
      <c r="AT474" s="251" t="s">
        <v>190</v>
      </c>
      <c r="AU474" s="251" t="s">
        <v>89</v>
      </c>
      <c r="AV474" s="14" t="s">
        <v>89</v>
      </c>
      <c r="AW474" s="14" t="s">
        <v>5</v>
      </c>
      <c r="AX474" s="14" t="s">
        <v>78</v>
      </c>
      <c r="AY474" s="251" t="s">
        <v>181</v>
      </c>
    </row>
    <row r="475" spans="1:51" s="15" customFormat="1" ht="12">
      <c r="A475" s="15"/>
      <c r="B475" s="252"/>
      <c r="C475" s="253"/>
      <c r="D475" s="232" t="s">
        <v>190</v>
      </c>
      <c r="E475" s="254" t="s">
        <v>1</v>
      </c>
      <c r="F475" s="255" t="s">
        <v>193</v>
      </c>
      <c r="G475" s="253"/>
      <c r="H475" s="256">
        <v>8</v>
      </c>
      <c r="I475" s="257"/>
      <c r="J475" s="257"/>
      <c r="K475" s="253"/>
      <c r="L475" s="253"/>
      <c r="M475" s="258"/>
      <c r="N475" s="259"/>
      <c r="O475" s="260"/>
      <c r="P475" s="260"/>
      <c r="Q475" s="260"/>
      <c r="R475" s="260"/>
      <c r="S475" s="260"/>
      <c r="T475" s="260"/>
      <c r="U475" s="260"/>
      <c r="V475" s="260"/>
      <c r="W475" s="260"/>
      <c r="X475" s="261"/>
      <c r="Y475" s="15"/>
      <c r="Z475" s="15"/>
      <c r="AA475" s="15"/>
      <c r="AB475" s="15"/>
      <c r="AC475" s="15"/>
      <c r="AD475" s="15"/>
      <c r="AE475" s="15"/>
      <c r="AT475" s="262" t="s">
        <v>190</v>
      </c>
      <c r="AU475" s="262" t="s">
        <v>89</v>
      </c>
      <c r="AV475" s="15" t="s">
        <v>188</v>
      </c>
      <c r="AW475" s="15" t="s">
        <v>5</v>
      </c>
      <c r="AX475" s="15" t="s">
        <v>83</v>
      </c>
      <c r="AY475" s="262" t="s">
        <v>181</v>
      </c>
    </row>
    <row r="476" spans="1:65" s="2" customFormat="1" ht="24.15" customHeight="1">
      <c r="A476" s="39"/>
      <c r="B476" s="40"/>
      <c r="C476" s="216" t="s">
        <v>650</v>
      </c>
      <c r="D476" s="216" t="s">
        <v>184</v>
      </c>
      <c r="E476" s="217" t="s">
        <v>651</v>
      </c>
      <c r="F476" s="218" t="s">
        <v>652</v>
      </c>
      <c r="G476" s="219" t="s">
        <v>121</v>
      </c>
      <c r="H476" s="220">
        <v>8</v>
      </c>
      <c r="I476" s="221"/>
      <c r="J476" s="221"/>
      <c r="K476" s="222">
        <f>ROUND(P476*H476,2)</f>
        <v>0</v>
      </c>
      <c r="L476" s="218" t="s">
        <v>187</v>
      </c>
      <c r="M476" s="45"/>
      <c r="N476" s="223" t="s">
        <v>1</v>
      </c>
      <c r="O476" s="224" t="s">
        <v>41</v>
      </c>
      <c r="P476" s="225">
        <f>I476+J476</f>
        <v>0</v>
      </c>
      <c r="Q476" s="225">
        <f>ROUND(I476*H476,2)</f>
        <v>0</v>
      </c>
      <c r="R476" s="225">
        <f>ROUND(J476*H476,2)</f>
        <v>0</v>
      </c>
      <c r="S476" s="92"/>
      <c r="T476" s="226">
        <f>S476*H476</f>
        <v>0</v>
      </c>
      <c r="U476" s="226">
        <v>0</v>
      </c>
      <c r="V476" s="226">
        <f>U476*H476</f>
        <v>0</v>
      </c>
      <c r="W476" s="226">
        <v>0</v>
      </c>
      <c r="X476" s="227">
        <f>W476*H476</f>
        <v>0</v>
      </c>
      <c r="Y476" s="39"/>
      <c r="Z476" s="39"/>
      <c r="AA476" s="39"/>
      <c r="AB476" s="39"/>
      <c r="AC476" s="39"/>
      <c r="AD476" s="39"/>
      <c r="AE476" s="39"/>
      <c r="AR476" s="228" t="s">
        <v>262</v>
      </c>
      <c r="AT476" s="228" t="s">
        <v>184</v>
      </c>
      <c r="AU476" s="228" t="s">
        <v>89</v>
      </c>
      <c r="AY476" s="18" t="s">
        <v>181</v>
      </c>
      <c r="BE476" s="229">
        <f>IF(O476="základní",K476,0)</f>
        <v>0</v>
      </c>
      <c r="BF476" s="229">
        <f>IF(O476="snížená",K476,0)</f>
        <v>0</v>
      </c>
      <c r="BG476" s="229">
        <f>IF(O476="zákl. přenesená",K476,0)</f>
        <v>0</v>
      </c>
      <c r="BH476" s="229">
        <f>IF(O476="sníž. přenesená",K476,0)</f>
        <v>0</v>
      </c>
      <c r="BI476" s="229">
        <f>IF(O476="nulová",K476,0)</f>
        <v>0</v>
      </c>
      <c r="BJ476" s="18" t="s">
        <v>83</v>
      </c>
      <c r="BK476" s="229">
        <f>ROUND(P476*H476,2)</f>
        <v>0</v>
      </c>
      <c r="BL476" s="18" t="s">
        <v>262</v>
      </c>
      <c r="BM476" s="228" t="s">
        <v>653</v>
      </c>
    </row>
    <row r="477" spans="1:51" s="13" customFormat="1" ht="12">
      <c r="A477" s="13"/>
      <c r="B477" s="230"/>
      <c r="C477" s="231"/>
      <c r="D477" s="232" t="s">
        <v>190</v>
      </c>
      <c r="E477" s="233" t="s">
        <v>1</v>
      </c>
      <c r="F477" s="234" t="s">
        <v>641</v>
      </c>
      <c r="G477" s="231"/>
      <c r="H477" s="233" t="s">
        <v>1</v>
      </c>
      <c r="I477" s="235"/>
      <c r="J477" s="235"/>
      <c r="K477" s="231"/>
      <c r="L477" s="231"/>
      <c r="M477" s="236"/>
      <c r="N477" s="237"/>
      <c r="O477" s="238"/>
      <c r="P477" s="238"/>
      <c r="Q477" s="238"/>
      <c r="R477" s="238"/>
      <c r="S477" s="238"/>
      <c r="T477" s="238"/>
      <c r="U477" s="238"/>
      <c r="V477" s="238"/>
      <c r="W477" s="238"/>
      <c r="X477" s="239"/>
      <c r="Y477" s="13"/>
      <c r="Z477" s="13"/>
      <c r="AA477" s="13"/>
      <c r="AB477" s="13"/>
      <c r="AC477" s="13"/>
      <c r="AD477" s="13"/>
      <c r="AE477" s="13"/>
      <c r="AT477" s="240" t="s">
        <v>190</v>
      </c>
      <c r="AU477" s="240" t="s">
        <v>89</v>
      </c>
      <c r="AV477" s="13" t="s">
        <v>83</v>
      </c>
      <c r="AW477" s="13" t="s">
        <v>5</v>
      </c>
      <c r="AX477" s="13" t="s">
        <v>78</v>
      </c>
      <c r="AY477" s="240" t="s">
        <v>181</v>
      </c>
    </row>
    <row r="478" spans="1:51" s="14" customFormat="1" ht="12">
      <c r="A478" s="14"/>
      <c r="B478" s="241"/>
      <c r="C478" s="242"/>
      <c r="D478" s="232" t="s">
        <v>190</v>
      </c>
      <c r="E478" s="243" t="s">
        <v>1</v>
      </c>
      <c r="F478" s="244" t="s">
        <v>197</v>
      </c>
      <c r="G478" s="242"/>
      <c r="H478" s="245">
        <v>8</v>
      </c>
      <c r="I478" s="246"/>
      <c r="J478" s="246"/>
      <c r="K478" s="242"/>
      <c r="L478" s="242"/>
      <c r="M478" s="247"/>
      <c r="N478" s="248"/>
      <c r="O478" s="249"/>
      <c r="P478" s="249"/>
      <c r="Q478" s="249"/>
      <c r="R478" s="249"/>
      <c r="S478" s="249"/>
      <c r="T478" s="249"/>
      <c r="U478" s="249"/>
      <c r="V478" s="249"/>
      <c r="W478" s="249"/>
      <c r="X478" s="250"/>
      <c r="Y478" s="14"/>
      <c r="Z478" s="14"/>
      <c r="AA478" s="14"/>
      <c r="AB478" s="14"/>
      <c r="AC478" s="14"/>
      <c r="AD478" s="14"/>
      <c r="AE478" s="14"/>
      <c r="AT478" s="251" t="s">
        <v>190</v>
      </c>
      <c r="AU478" s="251" t="s">
        <v>89</v>
      </c>
      <c r="AV478" s="14" t="s">
        <v>89</v>
      </c>
      <c r="AW478" s="14" t="s">
        <v>5</v>
      </c>
      <c r="AX478" s="14" t="s">
        <v>78</v>
      </c>
      <c r="AY478" s="251" t="s">
        <v>181</v>
      </c>
    </row>
    <row r="479" spans="1:51" s="15" customFormat="1" ht="12">
      <c r="A479" s="15"/>
      <c r="B479" s="252"/>
      <c r="C479" s="253"/>
      <c r="D479" s="232" t="s">
        <v>190</v>
      </c>
      <c r="E479" s="254" t="s">
        <v>1</v>
      </c>
      <c r="F479" s="255" t="s">
        <v>193</v>
      </c>
      <c r="G479" s="253"/>
      <c r="H479" s="256">
        <v>8</v>
      </c>
      <c r="I479" s="257"/>
      <c r="J479" s="257"/>
      <c r="K479" s="253"/>
      <c r="L479" s="253"/>
      <c r="M479" s="258"/>
      <c r="N479" s="259"/>
      <c r="O479" s="260"/>
      <c r="P479" s="260"/>
      <c r="Q479" s="260"/>
      <c r="R479" s="260"/>
      <c r="S479" s="260"/>
      <c r="T479" s="260"/>
      <c r="U479" s="260"/>
      <c r="V479" s="260"/>
      <c r="W479" s="260"/>
      <c r="X479" s="261"/>
      <c r="Y479" s="15"/>
      <c r="Z479" s="15"/>
      <c r="AA479" s="15"/>
      <c r="AB479" s="15"/>
      <c r="AC479" s="15"/>
      <c r="AD479" s="15"/>
      <c r="AE479" s="15"/>
      <c r="AT479" s="262" t="s">
        <v>190</v>
      </c>
      <c r="AU479" s="262" t="s">
        <v>89</v>
      </c>
      <c r="AV479" s="15" t="s">
        <v>188</v>
      </c>
      <c r="AW479" s="15" t="s">
        <v>5</v>
      </c>
      <c r="AX479" s="15" t="s">
        <v>83</v>
      </c>
      <c r="AY479" s="262" t="s">
        <v>181</v>
      </c>
    </row>
    <row r="480" spans="1:65" s="2" customFormat="1" ht="37.8" customHeight="1">
      <c r="A480" s="39"/>
      <c r="B480" s="40"/>
      <c r="C480" s="216" t="s">
        <v>654</v>
      </c>
      <c r="D480" s="216" t="s">
        <v>184</v>
      </c>
      <c r="E480" s="217" t="s">
        <v>655</v>
      </c>
      <c r="F480" s="218" t="s">
        <v>656</v>
      </c>
      <c r="G480" s="219" t="s">
        <v>489</v>
      </c>
      <c r="H480" s="220">
        <v>1</v>
      </c>
      <c r="I480" s="221"/>
      <c r="J480" s="221"/>
      <c r="K480" s="222">
        <f>ROUND(P480*H480,2)</f>
        <v>0</v>
      </c>
      <c r="L480" s="218" t="s">
        <v>1</v>
      </c>
      <c r="M480" s="45"/>
      <c r="N480" s="223" t="s">
        <v>1</v>
      </c>
      <c r="O480" s="224" t="s">
        <v>41</v>
      </c>
      <c r="P480" s="225">
        <f>I480+J480</f>
        <v>0</v>
      </c>
      <c r="Q480" s="225">
        <f>ROUND(I480*H480,2)</f>
        <v>0</v>
      </c>
      <c r="R480" s="225">
        <f>ROUND(J480*H480,2)</f>
        <v>0</v>
      </c>
      <c r="S480" s="92"/>
      <c r="T480" s="226">
        <f>S480*H480</f>
        <v>0</v>
      </c>
      <c r="U480" s="226">
        <v>0</v>
      </c>
      <c r="V480" s="226">
        <f>U480*H480</f>
        <v>0</v>
      </c>
      <c r="W480" s="226">
        <v>0</v>
      </c>
      <c r="X480" s="227">
        <f>W480*H480</f>
        <v>0</v>
      </c>
      <c r="Y480" s="39"/>
      <c r="Z480" s="39"/>
      <c r="AA480" s="39"/>
      <c r="AB480" s="39"/>
      <c r="AC480" s="39"/>
      <c r="AD480" s="39"/>
      <c r="AE480" s="39"/>
      <c r="AR480" s="228" t="s">
        <v>262</v>
      </c>
      <c r="AT480" s="228" t="s">
        <v>184</v>
      </c>
      <c r="AU480" s="228" t="s">
        <v>89</v>
      </c>
      <c r="AY480" s="18" t="s">
        <v>181</v>
      </c>
      <c r="BE480" s="229">
        <f>IF(O480="základní",K480,0)</f>
        <v>0</v>
      </c>
      <c r="BF480" s="229">
        <f>IF(O480="snížená",K480,0)</f>
        <v>0</v>
      </c>
      <c r="BG480" s="229">
        <f>IF(O480="zákl. přenesená",K480,0)</f>
        <v>0</v>
      </c>
      <c r="BH480" s="229">
        <f>IF(O480="sníž. přenesená",K480,0)</f>
        <v>0</v>
      </c>
      <c r="BI480" s="229">
        <f>IF(O480="nulová",K480,0)</f>
        <v>0</v>
      </c>
      <c r="BJ480" s="18" t="s">
        <v>83</v>
      </c>
      <c r="BK480" s="229">
        <f>ROUND(P480*H480,2)</f>
        <v>0</v>
      </c>
      <c r="BL480" s="18" t="s">
        <v>262</v>
      </c>
      <c r="BM480" s="228" t="s">
        <v>657</v>
      </c>
    </row>
    <row r="481" spans="1:65" s="2" customFormat="1" ht="24.15" customHeight="1">
      <c r="A481" s="39"/>
      <c r="B481" s="40"/>
      <c r="C481" s="216" t="s">
        <v>658</v>
      </c>
      <c r="D481" s="216" t="s">
        <v>184</v>
      </c>
      <c r="E481" s="217" t="s">
        <v>659</v>
      </c>
      <c r="F481" s="218" t="s">
        <v>660</v>
      </c>
      <c r="G481" s="219" t="s">
        <v>388</v>
      </c>
      <c r="H481" s="284"/>
      <c r="I481" s="221"/>
      <c r="J481" s="221"/>
      <c r="K481" s="222">
        <f>ROUND(P481*H481,2)</f>
        <v>0</v>
      </c>
      <c r="L481" s="218" t="s">
        <v>187</v>
      </c>
      <c r="M481" s="45"/>
      <c r="N481" s="223" t="s">
        <v>1</v>
      </c>
      <c r="O481" s="224" t="s">
        <v>41</v>
      </c>
      <c r="P481" s="225">
        <f>I481+J481</f>
        <v>0</v>
      </c>
      <c r="Q481" s="225">
        <f>ROUND(I481*H481,2)</f>
        <v>0</v>
      </c>
      <c r="R481" s="225">
        <f>ROUND(J481*H481,2)</f>
        <v>0</v>
      </c>
      <c r="S481" s="92"/>
      <c r="T481" s="226">
        <f>S481*H481</f>
        <v>0</v>
      </c>
      <c r="U481" s="226">
        <v>0</v>
      </c>
      <c r="V481" s="226">
        <f>U481*H481</f>
        <v>0</v>
      </c>
      <c r="W481" s="226">
        <v>0</v>
      </c>
      <c r="X481" s="227">
        <f>W481*H481</f>
        <v>0</v>
      </c>
      <c r="Y481" s="39"/>
      <c r="Z481" s="39"/>
      <c r="AA481" s="39"/>
      <c r="AB481" s="39"/>
      <c r="AC481" s="39"/>
      <c r="AD481" s="39"/>
      <c r="AE481" s="39"/>
      <c r="AR481" s="228" t="s">
        <v>262</v>
      </c>
      <c r="AT481" s="228" t="s">
        <v>184</v>
      </c>
      <c r="AU481" s="228" t="s">
        <v>89</v>
      </c>
      <c r="AY481" s="18" t="s">
        <v>181</v>
      </c>
      <c r="BE481" s="229">
        <f>IF(O481="základní",K481,0)</f>
        <v>0</v>
      </c>
      <c r="BF481" s="229">
        <f>IF(O481="snížená",K481,0)</f>
        <v>0</v>
      </c>
      <c r="BG481" s="229">
        <f>IF(O481="zákl. přenesená",K481,0)</f>
        <v>0</v>
      </c>
      <c r="BH481" s="229">
        <f>IF(O481="sníž. přenesená",K481,0)</f>
        <v>0</v>
      </c>
      <c r="BI481" s="229">
        <f>IF(O481="nulová",K481,0)</f>
        <v>0</v>
      </c>
      <c r="BJ481" s="18" t="s">
        <v>83</v>
      </c>
      <c r="BK481" s="229">
        <f>ROUND(P481*H481,2)</f>
        <v>0</v>
      </c>
      <c r="BL481" s="18" t="s">
        <v>262</v>
      </c>
      <c r="BM481" s="228" t="s">
        <v>661</v>
      </c>
    </row>
    <row r="482" spans="1:63" s="12" customFormat="1" ht="25.9" customHeight="1">
      <c r="A482" s="12"/>
      <c r="B482" s="199"/>
      <c r="C482" s="200"/>
      <c r="D482" s="201" t="s">
        <v>77</v>
      </c>
      <c r="E482" s="202" t="s">
        <v>662</v>
      </c>
      <c r="F482" s="202" t="s">
        <v>663</v>
      </c>
      <c r="G482" s="200"/>
      <c r="H482" s="200"/>
      <c r="I482" s="203"/>
      <c r="J482" s="203"/>
      <c r="K482" s="204">
        <f>BK482</f>
        <v>0</v>
      </c>
      <c r="L482" s="200"/>
      <c r="M482" s="205"/>
      <c r="N482" s="206"/>
      <c r="O482" s="207"/>
      <c r="P482" s="207"/>
      <c r="Q482" s="208">
        <f>Q483+Q485+Q488+Q490+Q492</f>
        <v>0</v>
      </c>
      <c r="R482" s="208">
        <f>R483+R485+R488+R490+R492</f>
        <v>0</v>
      </c>
      <c r="S482" s="207"/>
      <c r="T482" s="209">
        <f>T483+T485+T488+T490+T492</f>
        <v>0</v>
      </c>
      <c r="U482" s="207"/>
      <c r="V482" s="209">
        <f>V483+V485+V488+V490+V492</f>
        <v>0</v>
      </c>
      <c r="W482" s="207"/>
      <c r="X482" s="210">
        <f>X483+X485+X488+X490+X492</f>
        <v>0</v>
      </c>
      <c r="Y482" s="12"/>
      <c r="Z482" s="12"/>
      <c r="AA482" s="12"/>
      <c r="AB482" s="12"/>
      <c r="AC482" s="12"/>
      <c r="AD482" s="12"/>
      <c r="AE482" s="12"/>
      <c r="AR482" s="211" t="s">
        <v>209</v>
      </c>
      <c r="AT482" s="212" t="s">
        <v>77</v>
      </c>
      <c r="AU482" s="212" t="s">
        <v>78</v>
      </c>
      <c r="AY482" s="211" t="s">
        <v>181</v>
      </c>
      <c r="BK482" s="213">
        <f>BK483+BK485+BK488+BK490+BK492</f>
        <v>0</v>
      </c>
    </row>
    <row r="483" spans="1:63" s="12" customFormat="1" ht="22.8" customHeight="1">
      <c r="A483" s="12"/>
      <c r="B483" s="199"/>
      <c r="C483" s="200"/>
      <c r="D483" s="201" t="s">
        <v>77</v>
      </c>
      <c r="E483" s="214" t="s">
        <v>664</v>
      </c>
      <c r="F483" s="214" t="s">
        <v>665</v>
      </c>
      <c r="G483" s="200"/>
      <c r="H483" s="200"/>
      <c r="I483" s="203"/>
      <c r="J483" s="203"/>
      <c r="K483" s="215">
        <f>BK483</f>
        <v>0</v>
      </c>
      <c r="L483" s="200"/>
      <c r="M483" s="205"/>
      <c r="N483" s="206"/>
      <c r="O483" s="207"/>
      <c r="P483" s="207"/>
      <c r="Q483" s="208">
        <f>Q484</f>
        <v>0</v>
      </c>
      <c r="R483" s="208">
        <f>R484</f>
        <v>0</v>
      </c>
      <c r="S483" s="207"/>
      <c r="T483" s="209">
        <f>T484</f>
        <v>0</v>
      </c>
      <c r="U483" s="207"/>
      <c r="V483" s="209">
        <f>V484</f>
        <v>0</v>
      </c>
      <c r="W483" s="207"/>
      <c r="X483" s="210">
        <f>X484</f>
        <v>0</v>
      </c>
      <c r="Y483" s="12"/>
      <c r="Z483" s="12"/>
      <c r="AA483" s="12"/>
      <c r="AB483" s="12"/>
      <c r="AC483" s="12"/>
      <c r="AD483" s="12"/>
      <c r="AE483" s="12"/>
      <c r="AR483" s="211" t="s">
        <v>209</v>
      </c>
      <c r="AT483" s="212" t="s">
        <v>77</v>
      </c>
      <c r="AU483" s="212" t="s">
        <v>83</v>
      </c>
      <c r="AY483" s="211" t="s">
        <v>181</v>
      </c>
      <c r="BK483" s="213">
        <f>BK484</f>
        <v>0</v>
      </c>
    </row>
    <row r="484" spans="1:65" s="2" customFormat="1" ht="12">
      <c r="A484" s="39"/>
      <c r="B484" s="40"/>
      <c r="C484" s="216" t="s">
        <v>666</v>
      </c>
      <c r="D484" s="216" t="s">
        <v>184</v>
      </c>
      <c r="E484" s="217" t="s">
        <v>667</v>
      </c>
      <c r="F484" s="218" t="s">
        <v>668</v>
      </c>
      <c r="G484" s="219" t="s">
        <v>489</v>
      </c>
      <c r="H484" s="220">
        <v>1</v>
      </c>
      <c r="I484" s="221"/>
      <c r="J484" s="221"/>
      <c r="K484" s="222">
        <f>ROUND(P484*H484,2)</f>
        <v>0</v>
      </c>
      <c r="L484" s="218" t="s">
        <v>187</v>
      </c>
      <c r="M484" s="45"/>
      <c r="N484" s="223" t="s">
        <v>1</v>
      </c>
      <c r="O484" s="224" t="s">
        <v>41</v>
      </c>
      <c r="P484" s="225">
        <f>I484+J484</f>
        <v>0</v>
      </c>
      <c r="Q484" s="225">
        <f>ROUND(I484*H484,2)</f>
        <v>0</v>
      </c>
      <c r="R484" s="225">
        <f>ROUND(J484*H484,2)</f>
        <v>0</v>
      </c>
      <c r="S484" s="92"/>
      <c r="T484" s="226">
        <f>S484*H484</f>
        <v>0</v>
      </c>
      <c r="U484" s="226">
        <v>0</v>
      </c>
      <c r="V484" s="226">
        <f>U484*H484</f>
        <v>0</v>
      </c>
      <c r="W484" s="226">
        <v>0</v>
      </c>
      <c r="X484" s="227">
        <f>W484*H484</f>
        <v>0</v>
      </c>
      <c r="Y484" s="39"/>
      <c r="Z484" s="39"/>
      <c r="AA484" s="39"/>
      <c r="AB484" s="39"/>
      <c r="AC484" s="39"/>
      <c r="AD484" s="39"/>
      <c r="AE484" s="39"/>
      <c r="AR484" s="228" t="s">
        <v>669</v>
      </c>
      <c r="AT484" s="228" t="s">
        <v>184</v>
      </c>
      <c r="AU484" s="228" t="s">
        <v>89</v>
      </c>
      <c r="AY484" s="18" t="s">
        <v>181</v>
      </c>
      <c r="BE484" s="229">
        <f>IF(O484="základní",K484,0)</f>
        <v>0</v>
      </c>
      <c r="BF484" s="229">
        <f>IF(O484="snížená",K484,0)</f>
        <v>0</v>
      </c>
      <c r="BG484" s="229">
        <f>IF(O484="zákl. přenesená",K484,0)</f>
        <v>0</v>
      </c>
      <c r="BH484" s="229">
        <f>IF(O484="sníž. přenesená",K484,0)</f>
        <v>0</v>
      </c>
      <c r="BI484" s="229">
        <f>IF(O484="nulová",K484,0)</f>
        <v>0</v>
      </c>
      <c r="BJ484" s="18" t="s">
        <v>83</v>
      </c>
      <c r="BK484" s="229">
        <f>ROUND(P484*H484,2)</f>
        <v>0</v>
      </c>
      <c r="BL484" s="18" t="s">
        <v>669</v>
      </c>
      <c r="BM484" s="228" t="s">
        <v>670</v>
      </c>
    </row>
    <row r="485" spans="1:63" s="12" customFormat="1" ht="22.8" customHeight="1">
      <c r="A485" s="12"/>
      <c r="B485" s="199"/>
      <c r="C485" s="200"/>
      <c r="D485" s="201" t="s">
        <v>77</v>
      </c>
      <c r="E485" s="214" t="s">
        <v>671</v>
      </c>
      <c r="F485" s="214" t="s">
        <v>672</v>
      </c>
      <c r="G485" s="200"/>
      <c r="H485" s="200"/>
      <c r="I485" s="203"/>
      <c r="J485" s="203"/>
      <c r="K485" s="215">
        <f>BK485</f>
        <v>0</v>
      </c>
      <c r="L485" s="200"/>
      <c r="M485" s="205"/>
      <c r="N485" s="206"/>
      <c r="O485" s="207"/>
      <c r="P485" s="207"/>
      <c r="Q485" s="208">
        <f>SUM(Q486:Q487)</f>
        <v>0</v>
      </c>
      <c r="R485" s="208">
        <f>SUM(R486:R487)</f>
        <v>0</v>
      </c>
      <c r="S485" s="207"/>
      <c r="T485" s="209">
        <f>SUM(T486:T487)</f>
        <v>0</v>
      </c>
      <c r="U485" s="207"/>
      <c r="V485" s="209">
        <f>SUM(V486:V487)</f>
        <v>0</v>
      </c>
      <c r="W485" s="207"/>
      <c r="X485" s="210">
        <f>SUM(X486:X487)</f>
        <v>0</v>
      </c>
      <c r="Y485" s="12"/>
      <c r="Z485" s="12"/>
      <c r="AA485" s="12"/>
      <c r="AB485" s="12"/>
      <c r="AC485" s="12"/>
      <c r="AD485" s="12"/>
      <c r="AE485" s="12"/>
      <c r="AR485" s="211" t="s">
        <v>209</v>
      </c>
      <c r="AT485" s="212" t="s">
        <v>77</v>
      </c>
      <c r="AU485" s="212" t="s">
        <v>83</v>
      </c>
      <c r="AY485" s="211" t="s">
        <v>181</v>
      </c>
      <c r="BK485" s="213">
        <f>SUM(BK486:BK487)</f>
        <v>0</v>
      </c>
    </row>
    <row r="486" spans="1:65" s="2" customFormat="1" ht="55.5" customHeight="1">
      <c r="A486" s="39"/>
      <c r="B486" s="40"/>
      <c r="C486" s="216" t="s">
        <v>673</v>
      </c>
      <c r="D486" s="216" t="s">
        <v>184</v>
      </c>
      <c r="E486" s="217" t="s">
        <v>674</v>
      </c>
      <c r="F486" s="218" t="s">
        <v>675</v>
      </c>
      <c r="G486" s="219" t="s">
        <v>489</v>
      </c>
      <c r="H486" s="220">
        <v>1</v>
      </c>
      <c r="I486" s="221"/>
      <c r="J486" s="221"/>
      <c r="K486" s="222">
        <f>ROUND(P486*H486,2)</f>
        <v>0</v>
      </c>
      <c r="L486" s="218" t="s">
        <v>1</v>
      </c>
      <c r="M486" s="45"/>
      <c r="N486" s="223" t="s">
        <v>1</v>
      </c>
      <c r="O486" s="224" t="s">
        <v>41</v>
      </c>
      <c r="P486" s="225">
        <f>I486+J486</f>
        <v>0</v>
      </c>
      <c r="Q486" s="225">
        <f>ROUND(I486*H486,2)</f>
        <v>0</v>
      </c>
      <c r="R486" s="225">
        <f>ROUND(J486*H486,2)</f>
        <v>0</v>
      </c>
      <c r="S486" s="92"/>
      <c r="T486" s="226">
        <f>S486*H486</f>
        <v>0</v>
      </c>
      <c r="U486" s="226">
        <v>0</v>
      </c>
      <c r="V486" s="226">
        <f>U486*H486</f>
        <v>0</v>
      </c>
      <c r="W486" s="226">
        <v>0</v>
      </c>
      <c r="X486" s="227">
        <f>W486*H486</f>
        <v>0</v>
      </c>
      <c r="Y486" s="39"/>
      <c r="Z486" s="39"/>
      <c r="AA486" s="39"/>
      <c r="AB486" s="39"/>
      <c r="AC486" s="39"/>
      <c r="AD486" s="39"/>
      <c r="AE486" s="39"/>
      <c r="AR486" s="228" t="s">
        <v>669</v>
      </c>
      <c r="AT486" s="228" t="s">
        <v>184</v>
      </c>
      <c r="AU486" s="228" t="s">
        <v>89</v>
      </c>
      <c r="AY486" s="18" t="s">
        <v>181</v>
      </c>
      <c r="BE486" s="229">
        <f>IF(O486="základní",K486,0)</f>
        <v>0</v>
      </c>
      <c r="BF486" s="229">
        <f>IF(O486="snížená",K486,0)</f>
        <v>0</v>
      </c>
      <c r="BG486" s="229">
        <f>IF(O486="zákl. přenesená",K486,0)</f>
        <v>0</v>
      </c>
      <c r="BH486" s="229">
        <f>IF(O486="sníž. přenesená",K486,0)</f>
        <v>0</v>
      </c>
      <c r="BI486" s="229">
        <f>IF(O486="nulová",K486,0)</f>
        <v>0</v>
      </c>
      <c r="BJ486" s="18" t="s">
        <v>83</v>
      </c>
      <c r="BK486" s="229">
        <f>ROUND(P486*H486,2)</f>
        <v>0</v>
      </c>
      <c r="BL486" s="18" t="s">
        <v>669</v>
      </c>
      <c r="BM486" s="228" t="s">
        <v>676</v>
      </c>
    </row>
    <row r="487" spans="1:65" s="2" customFormat="1" ht="24.15" customHeight="1">
      <c r="A487" s="39"/>
      <c r="B487" s="40"/>
      <c r="C487" s="216" t="s">
        <v>677</v>
      </c>
      <c r="D487" s="216" t="s">
        <v>184</v>
      </c>
      <c r="E487" s="217" t="s">
        <v>678</v>
      </c>
      <c r="F487" s="218" t="s">
        <v>679</v>
      </c>
      <c r="G487" s="219" t="s">
        <v>489</v>
      </c>
      <c r="H487" s="220">
        <v>1</v>
      </c>
      <c r="I487" s="221"/>
      <c r="J487" s="221"/>
      <c r="K487" s="222">
        <f>ROUND(P487*H487,2)</f>
        <v>0</v>
      </c>
      <c r="L487" s="218" t="s">
        <v>1</v>
      </c>
      <c r="M487" s="45"/>
      <c r="N487" s="223" t="s">
        <v>1</v>
      </c>
      <c r="O487" s="224" t="s">
        <v>41</v>
      </c>
      <c r="P487" s="225">
        <f>I487+J487</f>
        <v>0</v>
      </c>
      <c r="Q487" s="225">
        <f>ROUND(I487*H487,2)</f>
        <v>0</v>
      </c>
      <c r="R487" s="225">
        <f>ROUND(J487*H487,2)</f>
        <v>0</v>
      </c>
      <c r="S487" s="92"/>
      <c r="T487" s="226">
        <f>S487*H487</f>
        <v>0</v>
      </c>
      <c r="U487" s="226">
        <v>0</v>
      </c>
      <c r="V487" s="226">
        <f>U487*H487</f>
        <v>0</v>
      </c>
      <c r="W487" s="226">
        <v>0</v>
      </c>
      <c r="X487" s="227">
        <f>W487*H487</f>
        <v>0</v>
      </c>
      <c r="Y487" s="39"/>
      <c r="Z487" s="39"/>
      <c r="AA487" s="39"/>
      <c r="AB487" s="39"/>
      <c r="AC487" s="39"/>
      <c r="AD487" s="39"/>
      <c r="AE487" s="39"/>
      <c r="AR487" s="228" t="s">
        <v>669</v>
      </c>
      <c r="AT487" s="228" t="s">
        <v>184</v>
      </c>
      <c r="AU487" s="228" t="s">
        <v>89</v>
      </c>
      <c r="AY487" s="18" t="s">
        <v>181</v>
      </c>
      <c r="BE487" s="229">
        <f>IF(O487="základní",K487,0)</f>
        <v>0</v>
      </c>
      <c r="BF487" s="229">
        <f>IF(O487="snížená",K487,0)</f>
        <v>0</v>
      </c>
      <c r="BG487" s="229">
        <f>IF(O487="zákl. přenesená",K487,0)</f>
        <v>0</v>
      </c>
      <c r="BH487" s="229">
        <f>IF(O487="sníž. přenesená",K487,0)</f>
        <v>0</v>
      </c>
      <c r="BI487" s="229">
        <f>IF(O487="nulová",K487,0)</f>
        <v>0</v>
      </c>
      <c r="BJ487" s="18" t="s">
        <v>83</v>
      </c>
      <c r="BK487" s="229">
        <f>ROUND(P487*H487,2)</f>
        <v>0</v>
      </c>
      <c r="BL487" s="18" t="s">
        <v>669</v>
      </c>
      <c r="BM487" s="228" t="s">
        <v>680</v>
      </c>
    </row>
    <row r="488" spans="1:63" s="12" customFormat="1" ht="22.8" customHeight="1">
      <c r="A488" s="12"/>
      <c r="B488" s="199"/>
      <c r="C488" s="200"/>
      <c r="D488" s="201" t="s">
        <v>77</v>
      </c>
      <c r="E488" s="214" t="s">
        <v>681</v>
      </c>
      <c r="F488" s="214" t="s">
        <v>682</v>
      </c>
      <c r="G488" s="200"/>
      <c r="H488" s="200"/>
      <c r="I488" s="203"/>
      <c r="J488" s="203"/>
      <c r="K488" s="215">
        <f>BK488</f>
        <v>0</v>
      </c>
      <c r="L488" s="200"/>
      <c r="M488" s="205"/>
      <c r="N488" s="206"/>
      <c r="O488" s="207"/>
      <c r="P488" s="207"/>
      <c r="Q488" s="208">
        <f>Q489</f>
        <v>0</v>
      </c>
      <c r="R488" s="208">
        <f>R489</f>
        <v>0</v>
      </c>
      <c r="S488" s="207"/>
      <c r="T488" s="209">
        <f>T489</f>
        <v>0</v>
      </c>
      <c r="U488" s="207"/>
      <c r="V488" s="209">
        <f>V489</f>
        <v>0</v>
      </c>
      <c r="W488" s="207"/>
      <c r="X488" s="210">
        <f>X489</f>
        <v>0</v>
      </c>
      <c r="Y488" s="12"/>
      <c r="Z488" s="12"/>
      <c r="AA488" s="12"/>
      <c r="AB488" s="12"/>
      <c r="AC488" s="12"/>
      <c r="AD488" s="12"/>
      <c r="AE488" s="12"/>
      <c r="AR488" s="211" t="s">
        <v>209</v>
      </c>
      <c r="AT488" s="212" t="s">
        <v>77</v>
      </c>
      <c r="AU488" s="212" t="s">
        <v>83</v>
      </c>
      <c r="AY488" s="211" t="s">
        <v>181</v>
      </c>
      <c r="BK488" s="213">
        <f>BK489</f>
        <v>0</v>
      </c>
    </row>
    <row r="489" spans="1:65" s="2" customFormat="1" ht="24.15" customHeight="1">
      <c r="A489" s="39"/>
      <c r="B489" s="40"/>
      <c r="C489" s="216" t="s">
        <v>683</v>
      </c>
      <c r="D489" s="216" t="s">
        <v>184</v>
      </c>
      <c r="E489" s="217" t="s">
        <v>684</v>
      </c>
      <c r="F489" s="218" t="s">
        <v>685</v>
      </c>
      <c r="G489" s="219" t="s">
        <v>489</v>
      </c>
      <c r="H489" s="220">
        <v>1</v>
      </c>
      <c r="I489" s="221"/>
      <c r="J489" s="221"/>
      <c r="K489" s="222">
        <f>ROUND(P489*H489,2)</f>
        <v>0</v>
      </c>
      <c r="L489" s="218" t="s">
        <v>1</v>
      </c>
      <c r="M489" s="45"/>
      <c r="N489" s="223" t="s">
        <v>1</v>
      </c>
      <c r="O489" s="224" t="s">
        <v>41</v>
      </c>
      <c r="P489" s="225">
        <f>I489+J489</f>
        <v>0</v>
      </c>
      <c r="Q489" s="225">
        <f>ROUND(I489*H489,2)</f>
        <v>0</v>
      </c>
      <c r="R489" s="225">
        <f>ROUND(J489*H489,2)</f>
        <v>0</v>
      </c>
      <c r="S489" s="92"/>
      <c r="T489" s="226">
        <f>S489*H489</f>
        <v>0</v>
      </c>
      <c r="U489" s="226">
        <v>0</v>
      </c>
      <c r="V489" s="226">
        <f>U489*H489</f>
        <v>0</v>
      </c>
      <c r="W489" s="226">
        <v>0</v>
      </c>
      <c r="X489" s="227">
        <f>W489*H489</f>
        <v>0</v>
      </c>
      <c r="Y489" s="39"/>
      <c r="Z489" s="39"/>
      <c r="AA489" s="39"/>
      <c r="AB489" s="39"/>
      <c r="AC489" s="39"/>
      <c r="AD489" s="39"/>
      <c r="AE489" s="39"/>
      <c r="AR489" s="228" t="s">
        <v>669</v>
      </c>
      <c r="AT489" s="228" t="s">
        <v>184</v>
      </c>
      <c r="AU489" s="228" t="s">
        <v>89</v>
      </c>
      <c r="AY489" s="18" t="s">
        <v>181</v>
      </c>
      <c r="BE489" s="229">
        <f>IF(O489="základní",K489,0)</f>
        <v>0</v>
      </c>
      <c r="BF489" s="229">
        <f>IF(O489="snížená",K489,0)</f>
        <v>0</v>
      </c>
      <c r="BG489" s="229">
        <f>IF(O489="zákl. přenesená",K489,0)</f>
        <v>0</v>
      </c>
      <c r="BH489" s="229">
        <f>IF(O489="sníž. přenesená",K489,0)</f>
        <v>0</v>
      </c>
      <c r="BI489" s="229">
        <f>IF(O489="nulová",K489,0)</f>
        <v>0</v>
      </c>
      <c r="BJ489" s="18" t="s">
        <v>83</v>
      </c>
      <c r="BK489" s="229">
        <f>ROUND(P489*H489,2)</f>
        <v>0</v>
      </c>
      <c r="BL489" s="18" t="s">
        <v>669</v>
      </c>
      <c r="BM489" s="228" t="s">
        <v>686</v>
      </c>
    </row>
    <row r="490" spans="1:63" s="12" customFormat="1" ht="22.8" customHeight="1">
      <c r="A490" s="12"/>
      <c r="B490" s="199"/>
      <c r="C490" s="200"/>
      <c r="D490" s="201" t="s">
        <v>77</v>
      </c>
      <c r="E490" s="214" t="s">
        <v>687</v>
      </c>
      <c r="F490" s="214" t="s">
        <v>688</v>
      </c>
      <c r="G490" s="200"/>
      <c r="H490" s="200"/>
      <c r="I490" s="203"/>
      <c r="J490" s="203"/>
      <c r="K490" s="215">
        <f>BK490</f>
        <v>0</v>
      </c>
      <c r="L490" s="200"/>
      <c r="M490" s="205"/>
      <c r="N490" s="206"/>
      <c r="O490" s="207"/>
      <c r="P490" s="207"/>
      <c r="Q490" s="208">
        <f>Q491</f>
        <v>0</v>
      </c>
      <c r="R490" s="208">
        <f>R491</f>
        <v>0</v>
      </c>
      <c r="S490" s="207"/>
      <c r="T490" s="209">
        <f>T491</f>
        <v>0</v>
      </c>
      <c r="U490" s="207"/>
      <c r="V490" s="209">
        <f>V491</f>
        <v>0</v>
      </c>
      <c r="W490" s="207"/>
      <c r="X490" s="210">
        <f>X491</f>
        <v>0</v>
      </c>
      <c r="Y490" s="12"/>
      <c r="Z490" s="12"/>
      <c r="AA490" s="12"/>
      <c r="AB490" s="12"/>
      <c r="AC490" s="12"/>
      <c r="AD490" s="12"/>
      <c r="AE490" s="12"/>
      <c r="AR490" s="211" t="s">
        <v>209</v>
      </c>
      <c r="AT490" s="212" t="s">
        <v>77</v>
      </c>
      <c r="AU490" s="212" t="s">
        <v>83</v>
      </c>
      <c r="AY490" s="211" t="s">
        <v>181</v>
      </c>
      <c r="BK490" s="213">
        <f>BK491</f>
        <v>0</v>
      </c>
    </row>
    <row r="491" spans="1:65" s="2" customFormat="1" ht="24.15" customHeight="1">
      <c r="A491" s="39"/>
      <c r="B491" s="40"/>
      <c r="C491" s="216" t="s">
        <v>689</v>
      </c>
      <c r="D491" s="216" t="s">
        <v>184</v>
      </c>
      <c r="E491" s="217" t="s">
        <v>690</v>
      </c>
      <c r="F491" s="218" t="s">
        <v>691</v>
      </c>
      <c r="G491" s="219" t="s">
        <v>489</v>
      </c>
      <c r="H491" s="220">
        <v>1</v>
      </c>
      <c r="I491" s="221"/>
      <c r="J491" s="221"/>
      <c r="K491" s="222">
        <f>ROUND(P491*H491,2)</f>
        <v>0</v>
      </c>
      <c r="L491" s="218" t="s">
        <v>1</v>
      </c>
      <c r="M491" s="45"/>
      <c r="N491" s="223" t="s">
        <v>1</v>
      </c>
      <c r="O491" s="224" t="s">
        <v>41</v>
      </c>
      <c r="P491" s="225">
        <f>I491+J491</f>
        <v>0</v>
      </c>
      <c r="Q491" s="225">
        <f>ROUND(I491*H491,2)</f>
        <v>0</v>
      </c>
      <c r="R491" s="225">
        <f>ROUND(J491*H491,2)</f>
        <v>0</v>
      </c>
      <c r="S491" s="92"/>
      <c r="T491" s="226">
        <f>S491*H491</f>
        <v>0</v>
      </c>
      <c r="U491" s="226">
        <v>0</v>
      </c>
      <c r="V491" s="226">
        <f>U491*H491</f>
        <v>0</v>
      </c>
      <c r="W491" s="226">
        <v>0</v>
      </c>
      <c r="X491" s="227">
        <f>W491*H491</f>
        <v>0</v>
      </c>
      <c r="Y491" s="39"/>
      <c r="Z491" s="39"/>
      <c r="AA491" s="39"/>
      <c r="AB491" s="39"/>
      <c r="AC491" s="39"/>
      <c r="AD491" s="39"/>
      <c r="AE491" s="39"/>
      <c r="AR491" s="228" t="s">
        <v>669</v>
      </c>
      <c r="AT491" s="228" t="s">
        <v>184</v>
      </c>
      <c r="AU491" s="228" t="s">
        <v>89</v>
      </c>
      <c r="AY491" s="18" t="s">
        <v>181</v>
      </c>
      <c r="BE491" s="229">
        <f>IF(O491="základní",K491,0)</f>
        <v>0</v>
      </c>
      <c r="BF491" s="229">
        <f>IF(O491="snížená",K491,0)</f>
        <v>0</v>
      </c>
      <c r="BG491" s="229">
        <f>IF(O491="zákl. přenesená",K491,0)</f>
        <v>0</v>
      </c>
      <c r="BH491" s="229">
        <f>IF(O491="sníž. přenesená",K491,0)</f>
        <v>0</v>
      </c>
      <c r="BI491" s="229">
        <f>IF(O491="nulová",K491,0)</f>
        <v>0</v>
      </c>
      <c r="BJ491" s="18" t="s">
        <v>83</v>
      </c>
      <c r="BK491" s="229">
        <f>ROUND(P491*H491,2)</f>
        <v>0</v>
      </c>
      <c r="BL491" s="18" t="s">
        <v>669</v>
      </c>
      <c r="BM491" s="228" t="s">
        <v>692</v>
      </c>
    </row>
    <row r="492" spans="1:63" s="12" customFormat="1" ht="22.8" customHeight="1">
      <c r="A492" s="12"/>
      <c r="B492" s="199"/>
      <c r="C492" s="200"/>
      <c r="D492" s="201" t="s">
        <v>77</v>
      </c>
      <c r="E492" s="214" t="s">
        <v>693</v>
      </c>
      <c r="F492" s="214" t="s">
        <v>694</v>
      </c>
      <c r="G492" s="200"/>
      <c r="H492" s="200"/>
      <c r="I492" s="203"/>
      <c r="J492" s="203"/>
      <c r="K492" s="215">
        <f>BK492</f>
        <v>0</v>
      </c>
      <c r="L492" s="200"/>
      <c r="M492" s="205"/>
      <c r="N492" s="206"/>
      <c r="O492" s="207"/>
      <c r="P492" s="207"/>
      <c r="Q492" s="208">
        <f>Q493</f>
        <v>0</v>
      </c>
      <c r="R492" s="208">
        <f>R493</f>
        <v>0</v>
      </c>
      <c r="S492" s="207"/>
      <c r="T492" s="209">
        <f>T493</f>
        <v>0</v>
      </c>
      <c r="U492" s="207"/>
      <c r="V492" s="209">
        <f>V493</f>
        <v>0</v>
      </c>
      <c r="W492" s="207"/>
      <c r="X492" s="210">
        <f>X493</f>
        <v>0</v>
      </c>
      <c r="Y492" s="12"/>
      <c r="Z492" s="12"/>
      <c r="AA492" s="12"/>
      <c r="AB492" s="12"/>
      <c r="AC492" s="12"/>
      <c r="AD492" s="12"/>
      <c r="AE492" s="12"/>
      <c r="AR492" s="211" t="s">
        <v>209</v>
      </c>
      <c r="AT492" s="212" t="s">
        <v>77</v>
      </c>
      <c r="AU492" s="212" t="s">
        <v>83</v>
      </c>
      <c r="AY492" s="211" t="s">
        <v>181</v>
      </c>
      <c r="BK492" s="213">
        <f>BK493</f>
        <v>0</v>
      </c>
    </row>
    <row r="493" spans="1:65" s="2" customFormat="1" ht="16.5" customHeight="1">
      <c r="A493" s="39"/>
      <c r="B493" s="40"/>
      <c r="C493" s="216" t="s">
        <v>695</v>
      </c>
      <c r="D493" s="216" t="s">
        <v>184</v>
      </c>
      <c r="E493" s="217" t="s">
        <v>696</v>
      </c>
      <c r="F493" s="218" t="s">
        <v>697</v>
      </c>
      <c r="G493" s="219" t="s">
        <v>489</v>
      </c>
      <c r="H493" s="220">
        <v>1</v>
      </c>
      <c r="I493" s="221"/>
      <c r="J493" s="221"/>
      <c r="K493" s="222">
        <f>ROUND(P493*H493,2)</f>
        <v>0</v>
      </c>
      <c r="L493" s="218" t="s">
        <v>1</v>
      </c>
      <c r="M493" s="45"/>
      <c r="N493" s="285" t="s">
        <v>1</v>
      </c>
      <c r="O493" s="286" t="s">
        <v>41</v>
      </c>
      <c r="P493" s="287">
        <f>I493+J493</f>
        <v>0</v>
      </c>
      <c r="Q493" s="287">
        <f>ROUND(I493*H493,2)</f>
        <v>0</v>
      </c>
      <c r="R493" s="287">
        <f>ROUND(J493*H493,2)</f>
        <v>0</v>
      </c>
      <c r="S493" s="288"/>
      <c r="T493" s="289">
        <f>S493*H493</f>
        <v>0</v>
      </c>
      <c r="U493" s="289">
        <v>0</v>
      </c>
      <c r="V493" s="289">
        <f>U493*H493</f>
        <v>0</v>
      </c>
      <c r="W493" s="289">
        <v>0</v>
      </c>
      <c r="X493" s="290">
        <f>W493*H493</f>
        <v>0</v>
      </c>
      <c r="Y493" s="39"/>
      <c r="Z493" s="39"/>
      <c r="AA493" s="39"/>
      <c r="AB493" s="39"/>
      <c r="AC493" s="39"/>
      <c r="AD493" s="39"/>
      <c r="AE493" s="39"/>
      <c r="AR493" s="228" t="s">
        <v>669</v>
      </c>
      <c r="AT493" s="228" t="s">
        <v>184</v>
      </c>
      <c r="AU493" s="228" t="s">
        <v>89</v>
      </c>
      <c r="AY493" s="18" t="s">
        <v>181</v>
      </c>
      <c r="BE493" s="229">
        <f>IF(O493="základní",K493,0)</f>
        <v>0</v>
      </c>
      <c r="BF493" s="229">
        <f>IF(O493="snížená",K493,0)</f>
        <v>0</v>
      </c>
      <c r="BG493" s="229">
        <f>IF(O493="zákl. přenesená",K493,0)</f>
        <v>0</v>
      </c>
      <c r="BH493" s="229">
        <f>IF(O493="sníž. přenesená",K493,0)</f>
        <v>0</v>
      </c>
      <c r="BI493" s="229">
        <f>IF(O493="nulová",K493,0)</f>
        <v>0</v>
      </c>
      <c r="BJ493" s="18" t="s">
        <v>83</v>
      </c>
      <c r="BK493" s="229">
        <f>ROUND(P493*H493,2)</f>
        <v>0</v>
      </c>
      <c r="BL493" s="18" t="s">
        <v>669</v>
      </c>
      <c r="BM493" s="228" t="s">
        <v>698</v>
      </c>
    </row>
    <row r="494" spans="1:31" s="2" customFormat="1" ht="6.95" customHeight="1">
      <c r="A494" s="39"/>
      <c r="B494" s="67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45"/>
      <c r="N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</row>
  </sheetData>
  <sheetProtection password="D67B" sheet="1" objects="1" scenarios="1" formatColumns="0" formatRows="0" autoFilter="0"/>
  <autoFilter ref="C131:L493"/>
  <mergeCells count="6">
    <mergeCell ref="E7:H7"/>
    <mergeCell ref="E16:H16"/>
    <mergeCell ref="E25:H25"/>
    <mergeCell ref="E85:H85"/>
    <mergeCell ref="E124:H124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21"/>
    </row>
    <row r="4" spans="2:8" s="1" customFormat="1" ht="24.95" customHeight="1">
      <c r="B4" s="21"/>
      <c r="C4" s="136" t="s">
        <v>699</v>
      </c>
      <c r="H4" s="21"/>
    </row>
    <row r="5" spans="2:8" s="1" customFormat="1" ht="12" customHeight="1">
      <c r="B5" s="21"/>
      <c r="C5" s="291" t="s">
        <v>14</v>
      </c>
      <c r="D5" s="144" t="s">
        <v>15</v>
      </c>
      <c r="E5" s="1"/>
      <c r="F5" s="1"/>
      <c r="H5" s="21"/>
    </row>
    <row r="6" spans="2:8" s="1" customFormat="1" ht="36.95" customHeight="1">
      <c r="B6" s="21"/>
      <c r="C6" s="292" t="s">
        <v>17</v>
      </c>
      <c r="D6" s="293" t="s">
        <v>18</v>
      </c>
      <c r="E6" s="1"/>
      <c r="F6" s="1"/>
      <c r="H6" s="21"/>
    </row>
    <row r="7" spans="2:8" s="1" customFormat="1" ht="16.5" customHeight="1">
      <c r="B7" s="21"/>
      <c r="C7" s="138" t="s">
        <v>23</v>
      </c>
      <c r="D7" s="141" t="str">
        <f>'Rekapitulace stavby'!AN8</f>
        <v>16. 1. 2023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87"/>
      <c r="B9" s="294"/>
      <c r="C9" s="295" t="s">
        <v>57</v>
      </c>
      <c r="D9" s="296" t="s">
        <v>58</v>
      </c>
      <c r="E9" s="296" t="s">
        <v>164</v>
      </c>
      <c r="F9" s="297" t="s">
        <v>700</v>
      </c>
      <c r="G9" s="187"/>
      <c r="H9" s="294"/>
    </row>
    <row r="10" spans="1:8" s="2" customFormat="1" ht="26.4" customHeight="1">
      <c r="A10" s="39"/>
      <c r="B10" s="45"/>
      <c r="C10" s="298" t="s">
        <v>15</v>
      </c>
      <c r="D10" s="298" t="s">
        <v>18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9" t="s">
        <v>85</v>
      </c>
      <c r="D11" s="300" t="s">
        <v>86</v>
      </c>
      <c r="E11" s="301" t="s">
        <v>87</v>
      </c>
      <c r="F11" s="302">
        <v>296.624</v>
      </c>
      <c r="G11" s="39"/>
      <c r="H11" s="45"/>
    </row>
    <row r="12" spans="1:8" s="2" customFormat="1" ht="16.8" customHeight="1">
      <c r="A12" s="39"/>
      <c r="B12" s="45"/>
      <c r="C12" s="303" t="s">
        <v>1</v>
      </c>
      <c r="D12" s="303" t="s">
        <v>115</v>
      </c>
      <c r="E12" s="18" t="s">
        <v>1</v>
      </c>
      <c r="F12" s="304">
        <v>254.531</v>
      </c>
      <c r="G12" s="39"/>
      <c r="H12" s="45"/>
    </row>
    <row r="13" spans="1:8" s="2" customFormat="1" ht="16.8" customHeight="1">
      <c r="A13" s="39"/>
      <c r="B13" s="45"/>
      <c r="C13" s="303" t="s">
        <v>1</v>
      </c>
      <c r="D13" s="303" t="s">
        <v>329</v>
      </c>
      <c r="E13" s="18" t="s">
        <v>1</v>
      </c>
      <c r="F13" s="304">
        <v>40.08</v>
      </c>
      <c r="G13" s="39"/>
      <c r="H13" s="45"/>
    </row>
    <row r="14" spans="1:8" s="2" customFormat="1" ht="16.8" customHeight="1">
      <c r="A14" s="39"/>
      <c r="B14" s="45"/>
      <c r="C14" s="303" t="s">
        <v>1</v>
      </c>
      <c r="D14" s="303" t="s">
        <v>330</v>
      </c>
      <c r="E14" s="18" t="s">
        <v>1</v>
      </c>
      <c r="F14" s="304">
        <v>2.013</v>
      </c>
      <c r="G14" s="39"/>
      <c r="H14" s="45"/>
    </row>
    <row r="15" spans="1:8" s="2" customFormat="1" ht="16.8" customHeight="1">
      <c r="A15" s="39"/>
      <c r="B15" s="45"/>
      <c r="C15" s="303" t="s">
        <v>85</v>
      </c>
      <c r="D15" s="303" t="s">
        <v>193</v>
      </c>
      <c r="E15" s="18" t="s">
        <v>1</v>
      </c>
      <c r="F15" s="304">
        <v>296.624</v>
      </c>
      <c r="G15" s="39"/>
      <c r="H15" s="45"/>
    </row>
    <row r="16" spans="1:8" s="2" customFormat="1" ht="16.8" customHeight="1">
      <c r="A16" s="39"/>
      <c r="B16" s="45"/>
      <c r="C16" s="305" t="s">
        <v>701</v>
      </c>
      <c r="D16" s="39"/>
      <c r="E16" s="39"/>
      <c r="F16" s="39"/>
      <c r="G16" s="39"/>
      <c r="H16" s="45"/>
    </row>
    <row r="17" spans="1:8" s="2" customFormat="1" ht="16.8" customHeight="1">
      <c r="A17" s="39"/>
      <c r="B17" s="45"/>
      <c r="C17" s="303" t="s">
        <v>326</v>
      </c>
      <c r="D17" s="303" t="s">
        <v>327</v>
      </c>
      <c r="E17" s="18" t="s">
        <v>87</v>
      </c>
      <c r="F17" s="304">
        <v>296.624</v>
      </c>
      <c r="G17" s="39"/>
      <c r="H17" s="45"/>
    </row>
    <row r="18" spans="1:8" s="2" customFormat="1" ht="12">
      <c r="A18" s="39"/>
      <c r="B18" s="45"/>
      <c r="C18" s="303" t="s">
        <v>332</v>
      </c>
      <c r="D18" s="303" t="s">
        <v>333</v>
      </c>
      <c r="E18" s="18" t="s">
        <v>87</v>
      </c>
      <c r="F18" s="304">
        <v>889.872</v>
      </c>
      <c r="G18" s="39"/>
      <c r="H18" s="45"/>
    </row>
    <row r="19" spans="1:8" s="2" customFormat="1" ht="16.8" customHeight="1">
      <c r="A19" s="39"/>
      <c r="B19" s="45"/>
      <c r="C19" s="299" t="s">
        <v>126</v>
      </c>
      <c r="D19" s="300" t="s">
        <v>127</v>
      </c>
      <c r="E19" s="301" t="s">
        <v>121</v>
      </c>
      <c r="F19" s="302">
        <v>66.8</v>
      </c>
      <c r="G19" s="39"/>
      <c r="H19" s="45"/>
    </row>
    <row r="20" spans="1:8" s="2" customFormat="1" ht="16.8" customHeight="1">
      <c r="A20" s="39"/>
      <c r="B20" s="45"/>
      <c r="C20" s="303" t="s">
        <v>1</v>
      </c>
      <c r="D20" s="303" t="s">
        <v>128</v>
      </c>
      <c r="E20" s="18" t="s">
        <v>1</v>
      </c>
      <c r="F20" s="304">
        <v>66.8</v>
      </c>
      <c r="G20" s="39"/>
      <c r="H20" s="45"/>
    </row>
    <row r="21" spans="1:8" s="2" customFormat="1" ht="16.8" customHeight="1">
      <c r="A21" s="39"/>
      <c r="B21" s="45"/>
      <c r="C21" s="303" t="s">
        <v>1</v>
      </c>
      <c r="D21" s="303" t="s">
        <v>193</v>
      </c>
      <c r="E21" s="18" t="s">
        <v>1</v>
      </c>
      <c r="F21" s="304">
        <v>66.8</v>
      </c>
      <c r="G21" s="39"/>
      <c r="H21" s="45"/>
    </row>
    <row r="22" spans="1:8" s="2" customFormat="1" ht="16.8" customHeight="1">
      <c r="A22" s="39"/>
      <c r="B22" s="45"/>
      <c r="C22" s="305" t="s">
        <v>701</v>
      </c>
      <c r="D22" s="39"/>
      <c r="E22" s="39"/>
      <c r="F22" s="39"/>
      <c r="G22" s="39"/>
      <c r="H22" s="45"/>
    </row>
    <row r="23" spans="1:8" s="2" customFormat="1" ht="12">
      <c r="A23" s="39"/>
      <c r="B23" s="45"/>
      <c r="C23" s="303" t="s">
        <v>185</v>
      </c>
      <c r="D23" s="303" t="s">
        <v>186</v>
      </c>
      <c r="E23" s="18" t="s">
        <v>87</v>
      </c>
      <c r="F23" s="304">
        <v>57.448</v>
      </c>
      <c r="G23" s="39"/>
      <c r="H23" s="45"/>
    </row>
    <row r="24" spans="1:8" s="2" customFormat="1" ht="16.8" customHeight="1">
      <c r="A24" s="39"/>
      <c r="B24" s="45"/>
      <c r="C24" s="303" t="s">
        <v>200</v>
      </c>
      <c r="D24" s="303" t="s">
        <v>201</v>
      </c>
      <c r="E24" s="18" t="s">
        <v>87</v>
      </c>
      <c r="F24" s="304">
        <v>54.175</v>
      </c>
      <c r="G24" s="39"/>
      <c r="H24" s="45"/>
    </row>
    <row r="25" spans="1:8" s="2" customFormat="1" ht="16.8" customHeight="1">
      <c r="A25" s="39"/>
      <c r="B25" s="45"/>
      <c r="C25" s="303" t="s">
        <v>295</v>
      </c>
      <c r="D25" s="303" t="s">
        <v>296</v>
      </c>
      <c r="E25" s="18" t="s">
        <v>87</v>
      </c>
      <c r="F25" s="304">
        <v>331.385</v>
      </c>
      <c r="G25" s="39"/>
      <c r="H25" s="45"/>
    </row>
    <row r="26" spans="1:8" s="2" customFormat="1" ht="16.8" customHeight="1">
      <c r="A26" s="39"/>
      <c r="B26" s="45"/>
      <c r="C26" s="303" t="s">
        <v>313</v>
      </c>
      <c r="D26" s="303" t="s">
        <v>314</v>
      </c>
      <c r="E26" s="18" t="s">
        <v>87</v>
      </c>
      <c r="F26" s="304">
        <v>367.903</v>
      </c>
      <c r="G26" s="39"/>
      <c r="H26" s="45"/>
    </row>
    <row r="27" spans="1:8" s="2" customFormat="1" ht="16.8" customHeight="1">
      <c r="A27" s="39"/>
      <c r="B27" s="45"/>
      <c r="C27" s="303" t="s">
        <v>342</v>
      </c>
      <c r="D27" s="303" t="s">
        <v>343</v>
      </c>
      <c r="E27" s="18" t="s">
        <v>87</v>
      </c>
      <c r="F27" s="304">
        <v>706.09</v>
      </c>
      <c r="G27" s="39"/>
      <c r="H27" s="45"/>
    </row>
    <row r="28" spans="1:8" s="2" customFormat="1" ht="16.8" customHeight="1">
      <c r="A28" s="39"/>
      <c r="B28" s="45"/>
      <c r="C28" s="303" t="s">
        <v>453</v>
      </c>
      <c r="D28" s="303" t="s">
        <v>454</v>
      </c>
      <c r="E28" s="18" t="s">
        <v>121</v>
      </c>
      <c r="F28" s="304">
        <v>71.8</v>
      </c>
      <c r="G28" s="39"/>
      <c r="H28" s="45"/>
    </row>
    <row r="29" spans="1:8" s="2" customFormat="1" ht="16.8" customHeight="1">
      <c r="A29" s="39"/>
      <c r="B29" s="45"/>
      <c r="C29" s="299" t="s">
        <v>100</v>
      </c>
      <c r="D29" s="300" t="s">
        <v>101</v>
      </c>
      <c r="E29" s="301" t="s">
        <v>87</v>
      </c>
      <c r="F29" s="302">
        <v>4.038</v>
      </c>
      <c r="G29" s="39"/>
      <c r="H29" s="45"/>
    </row>
    <row r="30" spans="1:8" s="2" customFormat="1" ht="16.8" customHeight="1">
      <c r="A30" s="39"/>
      <c r="B30" s="45"/>
      <c r="C30" s="303" t="s">
        <v>1</v>
      </c>
      <c r="D30" s="303" t="s">
        <v>301</v>
      </c>
      <c r="E30" s="18" t="s">
        <v>1</v>
      </c>
      <c r="F30" s="304">
        <v>0</v>
      </c>
      <c r="G30" s="39"/>
      <c r="H30" s="45"/>
    </row>
    <row r="31" spans="1:8" s="2" customFormat="1" ht="16.8" customHeight="1">
      <c r="A31" s="39"/>
      <c r="B31" s="45"/>
      <c r="C31" s="303" t="s">
        <v>1</v>
      </c>
      <c r="D31" s="303" t="s">
        <v>400</v>
      </c>
      <c r="E31" s="18" t="s">
        <v>1</v>
      </c>
      <c r="F31" s="304">
        <v>0</v>
      </c>
      <c r="G31" s="39"/>
      <c r="H31" s="45"/>
    </row>
    <row r="32" spans="1:8" s="2" customFormat="1" ht="16.8" customHeight="1">
      <c r="A32" s="39"/>
      <c r="B32" s="45"/>
      <c r="C32" s="303" t="s">
        <v>1</v>
      </c>
      <c r="D32" s="303" t="s">
        <v>401</v>
      </c>
      <c r="E32" s="18" t="s">
        <v>1</v>
      </c>
      <c r="F32" s="304">
        <v>2.1</v>
      </c>
      <c r="G32" s="39"/>
      <c r="H32" s="45"/>
    </row>
    <row r="33" spans="1:8" s="2" customFormat="1" ht="16.8" customHeight="1">
      <c r="A33" s="39"/>
      <c r="B33" s="45"/>
      <c r="C33" s="303" t="s">
        <v>1</v>
      </c>
      <c r="D33" s="303" t="s">
        <v>402</v>
      </c>
      <c r="E33" s="18" t="s">
        <v>1</v>
      </c>
      <c r="F33" s="304">
        <v>0</v>
      </c>
      <c r="G33" s="39"/>
      <c r="H33" s="45"/>
    </row>
    <row r="34" spans="1:8" s="2" customFormat="1" ht="16.8" customHeight="1">
      <c r="A34" s="39"/>
      <c r="B34" s="45"/>
      <c r="C34" s="303" t="s">
        <v>1</v>
      </c>
      <c r="D34" s="303" t="s">
        <v>318</v>
      </c>
      <c r="E34" s="18" t="s">
        <v>1</v>
      </c>
      <c r="F34" s="304">
        <v>1.938</v>
      </c>
      <c r="G34" s="39"/>
      <c r="H34" s="45"/>
    </row>
    <row r="35" spans="1:8" s="2" customFormat="1" ht="16.8" customHeight="1">
      <c r="A35" s="39"/>
      <c r="B35" s="45"/>
      <c r="C35" s="303" t="s">
        <v>100</v>
      </c>
      <c r="D35" s="303" t="s">
        <v>403</v>
      </c>
      <c r="E35" s="18" t="s">
        <v>1</v>
      </c>
      <c r="F35" s="304">
        <v>4.038</v>
      </c>
      <c r="G35" s="39"/>
      <c r="H35" s="45"/>
    </row>
    <row r="36" spans="1:8" s="2" customFormat="1" ht="16.8" customHeight="1">
      <c r="A36" s="39"/>
      <c r="B36" s="45"/>
      <c r="C36" s="305" t="s">
        <v>701</v>
      </c>
      <c r="D36" s="39"/>
      <c r="E36" s="39"/>
      <c r="F36" s="39"/>
      <c r="G36" s="39"/>
      <c r="H36" s="45"/>
    </row>
    <row r="37" spans="1:8" s="2" customFormat="1" ht="16.8" customHeight="1">
      <c r="A37" s="39"/>
      <c r="B37" s="45"/>
      <c r="C37" s="303" t="s">
        <v>397</v>
      </c>
      <c r="D37" s="303" t="s">
        <v>398</v>
      </c>
      <c r="E37" s="18" t="s">
        <v>87</v>
      </c>
      <c r="F37" s="304">
        <v>23.918</v>
      </c>
      <c r="G37" s="39"/>
      <c r="H37" s="45"/>
    </row>
    <row r="38" spans="1:8" s="2" customFormat="1" ht="16.8" customHeight="1">
      <c r="A38" s="39"/>
      <c r="B38" s="45"/>
      <c r="C38" s="303" t="s">
        <v>195</v>
      </c>
      <c r="D38" s="303" t="s">
        <v>196</v>
      </c>
      <c r="E38" s="18" t="s">
        <v>87</v>
      </c>
      <c r="F38" s="304">
        <v>4.24</v>
      </c>
      <c r="G38" s="39"/>
      <c r="H38" s="45"/>
    </row>
    <row r="39" spans="1:8" s="2" customFormat="1" ht="16.8" customHeight="1">
      <c r="A39" s="39"/>
      <c r="B39" s="45"/>
      <c r="C39" s="299" t="s">
        <v>112</v>
      </c>
      <c r="D39" s="300" t="s">
        <v>113</v>
      </c>
      <c r="E39" s="301" t="s">
        <v>87</v>
      </c>
      <c r="F39" s="302">
        <v>553.15</v>
      </c>
      <c r="G39" s="39"/>
      <c r="H39" s="45"/>
    </row>
    <row r="40" spans="1:8" s="2" customFormat="1" ht="16.8" customHeight="1">
      <c r="A40" s="39"/>
      <c r="B40" s="45"/>
      <c r="C40" s="303" t="s">
        <v>1</v>
      </c>
      <c r="D40" s="303" t="s">
        <v>214</v>
      </c>
      <c r="E40" s="18" t="s">
        <v>1</v>
      </c>
      <c r="F40" s="304">
        <v>496</v>
      </c>
      <c r="G40" s="39"/>
      <c r="H40" s="45"/>
    </row>
    <row r="41" spans="1:8" s="2" customFormat="1" ht="16.8" customHeight="1">
      <c r="A41" s="39"/>
      <c r="B41" s="45"/>
      <c r="C41" s="303" t="s">
        <v>1</v>
      </c>
      <c r="D41" s="303" t="s">
        <v>215</v>
      </c>
      <c r="E41" s="18" t="s">
        <v>1</v>
      </c>
      <c r="F41" s="304">
        <v>57.15</v>
      </c>
      <c r="G41" s="39"/>
      <c r="H41" s="45"/>
    </row>
    <row r="42" spans="1:8" s="2" customFormat="1" ht="16.8" customHeight="1">
      <c r="A42" s="39"/>
      <c r="B42" s="45"/>
      <c r="C42" s="303" t="s">
        <v>112</v>
      </c>
      <c r="D42" s="303" t="s">
        <v>193</v>
      </c>
      <c r="E42" s="18" t="s">
        <v>1</v>
      </c>
      <c r="F42" s="304">
        <v>553.15</v>
      </c>
      <c r="G42" s="39"/>
      <c r="H42" s="45"/>
    </row>
    <row r="43" spans="1:8" s="2" customFormat="1" ht="16.8" customHeight="1">
      <c r="A43" s="39"/>
      <c r="B43" s="45"/>
      <c r="C43" s="305" t="s">
        <v>701</v>
      </c>
      <c r="D43" s="39"/>
      <c r="E43" s="39"/>
      <c r="F43" s="39"/>
      <c r="G43" s="39"/>
      <c r="H43" s="45"/>
    </row>
    <row r="44" spans="1:8" s="2" customFormat="1" ht="12">
      <c r="A44" s="39"/>
      <c r="B44" s="45"/>
      <c r="C44" s="303" t="s">
        <v>210</v>
      </c>
      <c r="D44" s="303" t="s">
        <v>211</v>
      </c>
      <c r="E44" s="18" t="s">
        <v>87</v>
      </c>
      <c r="F44" s="304">
        <v>553.15</v>
      </c>
      <c r="G44" s="39"/>
      <c r="H44" s="45"/>
    </row>
    <row r="45" spans="1:8" s="2" customFormat="1" ht="12">
      <c r="A45" s="39"/>
      <c r="B45" s="45"/>
      <c r="C45" s="303" t="s">
        <v>216</v>
      </c>
      <c r="D45" s="303" t="s">
        <v>217</v>
      </c>
      <c r="E45" s="18" t="s">
        <v>87</v>
      </c>
      <c r="F45" s="304">
        <v>38720.5</v>
      </c>
      <c r="G45" s="39"/>
      <c r="H45" s="45"/>
    </row>
    <row r="46" spans="1:8" s="2" customFormat="1" ht="12">
      <c r="A46" s="39"/>
      <c r="B46" s="45"/>
      <c r="C46" s="303" t="s">
        <v>221</v>
      </c>
      <c r="D46" s="303" t="s">
        <v>222</v>
      </c>
      <c r="E46" s="18" t="s">
        <v>87</v>
      </c>
      <c r="F46" s="304">
        <v>553.15</v>
      </c>
      <c r="G46" s="39"/>
      <c r="H46" s="45"/>
    </row>
    <row r="47" spans="1:8" s="2" customFormat="1" ht="16.8" customHeight="1">
      <c r="A47" s="39"/>
      <c r="B47" s="45"/>
      <c r="C47" s="303" t="s">
        <v>224</v>
      </c>
      <c r="D47" s="303" t="s">
        <v>225</v>
      </c>
      <c r="E47" s="18" t="s">
        <v>87</v>
      </c>
      <c r="F47" s="304">
        <v>553.15</v>
      </c>
      <c r="G47" s="39"/>
      <c r="H47" s="45"/>
    </row>
    <row r="48" spans="1:8" s="2" customFormat="1" ht="16.8" customHeight="1">
      <c r="A48" s="39"/>
      <c r="B48" s="45"/>
      <c r="C48" s="303" t="s">
        <v>227</v>
      </c>
      <c r="D48" s="303" t="s">
        <v>228</v>
      </c>
      <c r="E48" s="18" t="s">
        <v>87</v>
      </c>
      <c r="F48" s="304">
        <v>38720.5</v>
      </c>
      <c r="G48" s="39"/>
      <c r="H48" s="45"/>
    </row>
    <row r="49" spans="1:8" s="2" customFormat="1" ht="16.8" customHeight="1">
      <c r="A49" s="39"/>
      <c r="B49" s="45"/>
      <c r="C49" s="303" t="s">
        <v>231</v>
      </c>
      <c r="D49" s="303" t="s">
        <v>232</v>
      </c>
      <c r="E49" s="18" t="s">
        <v>87</v>
      </c>
      <c r="F49" s="304">
        <v>553.15</v>
      </c>
      <c r="G49" s="39"/>
      <c r="H49" s="45"/>
    </row>
    <row r="50" spans="1:8" s="2" customFormat="1" ht="16.8" customHeight="1">
      <c r="A50" s="39"/>
      <c r="B50" s="45"/>
      <c r="C50" s="299" t="s">
        <v>90</v>
      </c>
      <c r="D50" s="300" t="s">
        <v>91</v>
      </c>
      <c r="E50" s="301" t="s">
        <v>87</v>
      </c>
      <c r="F50" s="302">
        <v>344.01</v>
      </c>
      <c r="G50" s="39"/>
      <c r="H50" s="45"/>
    </row>
    <row r="51" spans="1:8" s="2" customFormat="1" ht="16.8" customHeight="1">
      <c r="A51" s="39"/>
      <c r="B51" s="45"/>
      <c r="C51" s="303" t="s">
        <v>1</v>
      </c>
      <c r="D51" s="303" t="s">
        <v>345</v>
      </c>
      <c r="E51" s="18" t="s">
        <v>1</v>
      </c>
      <c r="F51" s="304">
        <v>0</v>
      </c>
      <c r="G51" s="39"/>
      <c r="H51" s="45"/>
    </row>
    <row r="52" spans="1:8" s="2" customFormat="1" ht="16.8" customHeight="1">
      <c r="A52" s="39"/>
      <c r="B52" s="45"/>
      <c r="C52" s="303" t="s">
        <v>1</v>
      </c>
      <c r="D52" s="303" t="s">
        <v>123</v>
      </c>
      <c r="E52" s="18" t="s">
        <v>1</v>
      </c>
      <c r="F52" s="304">
        <v>254.77</v>
      </c>
      <c r="G52" s="39"/>
      <c r="H52" s="45"/>
    </row>
    <row r="53" spans="1:8" s="2" customFormat="1" ht="16.8" customHeight="1">
      <c r="A53" s="39"/>
      <c r="B53" s="45"/>
      <c r="C53" s="303" t="s">
        <v>1</v>
      </c>
      <c r="D53" s="303" t="s">
        <v>191</v>
      </c>
      <c r="E53" s="18" t="s">
        <v>1</v>
      </c>
      <c r="F53" s="304">
        <v>0</v>
      </c>
      <c r="G53" s="39"/>
      <c r="H53" s="45"/>
    </row>
    <row r="54" spans="1:8" s="2" customFormat="1" ht="16.8" customHeight="1">
      <c r="A54" s="39"/>
      <c r="B54" s="45"/>
      <c r="C54" s="303" t="s">
        <v>1</v>
      </c>
      <c r="D54" s="303" t="s">
        <v>203</v>
      </c>
      <c r="E54" s="18" t="s">
        <v>1</v>
      </c>
      <c r="F54" s="304">
        <v>54.175</v>
      </c>
      <c r="G54" s="39"/>
      <c r="H54" s="45"/>
    </row>
    <row r="55" spans="1:8" s="2" customFormat="1" ht="16.8" customHeight="1">
      <c r="A55" s="39"/>
      <c r="B55" s="45"/>
      <c r="C55" s="303" t="s">
        <v>1</v>
      </c>
      <c r="D55" s="303" t="s">
        <v>298</v>
      </c>
      <c r="E55" s="18" t="s">
        <v>1</v>
      </c>
      <c r="F55" s="304">
        <v>16.7</v>
      </c>
      <c r="G55" s="39"/>
      <c r="H55" s="45"/>
    </row>
    <row r="56" spans="1:8" s="2" customFormat="1" ht="16.8" customHeight="1">
      <c r="A56" s="39"/>
      <c r="B56" s="45"/>
      <c r="C56" s="303" t="s">
        <v>1</v>
      </c>
      <c r="D56" s="303" t="s">
        <v>346</v>
      </c>
      <c r="E56" s="18" t="s">
        <v>1</v>
      </c>
      <c r="F56" s="304">
        <v>11.69</v>
      </c>
      <c r="G56" s="39"/>
      <c r="H56" s="45"/>
    </row>
    <row r="57" spans="1:8" s="2" customFormat="1" ht="16.8" customHeight="1">
      <c r="A57" s="39"/>
      <c r="B57" s="45"/>
      <c r="C57" s="303" t="s">
        <v>1</v>
      </c>
      <c r="D57" s="303" t="s">
        <v>347</v>
      </c>
      <c r="E57" s="18" t="s">
        <v>1</v>
      </c>
      <c r="F57" s="304">
        <v>0.325</v>
      </c>
      <c r="G57" s="39"/>
      <c r="H57" s="45"/>
    </row>
    <row r="58" spans="1:8" s="2" customFormat="1" ht="16.8" customHeight="1">
      <c r="A58" s="39"/>
      <c r="B58" s="45"/>
      <c r="C58" s="303" t="s">
        <v>1</v>
      </c>
      <c r="D58" s="303" t="s">
        <v>348</v>
      </c>
      <c r="E58" s="18" t="s">
        <v>1</v>
      </c>
      <c r="F58" s="304">
        <v>0</v>
      </c>
      <c r="G58" s="39"/>
      <c r="H58" s="45"/>
    </row>
    <row r="59" spans="1:8" s="2" customFormat="1" ht="16.8" customHeight="1">
      <c r="A59" s="39"/>
      <c r="B59" s="45"/>
      <c r="C59" s="303" t="s">
        <v>1</v>
      </c>
      <c r="D59" s="303" t="s">
        <v>349</v>
      </c>
      <c r="E59" s="18" t="s">
        <v>1</v>
      </c>
      <c r="F59" s="304">
        <v>0.071</v>
      </c>
      <c r="G59" s="39"/>
      <c r="H59" s="45"/>
    </row>
    <row r="60" spans="1:8" s="2" customFormat="1" ht="16.8" customHeight="1">
      <c r="A60" s="39"/>
      <c r="B60" s="45"/>
      <c r="C60" s="303" t="s">
        <v>1</v>
      </c>
      <c r="D60" s="303" t="s">
        <v>301</v>
      </c>
      <c r="E60" s="18" t="s">
        <v>1</v>
      </c>
      <c r="F60" s="304">
        <v>0</v>
      </c>
      <c r="G60" s="39"/>
      <c r="H60" s="45"/>
    </row>
    <row r="61" spans="1:8" s="2" customFormat="1" ht="16.8" customHeight="1">
      <c r="A61" s="39"/>
      <c r="B61" s="45"/>
      <c r="C61" s="303" t="s">
        <v>1</v>
      </c>
      <c r="D61" s="303" t="s">
        <v>350</v>
      </c>
      <c r="E61" s="18" t="s">
        <v>1</v>
      </c>
      <c r="F61" s="304">
        <v>0.188</v>
      </c>
      <c r="G61" s="39"/>
      <c r="H61" s="45"/>
    </row>
    <row r="62" spans="1:8" s="2" customFormat="1" ht="16.8" customHeight="1">
      <c r="A62" s="39"/>
      <c r="B62" s="45"/>
      <c r="C62" s="303" t="s">
        <v>1</v>
      </c>
      <c r="D62" s="303" t="s">
        <v>351</v>
      </c>
      <c r="E62" s="18" t="s">
        <v>1</v>
      </c>
      <c r="F62" s="304">
        <v>2.94</v>
      </c>
      <c r="G62" s="39"/>
      <c r="H62" s="45"/>
    </row>
    <row r="63" spans="1:8" s="2" customFormat="1" ht="16.8" customHeight="1">
      <c r="A63" s="39"/>
      <c r="B63" s="45"/>
      <c r="C63" s="303" t="s">
        <v>1</v>
      </c>
      <c r="D63" s="303" t="s">
        <v>303</v>
      </c>
      <c r="E63" s="18" t="s">
        <v>1</v>
      </c>
      <c r="F63" s="304">
        <v>0.46</v>
      </c>
      <c r="G63" s="39"/>
      <c r="H63" s="45"/>
    </row>
    <row r="64" spans="1:8" s="2" customFormat="1" ht="16.8" customHeight="1">
      <c r="A64" s="39"/>
      <c r="B64" s="45"/>
      <c r="C64" s="303" t="s">
        <v>1</v>
      </c>
      <c r="D64" s="303" t="s">
        <v>352</v>
      </c>
      <c r="E64" s="18" t="s">
        <v>1</v>
      </c>
      <c r="F64" s="304">
        <v>0.5</v>
      </c>
      <c r="G64" s="39"/>
      <c r="H64" s="45"/>
    </row>
    <row r="65" spans="1:8" s="2" customFormat="1" ht="16.8" customHeight="1">
      <c r="A65" s="39"/>
      <c r="B65" s="45"/>
      <c r="C65" s="303" t="s">
        <v>1</v>
      </c>
      <c r="D65" s="303" t="s">
        <v>304</v>
      </c>
      <c r="E65" s="18" t="s">
        <v>1</v>
      </c>
      <c r="F65" s="304">
        <v>1.54</v>
      </c>
      <c r="G65" s="39"/>
      <c r="H65" s="45"/>
    </row>
    <row r="66" spans="1:8" s="2" customFormat="1" ht="16.8" customHeight="1">
      <c r="A66" s="39"/>
      <c r="B66" s="45"/>
      <c r="C66" s="303" t="s">
        <v>1</v>
      </c>
      <c r="D66" s="303" t="s">
        <v>353</v>
      </c>
      <c r="E66" s="18" t="s">
        <v>1</v>
      </c>
      <c r="F66" s="304">
        <v>0.651</v>
      </c>
      <c r="G66" s="39"/>
      <c r="H66" s="45"/>
    </row>
    <row r="67" spans="1:8" s="2" customFormat="1" ht="16.8" customHeight="1">
      <c r="A67" s="39"/>
      <c r="B67" s="45"/>
      <c r="C67" s="303" t="s">
        <v>90</v>
      </c>
      <c r="D67" s="303" t="s">
        <v>354</v>
      </c>
      <c r="E67" s="18" t="s">
        <v>1</v>
      </c>
      <c r="F67" s="304">
        <v>344.01</v>
      </c>
      <c r="G67" s="39"/>
      <c r="H67" s="45"/>
    </row>
    <row r="68" spans="1:8" s="2" customFormat="1" ht="16.8" customHeight="1">
      <c r="A68" s="39"/>
      <c r="B68" s="45"/>
      <c r="C68" s="305" t="s">
        <v>701</v>
      </c>
      <c r="D68" s="39"/>
      <c r="E68" s="39"/>
      <c r="F68" s="39"/>
      <c r="G68" s="39"/>
      <c r="H68" s="45"/>
    </row>
    <row r="69" spans="1:8" s="2" customFormat="1" ht="16.8" customHeight="1">
      <c r="A69" s="39"/>
      <c r="B69" s="45"/>
      <c r="C69" s="303" t="s">
        <v>342</v>
      </c>
      <c r="D69" s="303" t="s">
        <v>343</v>
      </c>
      <c r="E69" s="18" t="s">
        <v>87</v>
      </c>
      <c r="F69" s="304">
        <v>706.09</v>
      </c>
      <c r="G69" s="39"/>
      <c r="H69" s="45"/>
    </row>
    <row r="70" spans="1:8" s="2" customFormat="1" ht="12">
      <c r="A70" s="39"/>
      <c r="B70" s="45"/>
      <c r="C70" s="303" t="s">
        <v>362</v>
      </c>
      <c r="D70" s="303" t="s">
        <v>363</v>
      </c>
      <c r="E70" s="18" t="s">
        <v>87</v>
      </c>
      <c r="F70" s="304">
        <v>400.944</v>
      </c>
      <c r="G70" s="39"/>
      <c r="H70" s="45"/>
    </row>
    <row r="71" spans="1:8" s="2" customFormat="1" ht="16.8" customHeight="1">
      <c r="A71" s="39"/>
      <c r="B71" s="45"/>
      <c r="C71" s="299" t="s">
        <v>94</v>
      </c>
      <c r="D71" s="300" t="s">
        <v>95</v>
      </c>
      <c r="E71" s="301" t="s">
        <v>87</v>
      </c>
      <c r="F71" s="302">
        <v>362.08</v>
      </c>
      <c r="G71" s="39"/>
      <c r="H71" s="45"/>
    </row>
    <row r="72" spans="1:8" s="2" customFormat="1" ht="16.8" customHeight="1">
      <c r="A72" s="39"/>
      <c r="B72" s="45"/>
      <c r="C72" s="303" t="s">
        <v>1</v>
      </c>
      <c r="D72" s="303" t="s">
        <v>355</v>
      </c>
      <c r="E72" s="18" t="s">
        <v>1</v>
      </c>
      <c r="F72" s="304">
        <v>0</v>
      </c>
      <c r="G72" s="39"/>
      <c r="H72" s="45"/>
    </row>
    <row r="73" spans="1:8" s="2" customFormat="1" ht="16.8" customHeight="1">
      <c r="A73" s="39"/>
      <c r="B73" s="45"/>
      <c r="C73" s="303" t="s">
        <v>1</v>
      </c>
      <c r="D73" s="303" t="s">
        <v>316</v>
      </c>
      <c r="E73" s="18" t="s">
        <v>1</v>
      </c>
      <c r="F73" s="304">
        <v>254.885</v>
      </c>
      <c r="G73" s="39"/>
      <c r="H73" s="45"/>
    </row>
    <row r="74" spans="1:8" s="2" customFormat="1" ht="16.8" customHeight="1">
      <c r="A74" s="39"/>
      <c r="B74" s="45"/>
      <c r="C74" s="303" t="s">
        <v>1</v>
      </c>
      <c r="D74" s="303" t="s">
        <v>191</v>
      </c>
      <c r="E74" s="18" t="s">
        <v>1</v>
      </c>
      <c r="F74" s="304">
        <v>0</v>
      </c>
      <c r="G74" s="39"/>
      <c r="H74" s="45"/>
    </row>
    <row r="75" spans="1:8" s="2" customFormat="1" ht="16.8" customHeight="1">
      <c r="A75" s="39"/>
      <c r="B75" s="45"/>
      <c r="C75" s="303" t="s">
        <v>1</v>
      </c>
      <c r="D75" s="303" t="s">
        <v>356</v>
      </c>
      <c r="E75" s="18" t="s">
        <v>1</v>
      </c>
      <c r="F75" s="304">
        <v>98.864</v>
      </c>
      <c r="G75" s="39"/>
      <c r="H75" s="45"/>
    </row>
    <row r="76" spans="1:8" s="2" customFormat="1" ht="16.8" customHeight="1">
      <c r="A76" s="39"/>
      <c r="B76" s="45"/>
      <c r="C76" s="303" t="s">
        <v>1</v>
      </c>
      <c r="D76" s="303" t="s">
        <v>357</v>
      </c>
      <c r="E76" s="18" t="s">
        <v>1</v>
      </c>
      <c r="F76" s="304">
        <v>1.382</v>
      </c>
      <c r="G76" s="39"/>
      <c r="H76" s="45"/>
    </row>
    <row r="77" spans="1:8" s="2" customFormat="1" ht="16.8" customHeight="1">
      <c r="A77" s="39"/>
      <c r="B77" s="45"/>
      <c r="C77" s="303" t="s">
        <v>1</v>
      </c>
      <c r="D77" s="303" t="s">
        <v>301</v>
      </c>
      <c r="E77" s="18" t="s">
        <v>1</v>
      </c>
      <c r="F77" s="304">
        <v>0</v>
      </c>
      <c r="G77" s="39"/>
      <c r="H77" s="45"/>
    </row>
    <row r="78" spans="1:8" s="2" customFormat="1" ht="16.8" customHeight="1">
      <c r="A78" s="39"/>
      <c r="B78" s="45"/>
      <c r="C78" s="303" t="s">
        <v>1</v>
      </c>
      <c r="D78" s="303" t="s">
        <v>318</v>
      </c>
      <c r="E78" s="18" t="s">
        <v>1</v>
      </c>
      <c r="F78" s="304">
        <v>1.938</v>
      </c>
      <c r="G78" s="39"/>
      <c r="H78" s="45"/>
    </row>
    <row r="79" spans="1:8" s="2" customFormat="1" ht="16.8" customHeight="1">
      <c r="A79" s="39"/>
      <c r="B79" s="45"/>
      <c r="C79" s="303" t="s">
        <v>1</v>
      </c>
      <c r="D79" s="303" t="s">
        <v>358</v>
      </c>
      <c r="E79" s="18" t="s">
        <v>1</v>
      </c>
      <c r="F79" s="304">
        <v>4.76</v>
      </c>
      <c r="G79" s="39"/>
      <c r="H79" s="45"/>
    </row>
    <row r="80" spans="1:8" s="2" customFormat="1" ht="16.8" customHeight="1">
      <c r="A80" s="39"/>
      <c r="B80" s="45"/>
      <c r="C80" s="303" t="s">
        <v>1</v>
      </c>
      <c r="D80" s="303" t="s">
        <v>359</v>
      </c>
      <c r="E80" s="18" t="s">
        <v>1</v>
      </c>
      <c r="F80" s="304">
        <v>0.251</v>
      </c>
      <c r="G80" s="39"/>
      <c r="H80" s="45"/>
    </row>
    <row r="81" spans="1:8" s="2" customFormat="1" ht="16.8" customHeight="1">
      <c r="A81" s="39"/>
      <c r="B81" s="45"/>
      <c r="C81" s="303" t="s">
        <v>94</v>
      </c>
      <c r="D81" s="303" t="s">
        <v>360</v>
      </c>
      <c r="E81" s="18" t="s">
        <v>1</v>
      </c>
      <c r="F81" s="304">
        <v>362.08</v>
      </c>
      <c r="G81" s="39"/>
      <c r="H81" s="45"/>
    </row>
    <row r="82" spans="1:8" s="2" customFormat="1" ht="16.8" customHeight="1">
      <c r="A82" s="39"/>
      <c r="B82" s="45"/>
      <c r="C82" s="305" t="s">
        <v>701</v>
      </c>
      <c r="D82" s="39"/>
      <c r="E82" s="39"/>
      <c r="F82" s="39"/>
      <c r="G82" s="39"/>
      <c r="H82" s="45"/>
    </row>
    <row r="83" spans="1:8" s="2" customFormat="1" ht="16.8" customHeight="1">
      <c r="A83" s="39"/>
      <c r="B83" s="45"/>
      <c r="C83" s="303" t="s">
        <v>342</v>
      </c>
      <c r="D83" s="303" t="s">
        <v>343</v>
      </c>
      <c r="E83" s="18" t="s">
        <v>87</v>
      </c>
      <c r="F83" s="304">
        <v>706.09</v>
      </c>
      <c r="G83" s="39"/>
      <c r="H83" s="45"/>
    </row>
    <row r="84" spans="1:8" s="2" customFormat="1" ht="12">
      <c r="A84" s="39"/>
      <c r="B84" s="45"/>
      <c r="C84" s="303" t="s">
        <v>367</v>
      </c>
      <c r="D84" s="303" t="s">
        <v>368</v>
      </c>
      <c r="E84" s="18" t="s">
        <v>87</v>
      </c>
      <c r="F84" s="304">
        <v>422.004</v>
      </c>
      <c r="G84" s="39"/>
      <c r="H84" s="45"/>
    </row>
    <row r="85" spans="1:8" s="2" customFormat="1" ht="16.8" customHeight="1">
      <c r="A85" s="39"/>
      <c r="B85" s="45"/>
      <c r="C85" s="299" t="s">
        <v>129</v>
      </c>
      <c r="D85" s="300" t="s">
        <v>130</v>
      </c>
      <c r="E85" s="301" t="s">
        <v>131</v>
      </c>
      <c r="F85" s="302">
        <v>26</v>
      </c>
      <c r="G85" s="39"/>
      <c r="H85" s="45"/>
    </row>
    <row r="86" spans="1:8" s="2" customFormat="1" ht="16.8" customHeight="1">
      <c r="A86" s="39"/>
      <c r="B86" s="45"/>
      <c r="C86" s="303" t="s">
        <v>1</v>
      </c>
      <c r="D86" s="303" t="s">
        <v>702</v>
      </c>
      <c r="E86" s="18" t="s">
        <v>1</v>
      </c>
      <c r="F86" s="304">
        <v>26</v>
      </c>
      <c r="G86" s="39"/>
      <c r="H86" s="45"/>
    </row>
    <row r="87" spans="1:8" s="2" customFormat="1" ht="16.8" customHeight="1">
      <c r="A87" s="39"/>
      <c r="B87" s="45"/>
      <c r="C87" s="303" t="s">
        <v>129</v>
      </c>
      <c r="D87" s="303" t="s">
        <v>193</v>
      </c>
      <c r="E87" s="18" t="s">
        <v>1</v>
      </c>
      <c r="F87" s="304">
        <v>26</v>
      </c>
      <c r="G87" s="39"/>
      <c r="H87" s="45"/>
    </row>
    <row r="88" spans="1:8" s="2" customFormat="1" ht="16.8" customHeight="1">
      <c r="A88" s="39"/>
      <c r="B88" s="45"/>
      <c r="C88" s="305" t="s">
        <v>701</v>
      </c>
      <c r="D88" s="39"/>
      <c r="E88" s="39"/>
      <c r="F88" s="39"/>
      <c r="G88" s="39"/>
      <c r="H88" s="45"/>
    </row>
    <row r="89" spans="1:8" s="2" customFormat="1" ht="16.8" customHeight="1">
      <c r="A89" s="39"/>
      <c r="B89" s="45"/>
      <c r="C89" s="303" t="s">
        <v>518</v>
      </c>
      <c r="D89" s="303" t="s">
        <v>519</v>
      </c>
      <c r="E89" s="18" t="s">
        <v>248</v>
      </c>
      <c r="F89" s="304">
        <v>26</v>
      </c>
      <c r="G89" s="39"/>
      <c r="H89" s="45"/>
    </row>
    <row r="90" spans="1:8" s="2" customFormat="1" ht="16.8" customHeight="1">
      <c r="A90" s="39"/>
      <c r="B90" s="45"/>
      <c r="C90" s="303" t="s">
        <v>526</v>
      </c>
      <c r="D90" s="303" t="s">
        <v>527</v>
      </c>
      <c r="E90" s="18" t="s">
        <v>248</v>
      </c>
      <c r="F90" s="304">
        <v>26</v>
      </c>
      <c r="G90" s="39"/>
      <c r="H90" s="45"/>
    </row>
    <row r="91" spans="1:8" s="2" customFormat="1" ht="12">
      <c r="A91" s="39"/>
      <c r="B91" s="45"/>
      <c r="C91" s="303" t="s">
        <v>522</v>
      </c>
      <c r="D91" s="303" t="s">
        <v>523</v>
      </c>
      <c r="E91" s="18" t="s">
        <v>248</v>
      </c>
      <c r="F91" s="304">
        <v>26</v>
      </c>
      <c r="G91" s="39"/>
      <c r="H91" s="45"/>
    </row>
    <row r="92" spans="1:8" s="2" customFormat="1" ht="16.8" customHeight="1">
      <c r="A92" s="39"/>
      <c r="B92" s="45"/>
      <c r="C92" s="299" t="s">
        <v>106</v>
      </c>
      <c r="D92" s="300" t="s">
        <v>107</v>
      </c>
      <c r="E92" s="301" t="s">
        <v>87</v>
      </c>
      <c r="F92" s="302">
        <v>0.916</v>
      </c>
      <c r="G92" s="39"/>
      <c r="H92" s="45"/>
    </row>
    <row r="93" spans="1:8" s="2" customFormat="1" ht="16.8" customHeight="1">
      <c r="A93" s="39"/>
      <c r="B93" s="45"/>
      <c r="C93" s="303" t="s">
        <v>1</v>
      </c>
      <c r="D93" s="303" t="s">
        <v>466</v>
      </c>
      <c r="E93" s="18" t="s">
        <v>1</v>
      </c>
      <c r="F93" s="304">
        <v>0</v>
      </c>
      <c r="G93" s="39"/>
      <c r="H93" s="45"/>
    </row>
    <row r="94" spans="1:8" s="2" customFormat="1" ht="16.8" customHeight="1">
      <c r="A94" s="39"/>
      <c r="B94" s="45"/>
      <c r="C94" s="303" t="s">
        <v>1</v>
      </c>
      <c r="D94" s="303" t="s">
        <v>467</v>
      </c>
      <c r="E94" s="18" t="s">
        <v>1</v>
      </c>
      <c r="F94" s="304">
        <v>0.234</v>
      </c>
      <c r="G94" s="39"/>
      <c r="H94" s="45"/>
    </row>
    <row r="95" spans="1:8" s="2" customFormat="1" ht="16.8" customHeight="1">
      <c r="A95" s="39"/>
      <c r="B95" s="45"/>
      <c r="C95" s="303" t="s">
        <v>1</v>
      </c>
      <c r="D95" s="303" t="s">
        <v>468</v>
      </c>
      <c r="E95" s="18" t="s">
        <v>1</v>
      </c>
      <c r="F95" s="304">
        <v>0</v>
      </c>
      <c r="G95" s="39"/>
      <c r="H95" s="45"/>
    </row>
    <row r="96" spans="1:8" s="2" customFormat="1" ht="16.8" customHeight="1">
      <c r="A96" s="39"/>
      <c r="B96" s="45"/>
      <c r="C96" s="303" t="s">
        <v>1</v>
      </c>
      <c r="D96" s="303" t="s">
        <v>469</v>
      </c>
      <c r="E96" s="18" t="s">
        <v>1</v>
      </c>
      <c r="F96" s="304">
        <v>0.682</v>
      </c>
      <c r="G96" s="39"/>
      <c r="H96" s="45"/>
    </row>
    <row r="97" spans="1:8" s="2" customFormat="1" ht="16.8" customHeight="1">
      <c r="A97" s="39"/>
      <c r="B97" s="45"/>
      <c r="C97" s="303" t="s">
        <v>106</v>
      </c>
      <c r="D97" s="303" t="s">
        <v>193</v>
      </c>
      <c r="E97" s="18" t="s">
        <v>1</v>
      </c>
      <c r="F97" s="304">
        <v>0.916</v>
      </c>
      <c r="G97" s="39"/>
      <c r="H97" s="45"/>
    </row>
    <row r="98" spans="1:8" s="2" customFormat="1" ht="16.8" customHeight="1">
      <c r="A98" s="39"/>
      <c r="B98" s="45"/>
      <c r="C98" s="299" t="s">
        <v>109</v>
      </c>
      <c r="D98" s="300" t="s">
        <v>110</v>
      </c>
      <c r="E98" s="301" t="s">
        <v>87</v>
      </c>
      <c r="F98" s="302">
        <v>37.832</v>
      </c>
      <c r="G98" s="39"/>
      <c r="H98" s="45"/>
    </row>
    <row r="99" spans="1:8" s="2" customFormat="1" ht="16.8" customHeight="1">
      <c r="A99" s="39"/>
      <c r="B99" s="45"/>
      <c r="C99" s="303" t="s">
        <v>1</v>
      </c>
      <c r="D99" s="303" t="s">
        <v>191</v>
      </c>
      <c r="E99" s="18" t="s">
        <v>1</v>
      </c>
      <c r="F99" s="304">
        <v>0</v>
      </c>
      <c r="G99" s="39"/>
      <c r="H99" s="45"/>
    </row>
    <row r="100" spans="1:8" s="2" customFormat="1" ht="16.8" customHeight="1">
      <c r="A100" s="39"/>
      <c r="B100" s="45"/>
      <c r="C100" s="303" t="s">
        <v>1</v>
      </c>
      <c r="D100" s="303" t="s">
        <v>543</v>
      </c>
      <c r="E100" s="18" t="s">
        <v>1</v>
      </c>
      <c r="F100" s="304">
        <v>35.894</v>
      </c>
      <c r="G100" s="39"/>
      <c r="H100" s="45"/>
    </row>
    <row r="101" spans="1:8" s="2" customFormat="1" ht="16.8" customHeight="1">
      <c r="A101" s="39"/>
      <c r="B101" s="45"/>
      <c r="C101" s="303" t="s">
        <v>1</v>
      </c>
      <c r="D101" s="303" t="s">
        <v>301</v>
      </c>
      <c r="E101" s="18" t="s">
        <v>1</v>
      </c>
      <c r="F101" s="304">
        <v>0</v>
      </c>
      <c r="G101" s="39"/>
      <c r="H101" s="45"/>
    </row>
    <row r="102" spans="1:8" s="2" customFormat="1" ht="16.8" customHeight="1">
      <c r="A102" s="39"/>
      <c r="B102" s="45"/>
      <c r="C102" s="303" t="s">
        <v>1</v>
      </c>
      <c r="D102" s="303" t="s">
        <v>318</v>
      </c>
      <c r="E102" s="18" t="s">
        <v>1</v>
      </c>
      <c r="F102" s="304">
        <v>1.938</v>
      </c>
      <c r="G102" s="39"/>
      <c r="H102" s="45"/>
    </row>
    <row r="103" spans="1:8" s="2" customFormat="1" ht="16.8" customHeight="1">
      <c r="A103" s="39"/>
      <c r="B103" s="45"/>
      <c r="C103" s="303" t="s">
        <v>109</v>
      </c>
      <c r="D103" s="303" t="s">
        <v>193</v>
      </c>
      <c r="E103" s="18" t="s">
        <v>1</v>
      </c>
      <c r="F103" s="304">
        <v>37.832</v>
      </c>
      <c r="G103" s="39"/>
      <c r="H103" s="45"/>
    </row>
    <row r="104" spans="1:8" s="2" customFormat="1" ht="16.8" customHeight="1">
      <c r="A104" s="39"/>
      <c r="B104" s="45"/>
      <c r="C104" s="305" t="s">
        <v>701</v>
      </c>
      <c r="D104" s="39"/>
      <c r="E104" s="39"/>
      <c r="F104" s="39"/>
      <c r="G104" s="39"/>
      <c r="H104" s="45"/>
    </row>
    <row r="105" spans="1:8" s="2" customFormat="1" ht="12">
      <c r="A105" s="39"/>
      <c r="B105" s="45"/>
      <c r="C105" s="303" t="s">
        <v>540</v>
      </c>
      <c r="D105" s="303" t="s">
        <v>541</v>
      </c>
      <c r="E105" s="18" t="s">
        <v>87</v>
      </c>
      <c r="F105" s="304">
        <v>37.832</v>
      </c>
      <c r="G105" s="39"/>
      <c r="H105" s="45"/>
    </row>
    <row r="106" spans="1:8" s="2" customFormat="1" ht="16.8" customHeight="1">
      <c r="A106" s="39"/>
      <c r="B106" s="45"/>
      <c r="C106" s="303" t="s">
        <v>545</v>
      </c>
      <c r="D106" s="303" t="s">
        <v>546</v>
      </c>
      <c r="E106" s="18" t="s">
        <v>87</v>
      </c>
      <c r="F106" s="304">
        <v>41.615</v>
      </c>
      <c r="G106" s="39"/>
      <c r="H106" s="45"/>
    </row>
    <row r="107" spans="1:8" s="2" customFormat="1" ht="16.8" customHeight="1">
      <c r="A107" s="39"/>
      <c r="B107" s="45"/>
      <c r="C107" s="299" t="s">
        <v>123</v>
      </c>
      <c r="D107" s="300" t="s">
        <v>124</v>
      </c>
      <c r="E107" s="301" t="s">
        <v>87</v>
      </c>
      <c r="F107" s="302">
        <v>254.77</v>
      </c>
      <c r="G107" s="39"/>
      <c r="H107" s="45"/>
    </row>
    <row r="108" spans="1:8" s="2" customFormat="1" ht="16.8" customHeight="1">
      <c r="A108" s="39"/>
      <c r="B108" s="45"/>
      <c r="C108" s="303" t="s">
        <v>1</v>
      </c>
      <c r="D108" s="303" t="s">
        <v>703</v>
      </c>
      <c r="E108" s="18" t="s">
        <v>1</v>
      </c>
      <c r="F108" s="304">
        <v>254.77</v>
      </c>
      <c r="G108" s="39"/>
      <c r="H108" s="45"/>
    </row>
    <row r="109" spans="1:8" s="2" customFormat="1" ht="16.8" customHeight="1">
      <c r="A109" s="39"/>
      <c r="B109" s="45"/>
      <c r="C109" s="303" t="s">
        <v>1</v>
      </c>
      <c r="D109" s="303" t="s">
        <v>193</v>
      </c>
      <c r="E109" s="18" t="s">
        <v>1</v>
      </c>
      <c r="F109" s="304">
        <v>254.77</v>
      </c>
      <c r="G109" s="39"/>
      <c r="H109" s="45"/>
    </row>
    <row r="110" spans="1:8" s="2" customFormat="1" ht="16.8" customHeight="1">
      <c r="A110" s="39"/>
      <c r="B110" s="45"/>
      <c r="C110" s="305" t="s">
        <v>701</v>
      </c>
      <c r="D110" s="39"/>
      <c r="E110" s="39"/>
      <c r="F110" s="39"/>
      <c r="G110" s="39"/>
      <c r="H110" s="45"/>
    </row>
    <row r="111" spans="1:8" s="2" customFormat="1" ht="16.8" customHeight="1">
      <c r="A111" s="39"/>
      <c r="B111" s="45"/>
      <c r="C111" s="303" t="s">
        <v>295</v>
      </c>
      <c r="D111" s="303" t="s">
        <v>296</v>
      </c>
      <c r="E111" s="18" t="s">
        <v>87</v>
      </c>
      <c r="F111" s="304">
        <v>331.385</v>
      </c>
      <c r="G111" s="39"/>
      <c r="H111" s="45"/>
    </row>
    <row r="112" spans="1:8" s="2" customFormat="1" ht="16.8" customHeight="1">
      <c r="A112" s="39"/>
      <c r="B112" s="45"/>
      <c r="C112" s="303" t="s">
        <v>313</v>
      </c>
      <c r="D112" s="303" t="s">
        <v>314</v>
      </c>
      <c r="E112" s="18" t="s">
        <v>87</v>
      </c>
      <c r="F112" s="304">
        <v>367.903</v>
      </c>
      <c r="G112" s="39"/>
      <c r="H112" s="45"/>
    </row>
    <row r="113" spans="1:8" s="2" customFormat="1" ht="16.8" customHeight="1">
      <c r="A113" s="39"/>
      <c r="B113" s="45"/>
      <c r="C113" s="303" t="s">
        <v>342</v>
      </c>
      <c r="D113" s="303" t="s">
        <v>343</v>
      </c>
      <c r="E113" s="18" t="s">
        <v>87</v>
      </c>
      <c r="F113" s="304">
        <v>706.09</v>
      </c>
      <c r="G113" s="39"/>
      <c r="H113" s="45"/>
    </row>
    <row r="114" spans="1:8" s="2" customFormat="1" ht="12">
      <c r="A114" s="39"/>
      <c r="B114" s="45"/>
      <c r="C114" s="303" t="s">
        <v>418</v>
      </c>
      <c r="D114" s="303" t="s">
        <v>419</v>
      </c>
      <c r="E114" s="18" t="s">
        <v>87</v>
      </c>
      <c r="F114" s="304">
        <v>655.418</v>
      </c>
      <c r="G114" s="39"/>
      <c r="H114" s="45"/>
    </row>
    <row r="115" spans="1:8" s="2" customFormat="1" ht="16.8" customHeight="1">
      <c r="A115" s="39"/>
      <c r="B115" s="45"/>
      <c r="C115" s="303" t="s">
        <v>427</v>
      </c>
      <c r="D115" s="303" t="s">
        <v>428</v>
      </c>
      <c r="E115" s="18" t="s">
        <v>87</v>
      </c>
      <c r="F115" s="304">
        <v>267.509</v>
      </c>
      <c r="G115" s="39"/>
      <c r="H115" s="45"/>
    </row>
    <row r="116" spans="1:8" s="2" customFormat="1" ht="16.8" customHeight="1">
      <c r="A116" s="39"/>
      <c r="B116" s="45"/>
      <c r="C116" s="299" t="s">
        <v>97</v>
      </c>
      <c r="D116" s="300" t="s">
        <v>98</v>
      </c>
      <c r="E116" s="301" t="s">
        <v>87</v>
      </c>
      <c r="F116" s="302">
        <v>367.903</v>
      </c>
      <c r="G116" s="39"/>
      <c r="H116" s="45"/>
    </row>
    <row r="117" spans="1:8" s="2" customFormat="1" ht="16.8" customHeight="1">
      <c r="A117" s="39"/>
      <c r="B117" s="45"/>
      <c r="C117" s="303" t="s">
        <v>1</v>
      </c>
      <c r="D117" s="303" t="s">
        <v>316</v>
      </c>
      <c r="E117" s="18" t="s">
        <v>1</v>
      </c>
      <c r="F117" s="304">
        <v>254.885</v>
      </c>
      <c r="G117" s="39"/>
      <c r="H117" s="45"/>
    </row>
    <row r="118" spans="1:8" s="2" customFormat="1" ht="16.8" customHeight="1">
      <c r="A118" s="39"/>
      <c r="B118" s="45"/>
      <c r="C118" s="303" t="s">
        <v>1</v>
      </c>
      <c r="D118" s="303" t="s">
        <v>191</v>
      </c>
      <c r="E118" s="18" t="s">
        <v>1</v>
      </c>
      <c r="F118" s="304">
        <v>0</v>
      </c>
      <c r="G118" s="39"/>
      <c r="H118" s="45"/>
    </row>
    <row r="119" spans="1:8" s="2" customFormat="1" ht="16.8" customHeight="1">
      <c r="A119" s="39"/>
      <c r="B119" s="45"/>
      <c r="C119" s="303" t="s">
        <v>1</v>
      </c>
      <c r="D119" s="303" t="s">
        <v>317</v>
      </c>
      <c r="E119" s="18" t="s">
        <v>1</v>
      </c>
      <c r="F119" s="304">
        <v>106.88</v>
      </c>
      <c r="G119" s="39"/>
      <c r="H119" s="45"/>
    </row>
    <row r="120" spans="1:8" s="2" customFormat="1" ht="16.8" customHeight="1">
      <c r="A120" s="39"/>
      <c r="B120" s="45"/>
      <c r="C120" s="303" t="s">
        <v>1</v>
      </c>
      <c r="D120" s="303" t="s">
        <v>301</v>
      </c>
      <c r="E120" s="18" t="s">
        <v>1</v>
      </c>
      <c r="F120" s="304">
        <v>0</v>
      </c>
      <c r="G120" s="39"/>
      <c r="H120" s="45"/>
    </row>
    <row r="121" spans="1:8" s="2" customFormat="1" ht="16.8" customHeight="1">
      <c r="A121" s="39"/>
      <c r="B121" s="45"/>
      <c r="C121" s="303" t="s">
        <v>1</v>
      </c>
      <c r="D121" s="303" t="s">
        <v>318</v>
      </c>
      <c r="E121" s="18" t="s">
        <v>1</v>
      </c>
      <c r="F121" s="304">
        <v>1.938</v>
      </c>
      <c r="G121" s="39"/>
      <c r="H121" s="45"/>
    </row>
    <row r="122" spans="1:8" s="2" customFormat="1" ht="16.8" customHeight="1">
      <c r="A122" s="39"/>
      <c r="B122" s="45"/>
      <c r="C122" s="303" t="s">
        <v>1</v>
      </c>
      <c r="D122" s="303" t="s">
        <v>319</v>
      </c>
      <c r="E122" s="18" t="s">
        <v>1</v>
      </c>
      <c r="F122" s="304">
        <v>4.2</v>
      </c>
      <c r="G122" s="39"/>
      <c r="H122" s="45"/>
    </row>
    <row r="123" spans="1:8" s="2" customFormat="1" ht="16.8" customHeight="1">
      <c r="A123" s="39"/>
      <c r="B123" s="45"/>
      <c r="C123" s="303" t="s">
        <v>97</v>
      </c>
      <c r="D123" s="303" t="s">
        <v>193</v>
      </c>
      <c r="E123" s="18" t="s">
        <v>1</v>
      </c>
      <c r="F123" s="304">
        <v>367.903</v>
      </c>
      <c r="G123" s="39"/>
      <c r="H123" s="45"/>
    </row>
    <row r="124" spans="1:8" s="2" customFormat="1" ht="16.8" customHeight="1">
      <c r="A124" s="39"/>
      <c r="B124" s="45"/>
      <c r="C124" s="305" t="s">
        <v>701</v>
      </c>
      <c r="D124" s="39"/>
      <c r="E124" s="39"/>
      <c r="F124" s="39"/>
      <c r="G124" s="39"/>
      <c r="H124" s="45"/>
    </row>
    <row r="125" spans="1:8" s="2" customFormat="1" ht="16.8" customHeight="1">
      <c r="A125" s="39"/>
      <c r="B125" s="45"/>
      <c r="C125" s="303" t="s">
        <v>313</v>
      </c>
      <c r="D125" s="303" t="s">
        <v>314</v>
      </c>
      <c r="E125" s="18" t="s">
        <v>87</v>
      </c>
      <c r="F125" s="304">
        <v>367.903</v>
      </c>
      <c r="G125" s="39"/>
      <c r="H125" s="45"/>
    </row>
    <row r="126" spans="1:8" s="2" customFormat="1" ht="12">
      <c r="A126" s="39"/>
      <c r="B126" s="45"/>
      <c r="C126" s="303" t="s">
        <v>321</v>
      </c>
      <c r="D126" s="303" t="s">
        <v>322</v>
      </c>
      <c r="E126" s="18" t="s">
        <v>87</v>
      </c>
      <c r="F126" s="304">
        <v>428.791</v>
      </c>
      <c r="G126" s="39"/>
      <c r="H126" s="45"/>
    </row>
    <row r="127" spans="1:8" s="2" customFormat="1" ht="16.8" customHeight="1">
      <c r="A127" s="39"/>
      <c r="B127" s="45"/>
      <c r="C127" s="299" t="s">
        <v>119</v>
      </c>
      <c r="D127" s="300" t="s">
        <v>120</v>
      </c>
      <c r="E127" s="301" t="s">
        <v>121</v>
      </c>
      <c r="F127" s="302">
        <v>73.51</v>
      </c>
      <c r="G127" s="39"/>
      <c r="H127" s="45"/>
    </row>
    <row r="128" spans="1:8" s="2" customFormat="1" ht="16.8" customHeight="1">
      <c r="A128" s="39"/>
      <c r="B128" s="45"/>
      <c r="C128" s="303" t="s">
        <v>1</v>
      </c>
      <c r="D128" s="303" t="s">
        <v>704</v>
      </c>
      <c r="E128" s="18" t="s">
        <v>1</v>
      </c>
      <c r="F128" s="304">
        <v>73.51</v>
      </c>
      <c r="G128" s="39"/>
      <c r="H128" s="45"/>
    </row>
    <row r="129" spans="1:8" s="2" customFormat="1" ht="16.8" customHeight="1">
      <c r="A129" s="39"/>
      <c r="B129" s="45"/>
      <c r="C129" s="303" t="s">
        <v>1</v>
      </c>
      <c r="D129" s="303" t="s">
        <v>193</v>
      </c>
      <c r="E129" s="18" t="s">
        <v>1</v>
      </c>
      <c r="F129" s="304">
        <v>73.51</v>
      </c>
      <c r="G129" s="39"/>
      <c r="H129" s="45"/>
    </row>
    <row r="130" spans="1:8" s="2" customFormat="1" ht="16.8" customHeight="1">
      <c r="A130" s="39"/>
      <c r="B130" s="45"/>
      <c r="C130" s="305" t="s">
        <v>701</v>
      </c>
      <c r="D130" s="39"/>
      <c r="E130" s="39"/>
      <c r="F130" s="39"/>
      <c r="G130" s="39"/>
      <c r="H130" s="45"/>
    </row>
    <row r="131" spans="1:8" s="2" customFormat="1" ht="16.8" customHeight="1">
      <c r="A131" s="39"/>
      <c r="B131" s="45"/>
      <c r="C131" s="303" t="s">
        <v>337</v>
      </c>
      <c r="D131" s="303" t="s">
        <v>338</v>
      </c>
      <c r="E131" s="18" t="s">
        <v>87</v>
      </c>
      <c r="F131" s="304">
        <v>328.041</v>
      </c>
      <c r="G131" s="39"/>
      <c r="H131" s="45"/>
    </row>
    <row r="132" spans="1:8" s="2" customFormat="1" ht="16.8" customHeight="1">
      <c r="A132" s="39"/>
      <c r="B132" s="45"/>
      <c r="C132" s="303" t="s">
        <v>235</v>
      </c>
      <c r="D132" s="303" t="s">
        <v>236</v>
      </c>
      <c r="E132" s="18" t="s">
        <v>87</v>
      </c>
      <c r="F132" s="304">
        <v>313.339</v>
      </c>
      <c r="G132" s="39"/>
      <c r="H132" s="45"/>
    </row>
    <row r="133" spans="1:8" s="2" customFormat="1" ht="16.8" customHeight="1">
      <c r="A133" s="39"/>
      <c r="B133" s="45"/>
      <c r="C133" s="299" t="s">
        <v>115</v>
      </c>
      <c r="D133" s="300" t="s">
        <v>116</v>
      </c>
      <c r="E133" s="301" t="s">
        <v>87</v>
      </c>
      <c r="F133" s="302">
        <v>254.531</v>
      </c>
      <c r="G133" s="39"/>
      <c r="H133" s="45"/>
    </row>
    <row r="134" spans="1:8" s="2" customFormat="1" ht="16.8" customHeight="1">
      <c r="A134" s="39"/>
      <c r="B134" s="45"/>
      <c r="C134" s="303" t="s">
        <v>1</v>
      </c>
      <c r="D134" s="303" t="s">
        <v>705</v>
      </c>
      <c r="E134" s="18" t="s">
        <v>1</v>
      </c>
      <c r="F134" s="304">
        <v>0</v>
      </c>
      <c r="G134" s="39"/>
      <c r="H134" s="45"/>
    </row>
    <row r="135" spans="1:8" s="2" customFormat="1" ht="16.8" customHeight="1">
      <c r="A135" s="39"/>
      <c r="B135" s="45"/>
      <c r="C135" s="303" t="s">
        <v>1</v>
      </c>
      <c r="D135" s="303" t="s">
        <v>706</v>
      </c>
      <c r="E135" s="18" t="s">
        <v>1</v>
      </c>
      <c r="F135" s="304">
        <v>254.531</v>
      </c>
      <c r="G135" s="39"/>
      <c r="H135" s="45"/>
    </row>
    <row r="136" spans="1:8" s="2" customFormat="1" ht="16.8" customHeight="1">
      <c r="A136" s="39"/>
      <c r="B136" s="45"/>
      <c r="C136" s="303" t="s">
        <v>1</v>
      </c>
      <c r="D136" s="303" t="s">
        <v>193</v>
      </c>
      <c r="E136" s="18" t="s">
        <v>1</v>
      </c>
      <c r="F136" s="304">
        <v>254.531</v>
      </c>
      <c r="G136" s="39"/>
      <c r="H136" s="45"/>
    </row>
    <row r="137" spans="1:8" s="2" customFormat="1" ht="16.8" customHeight="1">
      <c r="A137" s="39"/>
      <c r="B137" s="45"/>
      <c r="C137" s="305" t="s">
        <v>701</v>
      </c>
      <c r="D137" s="39"/>
      <c r="E137" s="39"/>
      <c r="F137" s="39"/>
      <c r="G137" s="39"/>
      <c r="H137" s="45"/>
    </row>
    <row r="138" spans="1:8" s="2" customFormat="1" ht="16.8" customHeight="1">
      <c r="A138" s="39"/>
      <c r="B138" s="45"/>
      <c r="C138" s="303" t="s">
        <v>204</v>
      </c>
      <c r="D138" s="303" t="s">
        <v>205</v>
      </c>
      <c r="E138" s="18" t="s">
        <v>87</v>
      </c>
      <c r="F138" s="304">
        <v>254.531</v>
      </c>
      <c r="G138" s="39"/>
      <c r="H138" s="45"/>
    </row>
    <row r="139" spans="1:8" s="2" customFormat="1" ht="16.8" customHeight="1">
      <c r="A139" s="39"/>
      <c r="B139" s="45"/>
      <c r="C139" s="303" t="s">
        <v>326</v>
      </c>
      <c r="D139" s="303" t="s">
        <v>327</v>
      </c>
      <c r="E139" s="18" t="s">
        <v>87</v>
      </c>
      <c r="F139" s="304">
        <v>296.624</v>
      </c>
      <c r="G139" s="39"/>
      <c r="H139" s="45"/>
    </row>
    <row r="140" spans="1:8" s="2" customFormat="1" ht="16.8" customHeight="1">
      <c r="A140" s="39"/>
      <c r="B140" s="45"/>
      <c r="C140" s="303" t="s">
        <v>337</v>
      </c>
      <c r="D140" s="303" t="s">
        <v>338</v>
      </c>
      <c r="E140" s="18" t="s">
        <v>87</v>
      </c>
      <c r="F140" s="304">
        <v>328.041</v>
      </c>
      <c r="G140" s="39"/>
      <c r="H140" s="45"/>
    </row>
    <row r="141" spans="1:8" s="2" customFormat="1" ht="12">
      <c r="A141" s="39"/>
      <c r="B141" s="45"/>
      <c r="C141" s="303" t="s">
        <v>393</v>
      </c>
      <c r="D141" s="303" t="s">
        <v>394</v>
      </c>
      <c r="E141" s="18" t="s">
        <v>87</v>
      </c>
      <c r="F141" s="304">
        <v>254.531</v>
      </c>
      <c r="G141" s="39"/>
      <c r="H141" s="45"/>
    </row>
    <row r="142" spans="1:8" s="2" customFormat="1" ht="12">
      <c r="A142" s="39"/>
      <c r="B142" s="45"/>
      <c r="C142" s="303" t="s">
        <v>413</v>
      </c>
      <c r="D142" s="303" t="s">
        <v>414</v>
      </c>
      <c r="E142" s="18" t="s">
        <v>87</v>
      </c>
      <c r="F142" s="304">
        <v>254.531</v>
      </c>
      <c r="G142" s="39"/>
      <c r="H142" s="45"/>
    </row>
    <row r="143" spans="1:8" s="2" customFormat="1" ht="16.8" customHeight="1">
      <c r="A143" s="39"/>
      <c r="B143" s="45"/>
      <c r="C143" s="303" t="s">
        <v>557</v>
      </c>
      <c r="D143" s="303" t="s">
        <v>558</v>
      </c>
      <c r="E143" s="18" t="s">
        <v>87</v>
      </c>
      <c r="F143" s="304">
        <v>254.531</v>
      </c>
      <c r="G143" s="39"/>
      <c r="H143" s="45"/>
    </row>
    <row r="144" spans="1:8" s="2" customFormat="1" ht="16.8" customHeight="1">
      <c r="A144" s="39"/>
      <c r="B144" s="45"/>
      <c r="C144" s="303" t="s">
        <v>235</v>
      </c>
      <c r="D144" s="303" t="s">
        <v>236</v>
      </c>
      <c r="E144" s="18" t="s">
        <v>87</v>
      </c>
      <c r="F144" s="304">
        <v>313.339</v>
      </c>
      <c r="G144" s="39"/>
      <c r="H144" s="45"/>
    </row>
    <row r="145" spans="1:8" s="2" customFormat="1" ht="16.8" customHeight="1">
      <c r="A145" s="39"/>
      <c r="B145" s="45"/>
      <c r="C145" s="299" t="s">
        <v>103</v>
      </c>
      <c r="D145" s="300" t="s">
        <v>104</v>
      </c>
      <c r="E145" s="301" t="s">
        <v>87</v>
      </c>
      <c r="F145" s="302">
        <v>19.88</v>
      </c>
      <c r="G145" s="39"/>
      <c r="H145" s="45"/>
    </row>
    <row r="146" spans="1:8" s="2" customFormat="1" ht="16.8" customHeight="1">
      <c r="A146" s="39"/>
      <c r="B146" s="45"/>
      <c r="C146" s="303" t="s">
        <v>1</v>
      </c>
      <c r="D146" s="303" t="s">
        <v>191</v>
      </c>
      <c r="E146" s="18" t="s">
        <v>1</v>
      </c>
      <c r="F146" s="304">
        <v>0</v>
      </c>
      <c r="G146" s="39"/>
      <c r="H146" s="45"/>
    </row>
    <row r="147" spans="1:8" s="2" customFormat="1" ht="16.8" customHeight="1">
      <c r="A147" s="39"/>
      <c r="B147" s="45"/>
      <c r="C147" s="303" t="s">
        <v>1</v>
      </c>
      <c r="D147" s="303" t="s">
        <v>404</v>
      </c>
      <c r="E147" s="18" t="s">
        <v>1</v>
      </c>
      <c r="F147" s="304">
        <v>19.88</v>
      </c>
      <c r="G147" s="39"/>
      <c r="H147" s="45"/>
    </row>
    <row r="148" spans="1:8" s="2" customFormat="1" ht="16.8" customHeight="1">
      <c r="A148" s="39"/>
      <c r="B148" s="45"/>
      <c r="C148" s="303" t="s">
        <v>103</v>
      </c>
      <c r="D148" s="303" t="s">
        <v>403</v>
      </c>
      <c r="E148" s="18" t="s">
        <v>1</v>
      </c>
      <c r="F148" s="304">
        <v>19.88</v>
      </c>
      <c r="G148" s="39"/>
      <c r="H148" s="45"/>
    </row>
    <row r="149" spans="1:8" s="2" customFormat="1" ht="16.8" customHeight="1">
      <c r="A149" s="39"/>
      <c r="B149" s="45"/>
      <c r="C149" s="305" t="s">
        <v>701</v>
      </c>
      <c r="D149" s="39"/>
      <c r="E149" s="39"/>
      <c r="F149" s="39"/>
      <c r="G149" s="39"/>
      <c r="H149" s="45"/>
    </row>
    <row r="150" spans="1:8" s="2" customFormat="1" ht="16.8" customHeight="1">
      <c r="A150" s="39"/>
      <c r="B150" s="45"/>
      <c r="C150" s="303" t="s">
        <v>397</v>
      </c>
      <c r="D150" s="303" t="s">
        <v>398</v>
      </c>
      <c r="E150" s="18" t="s">
        <v>87</v>
      </c>
      <c r="F150" s="304">
        <v>23.918</v>
      </c>
      <c r="G150" s="39"/>
      <c r="H150" s="45"/>
    </row>
    <row r="151" spans="1:8" s="2" customFormat="1" ht="16.8" customHeight="1">
      <c r="A151" s="39"/>
      <c r="B151" s="45"/>
      <c r="C151" s="303" t="s">
        <v>409</v>
      </c>
      <c r="D151" s="303" t="s">
        <v>410</v>
      </c>
      <c r="E151" s="18" t="s">
        <v>87</v>
      </c>
      <c r="F151" s="304">
        <v>19.88</v>
      </c>
      <c r="G151" s="39"/>
      <c r="H151" s="45"/>
    </row>
    <row r="152" spans="1:8" s="2" customFormat="1" ht="7.4" customHeight="1">
      <c r="A152" s="39"/>
      <c r="B152" s="167"/>
      <c r="C152" s="168"/>
      <c r="D152" s="168"/>
      <c r="E152" s="168"/>
      <c r="F152" s="168"/>
      <c r="G152" s="168"/>
      <c r="H152" s="45"/>
    </row>
    <row r="153" spans="1:8" s="2" customFormat="1" ht="12">
      <c r="A153" s="39"/>
      <c r="B153" s="39"/>
      <c r="C153" s="39"/>
      <c r="D153" s="39"/>
      <c r="E153" s="39"/>
      <c r="F153" s="39"/>
      <c r="G153" s="39"/>
      <c r="H153" s="39"/>
    </row>
  </sheetData>
  <sheetProtection password="D67B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DESKTOP-Q7HJR5F\Jindra</dc:creator>
  <cp:keywords/>
  <dc:description/>
  <cp:lastModifiedBy>DESKTOP-Q7HJR5F\Jindra</cp:lastModifiedBy>
  <dcterms:created xsi:type="dcterms:W3CDTF">2023-01-24T07:22:23Z</dcterms:created>
  <dcterms:modified xsi:type="dcterms:W3CDTF">2023-01-24T07:22:28Z</dcterms:modified>
  <cp:category/>
  <cp:version/>
  <cp:contentType/>
  <cp:contentStatus/>
</cp:coreProperties>
</file>