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8-12 - MŠ  Vítězná - ret..." sheetId="2" r:id="rId2"/>
  </sheets>
  <definedNames>
    <definedName name="_xlnm.Print_Area" localSheetId="0">'Rekapitulace stavby'!$D$4:$AO$76,'Rekapitulace stavby'!$C$82:$AQ$96</definedName>
    <definedName name="_xlnm._FilterDatabase" localSheetId="1" hidden="1">'08-12 - MŠ  Vítězná - ret...'!$C$126:$L$367</definedName>
    <definedName name="_xlnm.Print_Area" localSheetId="1">'08-12 - MŠ  Vítězná - ret...'!$C$4:$K$39,'08-12 - MŠ  Vítězná - ret...'!$C$50:$K$76,'08-12 - MŠ  Vítězná - ret...'!$C$82:$K$110,'08-12 - MŠ  Vítězná - ret...'!$C$116:$K$367</definedName>
    <definedName name="_xlnm.Print_Titles" localSheetId="0">'Rekapitulace stavby'!$92:$92</definedName>
    <definedName name="_xlnm.Print_Titles" localSheetId="1">'08-12 - MŠ  Vítězná - ret...'!$126:$126</definedName>
  </definedNames>
  <calcPr fullCalcOnLoad="1"/>
</workbook>
</file>

<file path=xl/sharedStrings.xml><?xml version="1.0" encoding="utf-8"?>
<sst xmlns="http://schemas.openxmlformats.org/spreadsheetml/2006/main" count="2438" uniqueCount="502">
  <si>
    <t>Export Komplet</t>
  </si>
  <si>
    <t/>
  </si>
  <si>
    <t>2.0</t>
  </si>
  <si>
    <t>ZAMOK</t>
  </si>
  <si>
    <t>False</t>
  </si>
  <si>
    <t>True</t>
  </si>
  <si>
    <t>{e1861cd0-e336-4167-a9b0-e6ee8a0a3a20}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</si>
  <si>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</si>
  <si>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</si>
  <si>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</si>
  <si>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</si>
  <si>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</si>
  <si>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</si>
  <si>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</si>
  <si>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</si>
  <si>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08/12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</si>
  <si>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</si>
  <si>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</si>
  <si>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 Vítězná - retence dešťových vod</t>
  </si>
  <si>
    <t>KSO:</t>
  </si>
  <si>
    <t>CC-CZ:</t>
  </si>
  <si>
    <t>Místo:</t>
  </si>
  <si>
    <t>Sokolov</t>
  </si>
  <si>
    <t>Datum:</t>
  </si>
  <si>
    <t>27. 1. 2022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</si>
  <si>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</si>
  <si>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</si>
  <si>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</si>
  <si>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</si>
  <si>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</si>
  <si>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</si>
  <si>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</si>
  <si>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</si>
  <si>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</si>
  <si>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03122905</t>
  </si>
  <si>
    <t>Ing. Milan Snopek</t>
  </si>
  <si>
    <t>/</t>
  </si>
  <si>
    <t>Zpracovatel:</t>
  </si>
  <si>
    <t>Mga. Jan Nájemník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</si>
  <si>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</si>
  <si>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</si>
  <si>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</si>
  <si>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</si>
  <si>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</si>
  <si>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</si>
  <si>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</si>
  <si>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</si>
  <si>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</si>
  <si>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</si>
  <si>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</si>
  <si>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</si>
  <si>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</si>
  <si>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</si>
  <si>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</si>
  <si>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</si>
  <si>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</si>
  <si>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</si>
  <si>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</si>
  <si>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</si>
  <si>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</si>
  <si>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</si>
  <si>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</si>
  <si>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</si>
  <si>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</si>
  <si>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</si>
  <si>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</si>
  <si>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</si>
  <si>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</si>
  <si>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</si>
  <si>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</si>
  <si>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</si>
  <si>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</si>
  <si>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</si>
  <si>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</si>
  <si>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</si>
  <si>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</si>
  <si>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</si>
  <si>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</si>
  <si>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</si>
  <si>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</si>
  <si>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</si>
  <si>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</si>
  <si>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</si>
  <si>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</si>
  <si>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</si>
  <si>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</si>
  <si>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</si>
  <si>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</si>
  <si>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</si>
  <si>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</si>
  <si>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</si>
  <si>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</si>
  <si>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</si>
  <si>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</si>
  <si>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</si>
  <si>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</si>
  <si>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</si>
  <si>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</si>
  <si>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</si>
  <si>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</si>
  <si>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</si>
  <si>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</si>
  <si>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</si>
  <si>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</si>
  <si>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</si>
  <si>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</si>
  <si>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>PSV - Práce a dodávky PSV</t>
  </si>
  <si>
    <t xml:space="preserve">    721 - Zdravotechnika - vnitřní kanalizace</t>
  </si>
  <si>
    <t xml:space="preserve">    724 - Zdravotechnika - strojní vybavení</t>
  </si>
  <si>
    <t xml:space="preserve">    764 - Konstrukce klempířské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</si>
  <si>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</si>
  <si>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</si>
  <si>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</si>
  <si>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</si>
  <si>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</si>
  <si>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</si>
  <si>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</si>
  <si>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</si>
  <si>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</si>
  <si>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</si>
  <si>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</si>
  <si>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</si>
  <si>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</si>
  <si>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</si>
  <si>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</si>
  <si>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</si>
  <si>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</si>
  <si>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</si>
  <si>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</si>
  <si>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</si>
  <si>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</si>
  <si>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</si>
  <si>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</si>
  <si>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</si>
  <si>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</si>
  <si>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</si>
  <si>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111211211</t>
  </si>
  <si>
    <t>Snesení jehličnatého klestu D do 30 cm ve svahu do 1:3</t>
  </si>
  <si>
    <t>kus</t>
  </si>
  <si>
    <t>4</t>
  </si>
  <si>
    <t>-1582159196</t>
  </si>
  <si>
    <t>PP</t>
  </si>
  <si>
    <t>Snesení větví stromů na hromady nebo naložení na dopravní prostředek jehličnatých v rovině nebo ve svahu do 1:3, průměru kmene do 30 cm</t>
  </si>
  <si>
    <t>111251101</t>
  </si>
  <si>
    <t>Odstranění křovin a stromů průměru kmene do 100 mm i s kořeny sklonu terénu do 1:5 z celkové plochy do 100 m2 strojně</t>
  </si>
  <si>
    <t>m2</t>
  </si>
  <si>
    <t>-46071275</t>
  </si>
  <si>
    <t>Odstranění křovin a stromů s odstraněním kořenů strojně průměru kmene do 100 mm v rovině nebo ve svahu sklonu terénu do 1:5, při celkové ploše do 100 m2</t>
  </si>
  <si>
    <t>3</t>
  </si>
  <si>
    <t>121151103</t>
  </si>
  <si>
    <t>Sejmutí ornice plochy do 100 m2 tl vrstvy do 200 mm strojně</t>
  </si>
  <si>
    <t>1449573141</t>
  </si>
  <si>
    <t>Sejmutí ornice strojně při souvislé ploše do 100 m2, tl. vrstvy do 200 mm</t>
  </si>
  <si>
    <t>VV</t>
  </si>
  <si>
    <t>SO-01 - sejmutí ornice výkopu potrubí</t>
  </si>
  <si>
    <t>(8,15+6,53+8,95+11,03)*0,6</t>
  </si>
  <si>
    <t>SO-01 - sejmutí ornice výkopu pro nádrž</t>
  </si>
  <si>
    <t>(9,43*3,85)*0,6+41,25</t>
  </si>
  <si>
    <t>Součet</t>
  </si>
  <si>
    <t>122251103</t>
  </si>
  <si>
    <t>Odkopávky a prokopávky nezapažené v hornině třídy těžitelnosti I, skupiny 3 objem do 100 m3 strojně</t>
  </si>
  <si>
    <t>m3</t>
  </si>
  <si>
    <t>-1896868079</t>
  </si>
  <si>
    <t>Odkopávky a prokopávky nezapažené strojně v hornině třídy těžitelnosti I skupiny 3 přes 50 do 100 m3</t>
  </si>
  <si>
    <t>SO-01 - výkopy pro potrubí</t>
  </si>
  <si>
    <t>(0,6*5,72)+(0,6*8,96)+(5,72*0,6)+(5,86*0,6)</t>
  </si>
  <si>
    <t>5</t>
  </si>
  <si>
    <t>123252103</t>
  </si>
  <si>
    <t>Vykopávky zářezů na suchu v hornině třídy těžitelnosti I, skupiny 3 objem do 100 m3 strojně</t>
  </si>
  <si>
    <t>426727297</t>
  </si>
  <si>
    <t>Vykopávky zářezů se šikmými stěnami pro podzemní vedení strojně v hornině třídy těžitelnosti I skupiny 3 přes 50 do 100 m3</t>
  </si>
  <si>
    <t>SO-01 - výkop zářezu pro nádrže</t>
  </si>
  <si>
    <t>20,81*4</t>
  </si>
  <si>
    <t>6</t>
  </si>
  <si>
    <t>129911121</t>
  </si>
  <si>
    <t>Bourání zdiva z betonu prostého neprokládaného v odkopávkách nebo prokopávkách ručně</t>
  </si>
  <si>
    <t>16</t>
  </si>
  <si>
    <t>2059485489</t>
  </si>
  <si>
    <t>Bourání konstrukcí v odkopávkách a prokopávkách ručně s přemístěním suti na hromady na vzdálenost do 20 m nebo s naložením na dopravní prostředek z betonu prostého neprokládaného</t>
  </si>
  <si>
    <t>SO-01 - bourání obetonávek lapačů 4ks</t>
  </si>
  <si>
    <t>(0,55*0,55*0,2)*4</t>
  </si>
  <si>
    <t>7</t>
  </si>
  <si>
    <t>162651111</t>
  </si>
  <si>
    <t>Vodorovné přemístění do 4000 m výkopku/sypaniny z horniny třídy těžitelnosti I, skupiny 1 až 3</t>
  </si>
  <si>
    <t>-1639593768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</si>
  <si>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</si>
  <si>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SO-01 - doprava zásypových sypanin</t>
  </si>
  <si>
    <t>10,122+69,72</t>
  </si>
  <si>
    <t>8</t>
  </si>
  <si>
    <t>162751114</t>
  </si>
  <si>
    <t>Vodorovné přemístění do 7000 m výkopku/sypaniny z horniny třídy těžitelnosti I, skupiny 1 až 3</t>
  </si>
  <si>
    <t>90417053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</si>
  <si>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</si>
  <si>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SO-01 - odvoz výkopku na nejbližší skládku</t>
  </si>
  <si>
    <t>15,756+83,24-6,279</t>
  </si>
  <si>
    <t>9</t>
  </si>
  <si>
    <t>171201221</t>
  </si>
  <si>
    <t>Poplatek za uložení na skládce (skládkovné) zeminy a kamení kód odpadu 17 05 04</t>
  </si>
  <si>
    <t>t</t>
  </si>
  <si>
    <t>1841837097</t>
  </si>
  <si>
    <t>Poplatek za uložení stavebního odpadu na skládce (skládkovné) zeminy a kamení zatříděného do Katalogu odpadů pod kódem 17 05 04</t>
  </si>
  <si>
    <t>SO-01 - skládkovné za zeminu</t>
  </si>
  <si>
    <t>92,717</t>
  </si>
  <si>
    <t>92,717*1,5 'Přepočtené koeficientem množství</t>
  </si>
  <si>
    <t>10</t>
  </si>
  <si>
    <t>174151101</t>
  </si>
  <si>
    <t>Zásyp jam, šachet rýh nebo kolem objektů sypaninou se zhutněním</t>
  </si>
  <si>
    <t>-1258786899</t>
  </si>
  <si>
    <t>Zásyp sypaninou z jakékoliv horniny strojně s uložením výkopku ve vrstvách se zhutněním jam, šachet, rýh nebo kolem objektů v těchto vykopávkách</t>
  </si>
  <si>
    <t>SO-01 - zásyp zeminou</t>
  </si>
  <si>
    <t>15,756+83,24</t>
  </si>
  <si>
    <t>- sypanina</t>
  </si>
  <si>
    <t>-(10,122+69,72)</t>
  </si>
  <si>
    <t>- nádrže</t>
  </si>
  <si>
    <t>-6*1,6</t>
  </si>
  <si>
    <t>- potrubí</t>
  </si>
  <si>
    <t>-42,795*3,14*0,055*0,055</t>
  </si>
  <si>
    <t>- šachty</t>
  </si>
  <si>
    <t>-3,14*0,2*0,2*1,2*2</t>
  </si>
  <si>
    <t>- lože</t>
  </si>
  <si>
    <t>-2,568</t>
  </si>
  <si>
    <t>11</t>
  </si>
  <si>
    <t>175151101</t>
  </si>
  <si>
    <t>Obsypání potrubí strojně sypaninou bez prohození, uloženou do 3 m</t>
  </si>
  <si>
    <t>-525282104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</si>
  <si>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</si>
  <si>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SO-01 - obsyp potrubí</t>
  </si>
  <si>
    <t>(0,3+0,11)*(8,218+6,421+2,324+8,921+2,335+11,035+1,175+2,366)*0,6</t>
  </si>
  <si>
    <t>-3,14*0,055*0,055*42,795</t>
  </si>
  <si>
    <t>12</t>
  </si>
  <si>
    <t>M</t>
  </si>
  <si>
    <t>58337331</t>
  </si>
  <si>
    <t>štěrkopísek frakce 0/22</t>
  </si>
  <si>
    <t>-1855378154</t>
  </si>
  <si>
    <t>10,122</t>
  </si>
  <si>
    <t>10,122*1,7 'Přepočtené koeficientem množství</t>
  </si>
  <si>
    <t>13</t>
  </si>
  <si>
    <t>175151201</t>
  </si>
  <si>
    <t>Obsypání objektu nad přilehlým původním terénem sypaninou bez prohození, uloženou do 3 m strojně</t>
  </si>
  <si>
    <t>1148521472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</si>
  <si>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</si>
  <si>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SO-02 - obsyp nádrží a FŠ</t>
  </si>
  <si>
    <t>83,24</t>
  </si>
  <si>
    <t>-podsyp</t>
  </si>
  <si>
    <t>-5,6*3,5*0,2</t>
  </si>
  <si>
    <t>14</t>
  </si>
  <si>
    <t>58343872</t>
  </si>
  <si>
    <t>kamenivo drcené hrubé frakce 8/16</t>
  </si>
  <si>
    <t>-880046421</t>
  </si>
  <si>
    <t>SO-01 - obsyp nádrží</t>
  </si>
  <si>
    <t>69,72</t>
  </si>
  <si>
    <t>69,72*1,4 'Přepočtené koeficientem množství</t>
  </si>
  <si>
    <t>181351003</t>
  </si>
  <si>
    <t>Rozprostření ornice tl vrstvy do 200 mm pl do 100 m2 v rovině nebo ve svahu do 1:5 strojně</t>
  </si>
  <si>
    <t>-872461902</t>
  </si>
  <si>
    <t>Rozprostření a urovnání ornice v rovině nebo ve svahu sklonu do 1:5 strojně při souvislé ploše do 100 m2, tl. vrstvy do 200 mm</t>
  </si>
  <si>
    <t>SO-01 - ornice</t>
  </si>
  <si>
    <t>83,829</t>
  </si>
  <si>
    <t>181951111</t>
  </si>
  <si>
    <t>Úprava pláně v hornině třídy těžitelnosti I, skupiny 1 až 3 bez zhutnění</t>
  </si>
  <si>
    <t>-1282099556</t>
  </si>
  <si>
    <t>Úprava pláně vyrovnáním výškových rozdílů strojně v hornině třídy těžitelnosti I, skupiny 1 až 3 bez zhutnění</t>
  </si>
  <si>
    <t>17</t>
  </si>
  <si>
    <t>182151111</t>
  </si>
  <si>
    <t>Svahování v zářezech v hornině třídy těžitelnosti I, skupiny 1 až 3</t>
  </si>
  <si>
    <t>190126914</t>
  </si>
  <si>
    <t>Svahování trvalých svahů do projektovaných profilů strojně s potřebným přemístěním výkopku při svahování v zářezech v hornině třídy těžitelnosti I, skupiny 1 až 3</t>
  </si>
  <si>
    <t>Svislé a kompletní konstrukce</t>
  </si>
  <si>
    <t>18</t>
  </si>
  <si>
    <t>382411111</t>
  </si>
  <si>
    <t>Zemní nádrž objemu 1600 l z PE na dešťovou a splaškovou vodu samonosná pro běžné zatížení</t>
  </si>
  <si>
    <t>-447369303</t>
  </si>
  <si>
    <t>Zemní nádrž z polyetylenu PE na dešťovou a splaškovou vodu  univerzální samonosná pro běžné zatížení, objemu 1600 l</t>
  </si>
  <si>
    <t>SO-01 - sestava nádrží</t>
  </si>
  <si>
    <t>Vodorovné konstrukce</t>
  </si>
  <si>
    <t>19</t>
  </si>
  <si>
    <t>451572111</t>
  </si>
  <si>
    <t>Lože pod potrubí otevřený výkop z kameniva drobného těženého</t>
  </si>
  <si>
    <t>-1197210316</t>
  </si>
  <si>
    <t>Lože pod potrubí, stoky a drobné objekty v otevřeném výkopu z kameniva drobného těženého 0 až 4 mm</t>
  </si>
  <si>
    <t>SO-01 - lože pod potrubí</t>
  </si>
  <si>
    <t>42,795*0,1*0,6</t>
  </si>
  <si>
    <t>Mezisoučet</t>
  </si>
  <si>
    <t>Úpravy povrchů, podlahy a osazování výplní</t>
  </si>
  <si>
    <t>20</t>
  </si>
  <si>
    <t>622325102</t>
  </si>
  <si>
    <t>Oprava vnější vápenocementové hladké omítky složitosti 1 stěn v rozsahu do 30%</t>
  </si>
  <si>
    <t>-2137040860</t>
  </si>
  <si>
    <t>Oprava vápenocementové omítky vnějších ploch stupně členitosti 1 hladké stěn, v rozsahu opravované plochy přes 10 do 30%</t>
  </si>
  <si>
    <t>Trubní vedení</t>
  </si>
  <si>
    <t>871224201</t>
  </si>
  <si>
    <t>Montáž kanalizačního potrubí z PP HT 75</t>
  </si>
  <si>
    <t>m</t>
  </si>
  <si>
    <t>-1567334032</t>
  </si>
  <si>
    <t>SO-01 - propjení nádrží horní</t>
  </si>
  <si>
    <t>6*1,6</t>
  </si>
  <si>
    <t>22</t>
  </si>
  <si>
    <t>28615055</t>
  </si>
  <si>
    <t>trubka kanalizační PP s hrdlem DN 75x500mm</t>
  </si>
  <si>
    <t>1149366130</t>
  </si>
  <si>
    <t>trubka kanalizační PP s hrdlem  DN 75x500mm</t>
  </si>
  <si>
    <t>9,6*1,015 'Přepočtené koeficientem množství</t>
  </si>
  <si>
    <t>23</t>
  </si>
  <si>
    <t>871265211</t>
  </si>
  <si>
    <t>Kanalizační potrubí z tvrdého PVC jednovrstvé tuhost třídy SN4 DN 110</t>
  </si>
  <si>
    <t>-694533202</t>
  </si>
  <si>
    <t>Kanalizační potrubí z tvrdého PVC v otevřeném výkopu ve sklonu do 20 %, hladkého plnostěnného jednovrstvého, tuhost třídy SN 4 DN 110</t>
  </si>
  <si>
    <t xml:space="preserve">SO-01 - potrubí </t>
  </si>
  <si>
    <t>41,29+6*0,3+1</t>
  </si>
  <si>
    <t>24</t>
  </si>
  <si>
    <t>871275211</t>
  </si>
  <si>
    <t>Kanalizační potrubí z tvrdého PVC jednovrstvé tuhost třídy SN4 DN 125</t>
  </si>
  <si>
    <t>-1979321866</t>
  </si>
  <si>
    <t>Kanalizační potrubí z tvrdého PVC v otevřeném výkopu ve sklonu do 20 %, hladkého plnostěnného jednovrstvého, tuhost třídy SN 4 DN 125</t>
  </si>
  <si>
    <t>25</t>
  </si>
  <si>
    <t>871353121</t>
  </si>
  <si>
    <t>Montáž kanalizačního potrubí z PVC těsněné gumovým kroužkem otevřený výkop sklon do 20 % DN 200</t>
  </si>
  <si>
    <t>-949347614</t>
  </si>
  <si>
    <t>Montáž kanalizačního potrubí z plastů z tvrdého PVC těsněných gumovým kroužkem v otevřeném výkopu ve sklonu do 20 % DN 200</t>
  </si>
  <si>
    <t>SO-01 - revizní šachta pro čerpání vody</t>
  </si>
  <si>
    <t>1,3</t>
  </si>
  <si>
    <t>26</t>
  </si>
  <si>
    <t>28611136</t>
  </si>
  <si>
    <t>trubka kanalizační PVC DN 200x1000mm SN4</t>
  </si>
  <si>
    <t>918550646</t>
  </si>
  <si>
    <t>1,3*1,03 'Přepočtené koeficientem množství</t>
  </si>
  <si>
    <t>27</t>
  </si>
  <si>
    <t>877265211</t>
  </si>
  <si>
    <t>Montáž tvarovek z tvrdého PVC-systém KG nebo z polypropylenu-systém KG 2000 jednoosé DN 110</t>
  </si>
  <si>
    <t>-2081819356</t>
  </si>
  <si>
    <t>Montáž tvarovek na kanalizačním potrubí z trub z plastu  z tvrdého PVC nebo z polypropylenu v otevřeném výkopu jednoosých DN 110</t>
  </si>
  <si>
    <t>SO-01 - tvarovky</t>
  </si>
  <si>
    <t>29</t>
  </si>
  <si>
    <t>28</t>
  </si>
  <si>
    <t>28611350</t>
  </si>
  <si>
    <t>koleno kanalizace PVC KG 110x30°</t>
  </si>
  <si>
    <t>1172064315</t>
  </si>
  <si>
    <t>SO-01 - koleno 110/30°</t>
  </si>
  <si>
    <t>28611351</t>
  </si>
  <si>
    <t>koleno kanalizační PVC KG 110x45°</t>
  </si>
  <si>
    <t>-1480698301</t>
  </si>
  <si>
    <t>SO-01 - koleno 110/45°</t>
  </si>
  <si>
    <t>30</t>
  </si>
  <si>
    <t>28611349</t>
  </si>
  <si>
    <t>koleno kanalizace PVC KG 110x15°</t>
  </si>
  <si>
    <t>-30335614</t>
  </si>
  <si>
    <t>31</t>
  </si>
  <si>
    <t>28611352</t>
  </si>
  <si>
    <t>koleno kanalizace PVC KG 110x67°</t>
  </si>
  <si>
    <t>-623920135</t>
  </si>
  <si>
    <t>32</t>
  </si>
  <si>
    <t>28611908</t>
  </si>
  <si>
    <t>odbočka kanalizační plastová s hrdlem KG 110/110/67°</t>
  </si>
  <si>
    <t>-968329526</t>
  </si>
  <si>
    <t>33</t>
  </si>
  <si>
    <t>877275211</t>
  </si>
  <si>
    <t>Montáž tvarovek z tvrdého PVC-systém KG nebo z polypropylenu-systém KG 2000 jednoosé DN 125</t>
  </si>
  <si>
    <t>-912987758</t>
  </si>
  <si>
    <t>Montáž tvarovek na kanalizačním potrubí z trub z plastu  z tvrdého PVC nebo z polypropylenu v otevřeném výkopu jednoosých DN 125</t>
  </si>
  <si>
    <t>34</t>
  </si>
  <si>
    <t>28611502</t>
  </si>
  <si>
    <t>redukce kanalizační PVC 125/110</t>
  </si>
  <si>
    <t>-1278647006</t>
  </si>
  <si>
    <t>35</t>
  </si>
  <si>
    <t>877275221</t>
  </si>
  <si>
    <t>Montáž tvarovek z tvrdého PVC-systém KG nebo z polypropylenu-systém KG 2000 dvouosé DN 125</t>
  </si>
  <si>
    <t>785384076</t>
  </si>
  <si>
    <t>Montáž tvarovek na kanalizačním potrubí z trub z plastu  z tvrdého PVC nebo z polypropylenu v otevřeném výkopu dvouosých DN 125</t>
  </si>
  <si>
    <t>36</t>
  </si>
  <si>
    <t>28611425</t>
  </si>
  <si>
    <t>odbočka kanalizační plastová s hrdlem KG 125/110/45°</t>
  </si>
  <si>
    <t>-650349628</t>
  </si>
  <si>
    <t>37</t>
  </si>
  <si>
    <t>891272122</t>
  </si>
  <si>
    <t>Montáž kanalizačních šoupátek otevřený výkop DN 125</t>
  </si>
  <si>
    <t>2112036275</t>
  </si>
  <si>
    <t>Montáž kanalizačních armatur na potrubí šoupátek v otevřeném výkopu nebo v šachtách s osazením zemní soupravy (bez poklopů) DN 125</t>
  </si>
  <si>
    <t>38</t>
  </si>
  <si>
    <t>R5</t>
  </si>
  <si>
    <t>KG klapka koncová celoplastová DN 125</t>
  </si>
  <si>
    <t>-905526366</t>
  </si>
  <si>
    <t>39</t>
  </si>
  <si>
    <t>899623151</t>
  </si>
  <si>
    <t>Obetonování potrubí nebo zdiva stok betonem prostým tř. C 16/20 otevřený výkop</t>
  </si>
  <si>
    <t>1200695598</t>
  </si>
  <si>
    <t>Obetonování potrubí nebo zdiva stok betonem prostým v otevřeném výkopu, beton tř. C 16/20</t>
  </si>
  <si>
    <t>SO-01 - obetonávka lapačů 4ks</t>
  </si>
  <si>
    <t>40</t>
  </si>
  <si>
    <t>899722111</t>
  </si>
  <si>
    <t>Krytí potrubí z plastů výstražnou fólií z PVC 20 cm</t>
  </si>
  <si>
    <t>-1420199340</t>
  </si>
  <si>
    <t>Krytí potrubí z plastů výstražnou fólií z PVC šířky 20 cm</t>
  </si>
  <si>
    <t>SO-02 - folie nad potrubí</t>
  </si>
  <si>
    <t>26,03</t>
  </si>
  <si>
    <t>41</t>
  </si>
  <si>
    <t>R1</t>
  </si>
  <si>
    <t>Montáž PP HT tvarovek DN75</t>
  </si>
  <si>
    <t>1290668423</t>
  </si>
  <si>
    <t>SO-01 - tvarovky u nádrží 12ks</t>
  </si>
  <si>
    <t>42</t>
  </si>
  <si>
    <t>R2</t>
  </si>
  <si>
    <t>Koleno kanalizační HT úhel 87° DN 75</t>
  </si>
  <si>
    <t>-728269139</t>
  </si>
  <si>
    <t>koleno kanalizační HT úhel 87° DN 75</t>
  </si>
  <si>
    <t>43</t>
  </si>
  <si>
    <t>877265271</t>
  </si>
  <si>
    <t>Montáž lapače střešních splavenin z tvrdého PVC-systém KG DN 110</t>
  </si>
  <si>
    <t>808075551</t>
  </si>
  <si>
    <t>Montáž tvarovek na kanalizačním potrubí z trub z plastu  z tvrdého PVC nebo z polypropylenu v otevřeném výkopu lapačů střešních splavenin DN 100</t>
  </si>
  <si>
    <t>SO-01 - lapače</t>
  </si>
  <si>
    <t>44</t>
  </si>
  <si>
    <t>28341110</t>
  </si>
  <si>
    <t>lapače střešních splavenin okapová vpusť s klapkou+inspekční poklop z PP</t>
  </si>
  <si>
    <t>1389354757</t>
  </si>
  <si>
    <t>45</t>
  </si>
  <si>
    <t>R3</t>
  </si>
  <si>
    <t>Podzemní filtrační šachta DN400 s pochozím poklopem</t>
  </si>
  <si>
    <t>1687246760</t>
  </si>
  <si>
    <t>Revizní a čistící šachta z polypropylenu PP pro hladké trouby DN 400 šachtové dno (DN šachty / DN trubního vedení) DN 400/150 přímý tok</t>
  </si>
  <si>
    <t>SO-02 - FŠ DN400</t>
  </si>
  <si>
    <t>46</t>
  </si>
  <si>
    <t>894812142</t>
  </si>
  <si>
    <t>Revizní a čistící šachta z PP DN 315 šachtová roura teleskopická světlé hloubky 750 mm</t>
  </si>
  <si>
    <t>1644030294</t>
  </si>
  <si>
    <t>Revizní a čistící šachta z polypropylenu PP pro hladké trouby DN 315 roura šachtová korugovaná teleskopická (včetně těsnění) 750 mm</t>
  </si>
  <si>
    <t>SO-02 - šachta pro zahradní hadici</t>
  </si>
  <si>
    <t>47</t>
  </si>
  <si>
    <t>894812155</t>
  </si>
  <si>
    <t>Revizní a čistící šachta z PP DN 315 poklop pro šachtu plastový pachotěsný s madlem</t>
  </si>
  <si>
    <t>-959203317</t>
  </si>
  <si>
    <t>Revizní a čistící šachta z polypropylenu PP pro hladké trouby DN 315 poklop plastový pachotěsný s madlem</t>
  </si>
  <si>
    <t>SO-02 - poklopy pro šachtu na zahradní hadici</t>
  </si>
  <si>
    <t>Ostatní konstrukce a práce, bourání</t>
  </si>
  <si>
    <t>48</t>
  </si>
  <si>
    <t>977151122</t>
  </si>
  <si>
    <t>Jádrové vrty diamantovými korunkami do D 130 mm do stavebních materiálů</t>
  </si>
  <si>
    <t>1336933426</t>
  </si>
  <si>
    <t>Jádrové vrty diamantovými korunkami do stavebních materiálů (železobetonu, betonu, cihel, obkladů, dlažeb, kamene) průměru přes 120 do 130 mm</t>
  </si>
  <si>
    <t>PSV</t>
  </si>
  <si>
    <t>Práce a dodávky PSV</t>
  </si>
  <si>
    <t>721</t>
  </si>
  <si>
    <t>Zdravotechnika - vnitřní kanalizace</t>
  </si>
  <si>
    <t>49</t>
  </si>
  <si>
    <t>721242803</t>
  </si>
  <si>
    <t>Demontáž lapače střešních splavenin DN 110</t>
  </si>
  <si>
    <t>-328607820</t>
  </si>
  <si>
    <t>Demontáž lapačů střešních splavenin  DN 110</t>
  </si>
  <si>
    <t>SO-01 - demontáž lapačů</t>
  </si>
  <si>
    <t>724</t>
  </si>
  <si>
    <t>Zdravotechnika - strojní vybavení</t>
  </si>
  <si>
    <t>50</t>
  </si>
  <si>
    <t>R4</t>
  </si>
  <si>
    <t>Čerpadlo vodovodní strojní bez potrubí ponorná jednovřetenová průtok Q (l/min) 0,3 l/s s hadicí 30m</t>
  </si>
  <si>
    <t>soubor</t>
  </si>
  <si>
    <t>-1552471063</t>
  </si>
  <si>
    <t>Čerpadla vodovodní strojní bez potrubí ponorná jednovřetenová průtok Q (l/min) 0,3 l/s s hadicí 30 m</t>
  </si>
  <si>
    <t>SO-02 - ponorné čerpadlo na zálivku zahrady</t>
  </si>
  <si>
    <t>764</t>
  </si>
  <si>
    <t>Konstrukce klempířské</t>
  </si>
  <si>
    <t>51</t>
  </si>
  <si>
    <t>764004861</t>
  </si>
  <si>
    <t>Demontáž svodu do suti</t>
  </si>
  <si>
    <t>-1128936121</t>
  </si>
  <si>
    <t>Demontáž klempířských konstrukcí svodu do suti</t>
  </si>
  <si>
    <t>52</t>
  </si>
  <si>
    <t>764518422</t>
  </si>
  <si>
    <t>Svody kruhové včetně objímek, kolen, odskoků z Pz plechu průměru 100 mm</t>
  </si>
  <si>
    <t>945349236</t>
  </si>
  <si>
    <t>Svod z pozinkovaného plechu včetně objímek, kolen a odskoků kruhový, průměru 100 mm</t>
  </si>
  <si>
    <t>vodorovná část</t>
  </si>
  <si>
    <t>6,5</t>
  </si>
  <si>
    <t>svislá část</t>
  </si>
  <si>
    <t>7,78</t>
  </si>
  <si>
    <t>VRN</t>
  </si>
  <si>
    <t>Vedlejší rozpočtové náklady</t>
  </si>
  <si>
    <t>VRN1</t>
  </si>
  <si>
    <t>Průzkumné, geodetické a projektové práce</t>
  </si>
  <si>
    <t>53</t>
  </si>
  <si>
    <t>012103000</t>
  </si>
  <si>
    <t>Geodetické práce před výstavbou</t>
  </si>
  <si>
    <t>1024</t>
  </si>
  <si>
    <t>2077254861</t>
  </si>
  <si>
    <t>54</t>
  </si>
  <si>
    <t>012303000</t>
  </si>
  <si>
    <t>Geodetické práce po výstavbě</t>
  </si>
  <si>
    <t>-452577716</t>
  </si>
  <si>
    <t>55</t>
  </si>
  <si>
    <t>013254000</t>
  </si>
  <si>
    <t>Dokumentace skutečného provedení stavby</t>
  </si>
  <si>
    <t>-2092864845</t>
  </si>
  <si>
    <t>VRN3</t>
  </si>
  <si>
    <t>Zařízení staveniště</t>
  </si>
  <si>
    <t>56</t>
  </si>
  <si>
    <t>032803000</t>
  </si>
  <si>
    <t>Ostatní vybavení staveniště</t>
  </si>
  <si>
    <t>-1254125582</t>
  </si>
  <si>
    <t>VRN5</t>
  </si>
  <si>
    <t>Finanční náklady</t>
  </si>
  <si>
    <t>57</t>
  </si>
  <si>
    <t>051103000</t>
  </si>
  <si>
    <t>Pojištění proti vlivu vyšší moci</t>
  </si>
  <si>
    <t>1251423149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</si>
</sst>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G5" s="29" t="s">
        <v>16</v>
      </c>
      <c r="BS5" s="18" t="s">
        <v>7</v>
      </c>
    </row>
    <row r="6" spans="2:71" s="1" customFormat="1" ht="36.9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G6" s="32"/>
      <c r="BS6" s="18" t="s">
        <v>7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G7" s="32"/>
      <c r="BS7" s="18" t="s">
        <v>7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G8" s="32"/>
      <c r="BS8" s="18" t="s">
        <v>7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"/>
      <c r="BS9" s="18" t="s">
        <v>7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G10" s="32"/>
      <c r="BS10" s="18" t="s">
        <v>7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G11" s="32"/>
      <c r="BS11" s="18" t="s">
        <v>7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"/>
      <c r="BS12" s="18" t="s">
        <v>7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G13" s="32"/>
      <c r="BS13" s="18" t="s">
        <v>7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G14" s="32"/>
      <c r="BS14" s="18" t="s">
        <v>7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G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G17" s="32"/>
      <c r="BS17" s="18" t="s">
        <v>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"/>
      <c r="BS18" s="18" t="s">
        <v>7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G19" s="32"/>
      <c r="BS19" s="18" t="s">
        <v>7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</v>
      </c>
      <c r="AO20" s="23"/>
      <c r="AP20" s="23"/>
      <c r="AQ20" s="23"/>
      <c r="AR20" s="21"/>
      <c r="BG20" s="32"/>
      <c r="BS20" s="18" t="s">
        <v>5</v>
      </c>
    </row>
    <row r="21" spans="2:59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"/>
    </row>
    <row r="22" spans="2:59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"/>
    </row>
    <row r="23" spans="2:59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G23" s="32"/>
    </row>
    <row r="24" spans="2:59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"/>
    </row>
    <row r="25" spans="2:59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G25" s="32"/>
    </row>
    <row r="26" spans="1:59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G26" s="32"/>
    </row>
    <row r="27" spans="1:59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G27" s="32"/>
    </row>
    <row r="28" spans="1:59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G28" s="32"/>
    </row>
    <row r="29" spans="1:59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ROUND(BB94,2)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ROUND(AX94,2)</f>
        <v>0</v>
      </c>
      <c r="AL29" s="48"/>
      <c r="AM29" s="48"/>
      <c r="AN29" s="48"/>
      <c r="AO29" s="48"/>
      <c r="AP29" s="48"/>
      <c r="AQ29" s="48"/>
      <c r="AR29" s="51"/>
      <c r="BG29" s="52"/>
    </row>
    <row r="30" spans="1:59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ROUND(BC94,2)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ROUND(AY94,2)</f>
        <v>0</v>
      </c>
      <c r="AL30" s="48"/>
      <c r="AM30" s="48"/>
      <c r="AN30" s="48"/>
      <c r="AO30" s="48"/>
      <c r="AP30" s="48"/>
      <c r="AQ30" s="48"/>
      <c r="AR30" s="51"/>
      <c r="BG30" s="52"/>
    </row>
    <row r="31" spans="1:59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ROUND(BD94,2)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G31" s="52"/>
    </row>
    <row r="32" spans="1:59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ROUND(BE94,2)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G32" s="52"/>
    </row>
    <row r="33" spans="1:59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ROUND(BF94,2)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G33" s="52"/>
    </row>
    <row r="34" spans="1:59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G34" s="32"/>
    </row>
    <row r="35" spans="1:59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G35" s="39"/>
    </row>
    <row r="36" spans="1:59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G36" s="39"/>
    </row>
    <row r="37" spans="1:59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G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54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9" s="2" customFormat="1" ht="12">
      <c r="A60" s="39"/>
      <c r="B60" s="40"/>
      <c r="C60" s="41"/>
      <c r="D60" s="65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56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55</v>
      </c>
      <c r="AI60" s="43"/>
      <c r="AJ60" s="43"/>
      <c r="AK60" s="43"/>
      <c r="AL60" s="43"/>
      <c r="AM60" s="65" t="s">
        <v>56</v>
      </c>
      <c r="AN60" s="43"/>
      <c r="AO60" s="43"/>
      <c r="AP60" s="41"/>
      <c r="AQ60" s="41"/>
      <c r="AR60" s="45"/>
      <c r="BG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9" s="2" customFormat="1" ht="12">
      <c r="A64" s="39"/>
      <c r="B64" s="40"/>
      <c r="C64" s="41"/>
      <c r="D64" s="62" t="s">
        <v>57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58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G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9" s="2" customFormat="1" ht="12">
      <c r="A75" s="39"/>
      <c r="B75" s="40"/>
      <c r="C75" s="41"/>
      <c r="D75" s="65" t="s">
        <v>55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56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55</v>
      </c>
      <c r="AI75" s="43"/>
      <c r="AJ75" s="43"/>
      <c r="AK75" s="43"/>
      <c r="AL75" s="43"/>
      <c r="AM75" s="65" t="s">
        <v>56</v>
      </c>
      <c r="AN75" s="43"/>
      <c r="AO75" s="43"/>
      <c r="AP75" s="41"/>
      <c r="AQ75" s="41"/>
      <c r="AR75" s="45"/>
      <c r="BG75" s="39"/>
    </row>
    <row r="76" spans="1:59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G76" s="39"/>
    </row>
    <row r="77" spans="1:59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G77" s="39"/>
    </row>
    <row r="81" spans="1:59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G81" s="39"/>
    </row>
    <row r="82" spans="1:59" s="2" customFormat="1" ht="24.95" customHeight="1">
      <c r="A82" s="39"/>
      <c r="B82" s="40"/>
      <c r="C82" s="24" t="s">
        <v>59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G82" s="39"/>
    </row>
    <row r="83" spans="1:59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G83" s="39"/>
    </row>
    <row r="84" spans="1:59" s="4" customFormat="1" ht="12" customHeight="1">
      <c r="A84" s="4"/>
      <c r="B84" s="71"/>
      <c r="C84" s="33" t="s">
        <v>14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08/12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G84" s="4"/>
    </row>
    <row r="85" spans="1:59" s="5" customFormat="1" ht="36.95" customHeight="1">
      <c r="A85" s="5"/>
      <c r="B85" s="74"/>
      <c r="C85" s="75" t="s">
        <v>17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 xml:space="preserve">MŠ  Vítězná - retence dešťových vod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G85" s="5"/>
    </row>
    <row r="86" spans="1:59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G86" s="39"/>
    </row>
    <row r="87" spans="1:59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Sokolov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27. 1. 2022</v>
      </c>
      <c r="AN87" s="80"/>
      <c r="AO87" s="41"/>
      <c r="AP87" s="41"/>
      <c r="AQ87" s="41"/>
      <c r="AR87" s="45"/>
      <c r="BG87" s="39"/>
    </row>
    <row r="88" spans="1:59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G88" s="39"/>
    </row>
    <row r="89" spans="1:59" s="2" customFormat="1" ht="15.1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Sokolov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33</v>
      </c>
      <c r="AJ89" s="41"/>
      <c r="AK89" s="41"/>
      <c r="AL89" s="41"/>
      <c r="AM89" s="81" t="str">
        <f>IF(E17="","",E17)</f>
        <v>Ing. Milan Snopek</v>
      </c>
      <c r="AN89" s="72"/>
      <c r="AO89" s="72"/>
      <c r="AP89" s="72"/>
      <c r="AQ89" s="41"/>
      <c r="AR89" s="45"/>
      <c r="AS89" s="82" t="s">
        <v>60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5"/>
      <c r="BG89" s="39"/>
    </row>
    <row r="90" spans="1:59" s="2" customFormat="1" ht="15.15" customHeight="1">
      <c r="A90" s="39"/>
      <c r="B90" s="40"/>
      <c r="C90" s="33" t="s">
        <v>31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>Mga. Jan Nájemník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9"/>
      <c r="BG90" s="39"/>
    </row>
    <row r="91" spans="1:59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3"/>
      <c r="BG91" s="39"/>
    </row>
    <row r="92" spans="1:59" s="2" customFormat="1" ht="29.25" customHeight="1">
      <c r="A92" s="39"/>
      <c r="B92" s="40"/>
      <c r="C92" s="94" t="s">
        <v>61</v>
      </c>
      <c r="D92" s="95"/>
      <c r="E92" s="95"/>
      <c r="F92" s="95"/>
      <c r="G92" s="95"/>
      <c r="H92" s="96"/>
      <c r="I92" s="97" t="s">
        <v>62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63</v>
      </c>
      <c r="AH92" s="95"/>
      <c r="AI92" s="95"/>
      <c r="AJ92" s="95"/>
      <c r="AK92" s="95"/>
      <c r="AL92" s="95"/>
      <c r="AM92" s="95"/>
      <c r="AN92" s="97" t="s">
        <v>64</v>
      </c>
      <c r="AO92" s="95"/>
      <c r="AP92" s="99"/>
      <c r="AQ92" s="100" t="s">
        <v>65</v>
      </c>
      <c r="AR92" s="45"/>
      <c r="AS92" s="101" t="s">
        <v>66</v>
      </c>
      <c r="AT92" s="102" t="s">
        <v>67</v>
      </c>
      <c r="AU92" s="102" t="s">
        <v>68</v>
      </c>
      <c r="AV92" s="102" t="s">
        <v>69</v>
      </c>
      <c r="AW92" s="102" t="s">
        <v>70</v>
      </c>
      <c r="AX92" s="102" t="s">
        <v>71</v>
      </c>
      <c r="AY92" s="102" t="s">
        <v>72</v>
      </c>
      <c r="AZ92" s="102" t="s">
        <v>73</v>
      </c>
      <c r="BA92" s="102" t="s">
        <v>74</v>
      </c>
      <c r="BB92" s="102" t="s">
        <v>75</v>
      </c>
      <c r="BC92" s="102" t="s">
        <v>76</v>
      </c>
      <c r="BD92" s="102" t="s">
        <v>77</v>
      </c>
      <c r="BE92" s="102" t="s">
        <v>78</v>
      </c>
      <c r="BF92" s="103" t="s">
        <v>79</v>
      </c>
      <c r="BG92" s="39"/>
    </row>
    <row r="93" spans="1:59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6"/>
      <c r="BG93" s="39"/>
    </row>
    <row r="94" spans="1:90" s="6" customFormat="1" ht="32.4" customHeight="1">
      <c r="A94" s="6"/>
      <c r="B94" s="107"/>
      <c r="C94" s="108" t="s">
        <v>80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SUM(AG94,AV94)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ROUND(AT95,2)</f>
        <v>0</v>
      </c>
      <c r="AU94" s="116">
        <f>ROUND(AU95,2)</f>
        <v>0</v>
      </c>
      <c r="AV94" s="116">
        <f>ROUND(SUM(AX94:AY94),2)</f>
        <v>0</v>
      </c>
      <c r="AW94" s="117">
        <f>ROUND(AW95,5)</f>
        <v>0</v>
      </c>
      <c r="AX94" s="116">
        <f>ROUND(BB94*L29,2)</f>
        <v>0</v>
      </c>
      <c r="AY94" s="116">
        <f>ROUND(BC94*L30,2)</f>
        <v>0</v>
      </c>
      <c r="AZ94" s="116">
        <f>ROUND(BD94*L29,2)</f>
        <v>0</v>
      </c>
      <c r="BA94" s="116">
        <f>ROUND(BE94*L30,2)</f>
        <v>0</v>
      </c>
      <c r="BB94" s="116">
        <f>ROUND(BB95,2)</f>
        <v>0</v>
      </c>
      <c r="BC94" s="116">
        <f>ROUND(BC95,2)</f>
        <v>0</v>
      </c>
      <c r="BD94" s="116">
        <f>ROUND(BD95,2)</f>
        <v>0</v>
      </c>
      <c r="BE94" s="116">
        <f>ROUND(BE95,2)</f>
        <v>0</v>
      </c>
      <c r="BF94" s="118">
        <f>ROUND(BF95,2)</f>
        <v>0</v>
      </c>
      <c r="BG94" s="6"/>
      <c r="BS94" s="119" t="s">
        <v>81</v>
      </c>
      <c r="BT94" s="119" t="s">
        <v>82</v>
      </c>
      <c r="BV94" s="119" t="s">
        <v>83</v>
      </c>
      <c r="BW94" s="119" t="s">
        <v>6</v>
      </c>
      <c r="BX94" s="119" t="s">
        <v>84</v>
      </c>
      <c r="CL94" s="119" t="s">
        <v>1</v>
      </c>
    </row>
    <row r="95" spans="1:90" s="7" customFormat="1" ht="16.5" customHeight="1">
      <c r="A95" s="120" t="s">
        <v>36</v>
      </c>
      <c r="B95" s="121"/>
      <c r="C95" s="122"/>
      <c r="D95" s="123" t="s">
        <v>15</v>
      </c>
      <c r="E95" s="123"/>
      <c r="F95" s="123"/>
      <c r="G95" s="123"/>
      <c r="H95" s="123"/>
      <c r="I95" s="124"/>
      <c r="J95" s="123" t="s">
        <v>18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'08-12 - MŠ  Vítězná - ret...'!K30</f>
        <v>0</v>
      </c>
      <c r="AH95" s="124"/>
      <c r="AI95" s="124"/>
      <c r="AJ95" s="124"/>
      <c r="AK95" s="124"/>
      <c r="AL95" s="124"/>
      <c r="AM95" s="124"/>
      <c r="AN95" s="125">
        <f>SUM(AG95,AV95)</f>
        <v>0</v>
      </c>
      <c r="AO95" s="124"/>
      <c r="AP95" s="124"/>
      <c r="AQ95" s="126" t="s">
        <v>85</v>
      </c>
      <c r="AR95" s="127"/>
      <c r="AS95" s="128">
        <f>'08-12 - MŠ  Vítězná - ret...'!K28</f>
        <v>0</v>
      </c>
      <c r="AT95" s="129">
        <f>'08-12 - MŠ  Vítězná - ret...'!K29</f>
        <v>0</v>
      </c>
      <c r="AU95" s="129">
        <v>0</v>
      </c>
      <c r="AV95" s="129">
        <f>ROUND(SUM(AX95:AY95),2)</f>
        <v>0</v>
      </c>
      <c r="AW95" s="130">
        <f>'08-12 - MŠ  Vítězná - ret...'!T127</f>
        <v>0</v>
      </c>
      <c r="AX95" s="129">
        <f>'08-12 - MŠ  Vítězná - ret...'!K33</f>
        <v>0</v>
      </c>
      <c r="AY95" s="129">
        <f>'08-12 - MŠ  Vítězná - ret...'!K34</f>
        <v>0</v>
      </c>
      <c r="AZ95" s="129">
        <f>'08-12 - MŠ  Vítězná - ret...'!K35</f>
        <v>0</v>
      </c>
      <c r="BA95" s="129">
        <f>'08-12 - MŠ  Vítězná - ret...'!K36</f>
        <v>0</v>
      </c>
      <c r="BB95" s="129">
        <f>'08-12 - MŠ  Vítězná - ret...'!F33</f>
        <v>0</v>
      </c>
      <c r="BC95" s="129">
        <f>'08-12 - MŠ  Vítězná - ret...'!F34</f>
        <v>0</v>
      </c>
      <c r="BD95" s="129">
        <f>'08-12 - MŠ  Vítězná - ret...'!F35</f>
        <v>0</v>
      </c>
      <c r="BE95" s="129">
        <f>'08-12 - MŠ  Vítězná - ret...'!F36</f>
        <v>0</v>
      </c>
      <c r="BF95" s="131">
        <f>'08-12 - MŠ  Vítězná - ret...'!F37</f>
        <v>0</v>
      </c>
      <c r="BG95" s="7"/>
      <c r="BT95" s="132" t="s">
        <v>86</v>
      </c>
      <c r="BU95" s="132" t="s">
        <v>87</v>
      </c>
      <c r="BV95" s="132" t="s">
        <v>83</v>
      </c>
      <c r="BW95" s="132" t="s">
        <v>6</v>
      </c>
      <c r="BX95" s="132" t="s">
        <v>84</v>
      </c>
      <c r="CL95" s="132" t="s">
        <v>1</v>
      </c>
    </row>
    <row r="96" spans="1:59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1:59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</sheetData>
  <sheetProtection password="CC35" sheet="1" objects="1" scenarios="1" formatColumns="0" formatRows="0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08-12 - MŠ  Vítězná - re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21"/>
      <c r="AT3" s="18" t="s">
        <v>88</v>
      </c>
    </row>
    <row r="4" spans="2:46" s="1" customFormat="1" ht="24.95" customHeight="1">
      <c r="B4" s="21"/>
      <c r="D4" s="135" t="s">
        <v>89</v>
      </c>
      <c r="M4" s="21"/>
      <c r="N4" s="136" t="s">
        <v>11</v>
      </c>
      <c r="AT4" s="18" t="s">
        <v>4</v>
      </c>
    </row>
    <row r="5" spans="2:13" s="1" customFormat="1" ht="6.95" customHeight="1">
      <c r="B5" s="21"/>
      <c r="M5" s="21"/>
    </row>
    <row r="6" spans="1:31" s="2" customFormat="1" ht="12" customHeight="1">
      <c r="A6" s="39"/>
      <c r="B6" s="45"/>
      <c r="C6" s="39"/>
      <c r="D6" s="137" t="s">
        <v>17</v>
      </c>
      <c r="E6" s="39"/>
      <c r="F6" s="39"/>
      <c r="G6" s="39"/>
      <c r="H6" s="39"/>
      <c r="I6" s="39"/>
      <c r="J6" s="39"/>
      <c r="K6" s="39"/>
      <c r="L6" s="39"/>
      <c r="M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8" t="s">
        <v>18</v>
      </c>
      <c r="F7" s="39"/>
      <c r="G7" s="39"/>
      <c r="H7" s="39"/>
      <c r="I7" s="39"/>
      <c r="J7" s="39"/>
      <c r="K7" s="39"/>
      <c r="L7" s="39"/>
      <c r="M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39"/>
      <c r="M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7" t="s">
        <v>19</v>
      </c>
      <c r="E9" s="39"/>
      <c r="F9" s="139" t="s">
        <v>1</v>
      </c>
      <c r="G9" s="39"/>
      <c r="H9" s="39"/>
      <c r="I9" s="137" t="s">
        <v>20</v>
      </c>
      <c r="J9" s="139" t="s">
        <v>1</v>
      </c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7" t="s">
        <v>21</v>
      </c>
      <c r="E10" s="39"/>
      <c r="F10" s="139" t="s">
        <v>22</v>
      </c>
      <c r="G10" s="39"/>
      <c r="H10" s="39"/>
      <c r="I10" s="137" t="s">
        <v>23</v>
      </c>
      <c r="J10" s="140" t="str">
        <f>'Rekapitulace stavby'!AN8</f>
        <v>27. 1. 2022</v>
      </c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7" t="s">
        <v>25</v>
      </c>
      <c r="E12" s="39"/>
      <c r="F12" s="39"/>
      <c r="G12" s="39"/>
      <c r="H12" s="39"/>
      <c r="I12" s="137" t="s">
        <v>26</v>
      </c>
      <c r="J12" s="139" t="s">
        <v>27</v>
      </c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9" t="s">
        <v>28</v>
      </c>
      <c r="F13" s="39"/>
      <c r="G13" s="39"/>
      <c r="H13" s="39"/>
      <c r="I13" s="137" t="s">
        <v>29</v>
      </c>
      <c r="J13" s="139" t="s">
        <v>30</v>
      </c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7" t="s">
        <v>31</v>
      </c>
      <c r="E15" s="39"/>
      <c r="F15" s="39"/>
      <c r="G15" s="39"/>
      <c r="H15" s="39"/>
      <c r="I15" s="137" t="s">
        <v>26</v>
      </c>
      <c r="J15" s="34" t="str">
        <f>'Rekapitulace stavby'!AN13</f>
        <v>Vyplň údaj</v>
      </c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9"/>
      <c r="G16" s="139"/>
      <c r="H16" s="139"/>
      <c r="I16" s="137" t="s">
        <v>29</v>
      </c>
      <c r="J16" s="34" t="str">
        <f>'Rekapitulace stavby'!AN14</f>
        <v>Vyplň údaj</v>
      </c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7" t="s">
        <v>33</v>
      </c>
      <c r="E18" s="39"/>
      <c r="F18" s="39"/>
      <c r="G18" s="39"/>
      <c r="H18" s="39"/>
      <c r="I18" s="137" t="s">
        <v>26</v>
      </c>
      <c r="J18" s="139" t="s">
        <v>34</v>
      </c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9" t="s">
        <v>35</v>
      </c>
      <c r="F19" s="39"/>
      <c r="G19" s="39"/>
      <c r="H19" s="39"/>
      <c r="I19" s="137" t="s">
        <v>29</v>
      </c>
      <c r="J19" s="139" t="s">
        <v>36</v>
      </c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7" t="s">
        <v>37</v>
      </c>
      <c r="E21" s="39"/>
      <c r="F21" s="39"/>
      <c r="G21" s="39"/>
      <c r="H21" s="39"/>
      <c r="I21" s="137" t="s">
        <v>26</v>
      </c>
      <c r="J21" s="139" t="s">
        <v>1</v>
      </c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9" t="s">
        <v>38</v>
      </c>
      <c r="F22" s="39"/>
      <c r="G22" s="39"/>
      <c r="H22" s="39"/>
      <c r="I22" s="137" t="s">
        <v>29</v>
      </c>
      <c r="J22" s="139" t="s">
        <v>1</v>
      </c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7" t="s">
        <v>39</v>
      </c>
      <c r="E24" s="39"/>
      <c r="F24" s="39"/>
      <c r="G24" s="39"/>
      <c r="H24" s="39"/>
      <c r="I24" s="39"/>
      <c r="J24" s="39"/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1"/>
      <c r="B25" s="142"/>
      <c r="C25" s="141"/>
      <c r="D25" s="141"/>
      <c r="E25" s="143" t="s">
        <v>1</v>
      </c>
      <c r="F25" s="143"/>
      <c r="G25" s="143"/>
      <c r="H25" s="143"/>
      <c r="I25" s="141"/>
      <c r="J25" s="141"/>
      <c r="K25" s="141"/>
      <c r="L25" s="141"/>
      <c r="M25" s="144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5"/>
      <c r="E27" s="145"/>
      <c r="F27" s="145"/>
      <c r="G27" s="145"/>
      <c r="H27" s="145"/>
      <c r="I27" s="145"/>
      <c r="J27" s="145"/>
      <c r="K27" s="145"/>
      <c r="L27" s="145"/>
      <c r="M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>
      <c r="A28" s="39"/>
      <c r="B28" s="45"/>
      <c r="C28" s="39"/>
      <c r="D28" s="39"/>
      <c r="E28" s="137" t="s">
        <v>90</v>
      </c>
      <c r="F28" s="39"/>
      <c r="G28" s="39"/>
      <c r="H28" s="39"/>
      <c r="I28" s="39"/>
      <c r="J28" s="39"/>
      <c r="K28" s="146">
        <f>I94</f>
        <v>0</v>
      </c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12">
      <c r="A29" s="39"/>
      <c r="B29" s="45"/>
      <c r="C29" s="39"/>
      <c r="D29" s="39"/>
      <c r="E29" s="137" t="s">
        <v>91</v>
      </c>
      <c r="F29" s="39"/>
      <c r="G29" s="39"/>
      <c r="H29" s="39"/>
      <c r="I29" s="39"/>
      <c r="J29" s="39"/>
      <c r="K29" s="146">
        <f>J94</f>
        <v>0</v>
      </c>
      <c r="L29" s="39"/>
      <c r="M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7" t="s">
        <v>40</v>
      </c>
      <c r="E30" s="39"/>
      <c r="F30" s="39"/>
      <c r="G30" s="39"/>
      <c r="H30" s="39"/>
      <c r="I30" s="39"/>
      <c r="J30" s="39"/>
      <c r="K30" s="148">
        <f>ROUND(K127,2)</f>
        <v>0</v>
      </c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45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9" t="s">
        <v>42</v>
      </c>
      <c r="G32" s="39"/>
      <c r="H32" s="39"/>
      <c r="I32" s="149" t="s">
        <v>41</v>
      </c>
      <c r="J32" s="39"/>
      <c r="K32" s="149" t="s">
        <v>43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0" t="s">
        <v>44</v>
      </c>
      <c r="E33" s="137" t="s">
        <v>45</v>
      </c>
      <c r="F33" s="146">
        <f>ROUND((SUM(BE127:BE367)),2)</f>
        <v>0</v>
      </c>
      <c r="G33" s="39"/>
      <c r="H33" s="39"/>
      <c r="I33" s="151">
        <v>0.21</v>
      </c>
      <c r="J33" s="39"/>
      <c r="K33" s="146">
        <f>ROUND(((SUM(BE127:BE367))*I33),2)</f>
        <v>0</v>
      </c>
      <c r="L33" s="39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7" t="s">
        <v>46</v>
      </c>
      <c r="F34" s="146">
        <f>ROUND((SUM(BF127:BF367)),2)</f>
        <v>0</v>
      </c>
      <c r="G34" s="39"/>
      <c r="H34" s="39"/>
      <c r="I34" s="151">
        <v>0.15</v>
      </c>
      <c r="J34" s="39"/>
      <c r="K34" s="146">
        <f>ROUND(((SUM(BF127:BF367))*I34),2)</f>
        <v>0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7" t="s">
        <v>47</v>
      </c>
      <c r="F35" s="146">
        <f>ROUND((SUM(BG127:BG367)),2)</f>
        <v>0</v>
      </c>
      <c r="G35" s="39"/>
      <c r="H35" s="39"/>
      <c r="I35" s="151">
        <v>0.21</v>
      </c>
      <c r="J35" s="39"/>
      <c r="K35" s="146">
        <f>0</f>
        <v>0</v>
      </c>
      <c r="L35" s="39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7" t="s">
        <v>48</v>
      </c>
      <c r="F36" s="146">
        <f>ROUND((SUM(BH127:BH367)),2)</f>
        <v>0</v>
      </c>
      <c r="G36" s="39"/>
      <c r="H36" s="39"/>
      <c r="I36" s="151">
        <v>0.15</v>
      </c>
      <c r="J36" s="39"/>
      <c r="K36" s="146">
        <f>0</f>
        <v>0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7" t="s">
        <v>49</v>
      </c>
      <c r="F37" s="146">
        <f>ROUND((SUM(BI127:BI367)),2)</f>
        <v>0</v>
      </c>
      <c r="G37" s="39"/>
      <c r="H37" s="39"/>
      <c r="I37" s="151">
        <v>0</v>
      </c>
      <c r="J37" s="39"/>
      <c r="K37" s="146">
        <f>0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4"/>
      <c r="K39" s="157">
        <f>SUM(K30:K37)</f>
        <v>0</v>
      </c>
      <c r="L39" s="158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3" s="1" customFormat="1" ht="14.4" customHeight="1">
      <c r="B41" s="21"/>
      <c r="M41" s="21"/>
    </row>
    <row r="42" spans="2:13" s="1" customFormat="1" ht="14.4" customHeight="1">
      <c r="B42" s="21"/>
      <c r="M42" s="21"/>
    </row>
    <row r="43" spans="2:13" s="1" customFormat="1" ht="14.4" customHeight="1">
      <c r="B43" s="21"/>
      <c r="M43" s="21"/>
    </row>
    <row r="44" spans="2:13" s="1" customFormat="1" ht="14.4" customHeight="1">
      <c r="B44" s="21"/>
      <c r="M44" s="21"/>
    </row>
    <row r="45" spans="2:13" s="1" customFormat="1" ht="14.4" customHeight="1">
      <c r="B45" s="21"/>
      <c r="M45" s="21"/>
    </row>
    <row r="46" spans="2:13" s="1" customFormat="1" ht="14.4" customHeight="1">
      <c r="B46" s="21"/>
      <c r="M46" s="21"/>
    </row>
    <row r="47" spans="2:13" s="1" customFormat="1" ht="14.4" customHeight="1">
      <c r="B47" s="21"/>
      <c r="M47" s="21"/>
    </row>
    <row r="48" spans="2:13" s="1" customFormat="1" ht="14.4" customHeight="1">
      <c r="B48" s="21"/>
      <c r="M48" s="21"/>
    </row>
    <row r="49" spans="2:13" s="1" customFormat="1" ht="14.4" customHeight="1">
      <c r="B49" s="21"/>
      <c r="M49" s="21"/>
    </row>
    <row r="50" spans="2:13" s="2" customFormat="1" ht="14.4" customHeight="1">
      <c r="B50" s="64"/>
      <c r="D50" s="159" t="s">
        <v>53</v>
      </c>
      <c r="E50" s="160"/>
      <c r="F50" s="160"/>
      <c r="G50" s="159" t="s">
        <v>54</v>
      </c>
      <c r="H50" s="160"/>
      <c r="I50" s="160"/>
      <c r="J50" s="160"/>
      <c r="K50" s="160"/>
      <c r="L50" s="160"/>
      <c r="M50" s="64"/>
    </row>
    <row r="51" spans="2:13" ht="12">
      <c r="B51" s="21"/>
      <c r="M51" s="21"/>
    </row>
    <row r="52" spans="2:13" ht="12">
      <c r="B52" s="21"/>
      <c r="M52" s="21"/>
    </row>
    <row r="53" spans="2:13" ht="12">
      <c r="B53" s="21"/>
      <c r="M53" s="21"/>
    </row>
    <row r="54" spans="2:13" ht="12">
      <c r="B54" s="21"/>
      <c r="M54" s="21"/>
    </row>
    <row r="55" spans="2:13" ht="12">
      <c r="B55" s="21"/>
      <c r="M55" s="21"/>
    </row>
    <row r="56" spans="2:13" ht="12">
      <c r="B56" s="21"/>
      <c r="M56" s="21"/>
    </row>
    <row r="57" spans="2:13" ht="12">
      <c r="B57" s="21"/>
      <c r="M57" s="21"/>
    </row>
    <row r="58" spans="2:13" ht="12">
      <c r="B58" s="21"/>
      <c r="M58" s="21"/>
    </row>
    <row r="59" spans="2:13" ht="12">
      <c r="B59" s="21"/>
      <c r="M59" s="21"/>
    </row>
    <row r="60" spans="2:13" ht="12">
      <c r="B60" s="21"/>
      <c r="M60" s="21"/>
    </row>
    <row r="61" spans="1:31" s="2" customFormat="1" ht="12">
      <c r="A61" s="39"/>
      <c r="B61" s="45"/>
      <c r="C61" s="39"/>
      <c r="D61" s="161" t="s">
        <v>55</v>
      </c>
      <c r="E61" s="162"/>
      <c r="F61" s="163" t="s">
        <v>56</v>
      </c>
      <c r="G61" s="161" t="s">
        <v>55</v>
      </c>
      <c r="H61" s="162"/>
      <c r="I61" s="162"/>
      <c r="J61" s="164" t="s">
        <v>56</v>
      </c>
      <c r="K61" s="162"/>
      <c r="L61" s="162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3" ht="12">
      <c r="B62" s="21"/>
      <c r="M62" s="21"/>
    </row>
    <row r="63" spans="2:13" ht="12">
      <c r="B63" s="21"/>
      <c r="M63" s="21"/>
    </row>
    <row r="64" spans="2:13" ht="12">
      <c r="B64" s="21"/>
      <c r="M64" s="21"/>
    </row>
    <row r="65" spans="1:31" s="2" customFormat="1" ht="12">
      <c r="A65" s="39"/>
      <c r="B65" s="45"/>
      <c r="C65" s="39"/>
      <c r="D65" s="159" t="s">
        <v>57</v>
      </c>
      <c r="E65" s="165"/>
      <c r="F65" s="165"/>
      <c r="G65" s="159" t="s">
        <v>58</v>
      </c>
      <c r="H65" s="165"/>
      <c r="I65" s="165"/>
      <c r="J65" s="165"/>
      <c r="K65" s="165"/>
      <c r="L65" s="165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3" ht="12">
      <c r="B66" s="21"/>
      <c r="M66" s="21"/>
    </row>
    <row r="67" spans="2:13" ht="12">
      <c r="B67" s="21"/>
      <c r="M67" s="21"/>
    </row>
    <row r="68" spans="2:13" ht="12">
      <c r="B68" s="21"/>
      <c r="M68" s="21"/>
    </row>
    <row r="69" spans="2:13" ht="12">
      <c r="B69" s="21"/>
      <c r="M69" s="21"/>
    </row>
    <row r="70" spans="2:13" ht="12">
      <c r="B70" s="21"/>
      <c r="M70" s="21"/>
    </row>
    <row r="71" spans="2:13" ht="12">
      <c r="B71" s="21"/>
      <c r="M71" s="21"/>
    </row>
    <row r="72" spans="2:13" ht="12">
      <c r="B72" s="21"/>
      <c r="M72" s="21"/>
    </row>
    <row r="73" spans="2:13" ht="12">
      <c r="B73" s="21"/>
      <c r="M73" s="21"/>
    </row>
    <row r="74" spans="2:13" ht="12">
      <c r="B74" s="21"/>
      <c r="M74" s="21"/>
    </row>
    <row r="75" spans="2:13" ht="12">
      <c r="B75" s="21"/>
      <c r="M75" s="21"/>
    </row>
    <row r="76" spans="1:31" s="2" customFormat="1" ht="12">
      <c r="A76" s="39"/>
      <c r="B76" s="45"/>
      <c r="C76" s="39"/>
      <c r="D76" s="161" t="s">
        <v>55</v>
      </c>
      <c r="E76" s="162"/>
      <c r="F76" s="163" t="s">
        <v>56</v>
      </c>
      <c r="G76" s="161" t="s">
        <v>55</v>
      </c>
      <c r="H76" s="162"/>
      <c r="I76" s="162"/>
      <c r="J76" s="164" t="s">
        <v>56</v>
      </c>
      <c r="K76" s="162"/>
      <c r="L76" s="162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92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7" t="str">
        <f>E7</f>
        <v xml:space="preserve">MŠ  Vítězná - retence dešťových vod</v>
      </c>
      <c r="F85" s="41"/>
      <c r="G85" s="41"/>
      <c r="H85" s="41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F10</f>
        <v>Sokolov</v>
      </c>
      <c r="G87" s="41"/>
      <c r="H87" s="41"/>
      <c r="I87" s="33" t="s">
        <v>23</v>
      </c>
      <c r="J87" s="80" t="str">
        <f>IF(J10="","",J10)</f>
        <v>27. 1. 2022</v>
      </c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E13</f>
        <v>Město Sokolov</v>
      </c>
      <c r="G89" s="41"/>
      <c r="H89" s="41"/>
      <c r="I89" s="33" t="s">
        <v>33</v>
      </c>
      <c r="J89" s="37" t="str">
        <f>E19</f>
        <v>Ing. Milan Snopek</v>
      </c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31</v>
      </c>
      <c r="D90" s="41"/>
      <c r="E90" s="41"/>
      <c r="F90" s="28" t="str">
        <f>IF(E16="","",E16)</f>
        <v>Vyplň údaj</v>
      </c>
      <c r="G90" s="41"/>
      <c r="H90" s="41"/>
      <c r="I90" s="33" t="s">
        <v>37</v>
      </c>
      <c r="J90" s="37" t="str">
        <f>E22</f>
        <v>Mga. Jan Nájemník</v>
      </c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70" t="s">
        <v>93</v>
      </c>
      <c r="D92" s="171"/>
      <c r="E92" s="171"/>
      <c r="F92" s="171"/>
      <c r="G92" s="171"/>
      <c r="H92" s="171"/>
      <c r="I92" s="172" t="s">
        <v>94</v>
      </c>
      <c r="J92" s="172" t="s">
        <v>95</v>
      </c>
      <c r="K92" s="172" t="s">
        <v>96</v>
      </c>
      <c r="L92" s="17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73" t="s">
        <v>97</v>
      </c>
      <c r="D94" s="41"/>
      <c r="E94" s="41"/>
      <c r="F94" s="41"/>
      <c r="G94" s="41"/>
      <c r="H94" s="41"/>
      <c r="I94" s="111">
        <f>Q127</f>
        <v>0</v>
      </c>
      <c r="J94" s="111">
        <f>R127</f>
        <v>0</v>
      </c>
      <c r="K94" s="111">
        <f>K127</f>
        <v>0</v>
      </c>
      <c r="L94" s="41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98</v>
      </c>
    </row>
    <row r="95" spans="1:31" s="9" customFormat="1" ht="24.95" customHeight="1">
      <c r="A95" s="9"/>
      <c r="B95" s="174"/>
      <c r="C95" s="175"/>
      <c r="D95" s="176" t="s">
        <v>99</v>
      </c>
      <c r="E95" s="177"/>
      <c r="F95" s="177"/>
      <c r="G95" s="177"/>
      <c r="H95" s="177"/>
      <c r="I95" s="178">
        <f>Q128</f>
        <v>0</v>
      </c>
      <c r="J95" s="178">
        <f>R128</f>
        <v>0</v>
      </c>
      <c r="K95" s="178">
        <f>K128</f>
        <v>0</v>
      </c>
      <c r="L95" s="175"/>
      <c r="M95" s="17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80"/>
      <c r="C96" s="181"/>
      <c r="D96" s="182" t="s">
        <v>100</v>
      </c>
      <c r="E96" s="183"/>
      <c r="F96" s="183"/>
      <c r="G96" s="183"/>
      <c r="H96" s="183"/>
      <c r="I96" s="184">
        <f>Q129</f>
        <v>0</v>
      </c>
      <c r="J96" s="184">
        <f>R129</f>
        <v>0</v>
      </c>
      <c r="K96" s="184">
        <f>K129</f>
        <v>0</v>
      </c>
      <c r="L96" s="181"/>
      <c r="M96" s="185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80"/>
      <c r="C97" s="181"/>
      <c r="D97" s="182" t="s">
        <v>101</v>
      </c>
      <c r="E97" s="183"/>
      <c r="F97" s="183"/>
      <c r="G97" s="183"/>
      <c r="H97" s="183"/>
      <c r="I97" s="184">
        <f>Q219</f>
        <v>0</v>
      </c>
      <c r="J97" s="184">
        <f>R219</f>
        <v>0</v>
      </c>
      <c r="K97" s="184">
        <f>K219</f>
        <v>0</v>
      </c>
      <c r="L97" s="181"/>
      <c r="M97" s="18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0"/>
      <c r="C98" s="181"/>
      <c r="D98" s="182" t="s">
        <v>102</v>
      </c>
      <c r="E98" s="183"/>
      <c r="F98" s="183"/>
      <c r="G98" s="183"/>
      <c r="H98" s="183"/>
      <c r="I98" s="184">
        <f>Q225</f>
        <v>0</v>
      </c>
      <c r="J98" s="184">
        <f>R225</f>
        <v>0</v>
      </c>
      <c r="K98" s="184">
        <f>K225</f>
        <v>0</v>
      </c>
      <c r="L98" s="181"/>
      <c r="M98" s="18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0"/>
      <c r="C99" s="181"/>
      <c r="D99" s="182" t="s">
        <v>103</v>
      </c>
      <c r="E99" s="183"/>
      <c r="F99" s="183"/>
      <c r="G99" s="183"/>
      <c r="H99" s="183"/>
      <c r="I99" s="184">
        <f>Q231</f>
        <v>0</v>
      </c>
      <c r="J99" s="184">
        <f>R231</f>
        <v>0</v>
      </c>
      <c r="K99" s="184">
        <f>K231</f>
        <v>0</v>
      </c>
      <c r="L99" s="181"/>
      <c r="M99" s="18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0"/>
      <c r="C100" s="181"/>
      <c r="D100" s="182" t="s">
        <v>104</v>
      </c>
      <c r="E100" s="183"/>
      <c r="F100" s="183"/>
      <c r="G100" s="183"/>
      <c r="H100" s="183"/>
      <c r="I100" s="184">
        <f>Q234</f>
        <v>0</v>
      </c>
      <c r="J100" s="184">
        <f>R234</f>
        <v>0</v>
      </c>
      <c r="K100" s="184">
        <f>K234</f>
        <v>0</v>
      </c>
      <c r="L100" s="181"/>
      <c r="M100" s="18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0"/>
      <c r="C101" s="181"/>
      <c r="D101" s="182" t="s">
        <v>105</v>
      </c>
      <c r="E101" s="183"/>
      <c r="F101" s="183"/>
      <c r="G101" s="183"/>
      <c r="H101" s="183"/>
      <c r="I101" s="184">
        <f>Q328</f>
        <v>0</v>
      </c>
      <c r="J101" s="184">
        <f>R328</f>
        <v>0</v>
      </c>
      <c r="K101" s="184">
        <f>K328</f>
        <v>0</v>
      </c>
      <c r="L101" s="181"/>
      <c r="M101" s="18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4"/>
      <c r="C102" s="175"/>
      <c r="D102" s="176" t="s">
        <v>106</v>
      </c>
      <c r="E102" s="177"/>
      <c r="F102" s="177"/>
      <c r="G102" s="177"/>
      <c r="H102" s="177"/>
      <c r="I102" s="178">
        <f>Q331</f>
        <v>0</v>
      </c>
      <c r="J102" s="178">
        <f>R331</f>
        <v>0</v>
      </c>
      <c r="K102" s="178">
        <f>K331</f>
        <v>0</v>
      </c>
      <c r="L102" s="175"/>
      <c r="M102" s="17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0"/>
      <c r="C103" s="181"/>
      <c r="D103" s="182" t="s">
        <v>107</v>
      </c>
      <c r="E103" s="183"/>
      <c r="F103" s="183"/>
      <c r="G103" s="183"/>
      <c r="H103" s="183"/>
      <c r="I103" s="184">
        <f>Q332</f>
        <v>0</v>
      </c>
      <c r="J103" s="184">
        <f>R332</f>
        <v>0</v>
      </c>
      <c r="K103" s="184">
        <f>K332</f>
        <v>0</v>
      </c>
      <c r="L103" s="181"/>
      <c r="M103" s="18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0"/>
      <c r="C104" s="181"/>
      <c r="D104" s="182" t="s">
        <v>108</v>
      </c>
      <c r="E104" s="183"/>
      <c r="F104" s="183"/>
      <c r="G104" s="183"/>
      <c r="H104" s="183"/>
      <c r="I104" s="184">
        <f>Q338</f>
        <v>0</v>
      </c>
      <c r="J104" s="184">
        <f>R338</f>
        <v>0</v>
      </c>
      <c r="K104" s="184">
        <f>K338</f>
        <v>0</v>
      </c>
      <c r="L104" s="181"/>
      <c r="M104" s="18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0"/>
      <c r="C105" s="181"/>
      <c r="D105" s="182" t="s">
        <v>109</v>
      </c>
      <c r="E105" s="183"/>
      <c r="F105" s="183"/>
      <c r="G105" s="183"/>
      <c r="H105" s="183"/>
      <c r="I105" s="184">
        <f>Q344</f>
        <v>0</v>
      </c>
      <c r="J105" s="184">
        <f>R344</f>
        <v>0</v>
      </c>
      <c r="K105" s="184">
        <f>K344</f>
        <v>0</v>
      </c>
      <c r="L105" s="181"/>
      <c r="M105" s="18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4"/>
      <c r="C106" s="175"/>
      <c r="D106" s="176" t="s">
        <v>110</v>
      </c>
      <c r="E106" s="177"/>
      <c r="F106" s="177"/>
      <c r="G106" s="177"/>
      <c r="H106" s="177"/>
      <c r="I106" s="178">
        <f>Q354</f>
        <v>0</v>
      </c>
      <c r="J106" s="178">
        <f>R354</f>
        <v>0</v>
      </c>
      <c r="K106" s="178">
        <f>K354</f>
        <v>0</v>
      </c>
      <c r="L106" s="175"/>
      <c r="M106" s="17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0"/>
      <c r="C107" s="181"/>
      <c r="D107" s="182" t="s">
        <v>111</v>
      </c>
      <c r="E107" s="183"/>
      <c r="F107" s="183"/>
      <c r="G107" s="183"/>
      <c r="H107" s="183"/>
      <c r="I107" s="184">
        <f>Q355</f>
        <v>0</v>
      </c>
      <c r="J107" s="184">
        <f>R355</f>
        <v>0</v>
      </c>
      <c r="K107" s="184">
        <f>K355</f>
        <v>0</v>
      </c>
      <c r="L107" s="181"/>
      <c r="M107" s="18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0"/>
      <c r="C108" s="181"/>
      <c r="D108" s="182" t="s">
        <v>112</v>
      </c>
      <c r="E108" s="183"/>
      <c r="F108" s="183"/>
      <c r="G108" s="183"/>
      <c r="H108" s="183"/>
      <c r="I108" s="184">
        <f>Q362</f>
        <v>0</v>
      </c>
      <c r="J108" s="184">
        <f>R362</f>
        <v>0</v>
      </c>
      <c r="K108" s="184">
        <f>K362</f>
        <v>0</v>
      </c>
      <c r="L108" s="181"/>
      <c r="M108" s="18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0"/>
      <c r="C109" s="181"/>
      <c r="D109" s="182" t="s">
        <v>113</v>
      </c>
      <c r="E109" s="183"/>
      <c r="F109" s="183"/>
      <c r="G109" s="183"/>
      <c r="H109" s="183"/>
      <c r="I109" s="184">
        <f>Q365</f>
        <v>0</v>
      </c>
      <c r="J109" s="184">
        <f>R365</f>
        <v>0</v>
      </c>
      <c r="K109" s="184">
        <f>K365</f>
        <v>0</v>
      </c>
      <c r="L109" s="181"/>
      <c r="M109" s="18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114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17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E7</f>
        <v xml:space="preserve">MŠ  Vítězná - retence dešťových vod</v>
      </c>
      <c r="F119" s="41"/>
      <c r="G119" s="41"/>
      <c r="H119" s="41"/>
      <c r="I119" s="41"/>
      <c r="J119" s="41"/>
      <c r="K119" s="41"/>
      <c r="L119" s="41"/>
      <c r="M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21</v>
      </c>
      <c r="D121" s="41"/>
      <c r="E121" s="41"/>
      <c r="F121" s="28" t="str">
        <f>F10</f>
        <v>Sokolov</v>
      </c>
      <c r="G121" s="41"/>
      <c r="H121" s="41"/>
      <c r="I121" s="33" t="s">
        <v>23</v>
      </c>
      <c r="J121" s="80" t="str">
        <f>IF(J10="","",J10)</f>
        <v>27. 1. 2022</v>
      </c>
      <c r="K121" s="41"/>
      <c r="L121" s="41"/>
      <c r="M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25</v>
      </c>
      <c r="D123" s="41"/>
      <c r="E123" s="41"/>
      <c r="F123" s="28" t="str">
        <f>E13</f>
        <v>Město Sokolov</v>
      </c>
      <c r="G123" s="41"/>
      <c r="H123" s="41"/>
      <c r="I123" s="33" t="s">
        <v>33</v>
      </c>
      <c r="J123" s="37" t="str">
        <f>E19</f>
        <v>Ing. Milan Snopek</v>
      </c>
      <c r="K123" s="41"/>
      <c r="L123" s="41"/>
      <c r="M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31</v>
      </c>
      <c r="D124" s="41"/>
      <c r="E124" s="41"/>
      <c r="F124" s="28" t="str">
        <f>IF(E16="","",E16)</f>
        <v>Vyplň údaj</v>
      </c>
      <c r="G124" s="41"/>
      <c r="H124" s="41"/>
      <c r="I124" s="33" t="s">
        <v>37</v>
      </c>
      <c r="J124" s="37" t="str">
        <f>E22</f>
        <v>Mga. Jan Nájemník</v>
      </c>
      <c r="K124" s="41"/>
      <c r="L124" s="41"/>
      <c r="M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86"/>
      <c r="B126" s="187"/>
      <c r="C126" s="188" t="s">
        <v>115</v>
      </c>
      <c r="D126" s="189" t="s">
        <v>65</v>
      </c>
      <c r="E126" s="189" t="s">
        <v>61</v>
      </c>
      <c r="F126" s="189" t="s">
        <v>62</v>
      </c>
      <c r="G126" s="189" t="s">
        <v>116</v>
      </c>
      <c r="H126" s="189" t="s">
        <v>117</v>
      </c>
      <c r="I126" s="189" t="s">
        <v>118</v>
      </c>
      <c r="J126" s="189" t="s">
        <v>119</v>
      </c>
      <c r="K126" s="190" t="s">
        <v>96</v>
      </c>
      <c r="L126" s="191" t="s">
        <v>120</v>
      </c>
      <c r="M126" s="192"/>
      <c r="N126" s="101" t="s">
        <v>1</v>
      </c>
      <c r="O126" s="102" t="s">
        <v>44</v>
      </c>
      <c r="P126" s="102" t="s">
        <v>121</v>
      </c>
      <c r="Q126" s="102" t="s">
        <v>122</v>
      </c>
      <c r="R126" s="102" t="s">
        <v>123</v>
      </c>
      <c r="S126" s="102" t="s">
        <v>124</v>
      </c>
      <c r="T126" s="102" t="s">
        <v>125</v>
      </c>
      <c r="U126" s="102" t="s">
        <v>126</v>
      </c>
      <c r="V126" s="102" t="s">
        <v>127</v>
      </c>
      <c r="W126" s="102" t="s">
        <v>128</v>
      </c>
      <c r="X126" s="103" t="s">
        <v>129</v>
      </c>
      <c r="Y126" s="186"/>
      <c r="Z126" s="186"/>
      <c r="AA126" s="186"/>
      <c r="AB126" s="186"/>
      <c r="AC126" s="186"/>
      <c r="AD126" s="186"/>
      <c r="AE126" s="186"/>
    </row>
    <row r="127" spans="1:63" s="2" customFormat="1" ht="22.8" customHeight="1">
      <c r="A127" s="39"/>
      <c r="B127" s="40"/>
      <c r="C127" s="108" t="s">
        <v>130</v>
      </c>
      <c r="D127" s="41"/>
      <c r="E127" s="41"/>
      <c r="F127" s="41"/>
      <c r="G127" s="41"/>
      <c r="H127" s="41"/>
      <c r="I127" s="41"/>
      <c r="J127" s="41"/>
      <c r="K127" s="193">
        <f>BK127</f>
        <v>0</v>
      </c>
      <c r="L127" s="41"/>
      <c r="M127" s="45"/>
      <c r="N127" s="104"/>
      <c r="O127" s="194"/>
      <c r="P127" s="105"/>
      <c r="Q127" s="195">
        <f>Q128+Q331+Q354</f>
        <v>0</v>
      </c>
      <c r="R127" s="195">
        <f>R128+R331+R354</f>
        <v>0</v>
      </c>
      <c r="S127" s="105"/>
      <c r="T127" s="196">
        <f>T128+T331+T354</f>
        <v>0</v>
      </c>
      <c r="U127" s="105"/>
      <c r="V127" s="196">
        <f>V128+V331+V354</f>
        <v>127.20571328999999</v>
      </c>
      <c r="W127" s="105"/>
      <c r="X127" s="197">
        <f>X128+X331+X354</f>
        <v>0.1000402</v>
      </c>
      <c r="Y127" s="39"/>
      <c r="Z127" s="39"/>
      <c r="AA127" s="39"/>
      <c r="AB127" s="39"/>
      <c r="AC127" s="39"/>
      <c r="AD127" s="39"/>
      <c r="AE127" s="39"/>
      <c r="AT127" s="18" t="s">
        <v>81</v>
      </c>
      <c r="AU127" s="18" t="s">
        <v>98</v>
      </c>
      <c r="BK127" s="198">
        <f>BK128+BK331+BK354</f>
        <v>0</v>
      </c>
    </row>
    <row r="128" spans="1:63" s="12" customFormat="1" ht="25.9" customHeight="1">
      <c r="A128" s="12"/>
      <c r="B128" s="199"/>
      <c r="C128" s="200"/>
      <c r="D128" s="201" t="s">
        <v>81</v>
      </c>
      <c r="E128" s="202" t="s">
        <v>131</v>
      </c>
      <c r="F128" s="202" t="s">
        <v>132</v>
      </c>
      <c r="G128" s="200"/>
      <c r="H128" s="200"/>
      <c r="I128" s="203"/>
      <c r="J128" s="203"/>
      <c r="K128" s="204">
        <f>BK128</f>
        <v>0</v>
      </c>
      <c r="L128" s="200"/>
      <c r="M128" s="205"/>
      <c r="N128" s="206"/>
      <c r="O128" s="207"/>
      <c r="P128" s="207"/>
      <c r="Q128" s="208">
        <f>Q129+Q219+Q225+Q231+Q234+Q328</f>
        <v>0</v>
      </c>
      <c r="R128" s="208">
        <f>R129+R219+R225+R231+R234+R328</f>
        <v>0</v>
      </c>
      <c r="S128" s="207"/>
      <c r="T128" s="209">
        <f>T129+T219+T225+T231+T234+T328</f>
        <v>0</v>
      </c>
      <c r="U128" s="207"/>
      <c r="V128" s="209">
        <f>V129+V219+V225+V231+V234+V328</f>
        <v>127.15227089</v>
      </c>
      <c r="W128" s="207"/>
      <c r="X128" s="210">
        <f>X129+X219+X225+X231+X234+X328</f>
        <v>0.0058000000000000005</v>
      </c>
      <c r="Y128" s="12"/>
      <c r="Z128" s="12"/>
      <c r="AA128" s="12"/>
      <c r="AB128" s="12"/>
      <c r="AC128" s="12"/>
      <c r="AD128" s="12"/>
      <c r="AE128" s="12"/>
      <c r="AR128" s="211" t="s">
        <v>86</v>
      </c>
      <c r="AT128" s="212" t="s">
        <v>81</v>
      </c>
      <c r="AU128" s="212" t="s">
        <v>82</v>
      </c>
      <c r="AY128" s="211" t="s">
        <v>133</v>
      </c>
      <c r="BK128" s="213">
        <f>BK129+BK219+BK225+BK231+BK234+BK328</f>
        <v>0</v>
      </c>
    </row>
    <row r="129" spans="1:63" s="12" customFormat="1" ht="22.8" customHeight="1">
      <c r="A129" s="12"/>
      <c r="B129" s="199"/>
      <c r="C129" s="200"/>
      <c r="D129" s="201" t="s">
        <v>81</v>
      </c>
      <c r="E129" s="214" t="s">
        <v>86</v>
      </c>
      <c r="F129" s="214" t="s">
        <v>134</v>
      </c>
      <c r="G129" s="200"/>
      <c r="H129" s="200"/>
      <c r="I129" s="203"/>
      <c r="J129" s="203"/>
      <c r="K129" s="215">
        <f>BK129</f>
        <v>0</v>
      </c>
      <c r="L129" s="200"/>
      <c r="M129" s="205"/>
      <c r="N129" s="206"/>
      <c r="O129" s="207"/>
      <c r="P129" s="207"/>
      <c r="Q129" s="208">
        <f>SUM(Q130:Q218)</f>
        <v>0</v>
      </c>
      <c r="R129" s="208">
        <f>SUM(R130:R218)</f>
        <v>0</v>
      </c>
      <c r="S129" s="207"/>
      <c r="T129" s="209">
        <f>SUM(T130:T218)</f>
        <v>0</v>
      </c>
      <c r="U129" s="207"/>
      <c r="V129" s="209">
        <f>SUM(V130:V218)</f>
        <v>114.815</v>
      </c>
      <c r="W129" s="207"/>
      <c r="X129" s="210">
        <f>SUM(X130:X218)</f>
        <v>0</v>
      </c>
      <c r="Y129" s="12"/>
      <c r="Z129" s="12"/>
      <c r="AA129" s="12"/>
      <c r="AB129" s="12"/>
      <c r="AC129" s="12"/>
      <c r="AD129" s="12"/>
      <c r="AE129" s="12"/>
      <c r="AR129" s="211" t="s">
        <v>86</v>
      </c>
      <c r="AT129" s="212" t="s">
        <v>81</v>
      </c>
      <c r="AU129" s="212" t="s">
        <v>86</v>
      </c>
      <c r="AY129" s="211" t="s">
        <v>133</v>
      </c>
      <c r="BK129" s="213">
        <f>SUM(BK130:BK218)</f>
        <v>0</v>
      </c>
    </row>
    <row r="130" spans="1:65" s="2" customFormat="1" ht="16.5" customHeight="1">
      <c r="A130" s="39"/>
      <c r="B130" s="40"/>
      <c r="C130" s="216" t="s">
        <v>86</v>
      </c>
      <c r="D130" s="216" t="s">
        <v>135</v>
      </c>
      <c r="E130" s="217" t="s">
        <v>136</v>
      </c>
      <c r="F130" s="218" t="s">
        <v>137</v>
      </c>
      <c r="G130" s="219" t="s">
        <v>138</v>
      </c>
      <c r="H130" s="220">
        <v>10</v>
      </c>
      <c r="I130" s="221"/>
      <c r="J130" s="221"/>
      <c r="K130" s="222">
        <f>ROUND(P130*H130,2)</f>
        <v>0</v>
      </c>
      <c r="L130" s="223"/>
      <c r="M130" s="45"/>
      <c r="N130" s="224" t="s">
        <v>1</v>
      </c>
      <c r="O130" s="225" t="s">
        <v>45</v>
      </c>
      <c r="P130" s="226">
        <f>I130+J130</f>
        <v>0</v>
      </c>
      <c r="Q130" s="226">
        <f>ROUND(I130*H130,2)</f>
        <v>0</v>
      </c>
      <c r="R130" s="226">
        <f>ROUND(J130*H130,2)</f>
        <v>0</v>
      </c>
      <c r="S130" s="92"/>
      <c r="T130" s="227">
        <f>S130*H130</f>
        <v>0</v>
      </c>
      <c r="U130" s="227">
        <v>0</v>
      </c>
      <c r="V130" s="227">
        <f>U130*H130</f>
        <v>0</v>
      </c>
      <c r="W130" s="227">
        <v>0</v>
      </c>
      <c r="X130" s="228">
        <f>W130*H130</f>
        <v>0</v>
      </c>
      <c r="Y130" s="39"/>
      <c r="Z130" s="39"/>
      <c r="AA130" s="39"/>
      <c r="AB130" s="39"/>
      <c r="AC130" s="39"/>
      <c r="AD130" s="39"/>
      <c r="AE130" s="39"/>
      <c r="AR130" s="229" t="s">
        <v>139</v>
      </c>
      <c r="AT130" s="229" t="s">
        <v>135</v>
      </c>
      <c r="AU130" s="229" t="s">
        <v>88</v>
      </c>
      <c r="AY130" s="18" t="s">
        <v>133</v>
      </c>
      <c r="BE130" s="230">
        <f>IF(O130="základní",K130,0)</f>
        <v>0</v>
      </c>
      <c r="BF130" s="230">
        <f>IF(O130="snížená",K130,0)</f>
        <v>0</v>
      </c>
      <c r="BG130" s="230">
        <f>IF(O130="zákl. přenesená",K130,0)</f>
        <v>0</v>
      </c>
      <c r="BH130" s="230">
        <f>IF(O130="sníž. přenesená",K130,0)</f>
        <v>0</v>
      </c>
      <c r="BI130" s="230">
        <f>IF(O130="nulová",K130,0)</f>
        <v>0</v>
      </c>
      <c r="BJ130" s="18" t="s">
        <v>86</v>
      </c>
      <c r="BK130" s="230">
        <f>ROUND(P130*H130,2)</f>
        <v>0</v>
      </c>
      <c r="BL130" s="18" t="s">
        <v>139</v>
      </c>
      <c r="BM130" s="229" t="s">
        <v>140</v>
      </c>
    </row>
    <row r="131" spans="1:47" s="2" customFormat="1" ht="12">
      <c r="A131" s="39"/>
      <c r="B131" s="40"/>
      <c r="C131" s="41"/>
      <c r="D131" s="231" t="s">
        <v>141</v>
      </c>
      <c r="E131" s="41"/>
      <c r="F131" s="232" t="s">
        <v>142</v>
      </c>
      <c r="G131" s="41"/>
      <c r="H131" s="41"/>
      <c r="I131" s="233"/>
      <c r="J131" s="233"/>
      <c r="K131" s="41"/>
      <c r="L131" s="41"/>
      <c r="M131" s="45"/>
      <c r="N131" s="234"/>
      <c r="O131" s="235"/>
      <c r="P131" s="92"/>
      <c r="Q131" s="92"/>
      <c r="R131" s="92"/>
      <c r="S131" s="92"/>
      <c r="T131" s="92"/>
      <c r="U131" s="92"/>
      <c r="V131" s="92"/>
      <c r="W131" s="92"/>
      <c r="X131" s="93"/>
      <c r="Y131" s="39"/>
      <c r="Z131" s="39"/>
      <c r="AA131" s="39"/>
      <c r="AB131" s="39"/>
      <c r="AC131" s="39"/>
      <c r="AD131" s="39"/>
      <c r="AE131" s="39"/>
      <c r="AT131" s="18" t="s">
        <v>141</v>
      </c>
      <c r="AU131" s="18" t="s">
        <v>88</v>
      </c>
    </row>
    <row r="132" spans="1:65" s="2" customFormat="1" ht="24.15" customHeight="1">
      <c r="A132" s="39"/>
      <c r="B132" s="40"/>
      <c r="C132" s="216" t="s">
        <v>88</v>
      </c>
      <c r="D132" s="216" t="s">
        <v>135</v>
      </c>
      <c r="E132" s="217" t="s">
        <v>143</v>
      </c>
      <c r="F132" s="218" t="s">
        <v>144</v>
      </c>
      <c r="G132" s="219" t="s">
        <v>145</v>
      </c>
      <c r="H132" s="220">
        <v>3</v>
      </c>
      <c r="I132" s="221"/>
      <c r="J132" s="221"/>
      <c r="K132" s="222">
        <f>ROUND(P132*H132,2)</f>
        <v>0</v>
      </c>
      <c r="L132" s="223"/>
      <c r="M132" s="45"/>
      <c r="N132" s="224" t="s">
        <v>1</v>
      </c>
      <c r="O132" s="225" t="s">
        <v>45</v>
      </c>
      <c r="P132" s="226">
        <f>I132+J132</f>
        <v>0</v>
      </c>
      <c r="Q132" s="226">
        <f>ROUND(I132*H132,2)</f>
        <v>0</v>
      </c>
      <c r="R132" s="226">
        <f>ROUND(J132*H132,2)</f>
        <v>0</v>
      </c>
      <c r="S132" s="92"/>
      <c r="T132" s="227">
        <f>S132*H132</f>
        <v>0</v>
      </c>
      <c r="U132" s="227">
        <v>0</v>
      </c>
      <c r="V132" s="227">
        <f>U132*H132</f>
        <v>0</v>
      </c>
      <c r="W132" s="227">
        <v>0</v>
      </c>
      <c r="X132" s="228">
        <f>W132*H132</f>
        <v>0</v>
      </c>
      <c r="Y132" s="39"/>
      <c r="Z132" s="39"/>
      <c r="AA132" s="39"/>
      <c r="AB132" s="39"/>
      <c r="AC132" s="39"/>
      <c r="AD132" s="39"/>
      <c r="AE132" s="39"/>
      <c r="AR132" s="229" t="s">
        <v>139</v>
      </c>
      <c r="AT132" s="229" t="s">
        <v>135</v>
      </c>
      <c r="AU132" s="229" t="s">
        <v>88</v>
      </c>
      <c r="AY132" s="18" t="s">
        <v>133</v>
      </c>
      <c r="BE132" s="230">
        <f>IF(O132="základní",K132,0)</f>
        <v>0</v>
      </c>
      <c r="BF132" s="230">
        <f>IF(O132="snížená",K132,0)</f>
        <v>0</v>
      </c>
      <c r="BG132" s="230">
        <f>IF(O132="zákl. přenesená",K132,0)</f>
        <v>0</v>
      </c>
      <c r="BH132" s="230">
        <f>IF(O132="sníž. přenesená",K132,0)</f>
        <v>0</v>
      </c>
      <c r="BI132" s="230">
        <f>IF(O132="nulová",K132,0)</f>
        <v>0</v>
      </c>
      <c r="BJ132" s="18" t="s">
        <v>86</v>
      </c>
      <c r="BK132" s="230">
        <f>ROUND(P132*H132,2)</f>
        <v>0</v>
      </c>
      <c r="BL132" s="18" t="s">
        <v>139</v>
      </c>
      <c r="BM132" s="229" t="s">
        <v>146</v>
      </c>
    </row>
    <row r="133" spans="1:47" s="2" customFormat="1" ht="12">
      <c r="A133" s="39"/>
      <c r="B133" s="40"/>
      <c r="C133" s="41"/>
      <c r="D133" s="231" t="s">
        <v>141</v>
      </c>
      <c r="E133" s="41"/>
      <c r="F133" s="232" t="s">
        <v>147</v>
      </c>
      <c r="G133" s="41"/>
      <c r="H133" s="41"/>
      <c r="I133" s="233"/>
      <c r="J133" s="233"/>
      <c r="K133" s="41"/>
      <c r="L133" s="41"/>
      <c r="M133" s="45"/>
      <c r="N133" s="234"/>
      <c r="O133" s="235"/>
      <c r="P133" s="92"/>
      <c r="Q133" s="92"/>
      <c r="R133" s="92"/>
      <c r="S133" s="92"/>
      <c r="T133" s="92"/>
      <c r="U133" s="92"/>
      <c r="V133" s="92"/>
      <c r="W133" s="92"/>
      <c r="X133" s="93"/>
      <c r="Y133" s="39"/>
      <c r="Z133" s="39"/>
      <c r="AA133" s="39"/>
      <c r="AB133" s="39"/>
      <c r="AC133" s="39"/>
      <c r="AD133" s="39"/>
      <c r="AE133" s="39"/>
      <c r="AT133" s="18" t="s">
        <v>141</v>
      </c>
      <c r="AU133" s="18" t="s">
        <v>88</v>
      </c>
    </row>
    <row r="134" spans="1:65" s="2" customFormat="1" ht="16.5" customHeight="1">
      <c r="A134" s="39"/>
      <c r="B134" s="40"/>
      <c r="C134" s="216" t="s">
        <v>148</v>
      </c>
      <c r="D134" s="216" t="s">
        <v>135</v>
      </c>
      <c r="E134" s="217" t="s">
        <v>149</v>
      </c>
      <c r="F134" s="218" t="s">
        <v>150</v>
      </c>
      <c r="G134" s="219" t="s">
        <v>145</v>
      </c>
      <c r="H134" s="220">
        <v>83.829</v>
      </c>
      <c r="I134" s="221"/>
      <c r="J134" s="221"/>
      <c r="K134" s="222">
        <f>ROUND(P134*H134,2)</f>
        <v>0</v>
      </c>
      <c r="L134" s="223"/>
      <c r="M134" s="45"/>
      <c r="N134" s="224" t="s">
        <v>1</v>
      </c>
      <c r="O134" s="225" t="s">
        <v>45</v>
      </c>
      <c r="P134" s="226">
        <f>I134+J134</f>
        <v>0</v>
      </c>
      <c r="Q134" s="226">
        <f>ROUND(I134*H134,2)</f>
        <v>0</v>
      </c>
      <c r="R134" s="226">
        <f>ROUND(J134*H134,2)</f>
        <v>0</v>
      </c>
      <c r="S134" s="92"/>
      <c r="T134" s="227">
        <f>S134*H134</f>
        <v>0</v>
      </c>
      <c r="U134" s="227">
        <v>0</v>
      </c>
      <c r="V134" s="227">
        <f>U134*H134</f>
        <v>0</v>
      </c>
      <c r="W134" s="227">
        <v>0</v>
      </c>
      <c r="X134" s="228">
        <f>W134*H134</f>
        <v>0</v>
      </c>
      <c r="Y134" s="39"/>
      <c r="Z134" s="39"/>
      <c r="AA134" s="39"/>
      <c r="AB134" s="39"/>
      <c r="AC134" s="39"/>
      <c r="AD134" s="39"/>
      <c r="AE134" s="39"/>
      <c r="AR134" s="229" t="s">
        <v>139</v>
      </c>
      <c r="AT134" s="229" t="s">
        <v>135</v>
      </c>
      <c r="AU134" s="229" t="s">
        <v>88</v>
      </c>
      <c r="AY134" s="18" t="s">
        <v>133</v>
      </c>
      <c r="BE134" s="230">
        <f>IF(O134="základní",K134,0)</f>
        <v>0</v>
      </c>
      <c r="BF134" s="230">
        <f>IF(O134="snížená",K134,0)</f>
        <v>0</v>
      </c>
      <c r="BG134" s="230">
        <f>IF(O134="zákl. přenesená",K134,0)</f>
        <v>0</v>
      </c>
      <c r="BH134" s="230">
        <f>IF(O134="sníž. přenesená",K134,0)</f>
        <v>0</v>
      </c>
      <c r="BI134" s="230">
        <f>IF(O134="nulová",K134,0)</f>
        <v>0</v>
      </c>
      <c r="BJ134" s="18" t="s">
        <v>86</v>
      </c>
      <c r="BK134" s="230">
        <f>ROUND(P134*H134,2)</f>
        <v>0</v>
      </c>
      <c r="BL134" s="18" t="s">
        <v>139</v>
      </c>
      <c r="BM134" s="229" t="s">
        <v>151</v>
      </c>
    </row>
    <row r="135" spans="1:47" s="2" customFormat="1" ht="12">
      <c r="A135" s="39"/>
      <c r="B135" s="40"/>
      <c r="C135" s="41"/>
      <c r="D135" s="231" t="s">
        <v>141</v>
      </c>
      <c r="E135" s="41"/>
      <c r="F135" s="232" t="s">
        <v>152</v>
      </c>
      <c r="G135" s="41"/>
      <c r="H135" s="41"/>
      <c r="I135" s="233"/>
      <c r="J135" s="233"/>
      <c r="K135" s="41"/>
      <c r="L135" s="41"/>
      <c r="M135" s="45"/>
      <c r="N135" s="234"/>
      <c r="O135" s="235"/>
      <c r="P135" s="92"/>
      <c r="Q135" s="92"/>
      <c r="R135" s="92"/>
      <c r="S135" s="92"/>
      <c r="T135" s="92"/>
      <c r="U135" s="92"/>
      <c r="V135" s="92"/>
      <c r="W135" s="92"/>
      <c r="X135" s="93"/>
      <c r="Y135" s="39"/>
      <c r="Z135" s="39"/>
      <c r="AA135" s="39"/>
      <c r="AB135" s="39"/>
      <c r="AC135" s="39"/>
      <c r="AD135" s="39"/>
      <c r="AE135" s="39"/>
      <c r="AT135" s="18" t="s">
        <v>141</v>
      </c>
      <c r="AU135" s="18" t="s">
        <v>88</v>
      </c>
    </row>
    <row r="136" spans="1:51" s="13" customFormat="1" ht="12">
      <c r="A136" s="13"/>
      <c r="B136" s="236"/>
      <c r="C136" s="237"/>
      <c r="D136" s="231" t="s">
        <v>153</v>
      </c>
      <c r="E136" s="238" t="s">
        <v>1</v>
      </c>
      <c r="F136" s="239" t="s">
        <v>154</v>
      </c>
      <c r="G136" s="237"/>
      <c r="H136" s="238" t="s">
        <v>1</v>
      </c>
      <c r="I136" s="240"/>
      <c r="J136" s="240"/>
      <c r="K136" s="237"/>
      <c r="L136" s="237"/>
      <c r="M136" s="241"/>
      <c r="N136" s="242"/>
      <c r="O136" s="243"/>
      <c r="P136" s="243"/>
      <c r="Q136" s="243"/>
      <c r="R136" s="243"/>
      <c r="S136" s="243"/>
      <c r="T136" s="243"/>
      <c r="U136" s="243"/>
      <c r="V136" s="243"/>
      <c r="W136" s="243"/>
      <c r="X136" s="244"/>
      <c r="Y136" s="13"/>
      <c r="Z136" s="13"/>
      <c r="AA136" s="13"/>
      <c r="AB136" s="13"/>
      <c r="AC136" s="13"/>
      <c r="AD136" s="13"/>
      <c r="AE136" s="13"/>
      <c r="AT136" s="245" t="s">
        <v>153</v>
      </c>
      <c r="AU136" s="245" t="s">
        <v>88</v>
      </c>
      <c r="AV136" s="13" t="s">
        <v>86</v>
      </c>
      <c r="AW136" s="13" t="s">
        <v>5</v>
      </c>
      <c r="AX136" s="13" t="s">
        <v>82</v>
      </c>
      <c r="AY136" s="245" t="s">
        <v>133</v>
      </c>
    </row>
    <row r="137" spans="1:51" s="14" customFormat="1" ht="12">
      <c r="A137" s="14"/>
      <c r="B137" s="246"/>
      <c r="C137" s="247"/>
      <c r="D137" s="231" t="s">
        <v>153</v>
      </c>
      <c r="E137" s="248" t="s">
        <v>1</v>
      </c>
      <c r="F137" s="249" t="s">
        <v>155</v>
      </c>
      <c r="G137" s="247"/>
      <c r="H137" s="250">
        <v>20.796</v>
      </c>
      <c r="I137" s="251"/>
      <c r="J137" s="251"/>
      <c r="K137" s="247"/>
      <c r="L137" s="247"/>
      <c r="M137" s="252"/>
      <c r="N137" s="253"/>
      <c r="O137" s="254"/>
      <c r="P137" s="254"/>
      <c r="Q137" s="254"/>
      <c r="R137" s="254"/>
      <c r="S137" s="254"/>
      <c r="T137" s="254"/>
      <c r="U137" s="254"/>
      <c r="V137" s="254"/>
      <c r="W137" s="254"/>
      <c r="X137" s="255"/>
      <c r="Y137" s="14"/>
      <c r="Z137" s="14"/>
      <c r="AA137" s="14"/>
      <c r="AB137" s="14"/>
      <c r="AC137" s="14"/>
      <c r="AD137" s="14"/>
      <c r="AE137" s="14"/>
      <c r="AT137" s="256" t="s">
        <v>153</v>
      </c>
      <c r="AU137" s="256" t="s">
        <v>88</v>
      </c>
      <c r="AV137" s="14" t="s">
        <v>88</v>
      </c>
      <c r="AW137" s="14" t="s">
        <v>5</v>
      </c>
      <c r="AX137" s="14" t="s">
        <v>82</v>
      </c>
      <c r="AY137" s="256" t="s">
        <v>133</v>
      </c>
    </row>
    <row r="138" spans="1:51" s="13" customFormat="1" ht="12">
      <c r="A138" s="13"/>
      <c r="B138" s="236"/>
      <c r="C138" s="237"/>
      <c r="D138" s="231" t="s">
        <v>153</v>
      </c>
      <c r="E138" s="238" t="s">
        <v>1</v>
      </c>
      <c r="F138" s="239" t="s">
        <v>156</v>
      </c>
      <c r="G138" s="237"/>
      <c r="H138" s="238" t="s">
        <v>1</v>
      </c>
      <c r="I138" s="240"/>
      <c r="J138" s="240"/>
      <c r="K138" s="237"/>
      <c r="L138" s="237"/>
      <c r="M138" s="241"/>
      <c r="N138" s="242"/>
      <c r="O138" s="243"/>
      <c r="P138" s="243"/>
      <c r="Q138" s="243"/>
      <c r="R138" s="243"/>
      <c r="S138" s="243"/>
      <c r="T138" s="243"/>
      <c r="U138" s="243"/>
      <c r="V138" s="243"/>
      <c r="W138" s="243"/>
      <c r="X138" s="244"/>
      <c r="Y138" s="13"/>
      <c r="Z138" s="13"/>
      <c r="AA138" s="13"/>
      <c r="AB138" s="13"/>
      <c r="AC138" s="13"/>
      <c r="AD138" s="13"/>
      <c r="AE138" s="13"/>
      <c r="AT138" s="245" t="s">
        <v>153</v>
      </c>
      <c r="AU138" s="245" t="s">
        <v>88</v>
      </c>
      <c r="AV138" s="13" t="s">
        <v>86</v>
      </c>
      <c r="AW138" s="13" t="s">
        <v>5</v>
      </c>
      <c r="AX138" s="13" t="s">
        <v>82</v>
      </c>
      <c r="AY138" s="245" t="s">
        <v>133</v>
      </c>
    </row>
    <row r="139" spans="1:51" s="14" customFormat="1" ht="12">
      <c r="A139" s="14"/>
      <c r="B139" s="246"/>
      <c r="C139" s="247"/>
      <c r="D139" s="231" t="s">
        <v>153</v>
      </c>
      <c r="E139" s="248" t="s">
        <v>1</v>
      </c>
      <c r="F139" s="249" t="s">
        <v>157</v>
      </c>
      <c r="G139" s="247"/>
      <c r="H139" s="250">
        <v>63.033</v>
      </c>
      <c r="I139" s="251"/>
      <c r="J139" s="251"/>
      <c r="K139" s="247"/>
      <c r="L139" s="247"/>
      <c r="M139" s="252"/>
      <c r="N139" s="253"/>
      <c r="O139" s="254"/>
      <c r="P139" s="254"/>
      <c r="Q139" s="254"/>
      <c r="R139" s="254"/>
      <c r="S139" s="254"/>
      <c r="T139" s="254"/>
      <c r="U139" s="254"/>
      <c r="V139" s="254"/>
      <c r="W139" s="254"/>
      <c r="X139" s="255"/>
      <c r="Y139" s="14"/>
      <c r="Z139" s="14"/>
      <c r="AA139" s="14"/>
      <c r="AB139" s="14"/>
      <c r="AC139" s="14"/>
      <c r="AD139" s="14"/>
      <c r="AE139" s="14"/>
      <c r="AT139" s="256" t="s">
        <v>153</v>
      </c>
      <c r="AU139" s="256" t="s">
        <v>88</v>
      </c>
      <c r="AV139" s="14" t="s">
        <v>88</v>
      </c>
      <c r="AW139" s="14" t="s">
        <v>5</v>
      </c>
      <c r="AX139" s="14" t="s">
        <v>82</v>
      </c>
      <c r="AY139" s="256" t="s">
        <v>133</v>
      </c>
    </row>
    <row r="140" spans="1:51" s="15" customFormat="1" ht="12">
      <c r="A140" s="15"/>
      <c r="B140" s="257"/>
      <c r="C140" s="258"/>
      <c r="D140" s="231" t="s">
        <v>153</v>
      </c>
      <c r="E140" s="259" t="s">
        <v>1</v>
      </c>
      <c r="F140" s="260" t="s">
        <v>158</v>
      </c>
      <c r="G140" s="258"/>
      <c r="H140" s="261">
        <v>83.82900000000001</v>
      </c>
      <c r="I140" s="262"/>
      <c r="J140" s="262"/>
      <c r="K140" s="258"/>
      <c r="L140" s="258"/>
      <c r="M140" s="263"/>
      <c r="N140" s="264"/>
      <c r="O140" s="265"/>
      <c r="P140" s="265"/>
      <c r="Q140" s="265"/>
      <c r="R140" s="265"/>
      <c r="S140" s="265"/>
      <c r="T140" s="265"/>
      <c r="U140" s="265"/>
      <c r="V140" s="265"/>
      <c r="W140" s="265"/>
      <c r="X140" s="266"/>
      <c r="Y140" s="15"/>
      <c r="Z140" s="15"/>
      <c r="AA140" s="15"/>
      <c r="AB140" s="15"/>
      <c r="AC140" s="15"/>
      <c r="AD140" s="15"/>
      <c r="AE140" s="15"/>
      <c r="AT140" s="267" t="s">
        <v>153</v>
      </c>
      <c r="AU140" s="267" t="s">
        <v>88</v>
      </c>
      <c r="AV140" s="15" t="s">
        <v>139</v>
      </c>
      <c r="AW140" s="15" t="s">
        <v>5</v>
      </c>
      <c r="AX140" s="15" t="s">
        <v>86</v>
      </c>
      <c r="AY140" s="267" t="s">
        <v>133</v>
      </c>
    </row>
    <row r="141" spans="1:65" s="2" customFormat="1" ht="21.75" customHeight="1">
      <c r="A141" s="39"/>
      <c r="B141" s="40"/>
      <c r="C141" s="216" t="s">
        <v>139</v>
      </c>
      <c r="D141" s="216" t="s">
        <v>135</v>
      </c>
      <c r="E141" s="217" t="s">
        <v>159</v>
      </c>
      <c r="F141" s="218" t="s">
        <v>160</v>
      </c>
      <c r="G141" s="219" t="s">
        <v>161</v>
      </c>
      <c r="H141" s="220">
        <v>15.756</v>
      </c>
      <c r="I141" s="221"/>
      <c r="J141" s="221"/>
      <c r="K141" s="222">
        <f>ROUND(P141*H141,2)</f>
        <v>0</v>
      </c>
      <c r="L141" s="223"/>
      <c r="M141" s="45"/>
      <c r="N141" s="224" t="s">
        <v>1</v>
      </c>
      <c r="O141" s="225" t="s">
        <v>45</v>
      </c>
      <c r="P141" s="226">
        <f>I141+J141</f>
        <v>0</v>
      </c>
      <c r="Q141" s="226">
        <f>ROUND(I141*H141,2)</f>
        <v>0</v>
      </c>
      <c r="R141" s="226">
        <f>ROUND(J141*H141,2)</f>
        <v>0</v>
      </c>
      <c r="S141" s="92"/>
      <c r="T141" s="227">
        <f>S141*H141</f>
        <v>0</v>
      </c>
      <c r="U141" s="227">
        <v>0</v>
      </c>
      <c r="V141" s="227">
        <f>U141*H141</f>
        <v>0</v>
      </c>
      <c r="W141" s="227">
        <v>0</v>
      </c>
      <c r="X141" s="228">
        <f>W141*H141</f>
        <v>0</v>
      </c>
      <c r="Y141" s="39"/>
      <c r="Z141" s="39"/>
      <c r="AA141" s="39"/>
      <c r="AB141" s="39"/>
      <c r="AC141" s="39"/>
      <c r="AD141" s="39"/>
      <c r="AE141" s="39"/>
      <c r="AR141" s="229" t="s">
        <v>139</v>
      </c>
      <c r="AT141" s="229" t="s">
        <v>135</v>
      </c>
      <c r="AU141" s="229" t="s">
        <v>88</v>
      </c>
      <c r="AY141" s="18" t="s">
        <v>133</v>
      </c>
      <c r="BE141" s="230">
        <f>IF(O141="základní",K141,0)</f>
        <v>0</v>
      </c>
      <c r="BF141" s="230">
        <f>IF(O141="snížená",K141,0)</f>
        <v>0</v>
      </c>
      <c r="BG141" s="230">
        <f>IF(O141="zákl. přenesená",K141,0)</f>
        <v>0</v>
      </c>
      <c r="BH141" s="230">
        <f>IF(O141="sníž. přenesená",K141,0)</f>
        <v>0</v>
      </c>
      <c r="BI141" s="230">
        <f>IF(O141="nulová",K141,0)</f>
        <v>0</v>
      </c>
      <c r="BJ141" s="18" t="s">
        <v>86</v>
      </c>
      <c r="BK141" s="230">
        <f>ROUND(P141*H141,2)</f>
        <v>0</v>
      </c>
      <c r="BL141" s="18" t="s">
        <v>139</v>
      </c>
      <c r="BM141" s="229" t="s">
        <v>162</v>
      </c>
    </row>
    <row r="142" spans="1:47" s="2" customFormat="1" ht="12">
      <c r="A142" s="39"/>
      <c r="B142" s="40"/>
      <c r="C142" s="41"/>
      <c r="D142" s="231" t="s">
        <v>141</v>
      </c>
      <c r="E142" s="41"/>
      <c r="F142" s="232" t="s">
        <v>163</v>
      </c>
      <c r="G142" s="41"/>
      <c r="H142" s="41"/>
      <c r="I142" s="233"/>
      <c r="J142" s="233"/>
      <c r="K142" s="41"/>
      <c r="L142" s="41"/>
      <c r="M142" s="45"/>
      <c r="N142" s="234"/>
      <c r="O142" s="235"/>
      <c r="P142" s="92"/>
      <c r="Q142" s="92"/>
      <c r="R142" s="92"/>
      <c r="S142" s="92"/>
      <c r="T142" s="92"/>
      <c r="U142" s="92"/>
      <c r="V142" s="92"/>
      <c r="W142" s="92"/>
      <c r="X142" s="93"/>
      <c r="Y142" s="39"/>
      <c r="Z142" s="39"/>
      <c r="AA142" s="39"/>
      <c r="AB142" s="39"/>
      <c r="AC142" s="39"/>
      <c r="AD142" s="39"/>
      <c r="AE142" s="39"/>
      <c r="AT142" s="18" t="s">
        <v>141</v>
      </c>
      <c r="AU142" s="18" t="s">
        <v>88</v>
      </c>
    </row>
    <row r="143" spans="1:51" s="13" customFormat="1" ht="12">
      <c r="A143" s="13"/>
      <c r="B143" s="236"/>
      <c r="C143" s="237"/>
      <c r="D143" s="231" t="s">
        <v>153</v>
      </c>
      <c r="E143" s="238" t="s">
        <v>1</v>
      </c>
      <c r="F143" s="239" t="s">
        <v>164</v>
      </c>
      <c r="G143" s="237"/>
      <c r="H143" s="238" t="s">
        <v>1</v>
      </c>
      <c r="I143" s="240"/>
      <c r="J143" s="240"/>
      <c r="K143" s="237"/>
      <c r="L143" s="237"/>
      <c r="M143" s="241"/>
      <c r="N143" s="242"/>
      <c r="O143" s="243"/>
      <c r="P143" s="243"/>
      <c r="Q143" s="243"/>
      <c r="R143" s="243"/>
      <c r="S143" s="243"/>
      <c r="T143" s="243"/>
      <c r="U143" s="243"/>
      <c r="V143" s="243"/>
      <c r="W143" s="243"/>
      <c r="X143" s="244"/>
      <c r="Y143" s="13"/>
      <c r="Z143" s="13"/>
      <c r="AA143" s="13"/>
      <c r="AB143" s="13"/>
      <c r="AC143" s="13"/>
      <c r="AD143" s="13"/>
      <c r="AE143" s="13"/>
      <c r="AT143" s="245" t="s">
        <v>153</v>
      </c>
      <c r="AU143" s="245" t="s">
        <v>88</v>
      </c>
      <c r="AV143" s="13" t="s">
        <v>86</v>
      </c>
      <c r="AW143" s="13" t="s">
        <v>5</v>
      </c>
      <c r="AX143" s="13" t="s">
        <v>82</v>
      </c>
      <c r="AY143" s="245" t="s">
        <v>133</v>
      </c>
    </row>
    <row r="144" spans="1:51" s="14" customFormat="1" ht="12">
      <c r="A144" s="14"/>
      <c r="B144" s="246"/>
      <c r="C144" s="247"/>
      <c r="D144" s="231" t="s">
        <v>153</v>
      </c>
      <c r="E144" s="248" t="s">
        <v>1</v>
      </c>
      <c r="F144" s="249" t="s">
        <v>165</v>
      </c>
      <c r="G144" s="247"/>
      <c r="H144" s="250">
        <v>15.756</v>
      </c>
      <c r="I144" s="251"/>
      <c r="J144" s="251"/>
      <c r="K144" s="247"/>
      <c r="L144" s="247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4"/>
      <c r="Z144" s="14"/>
      <c r="AA144" s="14"/>
      <c r="AB144" s="14"/>
      <c r="AC144" s="14"/>
      <c r="AD144" s="14"/>
      <c r="AE144" s="14"/>
      <c r="AT144" s="256" t="s">
        <v>153</v>
      </c>
      <c r="AU144" s="256" t="s">
        <v>88</v>
      </c>
      <c r="AV144" s="14" t="s">
        <v>88</v>
      </c>
      <c r="AW144" s="14" t="s">
        <v>5</v>
      </c>
      <c r="AX144" s="14" t="s">
        <v>82</v>
      </c>
      <c r="AY144" s="256" t="s">
        <v>133</v>
      </c>
    </row>
    <row r="145" spans="1:51" s="15" customFormat="1" ht="12">
      <c r="A145" s="15"/>
      <c r="B145" s="257"/>
      <c r="C145" s="258"/>
      <c r="D145" s="231" t="s">
        <v>153</v>
      </c>
      <c r="E145" s="259" t="s">
        <v>1</v>
      </c>
      <c r="F145" s="260" t="s">
        <v>158</v>
      </c>
      <c r="G145" s="258"/>
      <c r="H145" s="261">
        <v>15.756</v>
      </c>
      <c r="I145" s="262"/>
      <c r="J145" s="262"/>
      <c r="K145" s="258"/>
      <c r="L145" s="258"/>
      <c r="M145" s="263"/>
      <c r="N145" s="264"/>
      <c r="O145" s="265"/>
      <c r="P145" s="265"/>
      <c r="Q145" s="265"/>
      <c r="R145" s="265"/>
      <c r="S145" s="265"/>
      <c r="T145" s="265"/>
      <c r="U145" s="265"/>
      <c r="V145" s="265"/>
      <c r="W145" s="265"/>
      <c r="X145" s="266"/>
      <c r="Y145" s="15"/>
      <c r="Z145" s="15"/>
      <c r="AA145" s="15"/>
      <c r="AB145" s="15"/>
      <c r="AC145" s="15"/>
      <c r="AD145" s="15"/>
      <c r="AE145" s="15"/>
      <c r="AT145" s="267" t="s">
        <v>153</v>
      </c>
      <c r="AU145" s="267" t="s">
        <v>88</v>
      </c>
      <c r="AV145" s="15" t="s">
        <v>139</v>
      </c>
      <c r="AW145" s="15" t="s">
        <v>5</v>
      </c>
      <c r="AX145" s="15" t="s">
        <v>86</v>
      </c>
      <c r="AY145" s="267" t="s">
        <v>133</v>
      </c>
    </row>
    <row r="146" spans="1:65" s="2" customFormat="1" ht="16.5" customHeight="1">
      <c r="A146" s="39"/>
      <c r="B146" s="40"/>
      <c r="C146" s="216" t="s">
        <v>166</v>
      </c>
      <c r="D146" s="216" t="s">
        <v>135</v>
      </c>
      <c r="E146" s="217" t="s">
        <v>167</v>
      </c>
      <c r="F146" s="218" t="s">
        <v>168</v>
      </c>
      <c r="G146" s="219" t="s">
        <v>161</v>
      </c>
      <c r="H146" s="220">
        <v>83.24</v>
      </c>
      <c r="I146" s="221"/>
      <c r="J146" s="221"/>
      <c r="K146" s="222">
        <f>ROUND(P146*H146,2)</f>
        <v>0</v>
      </c>
      <c r="L146" s="223"/>
      <c r="M146" s="45"/>
      <c r="N146" s="224" t="s">
        <v>1</v>
      </c>
      <c r="O146" s="225" t="s">
        <v>45</v>
      </c>
      <c r="P146" s="226">
        <f>I146+J146</f>
        <v>0</v>
      </c>
      <c r="Q146" s="226">
        <f>ROUND(I146*H146,2)</f>
        <v>0</v>
      </c>
      <c r="R146" s="226">
        <f>ROUND(J146*H146,2)</f>
        <v>0</v>
      </c>
      <c r="S146" s="92"/>
      <c r="T146" s="227">
        <f>S146*H146</f>
        <v>0</v>
      </c>
      <c r="U146" s="227">
        <v>0</v>
      </c>
      <c r="V146" s="227">
        <f>U146*H146</f>
        <v>0</v>
      </c>
      <c r="W146" s="227">
        <v>0</v>
      </c>
      <c r="X146" s="228">
        <f>W146*H146</f>
        <v>0</v>
      </c>
      <c r="Y146" s="39"/>
      <c r="Z146" s="39"/>
      <c r="AA146" s="39"/>
      <c r="AB146" s="39"/>
      <c r="AC146" s="39"/>
      <c r="AD146" s="39"/>
      <c r="AE146" s="39"/>
      <c r="AR146" s="229" t="s">
        <v>139</v>
      </c>
      <c r="AT146" s="229" t="s">
        <v>135</v>
      </c>
      <c r="AU146" s="229" t="s">
        <v>88</v>
      </c>
      <c r="AY146" s="18" t="s">
        <v>133</v>
      </c>
      <c r="BE146" s="230">
        <f>IF(O146="základní",K146,0)</f>
        <v>0</v>
      </c>
      <c r="BF146" s="230">
        <f>IF(O146="snížená",K146,0)</f>
        <v>0</v>
      </c>
      <c r="BG146" s="230">
        <f>IF(O146="zákl. přenesená",K146,0)</f>
        <v>0</v>
      </c>
      <c r="BH146" s="230">
        <f>IF(O146="sníž. přenesená",K146,0)</f>
        <v>0</v>
      </c>
      <c r="BI146" s="230">
        <f>IF(O146="nulová",K146,0)</f>
        <v>0</v>
      </c>
      <c r="BJ146" s="18" t="s">
        <v>86</v>
      </c>
      <c r="BK146" s="230">
        <f>ROUND(P146*H146,2)</f>
        <v>0</v>
      </c>
      <c r="BL146" s="18" t="s">
        <v>139</v>
      </c>
      <c r="BM146" s="229" t="s">
        <v>169</v>
      </c>
    </row>
    <row r="147" spans="1:47" s="2" customFormat="1" ht="12">
      <c r="A147" s="39"/>
      <c r="B147" s="40"/>
      <c r="C147" s="41"/>
      <c r="D147" s="231" t="s">
        <v>141</v>
      </c>
      <c r="E147" s="41"/>
      <c r="F147" s="232" t="s">
        <v>170</v>
      </c>
      <c r="G147" s="41"/>
      <c r="H147" s="41"/>
      <c r="I147" s="233"/>
      <c r="J147" s="233"/>
      <c r="K147" s="41"/>
      <c r="L147" s="41"/>
      <c r="M147" s="45"/>
      <c r="N147" s="234"/>
      <c r="O147" s="235"/>
      <c r="P147" s="92"/>
      <c r="Q147" s="92"/>
      <c r="R147" s="92"/>
      <c r="S147" s="92"/>
      <c r="T147" s="92"/>
      <c r="U147" s="92"/>
      <c r="V147" s="92"/>
      <c r="W147" s="92"/>
      <c r="X147" s="93"/>
      <c r="Y147" s="39"/>
      <c r="Z147" s="39"/>
      <c r="AA147" s="39"/>
      <c r="AB147" s="39"/>
      <c r="AC147" s="39"/>
      <c r="AD147" s="39"/>
      <c r="AE147" s="39"/>
      <c r="AT147" s="18" t="s">
        <v>141</v>
      </c>
      <c r="AU147" s="18" t="s">
        <v>88</v>
      </c>
    </row>
    <row r="148" spans="1:51" s="13" customFormat="1" ht="12">
      <c r="A148" s="13"/>
      <c r="B148" s="236"/>
      <c r="C148" s="237"/>
      <c r="D148" s="231" t="s">
        <v>153</v>
      </c>
      <c r="E148" s="238" t="s">
        <v>1</v>
      </c>
      <c r="F148" s="239" t="s">
        <v>171</v>
      </c>
      <c r="G148" s="237"/>
      <c r="H148" s="238" t="s">
        <v>1</v>
      </c>
      <c r="I148" s="240"/>
      <c r="J148" s="240"/>
      <c r="K148" s="237"/>
      <c r="L148" s="237"/>
      <c r="M148" s="241"/>
      <c r="N148" s="242"/>
      <c r="O148" s="243"/>
      <c r="P148" s="243"/>
      <c r="Q148" s="243"/>
      <c r="R148" s="243"/>
      <c r="S148" s="243"/>
      <c r="T148" s="243"/>
      <c r="U148" s="243"/>
      <c r="V148" s="243"/>
      <c r="W148" s="243"/>
      <c r="X148" s="244"/>
      <c r="Y148" s="13"/>
      <c r="Z148" s="13"/>
      <c r="AA148" s="13"/>
      <c r="AB148" s="13"/>
      <c r="AC148" s="13"/>
      <c r="AD148" s="13"/>
      <c r="AE148" s="13"/>
      <c r="AT148" s="245" t="s">
        <v>153</v>
      </c>
      <c r="AU148" s="245" t="s">
        <v>88</v>
      </c>
      <c r="AV148" s="13" t="s">
        <v>86</v>
      </c>
      <c r="AW148" s="13" t="s">
        <v>5</v>
      </c>
      <c r="AX148" s="13" t="s">
        <v>82</v>
      </c>
      <c r="AY148" s="245" t="s">
        <v>133</v>
      </c>
    </row>
    <row r="149" spans="1:51" s="14" customFormat="1" ht="12">
      <c r="A149" s="14"/>
      <c r="B149" s="246"/>
      <c r="C149" s="247"/>
      <c r="D149" s="231" t="s">
        <v>153</v>
      </c>
      <c r="E149" s="248" t="s">
        <v>1</v>
      </c>
      <c r="F149" s="249" t="s">
        <v>172</v>
      </c>
      <c r="G149" s="247"/>
      <c r="H149" s="250">
        <v>83.24</v>
      </c>
      <c r="I149" s="251"/>
      <c r="J149" s="251"/>
      <c r="K149" s="247"/>
      <c r="L149" s="247"/>
      <c r="M149" s="252"/>
      <c r="N149" s="253"/>
      <c r="O149" s="254"/>
      <c r="P149" s="254"/>
      <c r="Q149" s="254"/>
      <c r="R149" s="254"/>
      <c r="S149" s="254"/>
      <c r="T149" s="254"/>
      <c r="U149" s="254"/>
      <c r="V149" s="254"/>
      <c r="W149" s="254"/>
      <c r="X149" s="255"/>
      <c r="Y149" s="14"/>
      <c r="Z149" s="14"/>
      <c r="AA149" s="14"/>
      <c r="AB149" s="14"/>
      <c r="AC149" s="14"/>
      <c r="AD149" s="14"/>
      <c r="AE149" s="14"/>
      <c r="AT149" s="256" t="s">
        <v>153</v>
      </c>
      <c r="AU149" s="256" t="s">
        <v>88</v>
      </c>
      <c r="AV149" s="14" t="s">
        <v>88</v>
      </c>
      <c r="AW149" s="14" t="s">
        <v>5</v>
      </c>
      <c r="AX149" s="14" t="s">
        <v>82</v>
      </c>
      <c r="AY149" s="256" t="s">
        <v>133</v>
      </c>
    </row>
    <row r="150" spans="1:51" s="15" customFormat="1" ht="12">
      <c r="A150" s="15"/>
      <c r="B150" s="257"/>
      <c r="C150" s="258"/>
      <c r="D150" s="231" t="s">
        <v>153</v>
      </c>
      <c r="E150" s="259" t="s">
        <v>1</v>
      </c>
      <c r="F150" s="260" t="s">
        <v>158</v>
      </c>
      <c r="G150" s="258"/>
      <c r="H150" s="261">
        <v>83.24</v>
      </c>
      <c r="I150" s="262"/>
      <c r="J150" s="262"/>
      <c r="K150" s="258"/>
      <c r="L150" s="258"/>
      <c r="M150" s="263"/>
      <c r="N150" s="264"/>
      <c r="O150" s="265"/>
      <c r="P150" s="265"/>
      <c r="Q150" s="265"/>
      <c r="R150" s="265"/>
      <c r="S150" s="265"/>
      <c r="T150" s="265"/>
      <c r="U150" s="265"/>
      <c r="V150" s="265"/>
      <c r="W150" s="265"/>
      <c r="X150" s="266"/>
      <c r="Y150" s="15"/>
      <c r="Z150" s="15"/>
      <c r="AA150" s="15"/>
      <c r="AB150" s="15"/>
      <c r="AC150" s="15"/>
      <c r="AD150" s="15"/>
      <c r="AE150" s="15"/>
      <c r="AT150" s="267" t="s">
        <v>153</v>
      </c>
      <c r="AU150" s="267" t="s">
        <v>88</v>
      </c>
      <c r="AV150" s="15" t="s">
        <v>139</v>
      </c>
      <c r="AW150" s="15" t="s">
        <v>5</v>
      </c>
      <c r="AX150" s="15" t="s">
        <v>86</v>
      </c>
      <c r="AY150" s="267" t="s">
        <v>133</v>
      </c>
    </row>
    <row r="151" spans="1:65" s="2" customFormat="1" ht="16.5" customHeight="1">
      <c r="A151" s="39"/>
      <c r="B151" s="40"/>
      <c r="C151" s="216" t="s">
        <v>173</v>
      </c>
      <c r="D151" s="216" t="s">
        <v>135</v>
      </c>
      <c r="E151" s="217" t="s">
        <v>174</v>
      </c>
      <c r="F151" s="218" t="s">
        <v>175</v>
      </c>
      <c r="G151" s="219" t="s">
        <v>161</v>
      </c>
      <c r="H151" s="220">
        <v>0.242</v>
      </c>
      <c r="I151" s="221"/>
      <c r="J151" s="221"/>
      <c r="K151" s="222">
        <f>ROUND(P151*H151,2)</f>
        <v>0</v>
      </c>
      <c r="L151" s="223"/>
      <c r="M151" s="45"/>
      <c r="N151" s="224" t="s">
        <v>1</v>
      </c>
      <c r="O151" s="225" t="s">
        <v>45</v>
      </c>
      <c r="P151" s="226">
        <f>I151+J151</f>
        <v>0</v>
      </c>
      <c r="Q151" s="226">
        <f>ROUND(I151*H151,2)</f>
        <v>0</v>
      </c>
      <c r="R151" s="226">
        <f>ROUND(J151*H151,2)</f>
        <v>0</v>
      </c>
      <c r="S151" s="92"/>
      <c r="T151" s="227">
        <f>S151*H151</f>
        <v>0</v>
      </c>
      <c r="U151" s="227">
        <v>0</v>
      </c>
      <c r="V151" s="227">
        <f>U151*H151</f>
        <v>0</v>
      </c>
      <c r="W151" s="227">
        <v>0</v>
      </c>
      <c r="X151" s="228">
        <f>W151*H151</f>
        <v>0</v>
      </c>
      <c r="Y151" s="39"/>
      <c r="Z151" s="39"/>
      <c r="AA151" s="39"/>
      <c r="AB151" s="39"/>
      <c r="AC151" s="39"/>
      <c r="AD151" s="39"/>
      <c r="AE151" s="39"/>
      <c r="AR151" s="229" t="s">
        <v>176</v>
      </c>
      <c r="AT151" s="229" t="s">
        <v>135</v>
      </c>
      <c r="AU151" s="229" t="s">
        <v>88</v>
      </c>
      <c r="AY151" s="18" t="s">
        <v>133</v>
      </c>
      <c r="BE151" s="230">
        <f>IF(O151="základní",K151,0)</f>
        <v>0</v>
      </c>
      <c r="BF151" s="230">
        <f>IF(O151="snížená",K151,0)</f>
        <v>0</v>
      </c>
      <c r="BG151" s="230">
        <f>IF(O151="zákl. přenesená",K151,0)</f>
        <v>0</v>
      </c>
      <c r="BH151" s="230">
        <f>IF(O151="sníž. přenesená",K151,0)</f>
        <v>0</v>
      </c>
      <c r="BI151" s="230">
        <f>IF(O151="nulová",K151,0)</f>
        <v>0</v>
      </c>
      <c r="BJ151" s="18" t="s">
        <v>86</v>
      </c>
      <c r="BK151" s="230">
        <f>ROUND(P151*H151,2)</f>
        <v>0</v>
      </c>
      <c r="BL151" s="18" t="s">
        <v>176</v>
      </c>
      <c r="BM151" s="229" t="s">
        <v>177</v>
      </c>
    </row>
    <row r="152" spans="1:47" s="2" customFormat="1" ht="12">
      <c r="A152" s="39"/>
      <c r="B152" s="40"/>
      <c r="C152" s="41"/>
      <c r="D152" s="231" t="s">
        <v>141</v>
      </c>
      <c r="E152" s="41"/>
      <c r="F152" s="232" t="s">
        <v>178</v>
      </c>
      <c r="G152" s="41"/>
      <c r="H152" s="41"/>
      <c r="I152" s="233"/>
      <c r="J152" s="233"/>
      <c r="K152" s="41"/>
      <c r="L152" s="41"/>
      <c r="M152" s="45"/>
      <c r="N152" s="234"/>
      <c r="O152" s="235"/>
      <c r="P152" s="92"/>
      <c r="Q152" s="92"/>
      <c r="R152" s="92"/>
      <c r="S152" s="92"/>
      <c r="T152" s="92"/>
      <c r="U152" s="92"/>
      <c r="V152" s="92"/>
      <c r="W152" s="92"/>
      <c r="X152" s="93"/>
      <c r="Y152" s="39"/>
      <c r="Z152" s="39"/>
      <c r="AA152" s="39"/>
      <c r="AB152" s="39"/>
      <c r="AC152" s="39"/>
      <c r="AD152" s="39"/>
      <c r="AE152" s="39"/>
      <c r="AT152" s="18" t="s">
        <v>141</v>
      </c>
      <c r="AU152" s="18" t="s">
        <v>88</v>
      </c>
    </row>
    <row r="153" spans="1:51" s="13" customFormat="1" ht="12">
      <c r="A153" s="13"/>
      <c r="B153" s="236"/>
      <c r="C153" s="237"/>
      <c r="D153" s="231" t="s">
        <v>153</v>
      </c>
      <c r="E153" s="238" t="s">
        <v>1</v>
      </c>
      <c r="F153" s="239" t="s">
        <v>179</v>
      </c>
      <c r="G153" s="237"/>
      <c r="H153" s="238" t="s">
        <v>1</v>
      </c>
      <c r="I153" s="240"/>
      <c r="J153" s="240"/>
      <c r="K153" s="237"/>
      <c r="L153" s="237"/>
      <c r="M153" s="241"/>
      <c r="N153" s="242"/>
      <c r="O153" s="243"/>
      <c r="P153" s="243"/>
      <c r="Q153" s="243"/>
      <c r="R153" s="243"/>
      <c r="S153" s="243"/>
      <c r="T153" s="243"/>
      <c r="U153" s="243"/>
      <c r="V153" s="243"/>
      <c r="W153" s="243"/>
      <c r="X153" s="244"/>
      <c r="Y153" s="13"/>
      <c r="Z153" s="13"/>
      <c r="AA153" s="13"/>
      <c r="AB153" s="13"/>
      <c r="AC153" s="13"/>
      <c r="AD153" s="13"/>
      <c r="AE153" s="13"/>
      <c r="AT153" s="245" t="s">
        <v>153</v>
      </c>
      <c r="AU153" s="245" t="s">
        <v>88</v>
      </c>
      <c r="AV153" s="13" t="s">
        <v>86</v>
      </c>
      <c r="AW153" s="13" t="s">
        <v>5</v>
      </c>
      <c r="AX153" s="13" t="s">
        <v>82</v>
      </c>
      <c r="AY153" s="245" t="s">
        <v>133</v>
      </c>
    </row>
    <row r="154" spans="1:51" s="14" customFormat="1" ht="12">
      <c r="A154" s="14"/>
      <c r="B154" s="246"/>
      <c r="C154" s="247"/>
      <c r="D154" s="231" t="s">
        <v>153</v>
      </c>
      <c r="E154" s="248" t="s">
        <v>1</v>
      </c>
      <c r="F154" s="249" t="s">
        <v>180</v>
      </c>
      <c r="G154" s="247"/>
      <c r="H154" s="250">
        <v>0.242</v>
      </c>
      <c r="I154" s="251"/>
      <c r="J154" s="251"/>
      <c r="K154" s="247"/>
      <c r="L154" s="247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14"/>
      <c r="Z154" s="14"/>
      <c r="AA154" s="14"/>
      <c r="AB154" s="14"/>
      <c r="AC154" s="14"/>
      <c r="AD154" s="14"/>
      <c r="AE154" s="14"/>
      <c r="AT154" s="256" t="s">
        <v>153</v>
      </c>
      <c r="AU154" s="256" t="s">
        <v>88</v>
      </c>
      <c r="AV154" s="14" t="s">
        <v>88</v>
      </c>
      <c r="AW154" s="14" t="s">
        <v>5</v>
      </c>
      <c r="AX154" s="14" t="s">
        <v>82</v>
      </c>
      <c r="AY154" s="256" t="s">
        <v>133</v>
      </c>
    </row>
    <row r="155" spans="1:51" s="15" customFormat="1" ht="12">
      <c r="A155" s="15"/>
      <c r="B155" s="257"/>
      <c r="C155" s="258"/>
      <c r="D155" s="231" t="s">
        <v>153</v>
      </c>
      <c r="E155" s="259" t="s">
        <v>1</v>
      </c>
      <c r="F155" s="260" t="s">
        <v>158</v>
      </c>
      <c r="G155" s="258"/>
      <c r="H155" s="261">
        <v>0.242</v>
      </c>
      <c r="I155" s="262"/>
      <c r="J155" s="262"/>
      <c r="K155" s="258"/>
      <c r="L155" s="258"/>
      <c r="M155" s="263"/>
      <c r="N155" s="264"/>
      <c r="O155" s="265"/>
      <c r="P155" s="265"/>
      <c r="Q155" s="265"/>
      <c r="R155" s="265"/>
      <c r="S155" s="265"/>
      <c r="T155" s="265"/>
      <c r="U155" s="265"/>
      <c r="V155" s="265"/>
      <c r="W155" s="265"/>
      <c r="X155" s="266"/>
      <c r="Y155" s="15"/>
      <c r="Z155" s="15"/>
      <c r="AA155" s="15"/>
      <c r="AB155" s="15"/>
      <c r="AC155" s="15"/>
      <c r="AD155" s="15"/>
      <c r="AE155" s="15"/>
      <c r="AT155" s="267" t="s">
        <v>153</v>
      </c>
      <c r="AU155" s="267" t="s">
        <v>88</v>
      </c>
      <c r="AV155" s="15" t="s">
        <v>139</v>
      </c>
      <c r="AW155" s="15" t="s">
        <v>5</v>
      </c>
      <c r="AX155" s="15" t="s">
        <v>86</v>
      </c>
      <c r="AY155" s="267" t="s">
        <v>133</v>
      </c>
    </row>
    <row r="156" spans="1:65" s="2" customFormat="1" ht="16.5" customHeight="1">
      <c r="A156" s="39"/>
      <c r="B156" s="40"/>
      <c r="C156" s="216" t="s">
        <v>181</v>
      </c>
      <c r="D156" s="216" t="s">
        <v>135</v>
      </c>
      <c r="E156" s="217" t="s">
        <v>182</v>
      </c>
      <c r="F156" s="218" t="s">
        <v>183</v>
      </c>
      <c r="G156" s="219" t="s">
        <v>161</v>
      </c>
      <c r="H156" s="220">
        <v>79.842</v>
      </c>
      <c r="I156" s="221"/>
      <c r="J156" s="221"/>
      <c r="K156" s="222">
        <f>ROUND(P156*H156,2)</f>
        <v>0</v>
      </c>
      <c r="L156" s="223"/>
      <c r="M156" s="45"/>
      <c r="N156" s="224" t="s">
        <v>1</v>
      </c>
      <c r="O156" s="225" t="s">
        <v>45</v>
      </c>
      <c r="P156" s="226">
        <f>I156+J156</f>
        <v>0</v>
      </c>
      <c r="Q156" s="226">
        <f>ROUND(I156*H156,2)</f>
        <v>0</v>
      </c>
      <c r="R156" s="226">
        <f>ROUND(J156*H156,2)</f>
        <v>0</v>
      </c>
      <c r="S156" s="92"/>
      <c r="T156" s="227">
        <f>S156*H156</f>
        <v>0</v>
      </c>
      <c r="U156" s="227">
        <v>0</v>
      </c>
      <c r="V156" s="227">
        <f>U156*H156</f>
        <v>0</v>
      </c>
      <c r="W156" s="227">
        <v>0</v>
      </c>
      <c r="X156" s="228">
        <f>W156*H156</f>
        <v>0</v>
      </c>
      <c r="Y156" s="39"/>
      <c r="Z156" s="39"/>
      <c r="AA156" s="39"/>
      <c r="AB156" s="39"/>
      <c r="AC156" s="39"/>
      <c r="AD156" s="39"/>
      <c r="AE156" s="39"/>
      <c r="AR156" s="229" t="s">
        <v>139</v>
      </c>
      <c r="AT156" s="229" t="s">
        <v>135</v>
      </c>
      <c r="AU156" s="229" t="s">
        <v>88</v>
      </c>
      <c r="AY156" s="18" t="s">
        <v>133</v>
      </c>
      <c r="BE156" s="230">
        <f>IF(O156="základní",K156,0)</f>
        <v>0</v>
      </c>
      <c r="BF156" s="230">
        <f>IF(O156="snížená",K156,0)</f>
        <v>0</v>
      </c>
      <c r="BG156" s="230">
        <f>IF(O156="zákl. přenesená",K156,0)</f>
        <v>0</v>
      </c>
      <c r="BH156" s="230">
        <f>IF(O156="sníž. přenesená",K156,0)</f>
        <v>0</v>
      </c>
      <c r="BI156" s="230">
        <f>IF(O156="nulová",K156,0)</f>
        <v>0</v>
      </c>
      <c r="BJ156" s="18" t="s">
        <v>86</v>
      </c>
      <c r="BK156" s="230">
        <f>ROUND(P156*H156,2)</f>
        <v>0</v>
      </c>
      <c r="BL156" s="18" t="s">
        <v>139</v>
      </c>
      <c r="BM156" s="229" t="s">
        <v>184</v>
      </c>
    </row>
    <row r="157" spans="1:47" s="2" customFormat="1" ht="12">
      <c r="A157" s="39"/>
      <c r="B157" s="40"/>
      <c r="C157" s="41"/>
      <c r="D157" s="231" t="s">
        <v>141</v>
      </c>
      <c r="E157" s="41"/>
      <c r="F157" s="232" t="s">
        <v>185</v>
      </c>
      <c r="G157" s="41"/>
      <c r="H157" s="41"/>
      <c r="I157" s="233"/>
      <c r="J157" s="233"/>
      <c r="K157" s="41"/>
      <c r="L157" s="41"/>
      <c r="M157" s="45"/>
      <c r="N157" s="234"/>
      <c r="O157" s="235"/>
      <c r="P157" s="92"/>
      <c r="Q157" s="92"/>
      <c r="R157" s="92"/>
      <c r="S157" s="92"/>
      <c r="T157" s="92"/>
      <c r="U157" s="92"/>
      <c r="V157" s="92"/>
      <c r="W157" s="92"/>
      <c r="X157" s="93"/>
      <c r="Y157" s="39"/>
      <c r="Z157" s="39"/>
      <c r="AA157" s="39"/>
      <c r="AB157" s="39"/>
      <c r="AC157" s="39"/>
      <c r="AD157" s="39"/>
      <c r="AE157" s="39"/>
      <c r="AT157" s="18" t="s">
        <v>141</v>
      </c>
      <c r="AU157" s="18" t="s">
        <v>88</v>
      </c>
    </row>
    <row r="158" spans="1:51" s="13" customFormat="1" ht="12">
      <c r="A158" s="13"/>
      <c r="B158" s="236"/>
      <c r="C158" s="237"/>
      <c r="D158" s="231" t="s">
        <v>153</v>
      </c>
      <c r="E158" s="238" t="s">
        <v>1</v>
      </c>
      <c r="F158" s="239" t="s">
        <v>186</v>
      </c>
      <c r="G158" s="237"/>
      <c r="H158" s="238" t="s">
        <v>1</v>
      </c>
      <c r="I158" s="240"/>
      <c r="J158" s="240"/>
      <c r="K158" s="237"/>
      <c r="L158" s="237"/>
      <c r="M158" s="241"/>
      <c r="N158" s="242"/>
      <c r="O158" s="243"/>
      <c r="P158" s="243"/>
      <c r="Q158" s="243"/>
      <c r="R158" s="243"/>
      <c r="S158" s="243"/>
      <c r="T158" s="243"/>
      <c r="U158" s="243"/>
      <c r="V158" s="243"/>
      <c r="W158" s="243"/>
      <c r="X158" s="244"/>
      <c r="Y158" s="13"/>
      <c r="Z158" s="13"/>
      <c r="AA158" s="13"/>
      <c r="AB158" s="13"/>
      <c r="AC158" s="13"/>
      <c r="AD158" s="13"/>
      <c r="AE158" s="13"/>
      <c r="AT158" s="245" t="s">
        <v>153</v>
      </c>
      <c r="AU158" s="245" t="s">
        <v>88</v>
      </c>
      <c r="AV158" s="13" t="s">
        <v>86</v>
      </c>
      <c r="AW158" s="13" t="s">
        <v>5</v>
      </c>
      <c r="AX158" s="13" t="s">
        <v>82</v>
      </c>
      <c r="AY158" s="245" t="s">
        <v>133</v>
      </c>
    </row>
    <row r="159" spans="1:51" s="14" customFormat="1" ht="12">
      <c r="A159" s="14"/>
      <c r="B159" s="246"/>
      <c r="C159" s="247"/>
      <c r="D159" s="231" t="s">
        <v>153</v>
      </c>
      <c r="E159" s="248" t="s">
        <v>1</v>
      </c>
      <c r="F159" s="249" t="s">
        <v>187</v>
      </c>
      <c r="G159" s="247"/>
      <c r="H159" s="250">
        <v>79.842</v>
      </c>
      <c r="I159" s="251"/>
      <c r="J159" s="251"/>
      <c r="K159" s="247"/>
      <c r="L159" s="247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4"/>
      <c r="Z159" s="14"/>
      <c r="AA159" s="14"/>
      <c r="AB159" s="14"/>
      <c r="AC159" s="14"/>
      <c r="AD159" s="14"/>
      <c r="AE159" s="14"/>
      <c r="AT159" s="256" t="s">
        <v>153</v>
      </c>
      <c r="AU159" s="256" t="s">
        <v>88</v>
      </c>
      <c r="AV159" s="14" t="s">
        <v>88</v>
      </c>
      <c r="AW159" s="14" t="s">
        <v>5</v>
      </c>
      <c r="AX159" s="14" t="s">
        <v>82</v>
      </c>
      <c r="AY159" s="256" t="s">
        <v>133</v>
      </c>
    </row>
    <row r="160" spans="1:51" s="15" customFormat="1" ht="12">
      <c r="A160" s="15"/>
      <c r="B160" s="257"/>
      <c r="C160" s="258"/>
      <c r="D160" s="231" t="s">
        <v>153</v>
      </c>
      <c r="E160" s="259" t="s">
        <v>1</v>
      </c>
      <c r="F160" s="260" t="s">
        <v>158</v>
      </c>
      <c r="G160" s="258"/>
      <c r="H160" s="261">
        <v>79.842</v>
      </c>
      <c r="I160" s="262"/>
      <c r="J160" s="262"/>
      <c r="K160" s="258"/>
      <c r="L160" s="258"/>
      <c r="M160" s="263"/>
      <c r="N160" s="264"/>
      <c r="O160" s="265"/>
      <c r="P160" s="265"/>
      <c r="Q160" s="265"/>
      <c r="R160" s="265"/>
      <c r="S160" s="265"/>
      <c r="T160" s="265"/>
      <c r="U160" s="265"/>
      <c r="V160" s="265"/>
      <c r="W160" s="265"/>
      <c r="X160" s="266"/>
      <c r="Y160" s="15"/>
      <c r="Z160" s="15"/>
      <c r="AA160" s="15"/>
      <c r="AB160" s="15"/>
      <c r="AC160" s="15"/>
      <c r="AD160" s="15"/>
      <c r="AE160" s="15"/>
      <c r="AT160" s="267" t="s">
        <v>153</v>
      </c>
      <c r="AU160" s="267" t="s">
        <v>88</v>
      </c>
      <c r="AV160" s="15" t="s">
        <v>139</v>
      </c>
      <c r="AW160" s="15" t="s">
        <v>5</v>
      </c>
      <c r="AX160" s="15" t="s">
        <v>86</v>
      </c>
      <c r="AY160" s="267" t="s">
        <v>133</v>
      </c>
    </row>
    <row r="161" spans="1:65" s="2" customFormat="1" ht="16.5" customHeight="1">
      <c r="A161" s="39"/>
      <c r="B161" s="40"/>
      <c r="C161" s="216" t="s">
        <v>188</v>
      </c>
      <c r="D161" s="216" t="s">
        <v>135</v>
      </c>
      <c r="E161" s="217" t="s">
        <v>189</v>
      </c>
      <c r="F161" s="218" t="s">
        <v>190</v>
      </c>
      <c r="G161" s="219" t="s">
        <v>161</v>
      </c>
      <c r="H161" s="220">
        <v>92.717</v>
      </c>
      <c r="I161" s="221"/>
      <c r="J161" s="221"/>
      <c r="K161" s="222">
        <f>ROUND(P161*H161,2)</f>
        <v>0</v>
      </c>
      <c r="L161" s="223"/>
      <c r="M161" s="45"/>
      <c r="N161" s="224" t="s">
        <v>1</v>
      </c>
      <c r="O161" s="225" t="s">
        <v>45</v>
      </c>
      <c r="P161" s="226">
        <f>I161+J161</f>
        <v>0</v>
      </c>
      <c r="Q161" s="226">
        <f>ROUND(I161*H161,2)</f>
        <v>0</v>
      </c>
      <c r="R161" s="226">
        <f>ROUND(J161*H161,2)</f>
        <v>0</v>
      </c>
      <c r="S161" s="92"/>
      <c r="T161" s="227">
        <f>S161*H161</f>
        <v>0</v>
      </c>
      <c r="U161" s="227">
        <v>0</v>
      </c>
      <c r="V161" s="227">
        <f>U161*H161</f>
        <v>0</v>
      </c>
      <c r="W161" s="227">
        <v>0</v>
      </c>
      <c r="X161" s="228">
        <f>W161*H161</f>
        <v>0</v>
      </c>
      <c r="Y161" s="39"/>
      <c r="Z161" s="39"/>
      <c r="AA161" s="39"/>
      <c r="AB161" s="39"/>
      <c r="AC161" s="39"/>
      <c r="AD161" s="39"/>
      <c r="AE161" s="39"/>
      <c r="AR161" s="229" t="s">
        <v>139</v>
      </c>
      <c r="AT161" s="229" t="s">
        <v>135</v>
      </c>
      <c r="AU161" s="229" t="s">
        <v>88</v>
      </c>
      <c r="AY161" s="18" t="s">
        <v>133</v>
      </c>
      <c r="BE161" s="230">
        <f>IF(O161="základní",K161,0)</f>
        <v>0</v>
      </c>
      <c r="BF161" s="230">
        <f>IF(O161="snížená",K161,0)</f>
        <v>0</v>
      </c>
      <c r="BG161" s="230">
        <f>IF(O161="zákl. přenesená",K161,0)</f>
        <v>0</v>
      </c>
      <c r="BH161" s="230">
        <f>IF(O161="sníž. přenesená",K161,0)</f>
        <v>0</v>
      </c>
      <c r="BI161" s="230">
        <f>IF(O161="nulová",K161,0)</f>
        <v>0</v>
      </c>
      <c r="BJ161" s="18" t="s">
        <v>86</v>
      </c>
      <c r="BK161" s="230">
        <f>ROUND(P161*H161,2)</f>
        <v>0</v>
      </c>
      <c r="BL161" s="18" t="s">
        <v>139</v>
      </c>
      <c r="BM161" s="229" t="s">
        <v>191</v>
      </c>
    </row>
    <row r="162" spans="1:47" s="2" customFormat="1" ht="12">
      <c r="A162" s="39"/>
      <c r="B162" s="40"/>
      <c r="C162" s="41"/>
      <c r="D162" s="231" t="s">
        <v>141</v>
      </c>
      <c r="E162" s="41"/>
      <c r="F162" s="232" t="s">
        <v>192</v>
      </c>
      <c r="G162" s="41"/>
      <c r="H162" s="41"/>
      <c r="I162" s="233"/>
      <c r="J162" s="233"/>
      <c r="K162" s="41"/>
      <c r="L162" s="41"/>
      <c r="M162" s="45"/>
      <c r="N162" s="234"/>
      <c r="O162" s="235"/>
      <c r="P162" s="92"/>
      <c r="Q162" s="92"/>
      <c r="R162" s="92"/>
      <c r="S162" s="92"/>
      <c r="T162" s="92"/>
      <c r="U162" s="92"/>
      <c r="V162" s="92"/>
      <c r="W162" s="92"/>
      <c r="X162" s="93"/>
      <c r="Y162" s="39"/>
      <c r="Z162" s="39"/>
      <c r="AA162" s="39"/>
      <c r="AB162" s="39"/>
      <c r="AC162" s="39"/>
      <c r="AD162" s="39"/>
      <c r="AE162" s="39"/>
      <c r="AT162" s="18" t="s">
        <v>141</v>
      </c>
      <c r="AU162" s="18" t="s">
        <v>88</v>
      </c>
    </row>
    <row r="163" spans="1:51" s="13" customFormat="1" ht="12">
      <c r="A163" s="13"/>
      <c r="B163" s="236"/>
      <c r="C163" s="237"/>
      <c r="D163" s="231" t="s">
        <v>153</v>
      </c>
      <c r="E163" s="238" t="s">
        <v>1</v>
      </c>
      <c r="F163" s="239" t="s">
        <v>193</v>
      </c>
      <c r="G163" s="237"/>
      <c r="H163" s="238" t="s">
        <v>1</v>
      </c>
      <c r="I163" s="240"/>
      <c r="J163" s="240"/>
      <c r="K163" s="237"/>
      <c r="L163" s="237"/>
      <c r="M163" s="241"/>
      <c r="N163" s="242"/>
      <c r="O163" s="243"/>
      <c r="P163" s="243"/>
      <c r="Q163" s="243"/>
      <c r="R163" s="243"/>
      <c r="S163" s="243"/>
      <c r="T163" s="243"/>
      <c r="U163" s="243"/>
      <c r="V163" s="243"/>
      <c r="W163" s="243"/>
      <c r="X163" s="244"/>
      <c r="Y163" s="13"/>
      <c r="Z163" s="13"/>
      <c r="AA163" s="13"/>
      <c r="AB163" s="13"/>
      <c r="AC163" s="13"/>
      <c r="AD163" s="13"/>
      <c r="AE163" s="13"/>
      <c r="AT163" s="245" t="s">
        <v>153</v>
      </c>
      <c r="AU163" s="245" t="s">
        <v>88</v>
      </c>
      <c r="AV163" s="13" t="s">
        <v>86</v>
      </c>
      <c r="AW163" s="13" t="s">
        <v>5</v>
      </c>
      <c r="AX163" s="13" t="s">
        <v>82</v>
      </c>
      <c r="AY163" s="245" t="s">
        <v>133</v>
      </c>
    </row>
    <row r="164" spans="1:51" s="14" customFormat="1" ht="12">
      <c r="A164" s="14"/>
      <c r="B164" s="246"/>
      <c r="C164" s="247"/>
      <c r="D164" s="231" t="s">
        <v>153</v>
      </c>
      <c r="E164" s="248" t="s">
        <v>1</v>
      </c>
      <c r="F164" s="249" t="s">
        <v>194</v>
      </c>
      <c r="G164" s="247"/>
      <c r="H164" s="250">
        <v>92.717</v>
      </c>
      <c r="I164" s="251"/>
      <c r="J164" s="251"/>
      <c r="K164" s="247"/>
      <c r="L164" s="247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14"/>
      <c r="Z164" s="14"/>
      <c r="AA164" s="14"/>
      <c r="AB164" s="14"/>
      <c r="AC164" s="14"/>
      <c r="AD164" s="14"/>
      <c r="AE164" s="14"/>
      <c r="AT164" s="256" t="s">
        <v>153</v>
      </c>
      <c r="AU164" s="256" t="s">
        <v>88</v>
      </c>
      <c r="AV164" s="14" t="s">
        <v>88</v>
      </c>
      <c r="AW164" s="14" t="s">
        <v>5</v>
      </c>
      <c r="AX164" s="14" t="s">
        <v>86</v>
      </c>
      <c r="AY164" s="256" t="s">
        <v>133</v>
      </c>
    </row>
    <row r="165" spans="1:65" s="2" customFormat="1" ht="16.5" customHeight="1">
      <c r="A165" s="39"/>
      <c r="B165" s="40"/>
      <c r="C165" s="216" t="s">
        <v>195</v>
      </c>
      <c r="D165" s="216" t="s">
        <v>135</v>
      </c>
      <c r="E165" s="217" t="s">
        <v>196</v>
      </c>
      <c r="F165" s="218" t="s">
        <v>197</v>
      </c>
      <c r="G165" s="219" t="s">
        <v>198</v>
      </c>
      <c r="H165" s="220">
        <v>139.076</v>
      </c>
      <c r="I165" s="221"/>
      <c r="J165" s="221"/>
      <c r="K165" s="222">
        <f>ROUND(P165*H165,2)</f>
        <v>0</v>
      </c>
      <c r="L165" s="223"/>
      <c r="M165" s="45"/>
      <c r="N165" s="224" t="s">
        <v>1</v>
      </c>
      <c r="O165" s="225" t="s">
        <v>45</v>
      </c>
      <c r="P165" s="226">
        <f>I165+J165</f>
        <v>0</v>
      </c>
      <c r="Q165" s="226">
        <f>ROUND(I165*H165,2)</f>
        <v>0</v>
      </c>
      <c r="R165" s="226">
        <f>ROUND(J165*H165,2)</f>
        <v>0</v>
      </c>
      <c r="S165" s="92"/>
      <c r="T165" s="227">
        <f>S165*H165</f>
        <v>0</v>
      </c>
      <c r="U165" s="227">
        <v>0</v>
      </c>
      <c r="V165" s="227">
        <f>U165*H165</f>
        <v>0</v>
      </c>
      <c r="W165" s="227">
        <v>0</v>
      </c>
      <c r="X165" s="228">
        <f>W165*H165</f>
        <v>0</v>
      </c>
      <c r="Y165" s="39"/>
      <c r="Z165" s="39"/>
      <c r="AA165" s="39"/>
      <c r="AB165" s="39"/>
      <c r="AC165" s="39"/>
      <c r="AD165" s="39"/>
      <c r="AE165" s="39"/>
      <c r="AR165" s="229" t="s">
        <v>139</v>
      </c>
      <c r="AT165" s="229" t="s">
        <v>135</v>
      </c>
      <c r="AU165" s="229" t="s">
        <v>88</v>
      </c>
      <c r="AY165" s="18" t="s">
        <v>133</v>
      </c>
      <c r="BE165" s="230">
        <f>IF(O165="základní",K165,0)</f>
        <v>0</v>
      </c>
      <c r="BF165" s="230">
        <f>IF(O165="snížená",K165,0)</f>
        <v>0</v>
      </c>
      <c r="BG165" s="230">
        <f>IF(O165="zákl. přenesená",K165,0)</f>
        <v>0</v>
      </c>
      <c r="BH165" s="230">
        <f>IF(O165="sníž. přenesená",K165,0)</f>
        <v>0</v>
      </c>
      <c r="BI165" s="230">
        <f>IF(O165="nulová",K165,0)</f>
        <v>0</v>
      </c>
      <c r="BJ165" s="18" t="s">
        <v>86</v>
      </c>
      <c r="BK165" s="230">
        <f>ROUND(P165*H165,2)</f>
        <v>0</v>
      </c>
      <c r="BL165" s="18" t="s">
        <v>139</v>
      </c>
      <c r="BM165" s="229" t="s">
        <v>199</v>
      </c>
    </row>
    <row r="166" spans="1:47" s="2" customFormat="1" ht="12">
      <c r="A166" s="39"/>
      <c r="B166" s="40"/>
      <c r="C166" s="41"/>
      <c r="D166" s="231" t="s">
        <v>141</v>
      </c>
      <c r="E166" s="41"/>
      <c r="F166" s="232" t="s">
        <v>200</v>
      </c>
      <c r="G166" s="41"/>
      <c r="H166" s="41"/>
      <c r="I166" s="233"/>
      <c r="J166" s="233"/>
      <c r="K166" s="41"/>
      <c r="L166" s="41"/>
      <c r="M166" s="45"/>
      <c r="N166" s="234"/>
      <c r="O166" s="235"/>
      <c r="P166" s="92"/>
      <c r="Q166" s="92"/>
      <c r="R166" s="92"/>
      <c r="S166" s="92"/>
      <c r="T166" s="92"/>
      <c r="U166" s="92"/>
      <c r="V166" s="92"/>
      <c r="W166" s="92"/>
      <c r="X166" s="93"/>
      <c r="Y166" s="39"/>
      <c r="Z166" s="39"/>
      <c r="AA166" s="39"/>
      <c r="AB166" s="39"/>
      <c r="AC166" s="39"/>
      <c r="AD166" s="39"/>
      <c r="AE166" s="39"/>
      <c r="AT166" s="18" t="s">
        <v>141</v>
      </c>
      <c r="AU166" s="18" t="s">
        <v>88</v>
      </c>
    </row>
    <row r="167" spans="1:51" s="13" customFormat="1" ht="12">
      <c r="A167" s="13"/>
      <c r="B167" s="236"/>
      <c r="C167" s="237"/>
      <c r="D167" s="231" t="s">
        <v>153</v>
      </c>
      <c r="E167" s="238" t="s">
        <v>1</v>
      </c>
      <c r="F167" s="239" t="s">
        <v>201</v>
      </c>
      <c r="G167" s="237"/>
      <c r="H167" s="238" t="s">
        <v>1</v>
      </c>
      <c r="I167" s="240"/>
      <c r="J167" s="240"/>
      <c r="K167" s="237"/>
      <c r="L167" s="237"/>
      <c r="M167" s="241"/>
      <c r="N167" s="242"/>
      <c r="O167" s="243"/>
      <c r="P167" s="243"/>
      <c r="Q167" s="243"/>
      <c r="R167" s="243"/>
      <c r="S167" s="243"/>
      <c r="T167" s="243"/>
      <c r="U167" s="243"/>
      <c r="V167" s="243"/>
      <c r="W167" s="243"/>
      <c r="X167" s="244"/>
      <c r="Y167" s="13"/>
      <c r="Z167" s="13"/>
      <c r="AA167" s="13"/>
      <c r="AB167" s="13"/>
      <c r="AC167" s="13"/>
      <c r="AD167" s="13"/>
      <c r="AE167" s="13"/>
      <c r="AT167" s="245" t="s">
        <v>153</v>
      </c>
      <c r="AU167" s="245" t="s">
        <v>88</v>
      </c>
      <c r="AV167" s="13" t="s">
        <v>86</v>
      </c>
      <c r="AW167" s="13" t="s">
        <v>5</v>
      </c>
      <c r="AX167" s="13" t="s">
        <v>82</v>
      </c>
      <c r="AY167" s="245" t="s">
        <v>133</v>
      </c>
    </row>
    <row r="168" spans="1:51" s="14" customFormat="1" ht="12">
      <c r="A168" s="14"/>
      <c r="B168" s="246"/>
      <c r="C168" s="247"/>
      <c r="D168" s="231" t="s">
        <v>153</v>
      </c>
      <c r="E168" s="248" t="s">
        <v>1</v>
      </c>
      <c r="F168" s="249" t="s">
        <v>202</v>
      </c>
      <c r="G168" s="247"/>
      <c r="H168" s="250">
        <v>92.717</v>
      </c>
      <c r="I168" s="251"/>
      <c r="J168" s="251"/>
      <c r="K168" s="247"/>
      <c r="L168" s="247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4"/>
      <c r="Z168" s="14"/>
      <c r="AA168" s="14"/>
      <c r="AB168" s="14"/>
      <c r="AC168" s="14"/>
      <c r="AD168" s="14"/>
      <c r="AE168" s="14"/>
      <c r="AT168" s="256" t="s">
        <v>153</v>
      </c>
      <c r="AU168" s="256" t="s">
        <v>88</v>
      </c>
      <c r="AV168" s="14" t="s">
        <v>88</v>
      </c>
      <c r="AW168" s="14" t="s">
        <v>5</v>
      </c>
      <c r="AX168" s="14" t="s">
        <v>86</v>
      </c>
      <c r="AY168" s="256" t="s">
        <v>133</v>
      </c>
    </row>
    <row r="169" spans="1:51" s="14" customFormat="1" ht="12">
      <c r="A169" s="14"/>
      <c r="B169" s="246"/>
      <c r="C169" s="247"/>
      <c r="D169" s="231" t="s">
        <v>153</v>
      </c>
      <c r="E169" s="247"/>
      <c r="F169" s="249" t="s">
        <v>203</v>
      </c>
      <c r="G169" s="247"/>
      <c r="H169" s="250">
        <v>139.076</v>
      </c>
      <c r="I169" s="251"/>
      <c r="J169" s="251"/>
      <c r="K169" s="247"/>
      <c r="L169" s="247"/>
      <c r="M169" s="252"/>
      <c r="N169" s="253"/>
      <c r="O169" s="254"/>
      <c r="P169" s="254"/>
      <c r="Q169" s="254"/>
      <c r="R169" s="254"/>
      <c r="S169" s="254"/>
      <c r="T169" s="254"/>
      <c r="U169" s="254"/>
      <c r="V169" s="254"/>
      <c r="W169" s="254"/>
      <c r="X169" s="255"/>
      <c r="Y169" s="14"/>
      <c r="Z169" s="14"/>
      <c r="AA169" s="14"/>
      <c r="AB169" s="14"/>
      <c r="AC169" s="14"/>
      <c r="AD169" s="14"/>
      <c r="AE169" s="14"/>
      <c r="AT169" s="256" t="s">
        <v>153</v>
      </c>
      <c r="AU169" s="256" t="s">
        <v>88</v>
      </c>
      <c r="AV169" s="14" t="s">
        <v>88</v>
      </c>
      <c r="AW169" s="14" t="s">
        <v>4</v>
      </c>
      <c r="AX169" s="14" t="s">
        <v>86</v>
      </c>
      <c r="AY169" s="256" t="s">
        <v>133</v>
      </c>
    </row>
    <row r="170" spans="1:65" s="2" customFormat="1" ht="16.5" customHeight="1">
      <c r="A170" s="39"/>
      <c r="B170" s="40"/>
      <c r="C170" s="216" t="s">
        <v>204</v>
      </c>
      <c r="D170" s="216" t="s">
        <v>135</v>
      </c>
      <c r="E170" s="217" t="s">
        <v>205</v>
      </c>
      <c r="F170" s="218" t="s">
        <v>206</v>
      </c>
      <c r="G170" s="219" t="s">
        <v>161</v>
      </c>
      <c r="H170" s="220">
        <v>6.279</v>
      </c>
      <c r="I170" s="221"/>
      <c r="J170" s="221"/>
      <c r="K170" s="222">
        <f>ROUND(P170*H170,2)</f>
        <v>0</v>
      </c>
      <c r="L170" s="223"/>
      <c r="M170" s="45"/>
      <c r="N170" s="224" t="s">
        <v>1</v>
      </c>
      <c r="O170" s="225" t="s">
        <v>45</v>
      </c>
      <c r="P170" s="226">
        <f>I170+J170</f>
        <v>0</v>
      </c>
      <c r="Q170" s="226">
        <f>ROUND(I170*H170,2)</f>
        <v>0</v>
      </c>
      <c r="R170" s="226">
        <f>ROUND(J170*H170,2)</f>
        <v>0</v>
      </c>
      <c r="S170" s="92"/>
      <c r="T170" s="227">
        <f>S170*H170</f>
        <v>0</v>
      </c>
      <c r="U170" s="227">
        <v>0</v>
      </c>
      <c r="V170" s="227">
        <f>U170*H170</f>
        <v>0</v>
      </c>
      <c r="W170" s="227">
        <v>0</v>
      </c>
      <c r="X170" s="228">
        <f>W170*H170</f>
        <v>0</v>
      </c>
      <c r="Y170" s="39"/>
      <c r="Z170" s="39"/>
      <c r="AA170" s="39"/>
      <c r="AB170" s="39"/>
      <c r="AC170" s="39"/>
      <c r="AD170" s="39"/>
      <c r="AE170" s="39"/>
      <c r="AR170" s="229" t="s">
        <v>139</v>
      </c>
      <c r="AT170" s="229" t="s">
        <v>135</v>
      </c>
      <c r="AU170" s="229" t="s">
        <v>88</v>
      </c>
      <c r="AY170" s="18" t="s">
        <v>133</v>
      </c>
      <c r="BE170" s="230">
        <f>IF(O170="základní",K170,0)</f>
        <v>0</v>
      </c>
      <c r="BF170" s="230">
        <f>IF(O170="snížená",K170,0)</f>
        <v>0</v>
      </c>
      <c r="BG170" s="230">
        <f>IF(O170="zákl. přenesená",K170,0)</f>
        <v>0</v>
      </c>
      <c r="BH170" s="230">
        <f>IF(O170="sníž. přenesená",K170,0)</f>
        <v>0</v>
      </c>
      <c r="BI170" s="230">
        <f>IF(O170="nulová",K170,0)</f>
        <v>0</v>
      </c>
      <c r="BJ170" s="18" t="s">
        <v>86</v>
      </c>
      <c r="BK170" s="230">
        <f>ROUND(P170*H170,2)</f>
        <v>0</v>
      </c>
      <c r="BL170" s="18" t="s">
        <v>139</v>
      </c>
      <c r="BM170" s="229" t="s">
        <v>207</v>
      </c>
    </row>
    <row r="171" spans="1:47" s="2" customFormat="1" ht="12">
      <c r="A171" s="39"/>
      <c r="B171" s="40"/>
      <c r="C171" s="41"/>
      <c r="D171" s="231" t="s">
        <v>141</v>
      </c>
      <c r="E171" s="41"/>
      <c r="F171" s="232" t="s">
        <v>208</v>
      </c>
      <c r="G171" s="41"/>
      <c r="H171" s="41"/>
      <c r="I171" s="233"/>
      <c r="J171" s="233"/>
      <c r="K171" s="41"/>
      <c r="L171" s="41"/>
      <c r="M171" s="45"/>
      <c r="N171" s="234"/>
      <c r="O171" s="235"/>
      <c r="P171" s="92"/>
      <c r="Q171" s="92"/>
      <c r="R171" s="92"/>
      <c r="S171" s="92"/>
      <c r="T171" s="92"/>
      <c r="U171" s="92"/>
      <c r="V171" s="92"/>
      <c r="W171" s="92"/>
      <c r="X171" s="93"/>
      <c r="Y171" s="39"/>
      <c r="Z171" s="39"/>
      <c r="AA171" s="39"/>
      <c r="AB171" s="39"/>
      <c r="AC171" s="39"/>
      <c r="AD171" s="39"/>
      <c r="AE171" s="39"/>
      <c r="AT171" s="18" t="s">
        <v>141</v>
      </c>
      <c r="AU171" s="18" t="s">
        <v>88</v>
      </c>
    </row>
    <row r="172" spans="1:51" s="13" customFormat="1" ht="12">
      <c r="A172" s="13"/>
      <c r="B172" s="236"/>
      <c r="C172" s="237"/>
      <c r="D172" s="231" t="s">
        <v>153</v>
      </c>
      <c r="E172" s="238" t="s">
        <v>1</v>
      </c>
      <c r="F172" s="239" t="s">
        <v>209</v>
      </c>
      <c r="G172" s="237"/>
      <c r="H172" s="238" t="s">
        <v>1</v>
      </c>
      <c r="I172" s="240"/>
      <c r="J172" s="240"/>
      <c r="K172" s="237"/>
      <c r="L172" s="237"/>
      <c r="M172" s="241"/>
      <c r="N172" s="242"/>
      <c r="O172" s="243"/>
      <c r="P172" s="243"/>
      <c r="Q172" s="243"/>
      <c r="R172" s="243"/>
      <c r="S172" s="243"/>
      <c r="T172" s="243"/>
      <c r="U172" s="243"/>
      <c r="V172" s="243"/>
      <c r="W172" s="243"/>
      <c r="X172" s="244"/>
      <c r="Y172" s="13"/>
      <c r="Z172" s="13"/>
      <c r="AA172" s="13"/>
      <c r="AB172" s="13"/>
      <c r="AC172" s="13"/>
      <c r="AD172" s="13"/>
      <c r="AE172" s="13"/>
      <c r="AT172" s="245" t="s">
        <v>153</v>
      </c>
      <c r="AU172" s="245" t="s">
        <v>88</v>
      </c>
      <c r="AV172" s="13" t="s">
        <v>86</v>
      </c>
      <c r="AW172" s="13" t="s">
        <v>5</v>
      </c>
      <c r="AX172" s="13" t="s">
        <v>82</v>
      </c>
      <c r="AY172" s="245" t="s">
        <v>133</v>
      </c>
    </row>
    <row r="173" spans="1:51" s="14" customFormat="1" ht="12">
      <c r="A173" s="14"/>
      <c r="B173" s="246"/>
      <c r="C173" s="247"/>
      <c r="D173" s="231" t="s">
        <v>153</v>
      </c>
      <c r="E173" s="248" t="s">
        <v>1</v>
      </c>
      <c r="F173" s="249" t="s">
        <v>210</v>
      </c>
      <c r="G173" s="247"/>
      <c r="H173" s="250">
        <v>98.996</v>
      </c>
      <c r="I173" s="251"/>
      <c r="J173" s="251"/>
      <c r="K173" s="247"/>
      <c r="L173" s="247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14"/>
      <c r="Z173" s="14"/>
      <c r="AA173" s="14"/>
      <c r="AB173" s="14"/>
      <c r="AC173" s="14"/>
      <c r="AD173" s="14"/>
      <c r="AE173" s="14"/>
      <c r="AT173" s="256" t="s">
        <v>153</v>
      </c>
      <c r="AU173" s="256" t="s">
        <v>88</v>
      </c>
      <c r="AV173" s="14" t="s">
        <v>88</v>
      </c>
      <c r="AW173" s="14" t="s">
        <v>5</v>
      </c>
      <c r="AX173" s="14" t="s">
        <v>82</v>
      </c>
      <c r="AY173" s="256" t="s">
        <v>133</v>
      </c>
    </row>
    <row r="174" spans="1:51" s="13" customFormat="1" ht="12">
      <c r="A174" s="13"/>
      <c r="B174" s="236"/>
      <c r="C174" s="237"/>
      <c r="D174" s="231" t="s">
        <v>153</v>
      </c>
      <c r="E174" s="238" t="s">
        <v>1</v>
      </c>
      <c r="F174" s="239" t="s">
        <v>211</v>
      </c>
      <c r="G174" s="237"/>
      <c r="H174" s="238" t="s">
        <v>1</v>
      </c>
      <c r="I174" s="240"/>
      <c r="J174" s="240"/>
      <c r="K174" s="237"/>
      <c r="L174" s="237"/>
      <c r="M174" s="241"/>
      <c r="N174" s="242"/>
      <c r="O174" s="243"/>
      <c r="P174" s="243"/>
      <c r="Q174" s="243"/>
      <c r="R174" s="243"/>
      <c r="S174" s="243"/>
      <c r="T174" s="243"/>
      <c r="U174" s="243"/>
      <c r="V174" s="243"/>
      <c r="W174" s="243"/>
      <c r="X174" s="244"/>
      <c r="Y174" s="13"/>
      <c r="Z174" s="13"/>
      <c r="AA174" s="13"/>
      <c r="AB174" s="13"/>
      <c r="AC174" s="13"/>
      <c r="AD174" s="13"/>
      <c r="AE174" s="13"/>
      <c r="AT174" s="245" t="s">
        <v>153</v>
      </c>
      <c r="AU174" s="245" t="s">
        <v>88</v>
      </c>
      <c r="AV174" s="13" t="s">
        <v>86</v>
      </c>
      <c r="AW174" s="13" t="s">
        <v>5</v>
      </c>
      <c r="AX174" s="13" t="s">
        <v>82</v>
      </c>
      <c r="AY174" s="245" t="s">
        <v>133</v>
      </c>
    </row>
    <row r="175" spans="1:51" s="14" customFormat="1" ht="12">
      <c r="A175" s="14"/>
      <c r="B175" s="246"/>
      <c r="C175" s="247"/>
      <c r="D175" s="231" t="s">
        <v>153</v>
      </c>
      <c r="E175" s="248" t="s">
        <v>1</v>
      </c>
      <c r="F175" s="249" t="s">
        <v>212</v>
      </c>
      <c r="G175" s="247"/>
      <c r="H175" s="250">
        <v>-79.842</v>
      </c>
      <c r="I175" s="251"/>
      <c r="J175" s="251"/>
      <c r="K175" s="247"/>
      <c r="L175" s="247"/>
      <c r="M175" s="252"/>
      <c r="N175" s="253"/>
      <c r="O175" s="254"/>
      <c r="P175" s="254"/>
      <c r="Q175" s="254"/>
      <c r="R175" s="254"/>
      <c r="S175" s="254"/>
      <c r="T175" s="254"/>
      <c r="U175" s="254"/>
      <c r="V175" s="254"/>
      <c r="W175" s="254"/>
      <c r="X175" s="255"/>
      <c r="Y175" s="14"/>
      <c r="Z175" s="14"/>
      <c r="AA175" s="14"/>
      <c r="AB175" s="14"/>
      <c r="AC175" s="14"/>
      <c r="AD175" s="14"/>
      <c r="AE175" s="14"/>
      <c r="AT175" s="256" t="s">
        <v>153</v>
      </c>
      <c r="AU175" s="256" t="s">
        <v>88</v>
      </c>
      <c r="AV175" s="14" t="s">
        <v>88</v>
      </c>
      <c r="AW175" s="14" t="s">
        <v>5</v>
      </c>
      <c r="AX175" s="14" t="s">
        <v>82</v>
      </c>
      <c r="AY175" s="256" t="s">
        <v>133</v>
      </c>
    </row>
    <row r="176" spans="1:51" s="13" customFormat="1" ht="12">
      <c r="A176" s="13"/>
      <c r="B176" s="236"/>
      <c r="C176" s="237"/>
      <c r="D176" s="231" t="s">
        <v>153</v>
      </c>
      <c r="E176" s="238" t="s">
        <v>1</v>
      </c>
      <c r="F176" s="239" t="s">
        <v>213</v>
      </c>
      <c r="G176" s="237"/>
      <c r="H176" s="238" t="s">
        <v>1</v>
      </c>
      <c r="I176" s="240"/>
      <c r="J176" s="240"/>
      <c r="K176" s="237"/>
      <c r="L176" s="237"/>
      <c r="M176" s="241"/>
      <c r="N176" s="242"/>
      <c r="O176" s="243"/>
      <c r="P176" s="243"/>
      <c r="Q176" s="243"/>
      <c r="R176" s="243"/>
      <c r="S176" s="243"/>
      <c r="T176" s="243"/>
      <c r="U176" s="243"/>
      <c r="V176" s="243"/>
      <c r="W176" s="243"/>
      <c r="X176" s="244"/>
      <c r="Y176" s="13"/>
      <c r="Z176" s="13"/>
      <c r="AA176" s="13"/>
      <c r="AB176" s="13"/>
      <c r="AC176" s="13"/>
      <c r="AD176" s="13"/>
      <c r="AE176" s="13"/>
      <c r="AT176" s="245" t="s">
        <v>153</v>
      </c>
      <c r="AU176" s="245" t="s">
        <v>88</v>
      </c>
      <c r="AV176" s="13" t="s">
        <v>86</v>
      </c>
      <c r="AW176" s="13" t="s">
        <v>5</v>
      </c>
      <c r="AX176" s="13" t="s">
        <v>82</v>
      </c>
      <c r="AY176" s="245" t="s">
        <v>133</v>
      </c>
    </row>
    <row r="177" spans="1:51" s="14" customFormat="1" ht="12">
      <c r="A177" s="14"/>
      <c r="B177" s="246"/>
      <c r="C177" s="247"/>
      <c r="D177" s="231" t="s">
        <v>153</v>
      </c>
      <c r="E177" s="248" t="s">
        <v>1</v>
      </c>
      <c r="F177" s="249" t="s">
        <v>214</v>
      </c>
      <c r="G177" s="247"/>
      <c r="H177" s="250">
        <v>-9.6</v>
      </c>
      <c r="I177" s="251"/>
      <c r="J177" s="251"/>
      <c r="K177" s="247"/>
      <c r="L177" s="247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4"/>
      <c r="Z177" s="14"/>
      <c r="AA177" s="14"/>
      <c r="AB177" s="14"/>
      <c r="AC177" s="14"/>
      <c r="AD177" s="14"/>
      <c r="AE177" s="14"/>
      <c r="AT177" s="256" t="s">
        <v>153</v>
      </c>
      <c r="AU177" s="256" t="s">
        <v>88</v>
      </c>
      <c r="AV177" s="14" t="s">
        <v>88</v>
      </c>
      <c r="AW177" s="14" t="s">
        <v>5</v>
      </c>
      <c r="AX177" s="14" t="s">
        <v>82</v>
      </c>
      <c r="AY177" s="256" t="s">
        <v>133</v>
      </c>
    </row>
    <row r="178" spans="1:51" s="13" customFormat="1" ht="12">
      <c r="A178" s="13"/>
      <c r="B178" s="236"/>
      <c r="C178" s="237"/>
      <c r="D178" s="231" t="s">
        <v>153</v>
      </c>
      <c r="E178" s="238" t="s">
        <v>1</v>
      </c>
      <c r="F178" s="239" t="s">
        <v>215</v>
      </c>
      <c r="G178" s="237"/>
      <c r="H178" s="238" t="s">
        <v>1</v>
      </c>
      <c r="I178" s="240"/>
      <c r="J178" s="240"/>
      <c r="K178" s="237"/>
      <c r="L178" s="237"/>
      <c r="M178" s="241"/>
      <c r="N178" s="242"/>
      <c r="O178" s="243"/>
      <c r="P178" s="243"/>
      <c r="Q178" s="243"/>
      <c r="R178" s="243"/>
      <c r="S178" s="243"/>
      <c r="T178" s="243"/>
      <c r="U178" s="243"/>
      <c r="V178" s="243"/>
      <c r="W178" s="243"/>
      <c r="X178" s="244"/>
      <c r="Y178" s="13"/>
      <c r="Z178" s="13"/>
      <c r="AA178" s="13"/>
      <c r="AB178" s="13"/>
      <c r="AC178" s="13"/>
      <c r="AD178" s="13"/>
      <c r="AE178" s="13"/>
      <c r="AT178" s="245" t="s">
        <v>153</v>
      </c>
      <c r="AU178" s="245" t="s">
        <v>88</v>
      </c>
      <c r="AV178" s="13" t="s">
        <v>86</v>
      </c>
      <c r="AW178" s="13" t="s">
        <v>5</v>
      </c>
      <c r="AX178" s="13" t="s">
        <v>82</v>
      </c>
      <c r="AY178" s="245" t="s">
        <v>133</v>
      </c>
    </row>
    <row r="179" spans="1:51" s="14" customFormat="1" ht="12">
      <c r="A179" s="14"/>
      <c r="B179" s="246"/>
      <c r="C179" s="247"/>
      <c r="D179" s="231" t="s">
        <v>153</v>
      </c>
      <c r="E179" s="248" t="s">
        <v>1</v>
      </c>
      <c r="F179" s="249" t="s">
        <v>216</v>
      </c>
      <c r="G179" s="247"/>
      <c r="H179" s="250">
        <v>-0.406</v>
      </c>
      <c r="I179" s="251"/>
      <c r="J179" s="251"/>
      <c r="K179" s="247"/>
      <c r="L179" s="247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4"/>
      <c r="Z179" s="14"/>
      <c r="AA179" s="14"/>
      <c r="AB179" s="14"/>
      <c r="AC179" s="14"/>
      <c r="AD179" s="14"/>
      <c r="AE179" s="14"/>
      <c r="AT179" s="256" t="s">
        <v>153</v>
      </c>
      <c r="AU179" s="256" t="s">
        <v>88</v>
      </c>
      <c r="AV179" s="14" t="s">
        <v>88</v>
      </c>
      <c r="AW179" s="14" t="s">
        <v>5</v>
      </c>
      <c r="AX179" s="14" t="s">
        <v>82</v>
      </c>
      <c r="AY179" s="256" t="s">
        <v>133</v>
      </c>
    </row>
    <row r="180" spans="1:51" s="13" customFormat="1" ht="12">
      <c r="A180" s="13"/>
      <c r="B180" s="236"/>
      <c r="C180" s="237"/>
      <c r="D180" s="231" t="s">
        <v>153</v>
      </c>
      <c r="E180" s="238" t="s">
        <v>1</v>
      </c>
      <c r="F180" s="239" t="s">
        <v>217</v>
      </c>
      <c r="G180" s="237"/>
      <c r="H180" s="238" t="s">
        <v>1</v>
      </c>
      <c r="I180" s="240"/>
      <c r="J180" s="240"/>
      <c r="K180" s="237"/>
      <c r="L180" s="237"/>
      <c r="M180" s="241"/>
      <c r="N180" s="242"/>
      <c r="O180" s="243"/>
      <c r="P180" s="243"/>
      <c r="Q180" s="243"/>
      <c r="R180" s="243"/>
      <c r="S180" s="243"/>
      <c r="T180" s="243"/>
      <c r="U180" s="243"/>
      <c r="V180" s="243"/>
      <c r="W180" s="243"/>
      <c r="X180" s="244"/>
      <c r="Y180" s="13"/>
      <c r="Z180" s="13"/>
      <c r="AA180" s="13"/>
      <c r="AB180" s="13"/>
      <c r="AC180" s="13"/>
      <c r="AD180" s="13"/>
      <c r="AE180" s="13"/>
      <c r="AT180" s="245" t="s">
        <v>153</v>
      </c>
      <c r="AU180" s="245" t="s">
        <v>88</v>
      </c>
      <c r="AV180" s="13" t="s">
        <v>86</v>
      </c>
      <c r="AW180" s="13" t="s">
        <v>5</v>
      </c>
      <c r="AX180" s="13" t="s">
        <v>82</v>
      </c>
      <c r="AY180" s="245" t="s">
        <v>133</v>
      </c>
    </row>
    <row r="181" spans="1:51" s="14" customFormat="1" ht="12">
      <c r="A181" s="14"/>
      <c r="B181" s="246"/>
      <c r="C181" s="247"/>
      <c r="D181" s="231" t="s">
        <v>153</v>
      </c>
      <c r="E181" s="248" t="s">
        <v>1</v>
      </c>
      <c r="F181" s="249" t="s">
        <v>218</v>
      </c>
      <c r="G181" s="247"/>
      <c r="H181" s="250">
        <v>-0.301</v>
      </c>
      <c r="I181" s="251"/>
      <c r="J181" s="251"/>
      <c r="K181" s="247"/>
      <c r="L181" s="247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4"/>
      <c r="Z181" s="14"/>
      <c r="AA181" s="14"/>
      <c r="AB181" s="14"/>
      <c r="AC181" s="14"/>
      <c r="AD181" s="14"/>
      <c r="AE181" s="14"/>
      <c r="AT181" s="256" t="s">
        <v>153</v>
      </c>
      <c r="AU181" s="256" t="s">
        <v>88</v>
      </c>
      <c r="AV181" s="14" t="s">
        <v>88</v>
      </c>
      <c r="AW181" s="14" t="s">
        <v>5</v>
      </c>
      <c r="AX181" s="14" t="s">
        <v>82</v>
      </c>
      <c r="AY181" s="256" t="s">
        <v>133</v>
      </c>
    </row>
    <row r="182" spans="1:51" s="13" customFormat="1" ht="12">
      <c r="A182" s="13"/>
      <c r="B182" s="236"/>
      <c r="C182" s="237"/>
      <c r="D182" s="231" t="s">
        <v>153</v>
      </c>
      <c r="E182" s="238" t="s">
        <v>1</v>
      </c>
      <c r="F182" s="239" t="s">
        <v>219</v>
      </c>
      <c r="G182" s="237"/>
      <c r="H182" s="238" t="s">
        <v>1</v>
      </c>
      <c r="I182" s="240"/>
      <c r="J182" s="240"/>
      <c r="K182" s="237"/>
      <c r="L182" s="237"/>
      <c r="M182" s="241"/>
      <c r="N182" s="242"/>
      <c r="O182" s="243"/>
      <c r="P182" s="243"/>
      <c r="Q182" s="243"/>
      <c r="R182" s="243"/>
      <c r="S182" s="243"/>
      <c r="T182" s="243"/>
      <c r="U182" s="243"/>
      <c r="V182" s="243"/>
      <c r="W182" s="243"/>
      <c r="X182" s="244"/>
      <c r="Y182" s="13"/>
      <c r="Z182" s="13"/>
      <c r="AA182" s="13"/>
      <c r="AB182" s="13"/>
      <c r="AC182" s="13"/>
      <c r="AD182" s="13"/>
      <c r="AE182" s="13"/>
      <c r="AT182" s="245" t="s">
        <v>153</v>
      </c>
      <c r="AU182" s="245" t="s">
        <v>88</v>
      </c>
      <c r="AV182" s="13" t="s">
        <v>86</v>
      </c>
      <c r="AW182" s="13" t="s">
        <v>5</v>
      </c>
      <c r="AX182" s="13" t="s">
        <v>82</v>
      </c>
      <c r="AY182" s="245" t="s">
        <v>133</v>
      </c>
    </row>
    <row r="183" spans="1:51" s="14" customFormat="1" ht="12">
      <c r="A183" s="14"/>
      <c r="B183" s="246"/>
      <c r="C183" s="247"/>
      <c r="D183" s="231" t="s">
        <v>153</v>
      </c>
      <c r="E183" s="248" t="s">
        <v>1</v>
      </c>
      <c r="F183" s="249" t="s">
        <v>220</v>
      </c>
      <c r="G183" s="247"/>
      <c r="H183" s="250">
        <v>-2.568</v>
      </c>
      <c r="I183" s="251"/>
      <c r="J183" s="251"/>
      <c r="K183" s="247"/>
      <c r="L183" s="247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4"/>
      <c r="Z183" s="14"/>
      <c r="AA183" s="14"/>
      <c r="AB183" s="14"/>
      <c r="AC183" s="14"/>
      <c r="AD183" s="14"/>
      <c r="AE183" s="14"/>
      <c r="AT183" s="256" t="s">
        <v>153</v>
      </c>
      <c r="AU183" s="256" t="s">
        <v>88</v>
      </c>
      <c r="AV183" s="14" t="s">
        <v>88</v>
      </c>
      <c r="AW183" s="14" t="s">
        <v>5</v>
      </c>
      <c r="AX183" s="14" t="s">
        <v>82</v>
      </c>
      <c r="AY183" s="256" t="s">
        <v>133</v>
      </c>
    </row>
    <row r="184" spans="1:51" s="15" customFormat="1" ht="12">
      <c r="A184" s="15"/>
      <c r="B184" s="257"/>
      <c r="C184" s="258"/>
      <c r="D184" s="231" t="s">
        <v>153</v>
      </c>
      <c r="E184" s="259" t="s">
        <v>1</v>
      </c>
      <c r="F184" s="260" t="s">
        <v>158</v>
      </c>
      <c r="G184" s="258"/>
      <c r="H184" s="261">
        <v>6.278999999999996</v>
      </c>
      <c r="I184" s="262"/>
      <c r="J184" s="262"/>
      <c r="K184" s="258"/>
      <c r="L184" s="258"/>
      <c r="M184" s="263"/>
      <c r="N184" s="264"/>
      <c r="O184" s="265"/>
      <c r="P184" s="265"/>
      <c r="Q184" s="265"/>
      <c r="R184" s="265"/>
      <c r="S184" s="265"/>
      <c r="T184" s="265"/>
      <c r="U184" s="265"/>
      <c r="V184" s="265"/>
      <c r="W184" s="265"/>
      <c r="X184" s="266"/>
      <c r="Y184" s="15"/>
      <c r="Z184" s="15"/>
      <c r="AA184" s="15"/>
      <c r="AB184" s="15"/>
      <c r="AC184" s="15"/>
      <c r="AD184" s="15"/>
      <c r="AE184" s="15"/>
      <c r="AT184" s="267" t="s">
        <v>153</v>
      </c>
      <c r="AU184" s="267" t="s">
        <v>88</v>
      </c>
      <c r="AV184" s="15" t="s">
        <v>139</v>
      </c>
      <c r="AW184" s="15" t="s">
        <v>5</v>
      </c>
      <c r="AX184" s="15" t="s">
        <v>86</v>
      </c>
      <c r="AY184" s="267" t="s">
        <v>133</v>
      </c>
    </row>
    <row r="185" spans="1:65" s="2" customFormat="1" ht="16.5" customHeight="1">
      <c r="A185" s="39"/>
      <c r="B185" s="40"/>
      <c r="C185" s="216" t="s">
        <v>221</v>
      </c>
      <c r="D185" s="216" t="s">
        <v>135</v>
      </c>
      <c r="E185" s="217" t="s">
        <v>222</v>
      </c>
      <c r="F185" s="218" t="s">
        <v>223</v>
      </c>
      <c r="G185" s="219" t="s">
        <v>161</v>
      </c>
      <c r="H185" s="220">
        <v>10.122</v>
      </c>
      <c r="I185" s="221"/>
      <c r="J185" s="221"/>
      <c r="K185" s="222">
        <f>ROUND(P185*H185,2)</f>
        <v>0</v>
      </c>
      <c r="L185" s="223"/>
      <c r="M185" s="45"/>
      <c r="N185" s="224" t="s">
        <v>1</v>
      </c>
      <c r="O185" s="225" t="s">
        <v>45</v>
      </c>
      <c r="P185" s="226">
        <f>I185+J185</f>
        <v>0</v>
      </c>
      <c r="Q185" s="226">
        <f>ROUND(I185*H185,2)</f>
        <v>0</v>
      </c>
      <c r="R185" s="226">
        <f>ROUND(J185*H185,2)</f>
        <v>0</v>
      </c>
      <c r="S185" s="92"/>
      <c r="T185" s="227">
        <f>S185*H185</f>
        <v>0</v>
      </c>
      <c r="U185" s="227">
        <v>0</v>
      </c>
      <c r="V185" s="227">
        <f>U185*H185</f>
        <v>0</v>
      </c>
      <c r="W185" s="227">
        <v>0</v>
      </c>
      <c r="X185" s="228">
        <f>W185*H185</f>
        <v>0</v>
      </c>
      <c r="Y185" s="39"/>
      <c r="Z185" s="39"/>
      <c r="AA185" s="39"/>
      <c r="AB185" s="39"/>
      <c r="AC185" s="39"/>
      <c r="AD185" s="39"/>
      <c r="AE185" s="39"/>
      <c r="AR185" s="229" t="s">
        <v>139</v>
      </c>
      <c r="AT185" s="229" t="s">
        <v>135</v>
      </c>
      <c r="AU185" s="229" t="s">
        <v>88</v>
      </c>
      <c r="AY185" s="18" t="s">
        <v>133</v>
      </c>
      <c r="BE185" s="230">
        <f>IF(O185="základní",K185,0)</f>
        <v>0</v>
      </c>
      <c r="BF185" s="230">
        <f>IF(O185="snížená",K185,0)</f>
        <v>0</v>
      </c>
      <c r="BG185" s="230">
        <f>IF(O185="zákl. přenesená",K185,0)</f>
        <v>0</v>
      </c>
      <c r="BH185" s="230">
        <f>IF(O185="sníž. přenesená",K185,0)</f>
        <v>0</v>
      </c>
      <c r="BI185" s="230">
        <f>IF(O185="nulová",K185,0)</f>
        <v>0</v>
      </c>
      <c r="BJ185" s="18" t="s">
        <v>86</v>
      </c>
      <c r="BK185" s="230">
        <f>ROUND(P185*H185,2)</f>
        <v>0</v>
      </c>
      <c r="BL185" s="18" t="s">
        <v>139</v>
      </c>
      <c r="BM185" s="229" t="s">
        <v>224</v>
      </c>
    </row>
    <row r="186" spans="1:47" s="2" customFormat="1" ht="12">
      <c r="A186" s="39"/>
      <c r="B186" s="40"/>
      <c r="C186" s="41"/>
      <c r="D186" s="231" t="s">
        <v>141</v>
      </c>
      <c r="E186" s="41"/>
      <c r="F186" s="232" t="s">
        <v>225</v>
      </c>
      <c r="G186" s="41"/>
      <c r="H186" s="41"/>
      <c r="I186" s="233"/>
      <c r="J186" s="233"/>
      <c r="K186" s="41"/>
      <c r="L186" s="41"/>
      <c r="M186" s="45"/>
      <c r="N186" s="234"/>
      <c r="O186" s="235"/>
      <c r="P186" s="92"/>
      <c r="Q186" s="92"/>
      <c r="R186" s="92"/>
      <c r="S186" s="92"/>
      <c r="T186" s="92"/>
      <c r="U186" s="92"/>
      <c r="V186" s="92"/>
      <c r="W186" s="92"/>
      <c r="X186" s="93"/>
      <c r="Y186" s="39"/>
      <c r="Z186" s="39"/>
      <c r="AA186" s="39"/>
      <c r="AB186" s="39"/>
      <c r="AC186" s="39"/>
      <c r="AD186" s="39"/>
      <c r="AE186" s="39"/>
      <c r="AT186" s="18" t="s">
        <v>141</v>
      </c>
      <c r="AU186" s="18" t="s">
        <v>88</v>
      </c>
    </row>
    <row r="187" spans="1:51" s="13" customFormat="1" ht="12">
      <c r="A187" s="13"/>
      <c r="B187" s="236"/>
      <c r="C187" s="237"/>
      <c r="D187" s="231" t="s">
        <v>153</v>
      </c>
      <c r="E187" s="238" t="s">
        <v>1</v>
      </c>
      <c r="F187" s="239" t="s">
        <v>226</v>
      </c>
      <c r="G187" s="237"/>
      <c r="H187" s="238" t="s">
        <v>1</v>
      </c>
      <c r="I187" s="240"/>
      <c r="J187" s="240"/>
      <c r="K187" s="237"/>
      <c r="L187" s="237"/>
      <c r="M187" s="241"/>
      <c r="N187" s="242"/>
      <c r="O187" s="243"/>
      <c r="P187" s="243"/>
      <c r="Q187" s="243"/>
      <c r="R187" s="243"/>
      <c r="S187" s="243"/>
      <c r="T187" s="243"/>
      <c r="U187" s="243"/>
      <c r="V187" s="243"/>
      <c r="W187" s="243"/>
      <c r="X187" s="244"/>
      <c r="Y187" s="13"/>
      <c r="Z187" s="13"/>
      <c r="AA187" s="13"/>
      <c r="AB187" s="13"/>
      <c r="AC187" s="13"/>
      <c r="AD187" s="13"/>
      <c r="AE187" s="13"/>
      <c r="AT187" s="245" t="s">
        <v>153</v>
      </c>
      <c r="AU187" s="245" t="s">
        <v>88</v>
      </c>
      <c r="AV187" s="13" t="s">
        <v>86</v>
      </c>
      <c r="AW187" s="13" t="s">
        <v>5</v>
      </c>
      <c r="AX187" s="13" t="s">
        <v>82</v>
      </c>
      <c r="AY187" s="245" t="s">
        <v>133</v>
      </c>
    </row>
    <row r="188" spans="1:51" s="14" customFormat="1" ht="12">
      <c r="A188" s="14"/>
      <c r="B188" s="246"/>
      <c r="C188" s="247"/>
      <c r="D188" s="231" t="s">
        <v>153</v>
      </c>
      <c r="E188" s="248" t="s">
        <v>1</v>
      </c>
      <c r="F188" s="249" t="s">
        <v>227</v>
      </c>
      <c r="G188" s="247"/>
      <c r="H188" s="250">
        <v>10.528</v>
      </c>
      <c r="I188" s="251"/>
      <c r="J188" s="251"/>
      <c r="K188" s="247"/>
      <c r="L188" s="247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4"/>
      <c r="Z188" s="14"/>
      <c r="AA188" s="14"/>
      <c r="AB188" s="14"/>
      <c r="AC188" s="14"/>
      <c r="AD188" s="14"/>
      <c r="AE188" s="14"/>
      <c r="AT188" s="256" t="s">
        <v>153</v>
      </c>
      <c r="AU188" s="256" t="s">
        <v>88</v>
      </c>
      <c r="AV188" s="14" t="s">
        <v>88</v>
      </c>
      <c r="AW188" s="14" t="s">
        <v>5</v>
      </c>
      <c r="AX188" s="14" t="s">
        <v>82</v>
      </c>
      <c r="AY188" s="256" t="s">
        <v>133</v>
      </c>
    </row>
    <row r="189" spans="1:51" s="13" customFormat="1" ht="12">
      <c r="A189" s="13"/>
      <c r="B189" s="236"/>
      <c r="C189" s="237"/>
      <c r="D189" s="231" t="s">
        <v>153</v>
      </c>
      <c r="E189" s="238" t="s">
        <v>1</v>
      </c>
      <c r="F189" s="239" t="s">
        <v>215</v>
      </c>
      <c r="G189" s="237"/>
      <c r="H189" s="238" t="s">
        <v>1</v>
      </c>
      <c r="I189" s="240"/>
      <c r="J189" s="240"/>
      <c r="K189" s="237"/>
      <c r="L189" s="237"/>
      <c r="M189" s="241"/>
      <c r="N189" s="242"/>
      <c r="O189" s="243"/>
      <c r="P189" s="243"/>
      <c r="Q189" s="243"/>
      <c r="R189" s="243"/>
      <c r="S189" s="243"/>
      <c r="T189" s="243"/>
      <c r="U189" s="243"/>
      <c r="V189" s="243"/>
      <c r="W189" s="243"/>
      <c r="X189" s="244"/>
      <c r="Y189" s="13"/>
      <c r="Z189" s="13"/>
      <c r="AA189" s="13"/>
      <c r="AB189" s="13"/>
      <c r="AC189" s="13"/>
      <c r="AD189" s="13"/>
      <c r="AE189" s="13"/>
      <c r="AT189" s="245" t="s">
        <v>153</v>
      </c>
      <c r="AU189" s="245" t="s">
        <v>88</v>
      </c>
      <c r="AV189" s="13" t="s">
        <v>86</v>
      </c>
      <c r="AW189" s="13" t="s">
        <v>5</v>
      </c>
      <c r="AX189" s="13" t="s">
        <v>82</v>
      </c>
      <c r="AY189" s="245" t="s">
        <v>133</v>
      </c>
    </row>
    <row r="190" spans="1:51" s="14" customFormat="1" ht="12">
      <c r="A190" s="14"/>
      <c r="B190" s="246"/>
      <c r="C190" s="247"/>
      <c r="D190" s="231" t="s">
        <v>153</v>
      </c>
      <c r="E190" s="248" t="s">
        <v>1</v>
      </c>
      <c r="F190" s="249" t="s">
        <v>228</v>
      </c>
      <c r="G190" s="247"/>
      <c r="H190" s="250">
        <v>-0.406</v>
      </c>
      <c r="I190" s="251"/>
      <c r="J190" s="251"/>
      <c r="K190" s="247"/>
      <c r="L190" s="247"/>
      <c r="M190" s="252"/>
      <c r="N190" s="253"/>
      <c r="O190" s="254"/>
      <c r="P190" s="254"/>
      <c r="Q190" s="254"/>
      <c r="R190" s="254"/>
      <c r="S190" s="254"/>
      <c r="T190" s="254"/>
      <c r="U190" s="254"/>
      <c r="V190" s="254"/>
      <c r="W190" s="254"/>
      <c r="X190" s="255"/>
      <c r="Y190" s="14"/>
      <c r="Z190" s="14"/>
      <c r="AA190" s="14"/>
      <c r="AB190" s="14"/>
      <c r="AC190" s="14"/>
      <c r="AD190" s="14"/>
      <c r="AE190" s="14"/>
      <c r="AT190" s="256" t="s">
        <v>153</v>
      </c>
      <c r="AU190" s="256" t="s">
        <v>88</v>
      </c>
      <c r="AV190" s="14" t="s">
        <v>88</v>
      </c>
      <c r="AW190" s="14" t="s">
        <v>5</v>
      </c>
      <c r="AX190" s="14" t="s">
        <v>82</v>
      </c>
      <c r="AY190" s="256" t="s">
        <v>133</v>
      </c>
    </row>
    <row r="191" spans="1:51" s="15" customFormat="1" ht="12">
      <c r="A191" s="15"/>
      <c r="B191" s="257"/>
      <c r="C191" s="258"/>
      <c r="D191" s="231" t="s">
        <v>153</v>
      </c>
      <c r="E191" s="259" t="s">
        <v>1</v>
      </c>
      <c r="F191" s="260" t="s">
        <v>158</v>
      </c>
      <c r="G191" s="258"/>
      <c r="H191" s="261">
        <v>10.122</v>
      </c>
      <c r="I191" s="262"/>
      <c r="J191" s="262"/>
      <c r="K191" s="258"/>
      <c r="L191" s="258"/>
      <c r="M191" s="263"/>
      <c r="N191" s="264"/>
      <c r="O191" s="265"/>
      <c r="P191" s="265"/>
      <c r="Q191" s="265"/>
      <c r="R191" s="265"/>
      <c r="S191" s="265"/>
      <c r="T191" s="265"/>
      <c r="U191" s="265"/>
      <c r="V191" s="265"/>
      <c r="W191" s="265"/>
      <c r="X191" s="266"/>
      <c r="Y191" s="15"/>
      <c r="Z191" s="15"/>
      <c r="AA191" s="15"/>
      <c r="AB191" s="15"/>
      <c r="AC191" s="15"/>
      <c r="AD191" s="15"/>
      <c r="AE191" s="15"/>
      <c r="AT191" s="267" t="s">
        <v>153</v>
      </c>
      <c r="AU191" s="267" t="s">
        <v>88</v>
      </c>
      <c r="AV191" s="15" t="s">
        <v>139</v>
      </c>
      <c r="AW191" s="15" t="s">
        <v>5</v>
      </c>
      <c r="AX191" s="15" t="s">
        <v>86</v>
      </c>
      <c r="AY191" s="267" t="s">
        <v>133</v>
      </c>
    </row>
    <row r="192" spans="1:65" s="2" customFormat="1" ht="16.5" customHeight="1">
      <c r="A192" s="39"/>
      <c r="B192" s="40"/>
      <c r="C192" s="268" t="s">
        <v>229</v>
      </c>
      <c r="D192" s="268" t="s">
        <v>230</v>
      </c>
      <c r="E192" s="269" t="s">
        <v>231</v>
      </c>
      <c r="F192" s="270" t="s">
        <v>232</v>
      </c>
      <c r="G192" s="271" t="s">
        <v>198</v>
      </c>
      <c r="H192" s="272">
        <v>17.207</v>
      </c>
      <c r="I192" s="273"/>
      <c r="J192" s="274"/>
      <c r="K192" s="275">
        <f>ROUND(P192*H192,2)</f>
        <v>0</v>
      </c>
      <c r="L192" s="274"/>
      <c r="M192" s="276"/>
      <c r="N192" s="277" t="s">
        <v>1</v>
      </c>
      <c r="O192" s="225" t="s">
        <v>45</v>
      </c>
      <c r="P192" s="226">
        <f>I192+J192</f>
        <v>0</v>
      </c>
      <c r="Q192" s="226">
        <f>ROUND(I192*H192,2)</f>
        <v>0</v>
      </c>
      <c r="R192" s="226">
        <f>ROUND(J192*H192,2)</f>
        <v>0</v>
      </c>
      <c r="S192" s="92"/>
      <c r="T192" s="227">
        <f>S192*H192</f>
        <v>0</v>
      </c>
      <c r="U192" s="227">
        <v>1</v>
      </c>
      <c r="V192" s="227">
        <f>U192*H192</f>
        <v>17.207</v>
      </c>
      <c r="W192" s="227">
        <v>0</v>
      </c>
      <c r="X192" s="228">
        <f>W192*H192</f>
        <v>0</v>
      </c>
      <c r="Y192" s="39"/>
      <c r="Z192" s="39"/>
      <c r="AA192" s="39"/>
      <c r="AB192" s="39"/>
      <c r="AC192" s="39"/>
      <c r="AD192" s="39"/>
      <c r="AE192" s="39"/>
      <c r="AR192" s="229" t="s">
        <v>188</v>
      </c>
      <c r="AT192" s="229" t="s">
        <v>230</v>
      </c>
      <c r="AU192" s="229" t="s">
        <v>88</v>
      </c>
      <c r="AY192" s="18" t="s">
        <v>133</v>
      </c>
      <c r="BE192" s="230">
        <f>IF(O192="základní",K192,0)</f>
        <v>0</v>
      </c>
      <c r="BF192" s="230">
        <f>IF(O192="snížená",K192,0)</f>
        <v>0</v>
      </c>
      <c r="BG192" s="230">
        <f>IF(O192="zákl. přenesená",K192,0)</f>
        <v>0</v>
      </c>
      <c r="BH192" s="230">
        <f>IF(O192="sníž. přenesená",K192,0)</f>
        <v>0</v>
      </c>
      <c r="BI192" s="230">
        <f>IF(O192="nulová",K192,0)</f>
        <v>0</v>
      </c>
      <c r="BJ192" s="18" t="s">
        <v>86</v>
      </c>
      <c r="BK192" s="230">
        <f>ROUND(P192*H192,2)</f>
        <v>0</v>
      </c>
      <c r="BL192" s="18" t="s">
        <v>139</v>
      </c>
      <c r="BM192" s="229" t="s">
        <v>233</v>
      </c>
    </row>
    <row r="193" spans="1:47" s="2" customFormat="1" ht="12">
      <c r="A193" s="39"/>
      <c r="B193" s="40"/>
      <c r="C193" s="41"/>
      <c r="D193" s="231" t="s">
        <v>141</v>
      </c>
      <c r="E193" s="41"/>
      <c r="F193" s="232" t="s">
        <v>232</v>
      </c>
      <c r="G193" s="41"/>
      <c r="H193" s="41"/>
      <c r="I193" s="233"/>
      <c r="J193" s="233"/>
      <c r="K193" s="41"/>
      <c r="L193" s="41"/>
      <c r="M193" s="45"/>
      <c r="N193" s="234"/>
      <c r="O193" s="235"/>
      <c r="P193" s="92"/>
      <c r="Q193" s="92"/>
      <c r="R193" s="92"/>
      <c r="S193" s="92"/>
      <c r="T193" s="92"/>
      <c r="U193" s="92"/>
      <c r="V193" s="92"/>
      <c r="W193" s="92"/>
      <c r="X193" s="93"/>
      <c r="Y193" s="39"/>
      <c r="Z193" s="39"/>
      <c r="AA193" s="39"/>
      <c r="AB193" s="39"/>
      <c r="AC193" s="39"/>
      <c r="AD193" s="39"/>
      <c r="AE193" s="39"/>
      <c r="AT193" s="18" t="s">
        <v>141</v>
      </c>
      <c r="AU193" s="18" t="s">
        <v>88</v>
      </c>
    </row>
    <row r="194" spans="1:51" s="13" customFormat="1" ht="12">
      <c r="A194" s="13"/>
      <c r="B194" s="236"/>
      <c r="C194" s="237"/>
      <c r="D194" s="231" t="s">
        <v>153</v>
      </c>
      <c r="E194" s="238" t="s">
        <v>1</v>
      </c>
      <c r="F194" s="239" t="s">
        <v>226</v>
      </c>
      <c r="G194" s="237"/>
      <c r="H194" s="238" t="s">
        <v>1</v>
      </c>
      <c r="I194" s="240"/>
      <c r="J194" s="240"/>
      <c r="K194" s="237"/>
      <c r="L194" s="237"/>
      <c r="M194" s="241"/>
      <c r="N194" s="242"/>
      <c r="O194" s="243"/>
      <c r="P194" s="243"/>
      <c r="Q194" s="243"/>
      <c r="R194" s="243"/>
      <c r="S194" s="243"/>
      <c r="T194" s="243"/>
      <c r="U194" s="243"/>
      <c r="V194" s="243"/>
      <c r="W194" s="243"/>
      <c r="X194" s="244"/>
      <c r="Y194" s="13"/>
      <c r="Z194" s="13"/>
      <c r="AA194" s="13"/>
      <c r="AB194" s="13"/>
      <c r="AC194" s="13"/>
      <c r="AD194" s="13"/>
      <c r="AE194" s="13"/>
      <c r="AT194" s="245" t="s">
        <v>153</v>
      </c>
      <c r="AU194" s="245" t="s">
        <v>88</v>
      </c>
      <c r="AV194" s="13" t="s">
        <v>86</v>
      </c>
      <c r="AW194" s="13" t="s">
        <v>5</v>
      </c>
      <c r="AX194" s="13" t="s">
        <v>82</v>
      </c>
      <c r="AY194" s="245" t="s">
        <v>133</v>
      </c>
    </row>
    <row r="195" spans="1:51" s="14" customFormat="1" ht="12">
      <c r="A195" s="14"/>
      <c r="B195" s="246"/>
      <c r="C195" s="247"/>
      <c r="D195" s="231" t="s">
        <v>153</v>
      </c>
      <c r="E195" s="248" t="s">
        <v>1</v>
      </c>
      <c r="F195" s="249" t="s">
        <v>234</v>
      </c>
      <c r="G195" s="247"/>
      <c r="H195" s="250">
        <v>10.122</v>
      </c>
      <c r="I195" s="251"/>
      <c r="J195" s="251"/>
      <c r="K195" s="247"/>
      <c r="L195" s="247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4"/>
      <c r="Z195" s="14"/>
      <c r="AA195" s="14"/>
      <c r="AB195" s="14"/>
      <c r="AC195" s="14"/>
      <c r="AD195" s="14"/>
      <c r="AE195" s="14"/>
      <c r="AT195" s="256" t="s">
        <v>153</v>
      </c>
      <c r="AU195" s="256" t="s">
        <v>88</v>
      </c>
      <c r="AV195" s="14" t="s">
        <v>88</v>
      </c>
      <c r="AW195" s="14" t="s">
        <v>5</v>
      </c>
      <c r="AX195" s="14" t="s">
        <v>82</v>
      </c>
      <c r="AY195" s="256" t="s">
        <v>133</v>
      </c>
    </row>
    <row r="196" spans="1:51" s="14" customFormat="1" ht="12">
      <c r="A196" s="14"/>
      <c r="B196" s="246"/>
      <c r="C196" s="247"/>
      <c r="D196" s="231" t="s">
        <v>153</v>
      </c>
      <c r="E196" s="247"/>
      <c r="F196" s="249" t="s">
        <v>235</v>
      </c>
      <c r="G196" s="247"/>
      <c r="H196" s="250">
        <v>17.207</v>
      </c>
      <c r="I196" s="251"/>
      <c r="J196" s="251"/>
      <c r="K196" s="247"/>
      <c r="L196" s="247"/>
      <c r="M196" s="252"/>
      <c r="N196" s="253"/>
      <c r="O196" s="254"/>
      <c r="P196" s="254"/>
      <c r="Q196" s="254"/>
      <c r="R196" s="254"/>
      <c r="S196" s="254"/>
      <c r="T196" s="254"/>
      <c r="U196" s="254"/>
      <c r="V196" s="254"/>
      <c r="W196" s="254"/>
      <c r="X196" s="255"/>
      <c r="Y196" s="14"/>
      <c r="Z196" s="14"/>
      <c r="AA196" s="14"/>
      <c r="AB196" s="14"/>
      <c r="AC196" s="14"/>
      <c r="AD196" s="14"/>
      <c r="AE196" s="14"/>
      <c r="AT196" s="256" t="s">
        <v>153</v>
      </c>
      <c r="AU196" s="256" t="s">
        <v>88</v>
      </c>
      <c r="AV196" s="14" t="s">
        <v>88</v>
      </c>
      <c r="AW196" s="14" t="s">
        <v>4</v>
      </c>
      <c r="AX196" s="14" t="s">
        <v>86</v>
      </c>
      <c r="AY196" s="256" t="s">
        <v>133</v>
      </c>
    </row>
    <row r="197" spans="1:65" s="2" customFormat="1" ht="21.75" customHeight="1">
      <c r="A197" s="39"/>
      <c r="B197" s="40"/>
      <c r="C197" s="216" t="s">
        <v>236</v>
      </c>
      <c r="D197" s="216" t="s">
        <v>135</v>
      </c>
      <c r="E197" s="217" t="s">
        <v>237</v>
      </c>
      <c r="F197" s="218" t="s">
        <v>238</v>
      </c>
      <c r="G197" s="219" t="s">
        <v>161</v>
      </c>
      <c r="H197" s="220">
        <v>69.72</v>
      </c>
      <c r="I197" s="221"/>
      <c r="J197" s="221"/>
      <c r="K197" s="222">
        <f>ROUND(P197*H197,2)</f>
        <v>0</v>
      </c>
      <c r="L197" s="223"/>
      <c r="M197" s="45"/>
      <c r="N197" s="224" t="s">
        <v>1</v>
      </c>
      <c r="O197" s="225" t="s">
        <v>45</v>
      </c>
      <c r="P197" s="226">
        <f>I197+J197</f>
        <v>0</v>
      </c>
      <c r="Q197" s="226">
        <f>ROUND(I197*H197,2)</f>
        <v>0</v>
      </c>
      <c r="R197" s="226">
        <f>ROUND(J197*H197,2)</f>
        <v>0</v>
      </c>
      <c r="S197" s="92"/>
      <c r="T197" s="227">
        <f>S197*H197</f>
        <v>0</v>
      </c>
      <c r="U197" s="227">
        <v>0</v>
      </c>
      <c r="V197" s="227">
        <f>U197*H197</f>
        <v>0</v>
      </c>
      <c r="W197" s="227">
        <v>0</v>
      </c>
      <c r="X197" s="228">
        <f>W197*H197</f>
        <v>0</v>
      </c>
      <c r="Y197" s="39"/>
      <c r="Z197" s="39"/>
      <c r="AA197" s="39"/>
      <c r="AB197" s="39"/>
      <c r="AC197" s="39"/>
      <c r="AD197" s="39"/>
      <c r="AE197" s="39"/>
      <c r="AR197" s="229" t="s">
        <v>139</v>
      </c>
      <c r="AT197" s="229" t="s">
        <v>135</v>
      </c>
      <c r="AU197" s="229" t="s">
        <v>88</v>
      </c>
      <c r="AY197" s="18" t="s">
        <v>133</v>
      </c>
      <c r="BE197" s="230">
        <f>IF(O197="základní",K197,0)</f>
        <v>0</v>
      </c>
      <c r="BF197" s="230">
        <f>IF(O197="snížená",K197,0)</f>
        <v>0</v>
      </c>
      <c r="BG197" s="230">
        <f>IF(O197="zákl. přenesená",K197,0)</f>
        <v>0</v>
      </c>
      <c r="BH197" s="230">
        <f>IF(O197="sníž. přenesená",K197,0)</f>
        <v>0</v>
      </c>
      <c r="BI197" s="230">
        <f>IF(O197="nulová",K197,0)</f>
        <v>0</v>
      </c>
      <c r="BJ197" s="18" t="s">
        <v>86</v>
      </c>
      <c r="BK197" s="230">
        <f>ROUND(P197*H197,2)</f>
        <v>0</v>
      </c>
      <c r="BL197" s="18" t="s">
        <v>139</v>
      </c>
      <c r="BM197" s="229" t="s">
        <v>239</v>
      </c>
    </row>
    <row r="198" spans="1:47" s="2" customFormat="1" ht="12">
      <c r="A198" s="39"/>
      <c r="B198" s="40"/>
      <c r="C198" s="41"/>
      <c r="D198" s="231" t="s">
        <v>141</v>
      </c>
      <c r="E198" s="41"/>
      <c r="F198" s="232" t="s">
        <v>240</v>
      </c>
      <c r="G198" s="41"/>
      <c r="H198" s="41"/>
      <c r="I198" s="233"/>
      <c r="J198" s="233"/>
      <c r="K198" s="41"/>
      <c r="L198" s="41"/>
      <c r="M198" s="45"/>
      <c r="N198" s="234"/>
      <c r="O198" s="235"/>
      <c r="P198" s="92"/>
      <c r="Q198" s="92"/>
      <c r="R198" s="92"/>
      <c r="S198" s="92"/>
      <c r="T198" s="92"/>
      <c r="U198" s="92"/>
      <c r="V198" s="92"/>
      <c r="W198" s="92"/>
      <c r="X198" s="93"/>
      <c r="Y198" s="39"/>
      <c r="Z198" s="39"/>
      <c r="AA198" s="39"/>
      <c r="AB198" s="39"/>
      <c r="AC198" s="39"/>
      <c r="AD198" s="39"/>
      <c r="AE198" s="39"/>
      <c r="AT198" s="18" t="s">
        <v>141</v>
      </c>
      <c r="AU198" s="18" t="s">
        <v>88</v>
      </c>
    </row>
    <row r="199" spans="1:51" s="13" customFormat="1" ht="12">
      <c r="A199" s="13"/>
      <c r="B199" s="236"/>
      <c r="C199" s="237"/>
      <c r="D199" s="231" t="s">
        <v>153</v>
      </c>
      <c r="E199" s="238" t="s">
        <v>1</v>
      </c>
      <c r="F199" s="239" t="s">
        <v>241</v>
      </c>
      <c r="G199" s="237"/>
      <c r="H199" s="238" t="s">
        <v>1</v>
      </c>
      <c r="I199" s="240"/>
      <c r="J199" s="240"/>
      <c r="K199" s="237"/>
      <c r="L199" s="237"/>
      <c r="M199" s="241"/>
      <c r="N199" s="242"/>
      <c r="O199" s="243"/>
      <c r="P199" s="243"/>
      <c r="Q199" s="243"/>
      <c r="R199" s="243"/>
      <c r="S199" s="243"/>
      <c r="T199" s="243"/>
      <c r="U199" s="243"/>
      <c r="V199" s="243"/>
      <c r="W199" s="243"/>
      <c r="X199" s="244"/>
      <c r="Y199" s="13"/>
      <c r="Z199" s="13"/>
      <c r="AA199" s="13"/>
      <c r="AB199" s="13"/>
      <c r="AC199" s="13"/>
      <c r="AD199" s="13"/>
      <c r="AE199" s="13"/>
      <c r="AT199" s="245" t="s">
        <v>153</v>
      </c>
      <c r="AU199" s="245" t="s">
        <v>88</v>
      </c>
      <c r="AV199" s="13" t="s">
        <v>86</v>
      </c>
      <c r="AW199" s="13" t="s">
        <v>5</v>
      </c>
      <c r="AX199" s="13" t="s">
        <v>82</v>
      </c>
      <c r="AY199" s="245" t="s">
        <v>133</v>
      </c>
    </row>
    <row r="200" spans="1:51" s="14" customFormat="1" ht="12">
      <c r="A200" s="14"/>
      <c r="B200" s="246"/>
      <c r="C200" s="247"/>
      <c r="D200" s="231" t="s">
        <v>153</v>
      </c>
      <c r="E200" s="248" t="s">
        <v>1</v>
      </c>
      <c r="F200" s="249" t="s">
        <v>242</v>
      </c>
      <c r="G200" s="247"/>
      <c r="H200" s="250">
        <v>83.24</v>
      </c>
      <c r="I200" s="251"/>
      <c r="J200" s="251"/>
      <c r="K200" s="247"/>
      <c r="L200" s="247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4"/>
      <c r="Z200" s="14"/>
      <c r="AA200" s="14"/>
      <c r="AB200" s="14"/>
      <c r="AC200" s="14"/>
      <c r="AD200" s="14"/>
      <c r="AE200" s="14"/>
      <c r="AT200" s="256" t="s">
        <v>153</v>
      </c>
      <c r="AU200" s="256" t="s">
        <v>88</v>
      </c>
      <c r="AV200" s="14" t="s">
        <v>88</v>
      </c>
      <c r="AW200" s="14" t="s">
        <v>5</v>
      </c>
      <c r="AX200" s="14" t="s">
        <v>82</v>
      </c>
      <c r="AY200" s="256" t="s">
        <v>133</v>
      </c>
    </row>
    <row r="201" spans="1:51" s="13" customFormat="1" ht="12">
      <c r="A201" s="13"/>
      <c r="B201" s="236"/>
      <c r="C201" s="237"/>
      <c r="D201" s="231" t="s">
        <v>153</v>
      </c>
      <c r="E201" s="238" t="s">
        <v>1</v>
      </c>
      <c r="F201" s="239" t="s">
        <v>243</v>
      </c>
      <c r="G201" s="237"/>
      <c r="H201" s="238" t="s">
        <v>1</v>
      </c>
      <c r="I201" s="240"/>
      <c r="J201" s="240"/>
      <c r="K201" s="237"/>
      <c r="L201" s="237"/>
      <c r="M201" s="241"/>
      <c r="N201" s="242"/>
      <c r="O201" s="243"/>
      <c r="P201" s="243"/>
      <c r="Q201" s="243"/>
      <c r="R201" s="243"/>
      <c r="S201" s="243"/>
      <c r="T201" s="243"/>
      <c r="U201" s="243"/>
      <c r="V201" s="243"/>
      <c r="W201" s="243"/>
      <c r="X201" s="244"/>
      <c r="Y201" s="13"/>
      <c r="Z201" s="13"/>
      <c r="AA201" s="13"/>
      <c r="AB201" s="13"/>
      <c r="AC201" s="13"/>
      <c r="AD201" s="13"/>
      <c r="AE201" s="13"/>
      <c r="AT201" s="245" t="s">
        <v>153</v>
      </c>
      <c r="AU201" s="245" t="s">
        <v>88</v>
      </c>
      <c r="AV201" s="13" t="s">
        <v>86</v>
      </c>
      <c r="AW201" s="13" t="s">
        <v>5</v>
      </c>
      <c r="AX201" s="13" t="s">
        <v>82</v>
      </c>
      <c r="AY201" s="245" t="s">
        <v>133</v>
      </c>
    </row>
    <row r="202" spans="1:51" s="14" customFormat="1" ht="12">
      <c r="A202" s="14"/>
      <c r="B202" s="246"/>
      <c r="C202" s="247"/>
      <c r="D202" s="231" t="s">
        <v>153</v>
      </c>
      <c r="E202" s="248" t="s">
        <v>1</v>
      </c>
      <c r="F202" s="249" t="s">
        <v>244</v>
      </c>
      <c r="G202" s="247"/>
      <c r="H202" s="250">
        <v>-3.92</v>
      </c>
      <c r="I202" s="251"/>
      <c r="J202" s="251"/>
      <c r="K202" s="247"/>
      <c r="L202" s="247"/>
      <c r="M202" s="252"/>
      <c r="N202" s="253"/>
      <c r="O202" s="254"/>
      <c r="P202" s="254"/>
      <c r="Q202" s="254"/>
      <c r="R202" s="254"/>
      <c r="S202" s="254"/>
      <c r="T202" s="254"/>
      <c r="U202" s="254"/>
      <c r="V202" s="254"/>
      <c r="W202" s="254"/>
      <c r="X202" s="255"/>
      <c r="Y202" s="14"/>
      <c r="Z202" s="14"/>
      <c r="AA202" s="14"/>
      <c r="AB202" s="14"/>
      <c r="AC202" s="14"/>
      <c r="AD202" s="14"/>
      <c r="AE202" s="14"/>
      <c r="AT202" s="256" t="s">
        <v>153</v>
      </c>
      <c r="AU202" s="256" t="s">
        <v>88</v>
      </c>
      <c r="AV202" s="14" t="s">
        <v>88</v>
      </c>
      <c r="AW202" s="14" t="s">
        <v>5</v>
      </c>
      <c r="AX202" s="14" t="s">
        <v>82</v>
      </c>
      <c r="AY202" s="256" t="s">
        <v>133</v>
      </c>
    </row>
    <row r="203" spans="1:51" s="13" customFormat="1" ht="12">
      <c r="A203" s="13"/>
      <c r="B203" s="236"/>
      <c r="C203" s="237"/>
      <c r="D203" s="231" t="s">
        <v>153</v>
      </c>
      <c r="E203" s="238" t="s">
        <v>1</v>
      </c>
      <c r="F203" s="239" t="s">
        <v>213</v>
      </c>
      <c r="G203" s="237"/>
      <c r="H203" s="238" t="s">
        <v>1</v>
      </c>
      <c r="I203" s="240"/>
      <c r="J203" s="240"/>
      <c r="K203" s="237"/>
      <c r="L203" s="237"/>
      <c r="M203" s="241"/>
      <c r="N203" s="242"/>
      <c r="O203" s="243"/>
      <c r="P203" s="243"/>
      <c r="Q203" s="243"/>
      <c r="R203" s="243"/>
      <c r="S203" s="243"/>
      <c r="T203" s="243"/>
      <c r="U203" s="243"/>
      <c r="V203" s="243"/>
      <c r="W203" s="243"/>
      <c r="X203" s="244"/>
      <c r="Y203" s="13"/>
      <c r="Z203" s="13"/>
      <c r="AA203" s="13"/>
      <c r="AB203" s="13"/>
      <c r="AC203" s="13"/>
      <c r="AD203" s="13"/>
      <c r="AE203" s="13"/>
      <c r="AT203" s="245" t="s">
        <v>153</v>
      </c>
      <c r="AU203" s="245" t="s">
        <v>88</v>
      </c>
      <c r="AV203" s="13" t="s">
        <v>86</v>
      </c>
      <c r="AW203" s="13" t="s">
        <v>5</v>
      </c>
      <c r="AX203" s="13" t="s">
        <v>82</v>
      </c>
      <c r="AY203" s="245" t="s">
        <v>133</v>
      </c>
    </row>
    <row r="204" spans="1:51" s="14" customFormat="1" ht="12">
      <c r="A204" s="14"/>
      <c r="B204" s="246"/>
      <c r="C204" s="247"/>
      <c r="D204" s="231" t="s">
        <v>153</v>
      </c>
      <c r="E204" s="248" t="s">
        <v>1</v>
      </c>
      <c r="F204" s="249" t="s">
        <v>214</v>
      </c>
      <c r="G204" s="247"/>
      <c r="H204" s="250">
        <v>-9.6</v>
      </c>
      <c r="I204" s="251"/>
      <c r="J204" s="251"/>
      <c r="K204" s="247"/>
      <c r="L204" s="247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4"/>
      <c r="Z204" s="14"/>
      <c r="AA204" s="14"/>
      <c r="AB204" s="14"/>
      <c r="AC204" s="14"/>
      <c r="AD204" s="14"/>
      <c r="AE204" s="14"/>
      <c r="AT204" s="256" t="s">
        <v>153</v>
      </c>
      <c r="AU204" s="256" t="s">
        <v>88</v>
      </c>
      <c r="AV204" s="14" t="s">
        <v>88</v>
      </c>
      <c r="AW204" s="14" t="s">
        <v>5</v>
      </c>
      <c r="AX204" s="14" t="s">
        <v>82</v>
      </c>
      <c r="AY204" s="256" t="s">
        <v>133</v>
      </c>
    </row>
    <row r="205" spans="1:51" s="15" customFormat="1" ht="12">
      <c r="A205" s="15"/>
      <c r="B205" s="257"/>
      <c r="C205" s="258"/>
      <c r="D205" s="231" t="s">
        <v>153</v>
      </c>
      <c r="E205" s="259" t="s">
        <v>1</v>
      </c>
      <c r="F205" s="260" t="s">
        <v>158</v>
      </c>
      <c r="G205" s="258"/>
      <c r="H205" s="261">
        <v>69.72</v>
      </c>
      <c r="I205" s="262"/>
      <c r="J205" s="262"/>
      <c r="K205" s="258"/>
      <c r="L205" s="258"/>
      <c r="M205" s="263"/>
      <c r="N205" s="264"/>
      <c r="O205" s="265"/>
      <c r="P205" s="265"/>
      <c r="Q205" s="265"/>
      <c r="R205" s="265"/>
      <c r="S205" s="265"/>
      <c r="T205" s="265"/>
      <c r="U205" s="265"/>
      <c r="V205" s="265"/>
      <c r="W205" s="265"/>
      <c r="X205" s="266"/>
      <c r="Y205" s="15"/>
      <c r="Z205" s="15"/>
      <c r="AA205" s="15"/>
      <c r="AB205" s="15"/>
      <c r="AC205" s="15"/>
      <c r="AD205" s="15"/>
      <c r="AE205" s="15"/>
      <c r="AT205" s="267" t="s">
        <v>153</v>
      </c>
      <c r="AU205" s="267" t="s">
        <v>88</v>
      </c>
      <c r="AV205" s="15" t="s">
        <v>139</v>
      </c>
      <c r="AW205" s="15" t="s">
        <v>5</v>
      </c>
      <c r="AX205" s="15" t="s">
        <v>86</v>
      </c>
      <c r="AY205" s="267" t="s">
        <v>133</v>
      </c>
    </row>
    <row r="206" spans="1:65" s="2" customFormat="1" ht="16.5" customHeight="1">
      <c r="A206" s="39"/>
      <c r="B206" s="40"/>
      <c r="C206" s="268" t="s">
        <v>245</v>
      </c>
      <c r="D206" s="268" t="s">
        <v>230</v>
      </c>
      <c r="E206" s="269" t="s">
        <v>246</v>
      </c>
      <c r="F206" s="270" t="s">
        <v>247</v>
      </c>
      <c r="G206" s="271" t="s">
        <v>198</v>
      </c>
      <c r="H206" s="272">
        <v>97.608</v>
      </c>
      <c r="I206" s="273"/>
      <c r="J206" s="274"/>
      <c r="K206" s="275">
        <f>ROUND(P206*H206,2)</f>
        <v>0</v>
      </c>
      <c r="L206" s="274"/>
      <c r="M206" s="276"/>
      <c r="N206" s="277" t="s">
        <v>1</v>
      </c>
      <c r="O206" s="225" t="s">
        <v>45</v>
      </c>
      <c r="P206" s="226">
        <f>I206+J206</f>
        <v>0</v>
      </c>
      <c r="Q206" s="226">
        <f>ROUND(I206*H206,2)</f>
        <v>0</v>
      </c>
      <c r="R206" s="226">
        <f>ROUND(J206*H206,2)</f>
        <v>0</v>
      </c>
      <c r="S206" s="92"/>
      <c r="T206" s="227">
        <f>S206*H206</f>
        <v>0</v>
      </c>
      <c r="U206" s="227">
        <v>1</v>
      </c>
      <c r="V206" s="227">
        <f>U206*H206</f>
        <v>97.608</v>
      </c>
      <c r="W206" s="227">
        <v>0</v>
      </c>
      <c r="X206" s="228">
        <f>W206*H206</f>
        <v>0</v>
      </c>
      <c r="Y206" s="39"/>
      <c r="Z206" s="39"/>
      <c r="AA206" s="39"/>
      <c r="AB206" s="39"/>
      <c r="AC206" s="39"/>
      <c r="AD206" s="39"/>
      <c r="AE206" s="39"/>
      <c r="AR206" s="229" t="s">
        <v>188</v>
      </c>
      <c r="AT206" s="229" t="s">
        <v>230</v>
      </c>
      <c r="AU206" s="229" t="s">
        <v>88</v>
      </c>
      <c r="AY206" s="18" t="s">
        <v>133</v>
      </c>
      <c r="BE206" s="230">
        <f>IF(O206="základní",K206,0)</f>
        <v>0</v>
      </c>
      <c r="BF206" s="230">
        <f>IF(O206="snížená",K206,0)</f>
        <v>0</v>
      </c>
      <c r="BG206" s="230">
        <f>IF(O206="zákl. přenesená",K206,0)</f>
        <v>0</v>
      </c>
      <c r="BH206" s="230">
        <f>IF(O206="sníž. přenesená",K206,0)</f>
        <v>0</v>
      </c>
      <c r="BI206" s="230">
        <f>IF(O206="nulová",K206,0)</f>
        <v>0</v>
      </c>
      <c r="BJ206" s="18" t="s">
        <v>86</v>
      </c>
      <c r="BK206" s="230">
        <f>ROUND(P206*H206,2)</f>
        <v>0</v>
      </c>
      <c r="BL206" s="18" t="s">
        <v>139</v>
      </c>
      <c r="BM206" s="229" t="s">
        <v>248</v>
      </c>
    </row>
    <row r="207" spans="1:47" s="2" customFormat="1" ht="12">
      <c r="A207" s="39"/>
      <c r="B207" s="40"/>
      <c r="C207" s="41"/>
      <c r="D207" s="231" t="s">
        <v>141</v>
      </c>
      <c r="E207" s="41"/>
      <c r="F207" s="232" t="s">
        <v>247</v>
      </c>
      <c r="G207" s="41"/>
      <c r="H207" s="41"/>
      <c r="I207" s="233"/>
      <c r="J207" s="233"/>
      <c r="K207" s="41"/>
      <c r="L207" s="41"/>
      <c r="M207" s="45"/>
      <c r="N207" s="234"/>
      <c r="O207" s="235"/>
      <c r="P207" s="92"/>
      <c r="Q207" s="92"/>
      <c r="R207" s="92"/>
      <c r="S207" s="92"/>
      <c r="T207" s="92"/>
      <c r="U207" s="92"/>
      <c r="V207" s="92"/>
      <c r="W207" s="92"/>
      <c r="X207" s="93"/>
      <c r="Y207" s="39"/>
      <c r="Z207" s="39"/>
      <c r="AA207" s="39"/>
      <c r="AB207" s="39"/>
      <c r="AC207" s="39"/>
      <c r="AD207" s="39"/>
      <c r="AE207" s="39"/>
      <c r="AT207" s="18" t="s">
        <v>141</v>
      </c>
      <c r="AU207" s="18" t="s">
        <v>88</v>
      </c>
    </row>
    <row r="208" spans="1:51" s="13" customFormat="1" ht="12">
      <c r="A208" s="13"/>
      <c r="B208" s="236"/>
      <c r="C208" s="237"/>
      <c r="D208" s="231" t="s">
        <v>153</v>
      </c>
      <c r="E208" s="238" t="s">
        <v>1</v>
      </c>
      <c r="F208" s="239" t="s">
        <v>249</v>
      </c>
      <c r="G208" s="237"/>
      <c r="H208" s="238" t="s">
        <v>1</v>
      </c>
      <c r="I208" s="240"/>
      <c r="J208" s="240"/>
      <c r="K208" s="237"/>
      <c r="L208" s="237"/>
      <c r="M208" s="241"/>
      <c r="N208" s="242"/>
      <c r="O208" s="243"/>
      <c r="P208" s="243"/>
      <c r="Q208" s="243"/>
      <c r="R208" s="243"/>
      <c r="S208" s="243"/>
      <c r="T208" s="243"/>
      <c r="U208" s="243"/>
      <c r="V208" s="243"/>
      <c r="W208" s="243"/>
      <c r="X208" s="244"/>
      <c r="Y208" s="13"/>
      <c r="Z208" s="13"/>
      <c r="AA208" s="13"/>
      <c r="AB208" s="13"/>
      <c r="AC208" s="13"/>
      <c r="AD208" s="13"/>
      <c r="AE208" s="13"/>
      <c r="AT208" s="245" t="s">
        <v>153</v>
      </c>
      <c r="AU208" s="245" t="s">
        <v>88</v>
      </c>
      <c r="AV208" s="13" t="s">
        <v>86</v>
      </c>
      <c r="AW208" s="13" t="s">
        <v>5</v>
      </c>
      <c r="AX208" s="13" t="s">
        <v>82</v>
      </c>
      <c r="AY208" s="245" t="s">
        <v>133</v>
      </c>
    </row>
    <row r="209" spans="1:51" s="14" customFormat="1" ht="12">
      <c r="A209" s="14"/>
      <c r="B209" s="246"/>
      <c r="C209" s="247"/>
      <c r="D209" s="231" t="s">
        <v>153</v>
      </c>
      <c r="E209" s="248" t="s">
        <v>1</v>
      </c>
      <c r="F209" s="249" t="s">
        <v>250</v>
      </c>
      <c r="G209" s="247"/>
      <c r="H209" s="250">
        <v>69.72</v>
      </c>
      <c r="I209" s="251"/>
      <c r="J209" s="251"/>
      <c r="K209" s="247"/>
      <c r="L209" s="247"/>
      <c r="M209" s="252"/>
      <c r="N209" s="253"/>
      <c r="O209" s="254"/>
      <c r="P209" s="254"/>
      <c r="Q209" s="254"/>
      <c r="R209" s="254"/>
      <c r="S209" s="254"/>
      <c r="T209" s="254"/>
      <c r="U209" s="254"/>
      <c r="V209" s="254"/>
      <c r="W209" s="254"/>
      <c r="X209" s="255"/>
      <c r="Y209" s="14"/>
      <c r="Z209" s="14"/>
      <c r="AA209" s="14"/>
      <c r="AB209" s="14"/>
      <c r="AC209" s="14"/>
      <c r="AD209" s="14"/>
      <c r="AE209" s="14"/>
      <c r="AT209" s="256" t="s">
        <v>153</v>
      </c>
      <c r="AU209" s="256" t="s">
        <v>88</v>
      </c>
      <c r="AV209" s="14" t="s">
        <v>88</v>
      </c>
      <c r="AW209" s="14" t="s">
        <v>5</v>
      </c>
      <c r="AX209" s="14" t="s">
        <v>86</v>
      </c>
      <c r="AY209" s="256" t="s">
        <v>133</v>
      </c>
    </row>
    <row r="210" spans="1:51" s="14" customFormat="1" ht="12">
      <c r="A210" s="14"/>
      <c r="B210" s="246"/>
      <c r="C210" s="247"/>
      <c r="D210" s="231" t="s">
        <v>153</v>
      </c>
      <c r="E210" s="247"/>
      <c r="F210" s="249" t="s">
        <v>251</v>
      </c>
      <c r="G210" s="247"/>
      <c r="H210" s="250">
        <v>97.608</v>
      </c>
      <c r="I210" s="251"/>
      <c r="J210" s="251"/>
      <c r="K210" s="247"/>
      <c r="L210" s="247"/>
      <c r="M210" s="252"/>
      <c r="N210" s="253"/>
      <c r="O210" s="254"/>
      <c r="P210" s="254"/>
      <c r="Q210" s="254"/>
      <c r="R210" s="254"/>
      <c r="S210" s="254"/>
      <c r="T210" s="254"/>
      <c r="U210" s="254"/>
      <c r="V210" s="254"/>
      <c r="W210" s="254"/>
      <c r="X210" s="255"/>
      <c r="Y210" s="14"/>
      <c r="Z210" s="14"/>
      <c r="AA210" s="14"/>
      <c r="AB210" s="14"/>
      <c r="AC210" s="14"/>
      <c r="AD210" s="14"/>
      <c r="AE210" s="14"/>
      <c r="AT210" s="256" t="s">
        <v>153</v>
      </c>
      <c r="AU210" s="256" t="s">
        <v>88</v>
      </c>
      <c r="AV210" s="14" t="s">
        <v>88</v>
      </c>
      <c r="AW210" s="14" t="s">
        <v>4</v>
      </c>
      <c r="AX210" s="14" t="s">
        <v>86</v>
      </c>
      <c r="AY210" s="256" t="s">
        <v>133</v>
      </c>
    </row>
    <row r="211" spans="1:65" s="2" customFormat="1" ht="16.5" customHeight="1">
      <c r="A211" s="39"/>
      <c r="B211" s="40"/>
      <c r="C211" s="216" t="s">
        <v>9</v>
      </c>
      <c r="D211" s="216" t="s">
        <v>135</v>
      </c>
      <c r="E211" s="217" t="s">
        <v>252</v>
      </c>
      <c r="F211" s="218" t="s">
        <v>253</v>
      </c>
      <c r="G211" s="219" t="s">
        <v>145</v>
      </c>
      <c r="H211" s="220">
        <v>83.829</v>
      </c>
      <c r="I211" s="221"/>
      <c r="J211" s="221"/>
      <c r="K211" s="222">
        <f>ROUND(P211*H211,2)</f>
        <v>0</v>
      </c>
      <c r="L211" s="223"/>
      <c r="M211" s="45"/>
      <c r="N211" s="224" t="s">
        <v>1</v>
      </c>
      <c r="O211" s="225" t="s">
        <v>45</v>
      </c>
      <c r="P211" s="226">
        <f>I211+J211</f>
        <v>0</v>
      </c>
      <c r="Q211" s="226">
        <f>ROUND(I211*H211,2)</f>
        <v>0</v>
      </c>
      <c r="R211" s="226">
        <f>ROUND(J211*H211,2)</f>
        <v>0</v>
      </c>
      <c r="S211" s="92"/>
      <c r="T211" s="227">
        <f>S211*H211</f>
        <v>0</v>
      </c>
      <c r="U211" s="227">
        <v>0</v>
      </c>
      <c r="V211" s="227">
        <f>U211*H211</f>
        <v>0</v>
      </c>
      <c r="W211" s="227">
        <v>0</v>
      </c>
      <c r="X211" s="228">
        <f>W211*H211</f>
        <v>0</v>
      </c>
      <c r="Y211" s="39"/>
      <c r="Z211" s="39"/>
      <c r="AA211" s="39"/>
      <c r="AB211" s="39"/>
      <c r="AC211" s="39"/>
      <c r="AD211" s="39"/>
      <c r="AE211" s="39"/>
      <c r="AR211" s="229" t="s">
        <v>139</v>
      </c>
      <c r="AT211" s="229" t="s">
        <v>135</v>
      </c>
      <c r="AU211" s="229" t="s">
        <v>88</v>
      </c>
      <c r="AY211" s="18" t="s">
        <v>133</v>
      </c>
      <c r="BE211" s="230">
        <f>IF(O211="základní",K211,0)</f>
        <v>0</v>
      </c>
      <c r="BF211" s="230">
        <f>IF(O211="snížená",K211,0)</f>
        <v>0</v>
      </c>
      <c r="BG211" s="230">
        <f>IF(O211="zákl. přenesená",K211,0)</f>
        <v>0</v>
      </c>
      <c r="BH211" s="230">
        <f>IF(O211="sníž. přenesená",K211,0)</f>
        <v>0</v>
      </c>
      <c r="BI211" s="230">
        <f>IF(O211="nulová",K211,0)</f>
        <v>0</v>
      </c>
      <c r="BJ211" s="18" t="s">
        <v>86</v>
      </c>
      <c r="BK211" s="230">
        <f>ROUND(P211*H211,2)</f>
        <v>0</v>
      </c>
      <c r="BL211" s="18" t="s">
        <v>139</v>
      </c>
      <c r="BM211" s="229" t="s">
        <v>254</v>
      </c>
    </row>
    <row r="212" spans="1:47" s="2" customFormat="1" ht="12">
      <c r="A212" s="39"/>
      <c r="B212" s="40"/>
      <c r="C212" s="41"/>
      <c r="D212" s="231" t="s">
        <v>141</v>
      </c>
      <c r="E212" s="41"/>
      <c r="F212" s="232" t="s">
        <v>255</v>
      </c>
      <c r="G212" s="41"/>
      <c r="H212" s="41"/>
      <c r="I212" s="233"/>
      <c r="J212" s="233"/>
      <c r="K212" s="41"/>
      <c r="L212" s="41"/>
      <c r="M212" s="45"/>
      <c r="N212" s="234"/>
      <c r="O212" s="235"/>
      <c r="P212" s="92"/>
      <c r="Q212" s="92"/>
      <c r="R212" s="92"/>
      <c r="S212" s="92"/>
      <c r="T212" s="92"/>
      <c r="U212" s="92"/>
      <c r="V212" s="92"/>
      <c r="W212" s="92"/>
      <c r="X212" s="93"/>
      <c r="Y212" s="39"/>
      <c r="Z212" s="39"/>
      <c r="AA212" s="39"/>
      <c r="AB212" s="39"/>
      <c r="AC212" s="39"/>
      <c r="AD212" s="39"/>
      <c r="AE212" s="39"/>
      <c r="AT212" s="18" t="s">
        <v>141</v>
      </c>
      <c r="AU212" s="18" t="s">
        <v>88</v>
      </c>
    </row>
    <row r="213" spans="1:51" s="13" customFormat="1" ht="12">
      <c r="A213" s="13"/>
      <c r="B213" s="236"/>
      <c r="C213" s="237"/>
      <c r="D213" s="231" t="s">
        <v>153</v>
      </c>
      <c r="E213" s="238" t="s">
        <v>1</v>
      </c>
      <c r="F213" s="239" t="s">
        <v>256</v>
      </c>
      <c r="G213" s="237"/>
      <c r="H213" s="238" t="s">
        <v>1</v>
      </c>
      <c r="I213" s="240"/>
      <c r="J213" s="240"/>
      <c r="K213" s="237"/>
      <c r="L213" s="237"/>
      <c r="M213" s="241"/>
      <c r="N213" s="242"/>
      <c r="O213" s="243"/>
      <c r="P213" s="243"/>
      <c r="Q213" s="243"/>
      <c r="R213" s="243"/>
      <c r="S213" s="243"/>
      <c r="T213" s="243"/>
      <c r="U213" s="243"/>
      <c r="V213" s="243"/>
      <c r="W213" s="243"/>
      <c r="X213" s="244"/>
      <c r="Y213" s="13"/>
      <c r="Z213" s="13"/>
      <c r="AA213" s="13"/>
      <c r="AB213" s="13"/>
      <c r="AC213" s="13"/>
      <c r="AD213" s="13"/>
      <c r="AE213" s="13"/>
      <c r="AT213" s="245" t="s">
        <v>153</v>
      </c>
      <c r="AU213" s="245" t="s">
        <v>88</v>
      </c>
      <c r="AV213" s="13" t="s">
        <v>86</v>
      </c>
      <c r="AW213" s="13" t="s">
        <v>5</v>
      </c>
      <c r="AX213" s="13" t="s">
        <v>82</v>
      </c>
      <c r="AY213" s="245" t="s">
        <v>133</v>
      </c>
    </row>
    <row r="214" spans="1:51" s="14" customFormat="1" ht="12">
      <c r="A214" s="14"/>
      <c r="B214" s="246"/>
      <c r="C214" s="247"/>
      <c r="D214" s="231" t="s">
        <v>153</v>
      </c>
      <c r="E214" s="248" t="s">
        <v>1</v>
      </c>
      <c r="F214" s="249" t="s">
        <v>257</v>
      </c>
      <c r="G214" s="247"/>
      <c r="H214" s="250">
        <v>83.829</v>
      </c>
      <c r="I214" s="251"/>
      <c r="J214" s="251"/>
      <c r="K214" s="247"/>
      <c r="L214" s="247"/>
      <c r="M214" s="252"/>
      <c r="N214" s="253"/>
      <c r="O214" s="254"/>
      <c r="P214" s="254"/>
      <c r="Q214" s="254"/>
      <c r="R214" s="254"/>
      <c r="S214" s="254"/>
      <c r="T214" s="254"/>
      <c r="U214" s="254"/>
      <c r="V214" s="254"/>
      <c r="W214" s="254"/>
      <c r="X214" s="255"/>
      <c r="Y214" s="14"/>
      <c r="Z214" s="14"/>
      <c r="AA214" s="14"/>
      <c r="AB214" s="14"/>
      <c r="AC214" s="14"/>
      <c r="AD214" s="14"/>
      <c r="AE214" s="14"/>
      <c r="AT214" s="256" t="s">
        <v>153</v>
      </c>
      <c r="AU214" s="256" t="s">
        <v>88</v>
      </c>
      <c r="AV214" s="14" t="s">
        <v>88</v>
      </c>
      <c r="AW214" s="14" t="s">
        <v>5</v>
      </c>
      <c r="AX214" s="14" t="s">
        <v>86</v>
      </c>
      <c r="AY214" s="256" t="s">
        <v>133</v>
      </c>
    </row>
    <row r="215" spans="1:65" s="2" customFormat="1" ht="16.5" customHeight="1">
      <c r="A215" s="39"/>
      <c r="B215" s="40"/>
      <c r="C215" s="216" t="s">
        <v>176</v>
      </c>
      <c r="D215" s="216" t="s">
        <v>135</v>
      </c>
      <c r="E215" s="217" t="s">
        <v>258</v>
      </c>
      <c r="F215" s="218" t="s">
        <v>259</v>
      </c>
      <c r="G215" s="219" t="s">
        <v>145</v>
      </c>
      <c r="H215" s="220">
        <v>40</v>
      </c>
      <c r="I215" s="221"/>
      <c r="J215" s="221"/>
      <c r="K215" s="222">
        <f>ROUND(P215*H215,2)</f>
        <v>0</v>
      </c>
      <c r="L215" s="223"/>
      <c r="M215" s="45"/>
      <c r="N215" s="224" t="s">
        <v>1</v>
      </c>
      <c r="O215" s="225" t="s">
        <v>45</v>
      </c>
      <c r="P215" s="226">
        <f>I215+J215</f>
        <v>0</v>
      </c>
      <c r="Q215" s="226">
        <f>ROUND(I215*H215,2)</f>
        <v>0</v>
      </c>
      <c r="R215" s="226">
        <f>ROUND(J215*H215,2)</f>
        <v>0</v>
      </c>
      <c r="S215" s="92"/>
      <c r="T215" s="227">
        <f>S215*H215</f>
        <v>0</v>
      </c>
      <c r="U215" s="227">
        <v>0</v>
      </c>
      <c r="V215" s="227">
        <f>U215*H215</f>
        <v>0</v>
      </c>
      <c r="W215" s="227">
        <v>0</v>
      </c>
      <c r="X215" s="228">
        <f>W215*H215</f>
        <v>0</v>
      </c>
      <c r="Y215" s="39"/>
      <c r="Z215" s="39"/>
      <c r="AA215" s="39"/>
      <c r="AB215" s="39"/>
      <c r="AC215" s="39"/>
      <c r="AD215" s="39"/>
      <c r="AE215" s="39"/>
      <c r="AR215" s="229" t="s">
        <v>139</v>
      </c>
      <c r="AT215" s="229" t="s">
        <v>135</v>
      </c>
      <c r="AU215" s="229" t="s">
        <v>88</v>
      </c>
      <c r="AY215" s="18" t="s">
        <v>133</v>
      </c>
      <c r="BE215" s="230">
        <f>IF(O215="základní",K215,0)</f>
        <v>0</v>
      </c>
      <c r="BF215" s="230">
        <f>IF(O215="snížená",K215,0)</f>
        <v>0</v>
      </c>
      <c r="BG215" s="230">
        <f>IF(O215="zákl. přenesená",K215,0)</f>
        <v>0</v>
      </c>
      <c r="BH215" s="230">
        <f>IF(O215="sníž. přenesená",K215,0)</f>
        <v>0</v>
      </c>
      <c r="BI215" s="230">
        <f>IF(O215="nulová",K215,0)</f>
        <v>0</v>
      </c>
      <c r="BJ215" s="18" t="s">
        <v>86</v>
      </c>
      <c r="BK215" s="230">
        <f>ROUND(P215*H215,2)</f>
        <v>0</v>
      </c>
      <c r="BL215" s="18" t="s">
        <v>139</v>
      </c>
      <c r="BM215" s="229" t="s">
        <v>260</v>
      </c>
    </row>
    <row r="216" spans="1:47" s="2" customFormat="1" ht="12">
      <c r="A216" s="39"/>
      <c r="B216" s="40"/>
      <c r="C216" s="41"/>
      <c r="D216" s="231" t="s">
        <v>141</v>
      </c>
      <c r="E216" s="41"/>
      <c r="F216" s="232" t="s">
        <v>261</v>
      </c>
      <c r="G216" s="41"/>
      <c r="H216" s="41"/>
      <c r="I216" s="233"/>
      <c r="J216" s="233"/>
      <c r="K216" s="41"/>
      <c r="L216" s="41"/>
      <c r="M216" s="45"/>
      <c r="N216" s="234"/>
      <c r="O216" s="235"/>
      <c r="P216" s="92"/>
      <c r="Q216" s="92"/>
      <c r="R216" s="92"/>
      <c r="S216" s="92"/>
      <c r="T216" s="92"/>
      <c r="U216" s="92"/>
      <c r="V216" s="92"/>
      <c r="W216" s="92"/>
      <c r="X216" s="93"/>
      <c r="Y216" s="39"/>
      <c r="Z216" s="39"/>
      <c r="AA216" s="39"/>
      <c r="AB216" s="39"/>
      <c r="AC216" s="39"/>
      <c r="AD216" s="39"/>
      <c r="AE216" s="39"/>
      <c r="AT216" s="18" t="s">
        <v>141</v>
      </c>
      <c r="AU216" s="18" t="s">
        <v>88</v>
      </c>
    </row>
    <row r="217" spans="1:65" s="2" customFormat="1" ht="16.5" customHeight="1">
      <c r="A217" s="39"/>
      <c r="B217" s="40"/>
      <c r="C217" s="216" t="s">
        <v>262</v>
      </c>
      <c r="D217" s="216" t="s">
        <v>135</v>
      </c>
      <c r="E217" s="217" t="s">
        <v>263</v>
      </c>
      <c r="F217" s="218" t="s">
        <v>264</v>
      </c>
      <c r="G217" s="219" t="s">
        <v>145</v>
      </c>
      <c r="H217" s="220">
        <v>40</v>
      </c>
      <c r="I217" s="221"/>
      <c r="J217" s="221"/>
      <c r="K217" s="222">
        <f>ROUND(P217*H217,2)</f>
        <v>0</v>
      </c>
      <c r="L217" s="223"/>
      <c r="M217" s="45"/>
      <c r="N217" s="224" t="s">
        <v>1</v>
      </c>
      <c r="O217" s="225" t="s">
        <v>45</v>
      </c>
      <c r="P217" s="226">
        <f>I217+J217</f>
        <v>0</v>
      </c>
      <c r="Q217" s="226">
        <f>ROUND(I217*H217,2)</f>
        <v>0</v>
      </c>
      <c r="R217" s="226">
        <f>ROUND(J217*H217,2)</f>
        <v>0</v>
      </c>
      <c r="S217" s="92"/>
      <c r="T217" s="227">
        <f>S217*H217</f>
        <v>0</v>
      </c>
      <c r="U217" s="227">
        <v>0</v>
      </c>
      <c r="V217" s="227">
        <f>U217*H217</f>
        <v>0</v>
      </c>
      <c r="W217" s="227">
        <v>0</v>
      </c>
      <c r="X217" s="228">
        <f>W217*H217</f>
        <v>0</v>
      </c>
      <c r="Y217" s="39"/>
      <c r="Z217" s="39"/>
      <c r="AA217" s="39"/>
      <c r="AB217" s="39"/>
      <c r="AC217" s="39"/>
      <c r="AD217" s="39"/>
      <c r="AE217" s="39"/>
      <c r="AR217" s="229" t="s">
        <v>139</v>
      </c>
      <c r="AT217" s="229" t="s">
        <v>135</v>
      </c>
      <c r="AU217" s="229" t="s">
        <v>88</v>
      </c>
      <c r="AY217" s="18" t="s">
        <v>133</v>
      </c>
      <c r="BE217" s="230">
        <f>IF(O217="základní",K217,0)</f>
        <v>0</v>
      </c>
      <c r="BF217" s="230">
        <f>IF(O217="snížená",K217,0)</f>
        <v>0</v>
      </c>
      <c r="BG217" s="230">
        <f>IF(O217="zákl. přenesená",K217,0)</f>
        <v>0</v>
      </c>
      <c r="BH217" s="230">
        <f>IF(O217="sníž. přenesená",K217,0)</f>
        <v>0</v>
      </c>
      <c r="BI217" s="230">
        <f>IF(O217="nulová",K217,0)</f>
        <v>0</v>
      </c>
      <c r="BJ217" s="18" t="s">
        <v>86</v>
      </c>
      <c r="BK217" s="230">
        <f>ROUND(P217*H217,2)</f>
        <v>0</v>
      </c>
      <c r="BL217" s="18" t="s">
        <v>139</v>
      </c>
      <c r="BM217" s="229" t="s">
        <v>265</v>
      </c>
    </row>
    <row r="218" spans="1:47" s="2" customFormat="1" ht="12">
      <c r="A218" s="39"/>
      <c r="B218" s="40"/>
      <c r="C218" s="41"/>
      <c r="D218" s="231" t="s">
        <v>141</v>
      </c>
      <c r="E218" s="41"/>
      <c r="F218" s="232" t="s">
        <v>266</v>
      </c>
      <c r="G218" s="41"/>
      <c r="H218" s="41"/>
      <c r="I218" s="233"/>
      <c r="J218" s="233"/>
      <c r="K218" s="41"/>
      <c r="L218" s="41"/>
      <c r="M218" s="45"/>
      <c r="N218" s="234"/>
      <c r="O218" s="235"/>
      <c r="P218" s="92"/>
      <c r="Q218" s="92"/>
      <c r="R218" s="92"/>
      <c r="S218" s="92"/>
      <c r="T218" s="92"/>
      <c r="U218" s="92"/>
      <c r="V218" s="92"/>
      <c r="W218" s="92"/>
      <c r="X218" s="93"/>
      <c r="Y218" s="39"/>
      <c r="Z218" s="39"/>
      <c r="AA218" s="39"/>
      <c r="AB218" s="39"/>
      <c r="AC218" s="39"/>
      <c r="AD218" s="39"/>
      <c r="AE218" s="39"/>
      <c r="AT218" s="18" t="s">
        <v>141</v>
      </c>
      <c r="AU218" s="18" t="s">
        <v>88</v>
      </c>
    </row>
    <row r="219" spans="1:63" s="12" customFormat="1" ht="22.8" customHeight="1">
      <c r="A219" s="12"/>
      <c r="B219" s="199"/>
      <c r="C219" s="200"/>
      <c r="D219" s="201" t="s">
        <v>81</v>
      </c>
      <c r="E219" s="214" t="s">
        <v>148</v>
      </c>
      <c r="F219" s="214" t="s">
        <v>267</v>
      </c>
      <c r="G219" s="200"/>
      <c r="H219" s="200"/>
      <c r="I219" s="203"/>
      <c r="J219" s="203"/>
      <c r="K219" s="215">
        <f>BK219</f>
        <v>0</v>
      </c>
      <c r="L219" s="200"/>
      <c r="M219" s="205"/>
      <c r="N219" s="206"/>
      <c r="O219" s="207"/>
      <c r="P219" s="207"/>
      <c r="Q219" s="208">
        <f>SUM(Q220:Q224)</f>
        <v>0</v>
      </c>
      <c r="R219" s="208">
        <f>SUM(R220:R224)</f>
        <v>0</v>
      </c>
      <c r="S219" s="207"/>
      <c r="T219" s="209">
        <f>SUM(T220:T224)</f>
        <v>0</v>
      </c>
      <c r="U219" s="207"/>
      <c r="V219" s="209">
        <f>SUM(V220:V224)</f>
        <v>12.06576</v>
      </c>
      <c r="W219" s="207"/>
      <c r="X219" s="210">
        <f>SUM(X220:X224)</f>
        <v>0</v>
      </c>
      <c r="Y219" s="12"/>
      <c r="Z219" s="12"/>
      <c r="AA219" s="12"/>
      <c r="AB219" s="12"/>
      <c r="AC219" s="12"/>
      <c r="AD219" s="12"/>
      <c r="AE219" s="12"/>
      <c r="AR219" s="211" t="s">
        <v>86</v>
      </c>
      <c r="AT219" s="212" t="s">
        <v>81</v>
      </c>
      <c r="AU219" s="212" t="s">
        <v>86</v>
      </c>
      <c r="AY219" s="211" t="s">
        <v>133</v>
      </c>
      <c r="BK219" s="213">
        <f>SUM(BK220:BK224)</f>
        <v>0</v>
      </c>
    </row>
    <row r="220" spans="1:65" s="2" customFormat="1" ht="21.75" customHeight="1">
      <c r="A220" s="39"/>
      <c r="B220" s="40"/>
      <c r="C220" s="216" t="s">
        <v>268</v>
      </c>
      <c r="D220" s="216" t="s">
        <v>135</v>
      </c>
      <c r="E220" s="217" t="s">
        <v>269</v>
      </c>
      <c r="F220" s="218" t="s">
        <v>270</v>
      </c>
      <c r="G220" s="219" t="s">
        <v>138</v>
      </c>
      <c r="H220" s="220">
        <v>6</v>
      </c>
      <c r="I220" s="221"/>
      <c r="J220" s="221"/>
      <c r="K220" s="222">
        <f>ROUND(P220*H220,2)</f>
        <v>0</v>
      </c>
      <c r="L220" s="223"/>
      <c r="M220" s="45"/>
      <c r="N220" s="224" t="s">
        <v>1</v>
      </c>
      <c r="O220" s="225" t="s">
        <v>45</v>
      </c>
      <c r="P220" s="226">
        <f>I220+J220</f>
        <v>0</v>
      </c>
      <c r="Q220" s="226">
        <f>ROUND(I220*H220,2)</f>
        <v>0</v>
      </c>
      <c r="R220" s="226">
        <f>ROUND(J220*H220,2)</f>
        <v>0</v>
      </c>
      <c r="S220" s="92"/>
      <c r="T220" s="227">
        <f>S220*H220</f>
        <v>0</v>
      </c>
      <c r="U220" s="227">
        <v>2.01096</v>
      </c>
      <c r="V220" s="227">
        <f>U220*H220</f>
        <v>12.06576</v>
      </c>
      <c r="W220" s="227">
        <v>0</v>
      </c>
      <c r="X220" s="228">
        <f>W220*H220</f>
        <v>0</v>
      </c>
      <c r="Y220" s="39"/>
      <c r="Z220" s="39"/>
      <c r="AA220" s="39"/>
      <c r="AB220" s="39"/>
      <c r="AC220" s="39"/>
      <c r="AD220" s="39"/>
      <c r="AE220" s="39"/>
      <c r="AR220" s="229" t="s">
        <v>139</v>
      </c>
      <c r="AT220" s="229" t="s">
        <v>135</v>
      </c>
      <c r="AU220" s="229" t="s">
        <v>88</v>
      </c>
      <c r="AY220" s="18" t="s">
        <v>133</v>
      </c>
      <c r="BE220" s="230">
        <f>IF(O220="základní",K220,0)</f>
        <v>0</v>
      </c>
      <c r="BF220" s="230">
        <f>IF(O220="snížená",K220,0)</f>
        <v>0</v>
      </c>
      <c r="BG220" s="230">
        <f>IF(O220="zákl. přenesená",K220,0)</f>
        <v>0</v>
      </c>
      <c r="BH220" s="230">
        <f>IF(O220="sníž. přenesená",K220,0)</f>
        <v>0</v>
      </c>
      <c r="BI220" s="230">
        <f>IF(O220="nulová",K220,0)</f>
        <v>0</v>
      </c>
      <c r="BJ220" s="18" t="s">
        <v>86</v>
      </c>
      <c r="BK220" s="230">
        <f>ROUND(P220*H220,2)</f>
        <v>0</v>
      </c>
      <c r="BL220" s="18" t="s">
        <v>139</v>
      </c>
      <c r="BM220" s="229" t="s">
        <v>271</v>
      </c>
    </row>
    <row r="221" spans="1:47" s="2" customFormat="1" ht="12">
      <c r="A221" s="39"/>
      <c r="B221" s="40"/>
      <c r="C221" s="41"/>
      <c r="D221" s="231" t="s">
        <v>141</v>
      </c>
      <c r="E221" s="41"/>
      <c r="F221" s="232" t="s">
        <v>272</v>
      </c>
      <c r="G221" s="41"/>
      <c r="H221" s="41"/>
      <c r="I221" s="233"/>
      <c r="J221" s="233"/>
      <c r="K221" s="41"/>
      <c r="L221" s="41"/>
      <c r="M221" s="45"/>
      <c r="N221" s="234"/>
      <c r="O221" s="235"/>
      <c r="P221" s="92"/>
      <c r="Q221" s="92"/>
      <c r="R221" s="92"/>
      <c r="S221" s="92"/>
      <c r="T221" s="92"/>
      <c r="U221" s="92"/>
      <c r="V221" s="92"/>
      <c r="W221" s="92"/>
      <c r="X221" s="93"/>
      <c r="Y221" s="39"/>
      <c r="Z221" s="39"/>
      <c r="AA221" s="39"/>
      <c r="AB221" s="39"/>
      <c r="AC221" s="39"/>
      <c r="AD221" s="39"/>
      <c r="AE221" s="39"/>
      <c r="AT221" s="18" t="s">
        <v>141</v>
      </c>
      <c r="AU221" s="18" t="s">
        <v>88</v>
      </c>
    </row>
    <row r="222" spans="1:51" s="13" customFormat="1" ht="12">
      <c r="A222" s="13"/>
      <c r="B222" s="236"/>
      <c r="C222" s="237"/>
      <c r="D222" s="231" t="s">
        <v>153</v>
      </c>
      <c r="E222" s="238" t="s">
        <v>1</v>
      </c>
      <c r="F222" s="239" t="s">
        <v>273</v>
      </c>
      <c r="G222" s="237"/>
      <c r="H222" s="238" t="s">
        <v>1</v>
      </c>
      <c r="I222" s="240"/>
      <c r="J222" s="240"/>
      <c r="K222" s="237"/>
      <c r="L222" s="237"/>
      <c r="M222" s="241"/>
      <c r="N222" s="242"/>
      <c r="O222" s="243"/>
      <c r="P222" s="243"/>
      <c r="Q222" s="243"/>
      <c r="R222" s="243"/>
      <c r="S222" s="243"/>
      <c r="T222" s="243"/>
      <c r="U222" s="243"/>
      <c r="V222" s="243"/>
      <c r="W222" s="243"/>
      <c r="X222" s="244"/>
      <c r="Y222" s="13"/>
      <c r="Z222" s="13"/>
      <c r="AA222" s="13"/>
      <c r="AB222" s="13"/>
      <c r="AC222" s="13"/>
      <c r="AD222" s="13"/>
      <c r="AE222" s="13"/>
      <c r="AT222" s="245" t="s">
        <v>153</v>
      </c>
      <c r="AU222" s="245" t="s">
        <v>88</v>
      </c>
      <c r="AV222" s="13" t="s">
        <v>86</v>
      </c>
      <c r="AW222" s="13" t="s">
        <v>5</v>
      </c>
      <c r="AX222" s="13" t="s">
        <v>82</v>
      </c>
      <c r="AY222" s="245" t="s">
        <v>133</v>
      </c>
    </row>
    <row r="223" spans="1:51" s="14" customFormat="1" ht="12">
      <c r="A223" s="14"/>
      <c r="B223" s="246"/>
      <c r="C223" s="247"/>
      <c r="D223" s="231" t="s">
        <v>153</v>
      </c>
      <c r="E223" s="248" t="s">
        <v>1</v>
      </c>
      <c r="F223" s="249" t="s">
        <v>173</v>
      </c>
      <c r="G223" s="247"/>
      <c r="H223" s="250">
        <v>6</v>
      </c>
      <c r="I223" s="251"/>
      <c r="J223" s="251"/>
      <c r="K223" s="247"/>
      <c r="L223" s="247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4"/>
      <c r="Z223" s="14"/>
      <c r="AA223" s="14"/>
      <c r="AB223" s="14"/>
      <c r="AC223" s="14"/>
      <c r="AD223" s="14"/>
      <c r="AE223" s="14"/>
      <c r="AT223" s="256" t="s">
        <v>153</v>
      </c>
      <c r="AU223" s="256" t="s">
        <v>88</v>
      </c>
      <c r="AV223" s="14" t="s">
        <v>88</v>
      </c>
      <c r="AW223" s="14" t="s">
        <v>5</v>
      </c>
      <c r="AX223" s="14" t="s">
        <v>82</v>
      </c>
      <c r="AY223" s="256" t="s">
        <v>133</v>
      </c>
    </row>
    <row r="224" spans="1:51" s="15" customFormat="1" ht="12">
      <c r="A224" s="15"/>
      <c r="B224" s="257"/>
      <c r="C224" s="258"/>
      <c r="D224" s="231" t="s">
        <v>153</v>
      </c>
      <c r="E224" s="259" t="s">
        <v>1</v>
      </c>
      <c r="F224" s="260" t="s">
        <v>158</v>
      </c>
      <c r="G224" s="258"/>
      <c r="H224" s="261">
        <v>6</v>
      </c>
      <c r="I224" s="262"/>
      <c r="J224" s="262"/>
      <c r="K224" s="258"/>
      <c r="L224" s="258"/>
      <c r="M224" s="263"/>
      <c r="N224" s="264"/>
      <c r="O224" s="265"/>
      <c r="P224" s="265"/>
      <c r="Q224" s="265"/>
      <c r="R224" s="265"/>
      <c r="S224" s="265"/>
      <c r="T224" s="265"/>
      <c r="U224" s="265"/>
      <c r="V224" s="265"/>
      <c r="W224" s="265"/>
      <c r="X224" s="266"/>
      <c r="Y224" s="15"/>
      <c r="Z224" s="15"/>
      <c r="AA224" s="15"/>
      <c r="AB224" s="15"/>
      <c r="AC224" s="15"/>
      <c r="AD224" s="15"/>
      <c r="AE224" s="15"/>
      <c r="AT224" s="267" t="s">
        <v>153</v>
      </c>
      <c r="AU224" s="267" t="s">
        <v>88</v>
      </c>
      <c r="AV224" s="15" t="s">
        <v>139</v>
      </c>
      <c r="AW224" s="15" t="s">
        <v>5</v>
      </c>
      <c r="AX224" s="15" t="s">
        <v>86</v>
      </c>
      <c r="AY224" s="267" t="s">
        <v>133</v>
      </c>
    </row>
    <row r="225" spans="1:63" s="12" customFormat="1" ht="22.8" customHeight="1">
      <c r="A225" s="12"/>
      <c r="B225" s="199"/>
      <c r="C225" s="200"/>
      <c r="D225" s="201" t="s">
        <v>81</v>
      </c>
      <c r="E225" s="214" t="s">
        <v>139</v>
      </c>
      <c r="F225" s="214" t="s">
        <v>274</v>
      </c>
      <c r="G225" s="200"/>
      <c r="H225" s="200"/>
      <c r="I225" s="203"/>
      <c r="J225" s="203"/>
      <c r="K225" s="215">
        <f>BK225</f>
        <v>0</v>
      </c>
      <c r="L225" s="200"/>
      <c r="M225" s="205"/>
      <c r="N225" s="206"/>
      <c r="O225" s="207"/>
      <c r="P225" s="207"/>
      <c r="Q225" s="208">
        <f>SUM(Q226:Q230)</f>
        <v>0</v>
      </c>
      <c r="R225" s="208">
        <f>SUM(R226:R230)</f>
        <v>0</v>
      </c>
      <c r="S225" s="207"/>
      <c r="T225" s="209">
        <f>SUM(T226:T230)</f>
        <v>0</v>
      </c>
      <c r="U225" s="207"/>
      <c r="V225" s="209">
        <f>SUM(V226:V230)</f>
        <v>0</v>
      </c>
      <c r="W225" s="207"/>
      <c r="X225" s="210">
        <f>SUM(X226:X230)</f>
        <v>0</v>
      </c>
      <c r="Y225" s="12"/>
      <c r="Z225" s="12"/>
      <c r="AA225" s="12"/>
      <c r="AB225" s="12"/>
      <c r="AC225" s="12"/>
      <c r="AD225" s="12"/>
      <c r="AE225" s="12"/>
      <c r="AR225" s="211" t="s">
        <v>86</v>
      </c>
      <c r="AT225" s="212" t="s">
        <v>81</v>
      </c>
      <c r="AU225" s="212" t="s">
        <v>86</v>
      </c>
      <c r="AY225" s="211" t="s">
        <v>133</v>
      </c>
      <c r="BK225" s="213">
        <f>SUM(BK226:BK230)</f>
        <v>0</v>
      </c>
    </row>
    <row r="226" spans="1:65" s="2" customFormat="1" ht="16.5" customHeight="1">
      <c r="A226" s="39"/>
      <c r="B226" s="40"/>
      <c r="C226" s="216" t="s">
        <v>275</v>
      </c>
      <c r="D226" s="216" t="s">
        <v>135</v>
      </c>
      <c r="E226" s="217" t="s">
        <v>276</v>
      </c>
      <c r="F226" s="218" t="s">
        <v>277</v>
      </c>
      <c r="G226" s="219" t="s">
        <v>161</v>
      </c>
      <c r="H226" s="220">
        <v>2.568</v>
      </c>
      <c r="I226" s="221"/>
      <c r="J226" s="221"/>
      <c r="K226" s="222">
        <f>ROUND(P226*H226,2)</f>
        <v>0</v>
      </c>
      <c r="L226" s="223"/>
      <c r="M226" s="45"/>
      <c r="N226" s="224" t="s">
        <v>1</v>
      </c>
      <c r="O226" s="225" t="s">
        <v>45</v>
      </c>
      <c r="P226" s="226">
        <f>I226+J226</f>
        <v>0</v>
      </c>
      <c r="Q226" s="226">
        <f>ROUND(I226*H226,2)</f>
        <v>0</v>
      </c>
      <c r="R226" s="226">
        <f>ROUND(J226*H226,2)</f>
        <v>0</v>
      </c>
      <c r="S226" s="92"/>
      <c r="T226" s="227">
        <f>S226*H226</f>
        <v>0</v>
      </c>
      <c r="U226" s="227">
        <v>0</v>
      </c>
      <c r="V226" s="227">
        <f>U226*H226</f>
        <v>0</v>
      </c>
      <c r="W226" s="227">
        <v>0</v>
      </c>
      <c r="X226" s="228">
        <f>W226*H226</f>
        <v>0</v>
      </c>
      <c r="Y226" s="39"/>
      <c r="Z226" s="39"/>
      <c r="AA226" s="39"/>
      <c r="AB226" s="39"/>
      <c r="AC226" s="39"/>
      <c r="AD226" s="39"/>
      <c r="AE226" s="39"/>
      <c r="AR226" s="229" t="s">
        <v>139</v>
      </c>
      <c r="AT226" s="229" t="s">
        <v>135</v>
      </c>
      <c r="AU226" s="229" t="s">
        <v>88</v>
      </c>
      <c r="AY226" s="18" t="s">
        <v>133</v>
      </c>
      <c r="BE226" s="230">
        <f>IF(O226="základní",K226,0)</f>
        <v>0</v>
      </c>
      <c r="BF226" s="230">
        <f>IF(O226="snížená",K226,0)</f>
        <v>0</v>
      </c>
      <c r="BG226" s="230">
        <f>IF(O226="zákl. přenesená",K226,0)</f>
        <v>0</v>
      </c>
      <c r="BH226" s="230">
        <f>IF(O226="sníž. přenesená",K226,0)</f>
        <v>0</v>
      </c>
      <c r="BI226" s="230">
        <f>IF(O226="nulová",K226,0)</f>
        <v>0</v>
      </c>
      <c r="BJ226" s="18" t="s">
        <v>86</v>
      </c>
      <c r="BK226" s="230">
        <f>ROUND(P226*H226,2)</f>
        <v>0</v>
      </c>
      <c r="BL226" s="18" t="s">
        <v>139</v>
      </c>
      <c r="BM226" s="229" t="s">
        <v>278</v>
      </c>
    </row>
    <row r="227" spans="1:47" s="2" customFormat="1" ht="12">
      <c r="A227" s="39"/>
      <c r="B227" s="40"/>
      <c r="C227" s="41"/>
      <c r="D227" s="231" t="s">
        <v>141</v>
      </c>
      <c r="E227" s="41"/>
      <c r="F227" s="232" t="s">
        <v>279</v>
      </c>
      <c r="G227" s="41"/>
      <c r="H227" s="41"/>
      <c r="I227" s="233"/>
      <c r="J227" s="233"/>
      <c r="K227" s="41"/>
      <c r="L227" s="41"/>
      <c r="M227" s="45"/>
      <c r="N227" s="234"/>
      <c r="O227" s="235"/>
      <c r="P227" s="92"/>
      <c r="Q227" s="92"/>
      <c r="R227" s="92"/>
      <c r="S227" s="92"/>
      <c r="T227" s="92"/>
      <c r="U227" s="92"/>
      <c r="V227" s="92"/>
      <c r="W227" s="92"/>
      <c r="X227" s="93"/>
      <c r="Y227" s="39"/>
      <c r="Z227" s="39"/>
      <c r="AA227" s="39"/>
      <c r="AB227" s="39"/>
      <c r="AC227" s="39"/>
      <c r="AD227" s="39"/>
      <c r="AE227" s="39"/>
      <c r="AT227" s="18" t="s">
        <v>141</v>
      </c>
      <c r="AU227" s="18" t="s">
        <v>88</v>
      </c>
    </row>
    <row r="228" spans="1:51" s="13" customFormat="1" ht="12">
      <c r="A228" s="13"/>
      <c r="B228" s="236"/>
      <c r="C228" s="237"/>
      <c r="D228" s="231" t="s">
        <v>153</v>
      </c>
      <c r="E228" s="238" t="s">
        <v>1</v>
      </c>
      <c r="F228" s="239" t="s">
        <v>280</v>
      </c>
      <c r="G228" s="237"/>
      <c r="H228" s="238" t="s">
        <v>1</v>
      </c>
      <c r="I228" s="240"/>
      <c r="J228" s="240"/>
      <c r="K228" s="237"/>
      <c r="L228" s="237"/>
      <c r="M228" s="241"/>
      <c r="N228" s="242"/>
      <c r="O228" s="243"/>
      <c r="P228" s="243"/>
      <c r="Q228" s="243"/>
      <c r="R228" s="243"/>
      <c r="S228" s="243"/>
      <c r="T228" s="243"/>
      <c r="U228" s="243"/>
      <c r="V228" s="243"/>
      <c r="W228" s="243"/>
      <c r="X228" s="244"/>
      <c r="Y228" s="13"/>
      <c r="Z228" s="13"/>
      <c r="AA228" s="13"/>
      <c r="AB228" s="13"/>
      <c r="AC228" s="13"/>
      <c r="AD228" s="13"/>
      <c r="AE228" s="13"/>
      <c r="AT228" s="245" t="s">
        <v>153</v>
      </c>
      <c r="AU228" s="245" t="s">
        <v>88</v>
      </c>
      <c r="AV228" s="13" t="s">
        <v>86</v>
      </c>
      <c r="AW228" s="13" t="s">
        <v>5</v>
      </c>
      <c r="AX228" s="13" t="s">
        <v>82</v>
      </c>
      <c r="AY228" s="245" t="s">
        <v>133</v>
      </c>
    </row>
    <row r="229" spans="1:51" s="14" customFormat="1" ht="12">
      <c r="A229" s="14"/>
      <c r="B229" s="246"/>
      <c r="C229" s="247"/>
      <c r="D229" s="231" t="s">
        <v>153</v>
      </c>
      <c r="E229" s="248" t="s">
        <v>1</v>
      </c>
      <c r="F229" s="249" t="s">
        <v>281</v>
      </c>
      <c r="G229" s="247"/>
      <c r="H229" s="250">
        <v>2.568</v>
      </c>
      <c r="I229" s="251"/>
      <c r="J229" s="251"/>
      <c r="K229" s="247"/>
      <c r="L229" s="247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4"/>
      <c r="Z229" s="14"/>
      <c r="AA229" s="14"/>
      <c r="AB229" s="14"/>
      <c r="AC229" s="14"/>
      <c r="AD229" s="14"/>
      <c r="AE229" s="14"/>
      <c r="AT229" s="256" t="s">
        <v>153</v>
      </c>
      <c r="AU229" s="256" t="s">
        <v>88</v>
      </c>
      <c r="AV229" s="14" t="s">
        <v>88</v>
      </c>
      <c r="AW229" s="14" t="s">
        <v>5</v>
      </c>
      <c r="AX229" s="14" t="s">
        <v>82</v>
      </c>
      <c r="AY229" s="256" t="s">
        <v>133</v>
      </c>
    </row>
    <row r="230" spans="1:51" s="16" customFormat="1" ht="12">
      <c r="A230" s="16"/>
      <c r="B230" s="278"/>
      <c r="C230" s="279"/>
      <c r="D230" s="231" t="s">
        <v>153</v>
      </c>
      <c r="E230" s="280" t="s">
        <v>1</v>
      </c>
      <c r="F230" s="281" t="s">
        <v>282</v>
      </c>
      <c r="G230" s="279"/>
      <c r="H230" s="282">
        <v>2.568</v>
      </c>
      <c r="I230" s="283"/>
      <c r="J230" s="283"/>
      <c r="K230" s="279"/>
      <c r="L230" s="279"/>
      <c r="M230" s="284"/>
      <c r="N230" s="285"/>
      <c r="O230" s="286"/>
      <c r="P230" s="286"/>
      <c r="Q230" s="286"/>
      <c r="R230" s="286"/>
      <c r="S230" s="286"/>
      <c r="T230" s="286"/>
      <c r="U230" s="286"/>
      <c r="V230" s="286"/>
      <c r="W230" s="286"/>
      <c r="X230" s="287"/>
      <c r="Y230" s="16"/>
      <c r="Z230" s="16"/>
      <c r="AA230" s="16"/>
      <c r="AB230" s="16"/>
      <c r="AC230" s="16"/>
      <c r="AD230" s="16"/>
      <c r="AE230" s="16"/>
      <c r="AT230" s="288" t="s">
        <v>153</v>
      </c>
      <c r="AU230" s="288" t="s">
        <v>88</v>
      </c>
      <c r="AV230" s="16" t="s">
        <v>148</v>
      </c>
      <c r="AW230" s="16" t="s">
        <v>5</v>
      </c>
      <c r="AX230" s="16" t="s">
        <v>86</v>
      </c>
      <c r="AY230" s="288" t="s">
        <v>133</v>
      </c>
    </row>
    <row r="231" spans="1:63" s="12" customFormat="1" ht="22.8" customHeight="1">
      <c r="A231" s="12"/>
      <c r="B231" s="199"/>
      <c r="C231" s="200"/>
      <c r="D231" s="201" t="s">
        <v>81</v>
      </c>
      <c r="E231" s="214" t="s">
        <v>173</v>
      </c>
      <c r="F231" s="214" t="s">
        <v>283</v>
      </c>
      <c r="G231" s="200"/>
      <c r="H231" s="200"/>
      <c r="I231" s="203"/>
      <c r="J231" s="203"/>
      <c r="K231" s="215">
        <f>BK231</f>
        <v>0</v>
      </c>
      <c r="L231" s="200"/>
      <c r="M231" s="205"/>
      <c r="N231" s="206"/>
      <c r="O231" s="207"/>
      <c r="P231" s="207"/>
      <c r="Q231" s="208">
        <f>SUM(Q232:Q233)</f>
        <v>0</v>
      </c>
      <c r="R231" s="208">
        <f>SUM(R232:R233)</f>
        <v>0</v>
      </c>
      <c r="S231" s="207"/>
      <c r="T231" s="209">
        <f>SUM(T232:T233)</f>
        <v>0</v>
      </c>
      <c r="U231" s="207"/>
      <c r="V231" s="209">
        <f>SUM(V232:V233)</f>
        <v>0.0897318</v>
      </c>
      <c r="W231" s="207"/>
      <c r="X231" s="210">
        <f>SUM(X232:X233)</f>
        <v>0</v>
      </c>
      <c r="Y231" s="12"/>
      <c r="Z231" s="12"/>
      <c r="AA231" s="12"/>
      <c r="AB231" s="12"/>
      <c r="AC231" s="12"/>
      <c r="AD231" s="12"/>
      <c r="AE231" s="12"/>
      <c r="AR231" s="211" t="s">
        <v>86</v>
      </c>
      <c r="AT231" s="212" t="s">
        <v>81</v>
      </c>
      <c r="AU231" s="212" t="s">
        <v>86</v>
      </c>
      <c r="AY231" s="211" t="s">
        <v>133</v>
      </c>
      <c r="BK231" s="213">
        <f>SUM(BK232:BK233)</f>
        <v>0</v>
      </c>
    </row>
    <row r="232" spans="1:65" s="2" customFormat="1" ht="16.5" customHeight="1">
      <c r="A232" s="39"/>
      <c r="B232" s="40"/>
      <c r="C232" s="216" t="s">
        <v>284</v>
      </c>
      <c r="D232" s="216" t="s">
        <v>135</v>
      </c>
      <c r="E232" s="217" t="s">
        <v>285</v>
      </c>
      <c r="F232" s="218" t="s">
        <v>286</v>
      </c>
      <c r="G232" s="219" t="s">
        <v>145</v>
      </c>
      <c r="H232" s="220">
        <v>7.83</v>
      </c>
      <c r="I232" s="221"/>
      <c r="J232" s="221"/>
      <c r="K232" s="222">
        <f>ROUND(P232*H232,2)</f>
        <v>0</v>
      </c>
      <c r="L232" s="223"/>
      <c r="M232" s="45"/>
      <c r="N232" s="224" t="s">
        <v>1</v>
      </c>
      <c r="O232" s="225" t="s">
        <v>45</v>
      </c>
      <c r="P232" s="226">
        <f>I232+J232</f>
        <v>0</v>
      </c>
      <c r="Q232" s="226">
        <f>ROUND(I232*H232,2)</f>
        <v>0</v>
      </c>
      <c r="R232" s="226">
        <f>ROUND(J232*H232,2)</f>
        <v>0</v>
      </c>
      <c r="S232" s="92"/>
      <c r="T232" s="227">
        <f>S232*H232</f>
        <v>0</v>
      </c>
      <c r="U232" s="227">
        <v>0.01146</v>
      </c>
      <c r="V232" s="227">
        <f>U232*H232</f>
        <v>0.0897318</v>
      </c>
      <c r="W232" s="227">
        <v>0</v>
      </c>
      <c r="X232" s="228">
        <f>W232*H232</f>
        <v>0</v>
      </c>
      <c r="Y232" s="39"/>
      <c r="Z232" s="39"/>
      <c r="AA232" s="39"/>
      <c r="AB232" s="39"/>
      <c r="AC232" s="39"/>
      <c r="AD232" s="39"/>
      <c r="AE232" s="39"/>
      <c r="AR232" s="229" t="s">
        <v>139</v>
      </c>
      <c r="AT232" s="229" t="s">
        <v>135</v>
      </c>
      <c r="AU232" s="229" t="s">
        <v>88</v>
      </c>
      <c r="AY232" s="18" t="s">
        <v>133</v>
      </c>
      <c r="BE232" s="230">
        <f>IF(O232="základní",K232,0)</f>
        <v>0</v>
      </c>
      <c r="BF232" s="230">
        <f>IF(O232="snížená",K232,0)</f>
        <v>0</v>
      </c>
      <c r="BG232" s="230">
        <f>IF(O232="zákl. přenesená",K232,0)</f>
        <v>0</v>
      </c>
      <c r="BH232" s="230">
        <f>IF(O232="sníž. přenesená",K232,0)</f>
        <v>0</v>
      </c>
      <c r="BI232" s="230">
        <f>IF(O232="nulová",K232,0)</f>
        <v>0</v>
      </c>
      <c r="BJ232" s="18" t="s">
        <v>86</v>
      </c>
      <c r="BK232" s="230">
        <f>ROUND(P232*H232,2)</f>
        <v>0</v>
      </c>
      <c r="BL232" s="18" t="s">
        <v>139</v>
      </c>
      <c r="BM232" s="229" t="s">
        <v>287</v>
      </c>
    </row>
    <row r="233" spans="1:47" s="2" customFormat="1" ht="12">
      <c r="A233" s="39"/>
      <c r="B233" s="40"/>
      <c r="C233" s="41"/>
      <c r="D233" s="231" t="s">
        <v>141</v>
      </c>
      <c r="E233" s="41"/>
      <c r="F233" s="232" t="s">
        <v>288</v>
      </c>
      <c r="G233" s="41"/>
      <c r="H233" s="41"/>
      <c r="I233" s="233"/>
      <c r="J233" s="233"/>
      <c r="K233" s="41"/>
      <c r="L233" s="41"/>
      <c r="M233" s="45"/>
      <c r="N233" s="234"/>
      <c r="O233" s="235"/>
      <c r="P233" s="92"/>
      <c r="Q233" s="92"/>
      <c r="R233" s="92"/>
      <c r="S233" s="92"/>
      <c r="T233" s="92"/>
      <c r="U233" s="92"/>
      <c r="V233" s="92"/>
      <c r="W233" s="92"/>
      <c r="X233" s="93"/>
      <c r="Y233" s="39"/>
      <c r="Z233" s="39"/>
      <c r="AA233" s="39"/>
      <c r="AB233" s="39"/>
      <c r="AC233" s="39"/>
      <c r="AD233" s="39"/>
      <c r="AE233" s="39"/>
      <c r="AT233" s="18" t="s">
        <v>141</v>
      </c>
      <c r="AU233" s="18" t="s">
        <v>88</v>
      </c>
    </row>
    <row r="234" spans="1:63" s="12" customFormat="1" ht="22.8" customHeight="1">
      <c r="A234" s="12"/>
      <c r="B234" s="199"/>
      <c r="C234" s="200"/>
      <c r="D234" s="201" t="s">
        <v>81</v>
      </c>
      <c r="E234" s="214" t="s">
        <v>188</v>
      </c>
      <c r="F234" s="214" t="s">
        <v>289</v>
      </c>
      <c r="G234" s="200"/>
      <c r="H234" s="200"/>
      <c r="I234" s="203"/>
      <c r="J234" s="203"/>
      <c r="K234" s="215">
        <f>BK234</f>
        <v>0</v>
      </c>
      <c r="L234" s="200"/>
      <c r="M234" s="205"/>
      <c r="N234" s="206"/>
      <c r="O234" s="207"/>
      <c r="P234" s="207"/>
      <c r="Q234" s="208">
        <f>SUM(Q235:Q327)</f>
        <v>0</v>
      </c>
      <c r="R234" s="208">
        <f>SUM(R235:R327)</f>
        <v>0</v>
      </c>
      <c r="S234" s="207"/>
      <c r="T234" s="209">
        <f>SUM(T235:T327)</f>
        <v>0</v>
      </c>
      <c r="U234" s="207"/>
      <c r="V234" s="209">
        <f>SUM(V235:V327)</f>
        <v>0.18150509</v>
      </c>
      <c r="W234" s="207"/>
      <c r="X234" s="210">
        <f>SUM(X235:X327)</f>
        <v>0</v>
      </c>
      <c r="Y234" s="12"/>
      <c r="Z234" s="12"/>
      <c r="AA234" s="12"/>
      <c r="AB234" s="12"/>
      <c r="AC234" s="12"/>
      <c r="AD234" s="12"/>
      <c r="AE234" s="12"/>
      <c r="AR234" s="211" t="s">
        <v>86</v>
      </c>
      <c r="AT234" s="212" t="s">
        <v>81</v>
      </c>
      <c r="AU234" s="212" t="s">
        <v>86</v>
      </c>
      <c r="AY234" s="211" t="s">
        <v>133</v>
      </c>
      <c r="BK234" s="213">
        <f>SUM(BK235:BK327)</f>
        <v>0</v>
      </c>
    </row>
    <row r="235" spans="1:65" s="2" customFormat="1" ht="16.5" customHeight="1">
      <c r="A235" s="39"/>
      <c r="B235" s="40"/>
      <c r="C235" s="216" t="s">
        <v>8</v>
      </c>
      <c r="D235" s="216" t="s">
        <v>135</v>
      </c>
      <c r="E235" s="217" t="s">
        <v>290</v>
      </c>
      <c r="F235" s="218" t="s">
        <v>291</v>
      </c>
      <c r="G235" s="219" t="s">
        <v>292</v>
      </c>
      <c r="H235" s="220">
        <v>9.6</v>
      </c>
      <c r="I235" s="221"/>
      <c r="J235" s="221"/>
      <c r="K235" s="222">
        <f>ROUND(P235*H235,2)</f>
        <v>0</v>
      </c>
      <c r="L235" s="223"/>
      <c r="M235" s="45"/>
      <c r="N235" s="224" t="s">
        <v>1</v>
      </c>
      <c r="O235" s="225" t="s">
        <v>45</v>
      </c>
      <c r="P235" s="226">
        <f>I235+J235</f>
        <v>0</v>
      </c>
      <c r="Q235" s="226">
        <f>ROUND(I235*H235,2)</f>
        <v>0</v>
      </c>
      <c r="R235" s="226">
        <f>ROUND(J235*H235,2)</f>
        <v>0</v>
      </c>
      <c r="S235" s="92"/>
      <c r="T235" s="227">
        <f>S235*H235</f>
        <v>0</v>
      </c>
      <c r="U235" s="227">
        <v>0</v>
      </c>
      <c r="V235" s="227">
        <f>U235*H235</f>
        <v>0</v>
      </c>
      <c r="W235" s="227">
        <v>0</v>
      </c>
      <c r="X235" s="228">
        <f>W235*H235</f>
        <v>0</v>
      </c>
      <c r="Y235" s="39"/>
      <c r="Z235" s="39"/>
      <c r="AA235" s="39"/>
      <c r="AB235" s="39"/>
      <c r="AC235" s="39"/>
      <c r="AD235" s="39"/>
      <c r="AE235" s="39"/>
      <c r="AR235" s="229" t="s">
        <v>139</v>
      </c>
      <c r="AT235" s="229" t="s">
        <v>135</v>
      </c>
      <c r="AU235" s="229" t="s">
        <v>88</v>
      </c>
      <c r="AY235" s="18" t="s">
        <v>133</v>
      </c>
      <c r="BE235" s="230">
        <f>IF(O235="základní",K235,0)</f>
        <v>0</v>
      </c>
      <c r="BF235" s="230">
        <f>IF(O235="snížená",K235,0)</f>
        <v>0</v>
      </c>
      <c r="BG235" s="230">
        <f>IF(O235="zákl. přenesená",K235,0)</f>
        <v>0</v>
      </c>
      <c r="BH235" s="230">
        <f>IF(O235="sníž. přenesená",K235,0)</f>
        <v>0</v>
      </c>
      <c r="BI235" s="230">
        <f>IF(O235="nulová",K235,0)</f>
        <v>0</v>
      </c>
      <c r="BJ235" s="18" t="s">
        <v>86</v>
      </c>
      <c r="BK235" s="230">
        <f>ROUND(P235*H235,2)</f>
        <v>0</v>
      </c>
      <c r="BL235" s="18" t="s">
        <v>139</v>
      </c>
      <c r="BM235" s="229" t="s">
        <v>293</v>
      </c>
    </row>
    <row r="236" spans="1:47" s="2" customFormat="1" ht="12">
      <c r="A236" s="39"/>
      <c r="B236" s="40"/>
      <c r="C236" s="41"/>
      <c r="D236" s="231" t="s">
        <v>141</v>
      </c>
      <c r="E236" s="41"/>
      <c r="F236" s="232" t="s">
        <v>291</v>
      </c>
      <c r="G236" s="41"/>
      <c r="H236" s="41"/>
      <c r="I236" s="233"/>
      <c r="J236" s="233"/>
      <c r="K236" s="41"/>
      <c r="L236" s="41"/>
      <c r="M236" s="45"/>
      <c r="N236" s="234"/>
      <c r="O236" s="235"/>
      <c r="P236" s="92"/>
      <c r="Q236" s="92"/>
      <c r="R236" s="92"/>
      <c r="S236" s="92"/>
      <c r="T236" s="92"/>
      <c r="U236" s="92"/>
      <c r="V236" s="92"/>
      <c r="W236" s="92"/>
      <c r="X236" s="93"/>
      <c r="Y236" s="39"/>
      <c r="Z236" s="39"/>
      <c r="AA236" s="39"/>
      <c r="AB236" s="39"/>
      <c r="AC236" s="39"/>
      <c r="AD236" s="39"/>
      <c r="AE236" s="39"/>
      <c r="AT236" s="18" t="s">
        <v>141</v>
      </c>
      <c r="AU236" s="18" t="s">
        <v>88</v>
      </c>
    </row>
    <row r="237" spans="1:51" s="13" customFormat="1" ht="12">
      <c r="A237" s="13"/>
      <c r="B237" s="236"/>
      <c r="C237" s="237"/>
      <c r="D237" s="231" t="s">
        <v>153</v>
      </c>
      <c r="E237" s="238" t="s">
        <v>1</v>
      </c>
      <c r="F237" s="239" t="s">
        <v>294</v>
      </c>
      <c r="G237" s="237"/>
      <c r="H237" s="238" t="s">
        <v>1</v>
      </c>
      <c r="I237" s="240"/>
      <c r="J237" s="240"/>
      <c r="K237" s="237"/>
      <c r="L237" s="237"/>
      <c r="M237" s="241"/>
      <c r="N237" s="242"/>
      <c r="O237" s="243"/>
      <c r="P237" s="243"/>
      <c r="Q237" s="243"/>
      <c r="R237" s="243"/>
      <c r="S237" s="243"/>
      <c r="T237" s="243"/>
      <c r="U237" s="243"/>
      <c r="V237" s="243"/>
      <c r="W237" s="243"/>
      <c r="X237" s="244"/>
      <c r="Y237" s="13"/>
      <c r="Z237" s="13"/>
      <c r="AA237" s="13"/>
      <c r="AB237" s="13"/>
      <c r="AC237" s="13"/>
      <c r="AD237" s="13"/>
      <c r="AE237" s="13"/>
      <c r="AT237" s="245" t="s">
        <v>153</v>
      </c>
      <c r="AU237" s="245" t="s">
        <v>88</v>
      </c>
      <c r="AV237" s="13" t="s">
        <v>86</v>
      </c>
      <c r="AW237" s="13" t="s">
        <v>5</v>
      </c>
      <c r="AX237" s="13" t="s">
        <v>82</v>
      </c>
      <c r="AY237" s="245" t="s">
        <v>133</v>
      </c>
    </row>
    <row r="238" spans="1:51" s="14" customFormat="1" ht="12">
      <c r="A238" s="14"/>
      <c r="B238" s="246"/>
      <c r="C238" s="247"/>
      <c r="D238" s="231" t="s">
        <v>153</v>
      </c>
      <c r="E238" s="248" t="s">
        <v>1</v>
      </c>
      <c r="F238" s="249" t="s">
        <v>295</v>
      </c>
      <c r="G238" s="247"/>
      <c r="H238" s="250">
        <v>9.6</v>
      </c>
      <c r="I238" s="251"/>
      <c r="J238" s="251"/>
      <c r="K238" s="247"/>
      <c r="L238" s="247"/>
      <c r="M238" s="252"/>
      <c r="N238" s="253"/>
      <c r="O238" s="254"/>
      <c r="P238" s="254"/>
      <c r="Q238" s="254"/>
      <c r="R238" s="254"/>
      <c r="S238" s="254"/>
      <c r="T238" s="254"/>
      <c r="U238" s="254"/>
      <c r="V238" s="254"/>
      <c r="W238" s="254"/>
      <c r="X238" s="255"/>
      <c r="Y238" s="14"/>
      <c r="Z238" s="14"/>
      <c r="AA238" s="14"/>
      <c r="AB238" s="14"/>
      <c r="AC238" s="14"/>
      <c r="AD238" s="14"/>
      <c r="AE238" s="14"/>
      <c r="AT238" s="256" t="s">
        <v>153</v>
      </c>
      <c r="AU238" s="256" t="s">
        <v>88</v>
      </c>
      <c r="AV238" s="14" t="s">
        <v>88</v>
      </c>
      <c r="AW238" s="14" t="s">
        <v>5</v>
      </c>
      <c r="AX238" s="14" t="s">
        <v>82</v>
      </c>
      <c r="AY238" s="256" t="s">
        <v>133</v>
      </c>
    </row>
    <row r="239" spans="1:51" s="15" customFormat="1" ht="12">
      <c r="A239" s="15"/>
      <c r="B239" s="257"/>
      <c r="C239" s="258"/>
      <c r="D239" s="231" t="s">
        <v>153</v>
      </c>
      <c r="E239" s="259" t="s">
        <v>1</v>
      </c>
      <c r="F239" s="260" t="s">
        <v>158</v>
      </c>
      <c r="G239" s="258"/>
      <c r="H239" s="261">
        <v>9.6</v>
      </c>
      <c r="I239" s="262"/>
      <c r="J239" s="262"/>
      <c r="K239" s="258"/>
      <c r="L239" s="258"/>
      <c r="M239" s="263"/>
      <c r="N239" s="264"/>
      <c r="O239" s="265"/>
      <c r="P239" s="265"/>
      <c r="Q239" s="265"/>
      <c r="R239" s="265"/>
      <c r="S239" s="265"/>
      <c r="T239" s="265"/>
      <c r="U239" s="265"/>
      <c r="V239" s="265"/>
      <c r="W239" s="265"/>
      <c r="X239" s="266"/>
      <c r="Y239" s="15"/>
      <c r="Z239" s="15"/>
      <c r="AA239" s="15"/>
      <c r="AB239" s="15"/>
      <c r="AC239" s="15"/>
      <c r="AD239" s="15"/>
      <c r="AE239" s="15"/>
      <c r="AT239" s="267" t="s">
        <v>153</v>
      </c>
      <c r="AU239" s="267" t="s">
        <v>88</v>
      </c>
      <c r="AV239" s="15" t="s">
        <v>139</v>
      </c>
      <c r="AW239" s="15" t="s">
        <v>5</v>
      </c>
      <c r="AX239" s="15" t="s">
        <v>86</v>
      </c>
      <c r="AY239" s="267" t="s">
        <v>133</v>
      </c>
    </row>
    <row r="240" spans="1:65" s="2" customFormat="1" ht="16.5" customHeight="1">
      <c r="A240" s="39"/>
      <c r="B240" s="40"/>
      <c r="C240" s="268" t="s">
        <v>296</v>
      </c>
      <c r="D240" s="268" t="s">
        <v>230</v>
      </c>
      <c r="E240" s="269" t="s">
        <v>297</v>
      </c>
      <c r="F240" s="270" t="s">
        <v>298</v>
      </c>
      <c r="G240" s="271" t="s">
        <v>292</v>
      </c>
      <c r="H240" s="272">
        <v>9.744</v>
      </c>
      <c r="I240" s="273"/>
      <c r="J240" s="274"/>
      <c r="K240" s="275">
        <f>ROUND(P240*H240,2)</f>
        <v>0</v>
      </c>
      <c r="L240" s="274"/>
      <c r="M240" s="276"/>
      <c r="N240" s="277" t="s">
        <v>1</v>
      </c>
      <c r="O240" s="225" t="s">
        <v>45</v>
      </c>
      <c r="P240" s="226">
        <f>I240+J240</f>
        <v>0</v>
      </c>
      <c r="Q240" s="226">
        <f>ROUND(I240*H240,2)</f>
        <v>0</v>
      </c>
      <c r="R240" s="226">
        <f>ROUND(J240*H240,2)</f>
        <v>0</v>
      </c>
      <c r="S240" s="92"/>
      <c r="T240" s="227">
        <f>S240*H240</f>
        <v>0</v>
      </c>
      <c r="U240" s="227">
        <v>0.00052</v>
      </c>
      <c r="V240" s="227">
        <f>U240*H240</f>
        <v>0.005066879999999999</v>
      </c>
      <c r="W240" s="227">
        <v>0</v>
      </c>
      <c r="X240" s="228">
        <f>W240*H240</f>
        <v>0</v>
      </c>
      <c r="Y240" s="39"/>
      <c r="Z240" s="39"/>
      <c r="AA240" s="39"/>
      <c r="AB240" s="39"/>
      <c r="AC240" s="39"/>
      <c r="AD240" s="39"/>
      <c r="AE240" s="39"/>
      <c r="AR240" s="229" t="s">
        <v>188</v>
      </c>
      <c r="AT240" s="229" t="s">
        <v>230</v>
      </c>
      <c r="AU240" s="229" t="s">
        <v>88</v>
      </c>
      <c r="AY240" s="18" t="s">
        <v>133</v>
      </c>
      <c r="BE240" s="230">
        <f>IF(O240="základní",K240,0)</f>
        <v>0</v>
      </c>
      <c r="BF240" s="230">
        <f>IF(O240="snížená",K240,0)</f>
        <v>0</v>
      </c>
      <c r="BG240" s="230">
        <f>IF(O240="zákl. přenesená",K240,0)</f>
        <v>0</v>
      </c>
      <c r="BH240" s="230">
        <f>IF(O240="sníž. přenesená",K240,0)</f>
        <v>0</v>
      </c>
      <c r="BI240" s="230">
        <f>IF(O240="nulová",K240,0)</f>
        <v>0</v>
      </c>
      <c r="BJ240" s="18" t="s">
        <v>86</v>
      </c>
      <c r="BK240" s="230">
        <f>ROUND(P240*H240,2)</f>
        <v>0</v>
      </c>
      <c r="BL240" s="18" t="s">
        <v>139</v>
      </c>
      <c r="BM240" s="229" t="s">
        <v>299</v>
      </c>
    </row>
    <row r="241" spans="1:47" s="2" customFormat="1" ht="12">
      <c r="A241" s="39"/>
      <c r="B241" s="40"/>
      <c r="C241" s="41"/>
      <c r="D241" s="231" t="s">
        <v>141</v>
      </c>
      <c r="E241" s="41"/>
      <c r="F241" s="232" t="s">
        <v>300</v>
      </c>
      <c r="G241" s="41"/>
      <c r="H241" s="41"/>
      <c r="I241" s="233"/>
      <c r="J241" s="233"/>
      <c r="K241" s="41"/>
      <c r="L241" s="41"/>
      <c r="M241" s="45"/>
      <c r="N241" s="234"/>
      <c r="O241" s="235"/>
      <c r="P241" s="92"/>
      <c r="Q241" s="92"/>
      <c r="R241" s="92"/>
      <c r="S241" s="92"/>
      <c r="T241" s="92"/>
      <c r="U241" s="92"/>
      <c r="V241" s="92"/>
      <c r="W241" s="92"/>
      <c r="X241" s="93"/>
      <c r="Y241" s="39"/>
      <c r="Z241" s="39"/>
      <c r="AA241" s="39"/>
      <c r="AB241" s="39"/>
      <c r="AC241" s="39"/>
      <c r="AD241" s="39"/>
      <c r="AE241" s="39"/>
      <c r="AT241" s="18" t="s">
        <v>141</v>
      </c>
      <c r="AU241" s="18" t="s">
        <v>88</v>
      </c>
    </row>
    <row r="242" spans="1:51" s="14" customFormat="1" ht="12">
      <c r="A242" s="14"/>
      <c r="B242" s="246"/>
      <c r="C242" s="247"/>
      <c r="D242" s="231" t="s">
        <v>153</v>
      </c>
      <c r="E242" s="247"/>
      <c r="F242" s="249" t="s">
        <v>301</v>
      </c>
      <c r="G242" s="247"/>
      <c r="H242" s="250">
        <v>9.744</v>
      </c>
      <c r="I242" s="251"/>
      <c r="J242" s="251"/>
      <c r="K242" s="247"/>
      <c r="L242" s="247"/>
      <c r="M242" s="252"/>
      <c r="N242" s="253"/>
      <c r="O242" s="254"/>
      <c r="P242" s="254"/>
      <c r="Q242" s="254"/>
      <c r="R242" s="254"/>
      <c r="S242" s="254"/>
      <c r="T242" s="254"/>
      <c r="U242" s="254"/>
      <c r="V242" s="254"/>
      <c r="W242" s="254"/>
      <c r="X242" s="255"/>
      <c r="Y242" s="14"/>
      <c r="Z242" s="14"/>
      <c r="AA242" s="14"/>
      <c r="AB242" s="14"/>
      <c r="AC242" s="14"/>
      <c r="AD242" s="14"/>
      <c r="AE242" s="14"/>
      <c r="AT242" s="256" t="s">
        <v>153</v>
      </c>
      <c r="AU242" s="256" t="s">
        <v>88</v>
      </c>
      <c r="AV242" s="14" t="s">
        <v>88</v>
      </c>
      <c r="AW242" s="14" t="s">
        <v>4</v>
      </c>
      <c r="AX242" s="14" t="s">
        <v>86</v>
      </c>
      <c r="AY242" s="256" t="s">
        <v>133</v>
      </c>
    </row>
    <row r="243" spans="1:65" s="2" customFormat="1" ht="16.5" customHeight="1">
      <c r="A243" s="39"/>
      <c r="B243" s="40"/>
      <c r="C243" s="216" t="s">
        <v>302</v>
      </c>
      <c r="D243" s="216" t="s">
        <v>135</v>
      </c>
      <c r="E243" s="217" t="s">
        <v>303</v>
      </c>
      <c r="F243" s="218" t="s">
        <v>304</v>
      </c>
      <c r="G243" s="219" t="s">
        <v>292</v>
      </c>
      <c r="H243" s="220">
        <v>44.09</v>
      </c>
      <c r="I243" s="221"/>
      <c r="J243" s="221"/>
      <c r="K243" s="222">
        <f>ROUND(P243*H243,2)</f>
        <v>0</v>
      </c>
      <c r="L243" s="223"/>
      <c r="M243" s="45"/>
      <c r="N243" s="224" t="s">
        <v>1</v>
      </c>
      <c r="O243" s="225" t="s">
        <v>45</v>
      </c>
      <c r="P243" s="226">
        <f>I243+J243</f>
        <v>0</v>
      </c>
      <c r="Q243" s="226">
        <f>ROUND(I243*H243,2)</f>
        <v>0</v>
      </c>
      <c r="R243" s="226">
        <f>ROUND(J243*H243,2)</f>
        <v>0</v>
      </c>
      <c r="S243" s="92"/>
      <c r="T243" s="227">
        <f>S243*H243</f>
        <v>0</v>
      </c>
      <c r="U243" s="227">
        <v>0.00131</v>
      </c>
      <c r="V243" s="227">
        <f>U243*H243</f>
        <v>0.0577579</v>
      </c>
      <c r="W243" s="227">
        <v>0</v>
      </c>
      <c r="X243" s="228">
        <f>W243*H243</f>
        <v>0</v>
      </c>
      <c r="Y243" s="39"/>
      <c r="Z243" s="39"/>
      <c r="AA243" s="39"/>
      <c r="AB243" s="39"/>
      <c r="AC243" s="39"/>
      <c r="AD243" s="39"/>
      <c r="AE243" s="39"/>
      <c r="AR243" s="229" t="s">
        <v>139</v>
      </c>
      <c r="AT243" s="229" t="s">
        <v>135</v>
      </c>
      <c r="AU243" s="229" t="s">
        <v>88</v>
      </c>
      <c r="AY243" s="18" t="s">
        <v>133</v>
      </c>
      <c r="BE243" s="230">
        <f>IF(O243="základní",K243,0)</f>
        <v>0</v>
      </c>
      <c r="BF243" s="230">
        <f>IF(O243="snížená",K243,0)</f>
        <v>0</v>
      </c>
      <c r="BG243" s="230">
        <f>IF(O243="zákl. přenesená",K243,0)</f>
        <v>0</v>
      </c>
      <c r="BH243" s="230">
        <f>IF(O243="sníž. přenesená",K243,0)</f>
        <v>0</v>
      </c>
      <c r="BI243" s="230">
        <f>IF(O243="nulová",K243,0)</f>
        <v>0</v>
      </c>
      <c r="BJ243" s="18" t="s">
        <v>86</v>
      </c>
      <c r="BK243" s="230">
        <f>ROUND(P243*H243,2)</f>
        <v>0</v>
      </c>
      <c r="BL243" s="18" t="s">
        <v>139</v>
      </c>
      <c r="BM243" s="229" t="s">
        <v>305</v>
      </c>
    </row>
    <row r="244" spans="1:47" s="2" customFormat="1" ht="12">
      <c r="A244" s="39"/>
      <c r="B244" s="40"/>
      <c r="C244" s="41"/>
      <c r="D244" s="231" t="s">
        <v>141</v>
      </c>
      <c r="E244" s="41"/>
      <c r="F244" s="232" t="s">
        <v>306</v>
      </c>
      <c r="G244" s="41"/>
      <c r="H244" s="41"/>
      <c r="I244" s="233"/>
      <c r="J244" s="233"/>
      <c r="K244" s="41"/>
      <c r="L244" s="41"/>
      <c r="M244" s="45"/>
      <c r="N244" s="234"/>
      <c r="O244" s="235"/>
      <c r="P244" s="92"/>
      <c r="Q244" s="92"/>
      <c r="R244" s="92"/>
      <c r="S244" s="92"/>
      <c r="T244" s="92"/>
      <c r="U244" s="92"/>
      <c r="V244" s="92"/>
      <c r="W244" s="92"/>
      <c r="X244" s="93"/>
      <c r="Y244" s="39"/>
      <c r="Z244" s="39"/>
      <c r="AA244" s="39"/>
      <c r="AB244" s="39"/>
      <c r="AC244" s="39"/>
      <c r="AD244" s="39"/>
      <c r="AE244" s="39"/>
      <c r="AT244" s="18" t="s">
        <v>141</v>
      </c>
      <c r="AU244" s="18" t="s">
        <v>88</v>
      </c>
    </row>
    <row r="245" spans="1:51" s="13" customFormat="1" ht="12">
      <c r="A245" s="13"/>
      <c r="B245" s="236"/>
      <c r="C245" s="237"/>
      <c r="D245" s="231" t="s">
        <v>153</v>
      </c>
      <c r="E245" s="238" t="s">
        <v>1</v>
      </c>
      <c r="F245" s="239" t="s">
        <v>307</v>
      </c>
      <c r="G245" s="237"/>
      <c r="H245" s="238" t="s">
        <v>1</v>
      </c>
      <c r="I245" s="240"/>
      <c r="J245" s="240"/>
      <c r="K245" s="237"/>
      <c r="L245" s="237"/>
      <c r="M245" s="241"/>
      <c r="N245" s="242"/>
      <c r="O245" s="243"/>
      <c r="P245" s="243"/>
      <c r="Q245" s="243"/>
      <c r="R245" s="243"/>
      <c r="S245" s="243"/>
      <c r="T245" s="243"/>
      <c r="U245" s="243"/>
      <c r="V245" s="243"/>
      <c r="W245" s="243"/>
      <c r="X245" s="244"/>
      <c r="Y245" s="13"/>
      <c r="Z245" s="13"/>
      <c r="AA245" s="13"/>
      <c r="AB245" s="13"/>
      <c r="AC245" s="13"/>
      <c r="AD245" s="13"/>
      <c r="AE245" s="13"/>
      <c r="AT245" s="245" t="s">
        <v>153</v>
      </c>
      <c r="AU245" s="245" t="s">
        <v>88</v>
      </c>
      <c r="AV245" s="13" t="s">
        <v>86</v>
      </c>
      <c r="AW245" s="13" t="s">
        <v>5</v>
      </c>
      <c r="AX245" s="13" t="s">
        <v>82</v>
      </c>
      <c r="AY245" s="245" t="s">
        <v>133</v>
      </c>
    </row>
    <row r="246" spans="1:51" s="14" customFormat="1" ht="12">
      <c r="A246" s="14"/>
      <c r="B246" s="246"/>
      <c r="C246" s="247"/>
      <c r="D246" s="231" t="s">
        <v>153</v>
      </c>
      <c r="E246" s="248" t="s">
        <v>1</v>
      </c>
      <c r="F246" s="249" t="s">
        <v>308</v>
      </c>
      <c r="G246" s="247"/>
      <c r="H246" s="250">
        <v>44.09</v>
      </c>
      <c r="I246" s="251"/>
      <c r="J246" s="251"/>
      <c r="K246" s="247"/>
      <c r="L246" s="247"/>
      <c r="M246" s="252"/>
      <c r="N246" s="253"/>
      <c r="O246" s="254"/>
      <c r="P246" s="254"/>
      <c r="Q246" s="254"/>
      <c r="R246" s="254"/>
      <c r="S246" s="254"/>
      <c r="T246" s="254"/>
      <c r="U246" s="254"/>
      <c r="V246" s="254"/>
      <c r="W246" s="254"/>
      <c r="X246" s="255"/>
      <c r="Y246" s="14"/>
      <c r="Z246" s="14"/>
      <c r="AA246" s="14"/>
      <c r="AB246" s="14"/>
      <c r="AC246" s="14"/>
      <c r="AD246" s="14"/>
      <c r="AE246" s="14"/>
      <c r="AT246" s="256" t="s">
        <v>153</v>
      </c>
      <c r="AU246" s="256" t="s">
        <v>88</v>
      </c>
      <c r="AV246" s="14" t="s">
        <v>88</v>
      </c>
      <c r="AW246" s="14" t="s">
        <v>5</v>
      </c>
      <c r="AX246" s="14" t="s">
        <v>82</v>
      </c>
      <c r="AY246" s="256" t="s">
        <v>133</v>
      </c>
    </row>
    <row r="247" spans="1:51" s="15" customFormat="1" ht="12">
      <c r="A247" s="15"/>
      <c r="B247" s="257"/>
      <c r="C247" s="258"/>
      <c r="D247" s="231" t="s">
        <v>153</v>
      </c>
      <c r="E247" s="259" t="s">
        <v>1</v>
      </c>
      <c r="F247" s="260" t="s">
        <v>158</v>
      </c>
      <c r="G247" s="258"/>
      <c r="H247" s="261">
        <v>44.09</v>
      </c>
      <c r="I247" s="262"/>
      <c r="J247" s="262"/>
      <c r="K247" s="258"/>
      <c r="L247" s="258"/>
      <c r="M247" s="263"/>
      <c r="N247" s="264"/>
      <c r="O247" s="265"/>
      <c r="P247" s="265"/>
      <c r="Q247" s="265"/>
      <c r="R247" s="265"/>
      <c r="S247" s="265"/>
      <c r="T247" s="265"/>
      <c r="U247" s="265"/>
      <c r="V247" s="265"/>
      <c r="W247" s="265"/>
      <c r="X247" s="266"/>
      <c r="Y247" s="15"/>
      <c r="Z247" s="15"/>
      <c r="AA247" s="15"/>
      <c r="AB247" s="15"/>
      <c r="AC247" s="15"/>
      <c r="AD247" s="15"/>
      <c r="AE247" s="15"/>
      <c r="AT247" s="267" t="s">
        <v>153</v>
      </c>
      <c r="AU247" s="267" t="s">
        <v>88</v>
      </c>
      <c r="AV247" s="15" t="s">
        <v>139</v>
      </c>
      <c r="AW247" s="15" t="s">
        <v>5</v>
      </c>
      <c r="AX247" s="15" t="s">
        <v>86</v>
      </c>
      <c r="AY247" s="267" t="s">
        <v>133</v>
      </c>
    </row>
    <row r="248" spans="1:65" s="2" customFormat="1" ht="16.5" customHeight="1">
      <c r="A248" s="39"/>
      <c r="B248" s="40"/>
      <c r="C248" s="216" t="s">
        <v>309</v>
      </c>
      <c r="D248" s="216" t="s">
        <v>135</v>
      </c>
      <c r="E248" s="217" t="s">
        <v>310</v>
      </c>
      <c r="F248" s="218" t="s">
        <v>311</v>
      </c>
      <c r="G248" s="219" t="s">
        <v>292</v>
      </c>
      <c r="H248" s="220">
        <v>0.36</v>
      </c>
      <c r="I248" s="221"/>
      <c r="J248" s="221"/>
      <c r="K248" s="222">
        <f>ROUND(P248*H248,2)</f>
        <v>0</v>
      </c>
      <c r="L248" s="223"/>
      <c r="M248" s="45"/>
      <c r="N248" s="224" t="s">
        <v>1</v>
      </c>
      <c r="O248" s="225" t="s">
        <v>45</v>
      </c>
      <c r="P248" s="226">
        <f>I248+J248</f>
        <v>0</v>
      </c>
      <c r="Q248" s="226">
        <f>ROUND(I248*H248,2)</f>
        <v>0</v>
      </c>
      <c r="R248" s="226">
        <f>ROUND(J248*H248,2)</f>
        <v>0</v>
      </c>
      <c r="S248" s="92"/>
      <c r="T248" s="227">
        <f>S248*H248</f>
        <v>0</v>
      </c>
      <c r="U248" s="227">
        <v>0.00746</v>
      </c>
      <c r="V248" s="227">
        <f>U248*H248</f>
        <v>0.0026856</v>
      </c>
      <c r="W248" s="227">
        <v>0</v>
      </c>
      <c r="X248" s="228">
        <f>W248*H248</f>
        <v>0</v>
      </c>
      <c r="Y248" s="39"/>
      <c r="Z248" s="39"/>
      <c r="AA248" s="39"/>
      <c r="AB248" s="39"/>
      <c r="AC248" s="39"/>
      <c r="AD248" s="39"/>
      <c r="AE248" s="39"/>
      <c r="AR248" s="229" t="s">
        <v>139</v>
      </c>
      <c r="AT248" s="229" t="s">
        <v>135</v>
      </c>
      <c r="AU248" s="229" t="s">
        <v>88</v>
      </c>
      <c r="AY248" s="18" t="s">
        <v>133</v>
      </c>
      <c r="BE248" s="230">
        <f>IF(O248="základní",K248,0)</f>
        <v>0</v>
      </c>
      <c r="BF248" s="230">
        <f>IF(O248="snížená",K248,0)</f>
        <v>0</v>
      </c>
      <c r="BG248" s="230">
        <f>IF(O248="zákl. přenesená",K248,0)</f>
        <v>0</v>
      </c>
      <c r="BH248" s="230">
        <f>IF(O248="sníž. přenesená",K248,0)</f>
        <v>0</v>
      </c>
      <c r="BI248" s="230">
        <f>IF(O248="nulová",K248,0)</f>
        <v>0</v>
      </c>
      <c r="BJ248" s="18" t="s">
        <v>86</v>
      </c>
      <c r="BK248" s="230">
        <f>ROUND(P248*H248,2)</f>
        <v>0</v>
      </c>
      <c r="BL248" s="18" t="s">
        <v>139</v>
      </c>
      <c r="BM248" s="229" t="s">
        <v>312</v>
      </c>
    </row>
    <row r="249" spans="1:47" s="2" customFormat="1" ht="12">
      <c r="A249" s="39"/>
      <c r="B249" s="40"/>
      <c r="C249" s="41"/>
      <c r="D249" s="231" t="s">
        <v>141</v>
      </c>
      <c r="E249" s="41"/>
      <c r="F249" s="232" t="s">
        <v>313</v>
      </c>
      <c r="G249" s="41"/>
      <c r="H249" s="41"/>
      <c r="I249" s="233"/>
      <c r="J249" s="233"/>
      <c r="K249" s="41"/>
      <c r="L249" s="41"/>
      <c r="M249" s="45"/>
      <c r="N249" s="234"/>
      <c r="O249" s="235"/>
      <c r="P249" s="92"/>
      <c r="Q249" s="92"/>
      <c r="R249" s="92"/>
      <c r="S249" s="92"/>
      <c r="T249" s="92"/>
      <c r="U249" s="92"/>
      <c r="V249" s="92"/>
      <c r="W249" s="92"/>
      <c r="X249" s="93"/>
      <c r="Y249" s="39"/>
      <c r="Z249" s="39"/>
      <c r="AA249" s="39"/>
      <c r="AB249" s="39"/>
      <c r="AC249" s="39"/>
      <c r="AD249" s="39"/>
      <c r="AE249" s="39"/>
      <c r="AT249" s="18" t="s">
        <v>141</v>
      </c>
      <c r="AU249" s="18" t="s">
        <v>88</v>
      </c>
    </row>
    <row r="250" spans="1:65" s="2" customFormat="1" ht="21.75" customHeight="1">
      <c r="A250" s="39"/>
      <c r="B250" s="40"/>
      <c r="C250" s="216" t="s">
        <v>314</v>
      </c>
      <c r="D250" s="216" t="s">
        <v>135</v>
      </c>
      <c r="E250" s="217" t="s">
        <v>315</v>
      </c>
      <c r="F250" s="218" t="s">
        <v>316</v>
      </c>
      <c r="G250" s="219" t="s">
        <v>292</v>
      </c>
      <c r="H250" s="220">
        <v>1.3</v>
      </c>
      <c r="I250" s="221"/>
      <c r="J250" s="221"/>
      <c r="K250" s="222">
        <f>ROUND(P250*H250,2)</f>
        <v>0</v>
      </c>
      <c r="L250" s="223"/>
      <c r="M250" s="45"/>
      <c r="N250" s="224" t="s">
        <v>1</v>
      </c>
      <c r="O250" s="225" t="s">
        <v>45</v>
      </c>
      <c r="P250" s="226">
        <f>I250+J250</f>
        <v>0</v>
      </c>
      <c r="Q250" s="226">
        <f>ROUND(I250*H250,2)</f>
        <v>0</v>
      </c>
      <c r="R250" s="226">
        <f>ROUND(J250*H250,2)</f>
        <v>0</v>
      </c>
      <c r="S250" s="92"/>
      <c r="T250" s="227">
        <f>S250*H250</f>
        <v>0</v>
      </c>
      <c r="U250" s="227">
        <v>1E-05</v>
      </c>
      <c r="V250" s="227">
        <f>U250*H250</f>
        <v>1.3000000000000001E-05</v>
      </c>
      <c r="W250" s="227">
        <v>0</v>
      </c>
      <c r="X250" s="228">
        <f>W250*H250</f>
        <v>0</v>
      </c>
      <c r="Y250" s="39"/>
      <c r="Z250" s="39"/>
      <c r="AA250" s="39"/>
      <c r="AB250" s="39"/>
      <c r="AC250" s="39"/>
      <c r="AD250" s="39"/>
      <c r="AE250" s="39"/>
      <c r="AR250" s="229" t="s">
        <v>139</v>
      </c>
      <c r="AT250" s="229" t="s">
        <v>135</v>
      </c>
      <c r="AU250" s="229" t="s">
        <v>88</v>
      </c>
      <c r="AY250" s="18" t="s">
        <v>133</v>
      </c>
      <c r="BE250" s="230">
        <f>IF(O250="základní",K250,0)</f>
        <v>0</v>
      </c>
      <c r="BF250" s="230">
        <f>IF(O250="snížená",K250,0)</f>
        <v>0</v>
      </c>
      <c r="BG250" s="230">
        <f>IF(O250="zákl. přenesená",K250,0)</f>
        <v>0</v>
      </c>
      <c r="BH250" s="230">
        <f>IF(O250="sníž. přenesená",K250,0)</f>
        <v>0</v>
      </c>
      <c r="BI250" s="230">
        <f>IF(O250="nulová",K250,0)</f>
        <v>0</v>
      </c>
      <c r="BJ250" s="18" t="s">
        <v>86</v>
      </c>
      <c r="BK250" s="230">
        <f>ROUND(P250*H250,2)</f>
        <v>0</v>
      </c>
      <c r="BL250" s="18" t="s">
        <v>139</v>
      </c>
      <c r="BM250" s="229" t="s">
        <v>317</v>
      </c>
    </row>
    <row r="251" spans="1:47" s="2" customFormat="1" ht="12">
      <c r="A251" s="39"/>
      <c r="B251" s="40"/>
      <c r="C251" s="41"/>
      <c r="D251" s="231" t="s">
        <v>141</v>
      </c>
      <c r="E251" s="41"/>
      <c r="F251" s="232" t="s">
        <v>318</v>
      </c>
      <c r="G251" s="41"/>
      <c r="H251" s="41"/>
      <c r="I251" s="233"/>
      <c r="J251" s="233"/>
      <c r="K251" s="41"/>
      <c r="L251" s="41"/>
      <c r="M251" s="45"/>
      <c r="N251" s="234"/>
      <c r="O251" s="235"/>
      <c r="P251" s="92"/>
      <c r="Q251" s="92"/>
      <c r="R251" s="92"/>
      <c r="S251" s="92"/>
      <c r="T251" s="92"/>
      <c r="U251" s="92"/>
      <c r="V251" s="92"/>
      <c r="W251" s="92"/>
      <c r="X251" s="93"/>
      <c r="Y251" s="39"/>
      <c r="Z251" s="39"/>
      <c r="AA251" s="39"/>
      <c r="AB251" s="39"/>
      <c r="AC251" s="39"/>
      <c r="AD251" s="39"/>
      <c r="AE251" s="39"/>
      <c r="AT251" s="18" t="s">
        <v>141</v>
      </c>
      <c r="AU251" s="18" t="s">
        <v>88</v>
      </c>
    </row>
    <row r="252" spans="1:51" s="13" customFormat="1" ht="12">
      <c r="A252" s="13"/>
      <c r="B252" s="236"/>
      <c r="C252" s="237"/>
      <c r="D252" s="231" t="s">
        <v>153</v>
      </c>
      <c r="E252" s="238" t="s">
        <v>1</v>
      </c>
      <c r="F252" s="239" t="s">
        <v>319</v>
      </c>
      <c r="G252" s="237"/>
      <c r="H252" s="238" t="s">
        <v>1</v>
      </c>
      <c r="I252" s="240"/>
      <c r="J252" s="240"/>
      <c r="K252" s="237"/>
      <c r="L252" s="237"/>
      <c r="M252" s="241"/>
      <c r="N252" s="242"/>
      <c r="O252" s="243"/>
      <c r="P252" s="243"/>
      <c r="Q252" s="243"/>
      <c r="R252" s="243"/>
      <c r="S252" s="243"/>
      <c r="T252" s="243"/>
      <c r="U252" s="243"/>
      <c r="V252" s="243"/>
      <c r="W252" s="243"/>
      <c r="X252" s="244"/>
      <c r="Y252" s="13"/>
      <c r="Z252" s="13"/>
      <c r="AA252" s="13"/>
      <c r="AB252" s="13"/>
      <c r="AC252" s="13"/>
      <c r="AD252" s="13"/>
      <c r="AE252" s="13"/>
      <c r="AT252" s="245" t="s">
        <v>153</v>
      </c>
      <c r="AU252" s="245" t="s">
        <v>88</v>
      </c>
      <c r="AV252" s="13" t="s">
        <v>86</v>
      </c>
      <c r="AW252" s="13" t="s">
        <v>5</v>
      </c>
      <c r="AX252" s="13" t="s">
        <v>82</v>
      </c>
      <c r="AY252" s="245" t="s">
        <v>133</v>
      </c>
    </row>
    <row r="253" spans="1:51" s="14" customFormat="1" ht="12">
      <c r="A253" s="14"/>
      <c r="B253" s="246"/>
      <c r="C253" s="247"/>
      <c r="D253" s="231" t="s">
        <v>153</v>
      </c>
      <c r="E253" s="248" t="s">
        <v>1</v>
      </c>
      <c r="F253" s="249" t="s">
        <v>320</v>
      </c>
      <c r="G253" s="247"/>
      <c r="H253" s="250">
        <v>1.3</v>
      </c>
      <c r="I253" s="251"/>
      <c r="J253" s="251"/>
      <c r="K253" s="247"/>
      <c r="L253" s="247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4"/>
      <c r="Z253" s="14"/>
      <c r="AA253" s="14"/>
      <c r="AB253" s="14"/>
      <c r="AC253" s="14"/>
      <c r="AD253" s="14"/>
      <c r="AE253" s="14"/>
      <c r="AT253" s="256" t="s">
        <v>153</v>
      </c>
      <c r="AU253" s="256" t="s">
        <v>88</v>
      </c>
      <c r="AV253" s="14" t="s">
        <v>88</v>
      </c>
      <c r="AW253" s="14" t="s">
        <v>5</v>
      </c>
      <c r="AX253" s="14" t="s">
        <v>82</v>
      </c>
      <c r="AY253" s="256" t="s">
        <v>133</v>
      </c>
    </row>
    <row r="254" spans="1:51" s="16" customFormat="1" ht="12">
      <c r="A254" s="16"/>
      <c r="B254" s="278"/>
      <c r="C254" s="279"/>
      <c r="D254" s="231" t="s">
        <v>153</v>
      </c>
      <c r="E254" s="280" t="s">
        <v>1</v>
      </c>
      <c r="F254" s="281" t="s">
        <v>282</v>
      </c>
      <c r="G254" s="279"/>
      <c r="H254" s="282">
        <v>1.3</v>
      </c>
      <c r="I254" s="283"/>
      <c r="J254" s="283"/>
      <c r="K254" s="279"/>
      <c r="L254" s="279"/>
      <c r="M254" s="284"/>
      <c r="N254" s="285"/>
      <c r="O254" s="286"/>
      <c r="P254" s="286"/>
      <c r="Q254" s="286"/>
      <c r="R254" s="286"/>
      <c r="S254" s="286"/>
      <c r="T254" s="286"/>
      <c r="U254" s="286"/>
      <c r="V254" s="286"/>
      <c r="W254" s="286"/>
      <c r="X254" s="287"/>
      <c r="Y254" s="16"/>
      <c r="Z254" s="16"/>
      <c r="AA254" s="16"/>
      <c r="AB254" s="16"/>
      <c r="AC254" s="16"/>
      <c r="AD254" s="16"/>
      <c r="AE254" s="16"/>
      <c r="AT254" s="288" t="s">
        <v>153</v>
      </c>
      <c r="AU254" s="288" t="s">
        <v>88</v>
      </c>
      <c r="AV254" s="16" t="s">
        <v>148</v>
      </c>
      <c r="AW254" s="16" t="s">
        <v>5</v>
      </c>
      <c r="AX254" s="16" t="s">
        <v>86</v>
      </c>
      <c r="AY254" s="288" t="s">
        <v>133</v>
      </c>
    </row>
    <row r="255" spans="1:65" s="2" customFormat="1" ht="16.5" customHeight="1">
      <c r="A255" s="39"/>
      <c r="B255" s="40"/>
      <c r="C255" s="268" t="s">
        <v>321</v>
      </c>
      <c r="D255" s="268" t="s">
        <v>230</v>
      </c>
      <c r="E255" s="269" t="s">
        <v>322</v>
      </c>
      <c r="F255" s="270" t="s">
        <v>323</v>
      </c>
      <c r="G255" s="271" t="s">
        <v>292</v>
      </c>
      <c r="H255" s="272">
        <v>1.339</v>
      </c>
      <c r="I255" s="273"/>
      <c r="J255" s="274"/>
      <c r="K255" s="275">
        <f>ROUND(P255*H255,2)</f>
        <v>0</v>
      </c>
      <c r="L255" s="274"/>
      <c r="M255" s="276"/>
      <c r="N255" s="277" t="s">
        <v>1</v>
      </c>
      <c r="O255" s="225" t="s">
        <v>45</v>
      </c>
      <c r="P255" s="226">
        <f>I255+J255</f>
        <v>0</v>
      </c>
      <c r="Q255" s="226">
        <f>ROUND(I255*H255,2)</f>
        <v>0</v>
      </c>
      <c r="R255" s="226">
        <f>ROUND(J255*H255,2)</f>
        <v>0</v>
      </c>
      <c r="S255" s="92"/>
      <c r="T255" s="227">
        <f>S255*H255</f>
        <v>0</v>
      </c>
      <c r="U255" s="227">
        <v>0.00469</v>
      </c>
      <c r="V255" s="227">
        <f>U255*H255</f>
        <v>0.00627991</v>
      </c>
      <c r="W255" s="227">
        <v>0</v>
      </c>
      <c r="X255" s="228">
        <f>W255*H255</f>
        <v>0</v>
      </c>
      <c r="Y255" s="39"/>
      <c r="Z255" s="39"/>
      <c r="AA255" s="39"/>
      <c r="AB255" s="39"/>
      <c r="AC255" s="39"/>
      <c r="AD255" s="39"/>
      <c r="AE255" s="39"/>
      <c r="AR255" s="229" t="s">
        <v>188</v>
      </c>
      <c r="AT255" s="229" t="s">
        <v>230</v>
      </c>
      <c r="AU255" s="229" t="s">
        <v>88</v>
      </c>
      <c r="AY255" s="18" t="s">
        <v>133</v>
      </c>
      <c r="BE255" s="230">
        <f>IF(O255="základní",K255,0)</f>
        <v>0</v>
      </c>
      <c r="BF255" s="230">
        <f>IF(O255="snížená",K255,0)</f>
        <v>0</v>
      </c>
      <c r="BG255" s="230">
        <f>IF(O255="zákl. přenesená",K255,0)</f>
        <v>0</v>
      </c>
      <c r="BH255" s="230">
        <f>IF(O255="sníž. přenesená",K255,0)</f>
        <v>0</v>
      </c>
      <c r="BI255" s="230">
        <f>IF(O255="nulová",K255,0)</f>
        <v>0</v>
      </c>
      <c r="BJ255" s="18" t="s">
        <v>86</v>
      </c>
      <c r="BK255" s="230">
        <f>ROUND(P255*H255,2)</f>
        <v>0</v>
      </c>
      <c r="BL255" s="18" t="s">
        <v>139</v>
      </c>
      <c r="BM255" s="229" t="s">
        <v>324</v>
      </c>
    </row>
    <row r="256" spans="1:47" s="2" customFormat="1" ht="12">
      <c r="A256" s="39"/>
      <c r="B256" s="40"/>
      <c r="C256" s="41"/>
      <c r="D256" s="231" t="s">
        <v>141</v>
      </c>
      <c r="E256" s="41"/>
      <c r="F256" s="232" t="s">
        <v>323</v>
      </c>
      <c r="G256" s="41"/>
      <c r="H256" s="41"/>
      <c r="I256" s="233"/>
      <c r="J256" s="233"/>
      <c r="K256" s="41"/>
      <c r="L256" s="41"/>
      <c r="M256" s="45"/>
      <c r="N256" s="234"/>
      <c r="O256" s="235"/>
      <c r="P256" s="92"/>
      <c r="Q256" s="92"/>
      <c r="R256" s="92"/>
      <c r="S256" s="92"/>
      <c r="T256" s="92"/>
      <c r="U256" s="92"/>
      <c r="V256" s="92"/>
      <c r="W256" s="92"/>
      <c r="X256" s="93"/>
      <c r="Y256" s="39"/>
      <c r="Z256" s="39"/>
      <c r="AA256" s="39"/>
      <c r="AB256" s="39"/>
      <c r="AC256" s="39"/>
      <c r="AD256" s="39"/>
      <c r="AE256" s="39"/>
      <c r="AT256" s="18" t="s">
        <v>141</v>
      </c>
      <c r="AU256" s="18" t="s">
        <v>88</v>
      </c>
    </row>
    <row r="257" spans="1:51" s="14" customFormat="1" ht="12">
      <c r="A257" s="14"/>
      <c r="B257" s="246"/>
      <c r="C257" s="247"/>
      <c r="D257" s="231" t="s">
        <v>153</v>
      </c>
      <c r="E257" s="247"/>
      <c r="F257" s="249" t="s">
        <v>325</v>
      </c>
      <c r="G257" s="247"/>
      <c r="H257" s="250">
        <v>1.339</v>
      </c>
      <c r="I257" s="251"/>
      <c r="J257" s="251"/>
      <c r="K257" s="247"/>
      <c r="L257" s="247"/>
      <c r="M257" s="252"/>
      <c r="N257" s="253"/>
      <c r="O257" s="254"/>
      <c r="P257" s="254"/>
      <c r="Q257" s="254"/>
      <c r="R257" s="254"/>
      <c r="S257" s="254"/>
      <c r="T257" s="254"/>
      <c r="U257" s="254"/>
      <c r="V257" s="254"/>
      <c r="W257" s="254"/>
      <c r="X257" s="255"/>
      <c r="Y257" s="14"/>
      <c r="Z257" s="14"/>
      <c r="AA257" s="14"/>
      <c r="AB257" s="14"/>
      <c r="AC257" s="14"/>
      <c r="AD257" s="14"/>
      <c r="AE257" s="14"/>
      <c r="AT257" s="256" t="s">
        <v>153</v>
      </c>
      <c r="AU257" s="256" t="s">
        <v>88</v>
      </c>
      <c r="AV257" s="14" t="s">
        <v>88</v>
      </c>
      <c r="AW257" s="14" t="s">
        <v>4</v>
      </c>
      <c r="AX257" s="14" t="s">
        <v>86</v>
      </c>
      <c r="AY257" s="256" t="s">
        <v>133</v>
      </c>
    </row>
    <row r="258" spans="1:65" s="2" customFormat="1" ht="21.75" customHeight="1">
      <c r="A258" s="39"/>
      <c r="B258" s="40"/>
      <c r="C258" s="216" t="s">
        <v>326</v>
      </c>
      <c r="D258" s="216" t="s">
        <v>135</v>
      </c>
      <c r="E258" s="217" t="s">
        <v>327</v>
      </c>
      <c r="F258" s="218" t="s">
        <v>328</v>
      </c>
      <c r="G258" s="219" t="s">
        <v>138</v>
      </c>
      <c r="H258" s="220">
        <v>29</v>
      </c>
      <c r="I258" s="221"/>
      <c r="J258" s="221"/>
      <c r="K258" s="222">
        <f>ROUND(P258*H258,2)</f>
        <v>0</v>
      </c>
      <c r="L258" s="223"/>
      <c r="M258" s="45"/>
      <c r="N258" s="224" t="s">
        <v>1</v>
      </c>
      <c r="O258" s="225" t="s">
        <v>45</v>
      </c>
      <c r="P258" s="226">
        <f>I258+J258</f>
        <v>0</v>
      </c>
      <c r="Q258" s="226">
        <f>ROUND(I258*H258,2)</f>
        <v>0</v>
      </c>
      <c r="R258" s="226">
        <f>ROUND(J258*H258,2)</f>
        <v>0</v>
      </c>
      <c r="S258" s="92"/>
      <c r="T258" s="227">
        <f>S258*H258</f>
        <v>0</v>
      </c>
      <c r="U258" s="227">
        <v>0</v>
      </c>
      <c r="V258" s="227">
        <f>U258*H258</f>
        <v>0</v>
      </c>
      <c r="W258" s="227">
        <v>0</v>
      </c>
      <c r="X258" s="228">
        <f>W258*H258</f>
        <v>0</v>
      </c>
      <c r="Y258" s="39"/>
      <c r="Z258" s="39"/>
      <c r="AA258" s="39"/>
      <c r="AB258" s="39"/>
      <c r="AC258" s="39"/>
      <c r="AD258" s="39"/>
      <c r="AE258" s="39"/>
      <c r="AR258" s="229" t="s">
        <v>139</v>
      </c>
      <c r="AT258" s="229" t="s">
        <v>135</v>
      </c>
      <c r="AU258" s="229" t="s">
        <v>88</v>
      </c>
      <c r="AY258" s="18" t="s">
        <v>133</v>
      </c>
      <c r="BE258" s="230">
        <f>IF(O258="základní",K258,0)</f>
        <v>0</v>
      </c>
      <c r="BF258" s="230">
        <f>IF(O258="snížená",K258,0)</f>
        <v>0</v>
      </c>
      <c r="BG258" s="230">
        <f>IF(O258="zákl. přenesená",K258,0)</f>
        <v>0</v>
      </c>
      <c r="BH258" s="230">
        <f>IF(O258="sníž. přenesená",K258,0)</f>
        <v>0</v>
      </c>
      <c r="BI258" s="230">
        <f>IF(O258="nulová",K258,0)</f>
        <v>0</v>
      </c>
      <c r="BJ258" s="18" t="s">
        <v>86</v>
      </c>
      <c r="BK258" s="230">
        <f>ROUND(P258*H258,2)</f>
        <v>0</v>
      </c>
      <c r="BL258" s="18" t="s">
        <v>139</v>
      </c>
      <c r="BM258" s="229" t="s">
        <v>329</v>
      </c>
    </row>
    <row r="259" spans="1:47" s="2" customFormat="1" ht="12">
      <c r="A259" s="39"/>
      <c r="B259" s="40"/>
      <c r="C259" s="41"/>
      <c r="D259" s="231" t="s">
        <v>141</v>
      </c>
      <c r="E259" s="41"/>
      <c r="F259" s="232" t="s">
        <v>330</v>
      </c>
      <c r="G259" s="41"/>
      <c r="H259" s="41"/>
      <c r="I259" s="233"/>
      <c r="J259" s="233"/>
      <c r="K259" s="41"/>
      <c r="L259" s="41"/>
      <c r="M259" s="45"/>
      <c r="N259" s="234"/>
      <c r="O259" s="235"/>
      <c r="P259" s="92"/>
      <c r="Q259" s="92"/>
      <c r="R259" s="92"/>
      <c r="S259" s="92"/>
      <c r="T259" s="92"/>
      <c r="U259" s="92"/>
      <c r="V259" s="92"/>
      <c r="W259" s="92"/>
      <c r="X259" s="93"/>
      <c r="Y259" s="39"/>
      <c r="Z259" s="39"/>
      <c r="AA259" s="39"/>
      <c r="AB259" s="39"/>
      <c r="AC259" s="39"/>
      <c r="AD259" s="39"/>
      <c r="AE259" s="39"/>
      <c r="AT259" s="18" t="s">
        <v>141</v>
      </c>
      <c r="AU259" s="18" t="s">
        <v>88</v>
      </c>
    </row>
    <row r="260" spans="1:51" s="13" customFormat="1" ht="12">
      <c r="A260" s="13"/>
      <c r="B260" s="236"/>
      <c r="C260" s="237"/>
      <c r="D260" s="231" t="s">
        <v>153</v>
      </c>
      <c r="E260" s="238" t="s">
        <v>1</v>
      </c>
      <c r="F260" s="239" t="s">
        <v>331</v>
      </c>
      <c r="G260" s="237"/>
      <c r="H260" s="238" t="s">
        <v>1</v>
      </c>
      <c r="I260" s="240"/>
      <c r="J260" s="240"/>
      <c r="K260" s="237"/>
      <c r="L260" s="237"/>
      <c r="M260" s="241"/>
      <c r="N260" s="242"/>
      <c r="O260" s="243"/>
      <c r="P260" s="243"/>
      <c r="Q260" s="243"/>
      <c r="R260" s="243"/>
      <c r="S260" s="243"/>
      <c r="T260" s="243"/>
      <c r="U260" s="243"/>
      <c r="V260" s="243"/>
      <c r="W260" s="243"/>
      <c r="X260" s="244"/>
      <c r="Y260" s="13"/>
      <c r="Z260" s="13"/>
      <c r="AA260" s="13"/>
      <c r="AB260" s="13"/>
      <c r="AC260" s="13"/>
      <c r="AD260" s="13"/>
      <c r="AE260" s="13"/>
      <c r="AT260" s="245" t="s">
        <v>153</v>
      </c>
      <c r="AU260" s="245" t="s">
        <v>88</v>
      </c>
      <c r="AV260" s="13" t="s">
        <v>86</v>
      </c>
      <c r="AW260" s="13" t="s">
        <v>5</v>
      </c>
      <c r="AX260" s="13" t="s">
        <v>82</v>
      </c>
      <c r="AY260" s="245" t="s">
        <v>133</v>
      </c>
    </row>
    <row r="261" spans="1:51" s="14" customFormat="1" ht="12">
      <c r="A261" s="14"/>
      <c r="B261" s="246"/>
      <c r="C261" s="247"/>
      <c r="D261" s="231" t="s">
        <v>153</v>
      </c>
      <c r="E261" s="248" t="s">
        <v>1</v>
      </c>
      <c r="F261" s="249" t="s">
        <v>332</v>
      </c>
      <c r="G261" s="247"/>
      <c r="H261" s="250">
        <v>29</v>
      </c>
      <c r="I261" s="251"/>
      <c r="J261" s="251"/>
      <c r="K261" s="247"/>
      <c r="L261" s="247"/>
      <c r="M261" s="252"/>
      <c r="N261" s="253"/>
      <c r="O261" s="254"/>
      <c r="P261" s="254"/>
      <c r="Q261" s="254"/>
      <c r="R261" s="254"/>
      <c r="S261" s="254"/>
      <c r="T261" s="254"/>
      <c r="U261" s="254"/>
      <c r="V261" s="254"/>
      <c r="W261" s="254"/>
      <c r="X261" s="255"/>
      <c r="Y261" s="14"/>
      <c r="Z261" s="14"/>
      <c r="AA261" s="14"/>
      <c r="AB261" s="14"/>
      <c r="AC261" s="14"/>
      <c r="AD261" s="14"/>
      <c r="AE261" s="14"/>
      <c r="AT261" s="256" t="s">
        <v>153</v>
      </c>
      <c r="AU261" s="256" t="s">
        <v>88</v>
      </c>
      <c r="AV261" s="14" t="s">
        <v>88</v>
      </c>
      <c r="AW261" s="14" t="s">
        <v>5</v>
      </c>
      <c r="AX261" s="14" t="s">
        <v>82</v>
      </c>
      <c r="AY261" s="256" t="s">
        <v>133</v>
      </c>
    </row>
    <row r="262" spans="1:51" s="15" customFormat="1" ht="12">
      <c r="A262" s="15"/>
      <c r="B262" s="257"/>
      <c r="C262" s="258"/>
      <c r="D262" s="231" t="s">
        <v>153</v>
      </c>
      <c r="E262" s="259" t="s">
        <v>1</v>
      </c>
      <c r="F262" s="260" t="s">
        <v>158</v>
      </c>
      <c r="G262" s="258"/>
      <c r="H262" s="261">
        <v>29</v>
      </c>
      <c r="I262" s="262"/>
      <c r="J262" s="262"/>
      <c r="K262" s="258"/>
      <c r="L262" s="258"/>
      <c r="M262" s="263"/>
      <c r="N262" s="264"/>
      <c r="O262" s="265"/>
      <c r="P262" s="265"/>
      <c r="Q262" s="265"/>
      <c r="R262" s="265"/>
      <c r="S262" s="265"/>
      <c r="T262" s="265"/>
      <c r="U262" s="265"/>
      <c r="V262" s="265"/>
      <c r="W262" s="265"/>
      <c r="X262" s="266"/>
      <c r="Y262" s="15"/>
      <c r="Z262" s="15"/>
      <c r="AA262" s="15"/>
      <c r="AB262" s="15"/>
      <c r="AC262" s="15"/>
      <c r="AD262" s="15"/>
      <c r="AE262" s="15"/>
      <c r="AT262" s="267" t="s">
        <v>153</v>
      </c>
      <c r="AU262" s="267" t="s">
        <v>88</v>
      </c>
      <c r="AV262" s="15" t="s">
        <v>139</v>
      </c>
      <c r="AW262" s="15" t="s">
        <v>5</v>
      </c>
      <c r="AX262" s="15" t="s">
        <v>86</v>
      </c>
      <c r="AY262" s="267" t="s">
        <v>133</v>
      </c>
    </row>
    <row r="263" spans="1:65" s="2" customFormat="1" ht="16.5" customHeight="1">
      <c r="A263" s="39"/>
      <c r="B263" s="40"/>
      <c r="C263" s="268" t="s">
        <v>333</v>
      </c>
      <c r="D263" s="268" t="s">
        <v>230</v>
      </c>
      <c r="E263" s="269" t="s">
        <v>334</v>
      </c>
      <c r="F263" s="270" t="s">
        <v>335</v>
      </c>
      <c r="G263" s="271" t="s">
        <v>138</v>
      </c>
      <c r="H263" s="272">
        <v>2</v>
      </c>
      <c r="I263" s="273"/>
      <c r="J263" s="274"/>
      <c r="K263" s="275">
        <f>ROUND(P263*H263,2)</f>
        <v>0</v>
      </c>
      <c r="L263" s="274"/>
      <c r="M263" s="276"/>
      <c r="N263" s="277" t="s">
        <v>1</v>
      </c>
      <c r="O263" s="225" t="s">
        <v>45</v>
      </c>
      <c r="P263" s="226">
        <f>I263+J263</f>
        <v>0</v>
      </c>
      <c r="Q263" s="226">
        <f>ROUND(I263*H263,2)</f>
        <v>0</v>
      </c>
      <c r="R263" s="226">
        <f>ROUND(J263*H263,2)</f>
        <v>0</v>
      </c>
      <c r="S263" s="92"/>
      <c r="T263" s="227">
        <f>S263*H263</f>
        <v>0</v>
      </c>
      <c r="U263" s="227">
        <v>0.00026</v>
      </c>
      <c r="V263" s="227">
        <f>U263*H263</f>
        <v>0.00052</v>
      </c>
      <c r="W263" s="227">
        <v>0</v>
      </c>
      <c r="X263" s="228">
        <f>W263*H263</f>
        <v>0</v>
      </c>
      <c r="Y263" s="39"/>
      <c r="Z263" s="39"/>
      <c r="AA263" s="39"/>
      <c r="AB263" s="39"/>
      <c r="AC263" s="39"/>
      <c r="AD263" s="39"/>
      <c r="AE263" s="39"/>
      <c r="AR263" s="229" t="s">
        <v>188</v>
      </c>
      <c r="AT263" s="229" t="s">
        <v>230</v>
      </c>
      <c r="AU263" s="229" t="s">
        <v>88</v>
      </c>
      <c r="AY263" s="18" t="s">
        <v>133</v>
      </c>
      <c r="BE263" s="230">
        <f>IF(O263="základní",K263,0)</f>
        <v>0</v>
      </c>
      <c r="BF263" s="230">
        <f>IF(O263="snížená",K263,0)</f>
        <v>0</v>
      </c>
      <c r="BG263" s="230">
        <f>IF(O263="zákl. přenesená",K263,0)</f>
        <v>0</v>
      </c>
      <c r="BH263" s="230">
        <f>IF(O263="sníž. přenesená",K263,0)</f>
        <v>0</v>
      </c>
      <c r="BI263" s="230">
        <f>IF(O263="nulová",K263,0)</f>
        <v>0</v>
      </c>
      <c r="BJ263" s="18" t="s">
        <v>86</v>
      </c>
      <c r="BK263" s="230">
        <f>ROUND(P263*H263,2)</f>
        <v>0</v>
      </c>
      <c r="BL263" s="18" t="s">
        <v>139</v>
      </c>
      <c r="BM263" s="229" t="s">
        <v>336</v>
      </c>
    </row>
    <row r="264" spans="1:47" s="2" customFormat="1" ht="12">
      <c r="A264" s="39"/>
      <c r="B264" s="40"/>
      <c r="C264" s="41"/>
      <c r="D264" s="231" t="s">
        <v>141</v>
      </c>
      <c r="E264" s="41"/>
      <c r="F264" s="232" t="s">
        <v>335</v>
      </c>
      <c r="G264" s="41"/>
      <c r="H264" s="41"/>
      <c r="I264" s="233"/>
      <c r="J264" s="233"/>
      <c r="K264" s="41"/>
      <c r="L264" s="41"/>
      <c r="M264" s="45"/>
      <c r="N264" s="234"/>
      <c r="O264" s="235"/>
      <c r="P264" s="92"/>
      <c r="Q264" s="92"/>
      <c r="R264" s="92"/>
      <c r="S264" s="92"/>
      <c r="T264" s="92"/>
      <c r="U264" s="92"/>
      <c r="V264" s="92"/>
      <c r="W264" s="92"/>
      <c r="X264" s="93"/>
      <c r="Y264" s="39"/>
      <c r="Z264" s="39"/>
      <c r="AA264" s="39"/>
      <c r="AB264" s="39"/>
      <c r="AC264" s="39"/>
      <c r="AD264" s="39"/>
      <c r="AE264" s="39"/>
      <c r="AT264" s="18" t="s">
        <v>141</v>
      </c>
      <c r="AU264" s="18" t="s">
        <v>88</v>
      </c>
    </row>
    <row r="265" spans="1:51" s="13" customFormat="1" ht="12">
      <c r="A265" s="13"/>
      <c r="B265" s="236"/>
      <c r="C265" s="237"/>
      <c r="D265" s="231" t="s">
        <v>153</v>
      </c>
      <c r="E265" s="238" t="s">
        <v>1</v>
      </c>
      <c r="F265" s="239" t="s">
        <v>337</v>
      </c>
      <c r="G265" s="237"/>
      <c r="H265" s="238" t="s">
        <v>1</v>
      </c>
      <c r="I265" s="240"/>
      <c r="J265" s="240"/>
      <c r="K265" s="237"/>
      <c r="L265" s="237"/>
      <c r="M265" s="241"/>
      <c r="N265" s="242"/>
      <c r="O265" s="243"/>
      <c r="P265" s="243"/>
      <c r="Q265" s="243"/>
      <c r="R265" s="243"/>
      <c r="S265" s="243"/>
      <c r="T265" s="243"/>
      <c r="U265" s="243"/>
      <c r="V265" s="243"/>
      <c r="W265" s="243"/>
      <c r="X265" s="244"/>
      <c r="Y265" s="13"/>
      <c r="Z265" s="13"/>
      <c r="AA265" s="13"/>
      <c r="AB265" s="13"/>
      <c r="AC265" s="13"/>
      <c r="AD265" s="13"/>
      <c r="AE265" s="13"/>
      <c r="AT265" s="245" t="s">
        <v>153</v>
      </c>
      <c r="AU265" s="245" t="s">
        <v>88</v>
      </c>
      <c r="AV265" s="13" t="s">
        <v>86</v>
      </c>
      <c r="AW265" s="13" t="s">
        <v>5</v>
      </c>
      <c r="AX265" s="13" t="s">
        <v>82</v>
      </c>
      <c r="AY265" s="245" t="s">
        <v>133</v>
      </c>
    </row>
    <row r="266" spans="1:51" s="14" customFormat="1" ht="12">
      <c r="A266" s="14"/>
      <c r="B266" s="246"/>
      <c r="C266" s="247"/>
      <c r="D266" s="231" t="s">
        <v>153</v>
      </c>
      <c r="E266" s="248" t="s">
        <v>1</v>
      </c>
      <c r="F266" s="249" t="s">
        <v>88</v>
      </c>
      <c r="G266" s="247"/>
      <c r="H266" s="250">
        <v>2</v>
      </c>
      <c r="I266" s="251"/>
      <c r="J266" s="251"/>
      <c r="K266" s="247"/>
      <c r="L266" s="247"/>
      <c r="M266" s="252"/>
      <c r="N266" s="253"/>
      <c r="O266" s="254"/>
      <c r="P266" s="254"/>
      <c r="Q266" s="254"/>
      <c r="R266" s="254"/>
      <c r="S266" s="254"/>
      <c r="T266" s="254"/>
      <c r="U266" s="254"/>
      <c r="V266" s="254"/>
      <c r="W266" s="254"/>
      <c r="X266" s="255"/>
      <c r="Y266" s="14"/>
      <c r="Z266" s="14"/>
      <c r="AA266" s="14"/>
      <c r="AB266" s="14"/>
      <c r="AC266" s="14"/>
      <c r="AD266" s="14"/>
      <c r="AE266" s="14"/>
      <c r="AT266" s="256" t="s">
        <v>153</v>
      </c>
      <c r="AU266" s="256" t="s">
        <v>88</v>
      </c>
      <c r="AV266" s="14" t="s">
        <v>88</v>
      </c>
      <c r="AW266" s="14" t="s">
        <v>5</v>
      </c>
      <c r="AX266" s="14" t="s">
        <v>82</v>
      </c>
      <c r="AY266" s="256" t="s">
        <v>133</v>
      </c>
    </row>
    <row r="267" spans="1:51" s="15" customFormat="1" ht="12">
      <c r="A267" s="15"/>
      <c r="B267" s="257"/>
      <c r="C267" s="258"/>
      <c r="D267" s="231" t="s">
        <v>153</v>
      </c>
      <c r="E267" s="259" t="s">
        <v>1</v>
      </c>
      <c r="F267" s="260" t="s">
        <v>158</v>
      </c>
      <c r="G267" s="258"/>
      <c r="H267" s="261">
        <v>2</v>
      </c>
      <c r="I267" s="262"/>
      <c r="J267" s="262"/>
      <c r="K267" s="258"/>
      <c r="L267" s="258"/>
      <c r="M267" s="263"/>
      <c r="N267" s="264"/>
      <c r="O267" s="265"/>
      <c r="P267" s="265"/>
      <c r="Q267" s="265"/>
      <c r="R267" s="265"/>
      <c r="S267" s="265"/>
      <c r="T267" s="265"/>
      <c r="U267" s="265"/>
      <c r="V267" s="265"/>
      <c r="W267" s="265"/>
      <c r="X267" s="266"/>
      <c r="Y267" s="15"/>
      <c r="Z267" s="15"/>
      <c r="AA267" s="15"/>
      <c r="AB267" s="15"/>
      <c r="AC267" s="15"/>
      <c r="AD267" s="15"/>
      <c r="AE267" s="15"/>
      <c r="AT267" s="267" t="s">
        <v>153</v>
      </c>
      <c r="AU267" s="267" t="s">
        <v>88</v>
      </c>
      <c r="AV267" s="15" t="s">
        <v>139</v>
      </c>
      <c r="AW267" s="15" t="s">
        <v>5</v>
      </c>
      <c r="AX267" s="15" t="s">
        <v>86</v>
      </c>
      <c r="AY267" s="267" t="s">
        <v>133</v>
      </c>
    </row>
    <row r="268" spans="1:65" s="2" customFormat="1" ht="16.5" customHeight="1">
      <c r="A268" s="39"/>
      <c r="B268" s="40"/>
      <c r="C268" s="268" t="s">
        <v>332</v>
      </c>
      <c r="D268" s="268" t="s">
        <v>230</v>
      </c>
      <c r="E268" s="269" t="s">
        <v>338</v>
      </c>
      <c r="F268" s="270" t="s">
        <v>339</v>
      </c>
      <c r="G268" s="271" t="s">
        <v>138</v>
      </c>
      <c r="H268" s="272">
        <v>18</v>
      </c>
      <c r="I268" s="273"/>
      <c r="J268" s="274"/>
      <c r="K268" s="275">
        <f>ROUND(P268*H268,2)</f>
        <v>0</v>
      </c>
      <c r="L268" s="274"/>
      <c r="M268" s="276"/>
      <c r="N268" s="277" t="s">
        <v>1</v>
      </c>
      <c r="O268" s="225" t="s">
        <v>45</v>
      </c>
      <c r="P268" s="226">
        <f>I268+J268</f>
        <v>0</v>
      </c>
      <c r="Q268" s="226">
        <f>ROUND(I268*H268,2)</f>
        <v>0</v>
      </c>
      <c r="R268" s="226">
        <f>ROUND(J268*H268,2)</f>
        <v>0</v>
      </c>
      <c r="S268" s="92"/>
      <c r="T268" s="227">
        <f>S268*H268</f>
        <v>0</v>
      </c>
      <c r="U268" s="227">
        <v>0.00028</v>
      </c>
      <c r="V268" s="227">
        <f>U268*H268</f>
        <v>0.005039999999999999</v>
      </c>
      <c r="W268" s="227">
        <v>0</v>
      </c>
      <c r="X268" s="228">
        <f>W268*H268</f>
        <v>0</v>
      </c>
      <c r="Y268" s="39"/>
      <c r="Z268" s="39"/>
      <c r="AA268" s="39"/>
      <c r="AB268" s="39"/>
      <c r="AC268" s="39"/>
      <c r="AD268" s="39"/>
      <c r="AE268" s="39"/>
      <c r="AR268" s="229" t="s">
        <v>188</v>
      </c>
      <c r="AT268" s="229" t="s">
        <v>230</v>
      </c>
      <c r="AU268" s="229" t="s">
        <v>88</v>
      </c>
      <c r="AY268" s="18" t="s">
        <v>133</v>
      </c>
      <c r="BE268" s="230">
        <f>IF(O268="základní",K268,0)</f>
        <v>0</v>
      </c>
      <c r="BF268" s="230">
        <f>IF(O268="snížená",K268,0)</f>
        <v>0</v>
      </c>
      <c r="BG268" s="230">
        <f>IF(O268="zákl. přenesená",K268,0)</f>
        <v>0</v>
      </c>
      <c r="BH268" s="230">
        <f>IF(O268="sníž. přenesená",K268,0)</f>
        <v>0</v>
      </c>
      <c r="BI268" s="230">
        <f>IF(O268="nulová",K268,0)</f>
        <v>0</v>
      </c>
      <c r="BJ268" s="18" t="s">
        <v>86</v>
      </c>
      <c r="BK268" s="230">
        <f>ROUND(P268*H268,2)</f>
        <v>0</v>
      </c>
      <c r="BL268" s="18" t="s">
        <v>139</v>
      </c>
      <c r="BM268" s="229" t="s">
        <v>340</v>
      </c>
    </row>
    <row r="269" spans="1:47" s="2" customFormat="1" ht="12">
      <c r="A269" s="39"/>
      <c r="B269" s="40"/>
      <c r="C269" s="41"/>
      <c r="D269" s="231" t="s">
        <v>141</v>
      </c>
      <c r="E269" s="41"/>
      <c r="F269" s="232" t="s">
        <v>339</v>
      </c>
      <c r="G269" s="41"/>
      <c r="H269" s="41"/>
      <c r="I269" s="233"/>
      <c r="J269" s="233"/>
      <c r="K269" s="41"/>
      <c r="L269" s="41"/>
      <c r="M269" s="45"/>
      <c r="N269" s="234"/>
      <c r="O269" s="235"/>
      <c r="P269" s="92"/>
      <c r="Q269" s="92"/>
      <c r="R269" s="92"/>
      <c r="S269" s="92"/>
      <c r="T269" s="92"/>
      <c r="U269" s="92"/>
      <c r="V269" s="92"/>
      <c r="W269" s="92"/>
      <c r="X269" s="93"/>
      <c r="Y269" s="39"/>
      <c r="Z269" s="39"/>
      <c r="AA269" s="39"/>
      <c r="AB269" s="39"/>
      <c r="AC269" s="39"/>
      <c r="AD269" s="39"/>
      <c r="AE269" s="39"/>
      <c r="AT269" s="18" t="s">
        <v>141</v>
      </c>
      <c r="AU269" s="18" t="s">
        <v>88</v>
      </c>
    </row>
    <row r="270" spans="1:51" s="13" customFormat="1" ht="12">
      <c r="A270" s="13"/>
      <c r="B270" s="236"/>
      <c r="C270" s="237"/>
      <c r="D270" s="231" t="s">
        <v>153</v>
      </c>
      <c r="E270" s="238" t="s">
        <v>1</v>
      </c>
      <c r="F270" s="239" t="s">
        <v>341</v>
      </c>
      <c r="G270" s="237"/>
      <c r="H270" s="238" t="s">
        <v>1</v>
      </c>
      <c r="I270" s="240"/>
      <c r="J270" s="240"/>
      <c r="K270" s="237"/>
      <c r="L270" s="237"/>
      <c r="M270" s="241"/>
      <c r="N270" s="242"/>
      <c r="O270" s="243"/>
      <c r="P270" s="243"/>
      <c r="Q270" s="243"/>
      <c r="R270" s="243"/>
      <c r="S270" s="243"/>
      <c r="T270" s="243"/>
      <c r="U270" s="243"/>
      <c r="V270" s="243"/>
      <c r="W270" s="243"/>
      <c r="X270" s="244"/>
      <c r="Y270" s="13"/>
      <c r="Z270" s="13"/>
      <c r="AA270" s="13"/>
      <c r="AB270" s="13"/>
      <c r="AC270" s="13"/>
      <c r="AD270" s="13"/>
      <c r="AE270" s="13"/>
      <c r="AT270" s="245" t="s">
        <v>153</v>
      </c>
      <c r="AU270" s="245" t="s">
        <v>88</v>
      </c>
      <c r="AV270" s="13" t="s">
        <v>86</v>
      </c>
      <c r="AW270" s="13" t="s">
        <v>5</v>
      </c>
      <c r="AX270" s="13" t="s">
        <v>82</v>
      </c>
      <c r="AY270" s="245" t="s">
        <v>133</v>
      </c>
    </row>
    <row r="271" spans="1:51" s="14" customFormat="1" ht="12">
      <c r="A271" s="14"/>
      <c r="B271" s="246"/>
      <c r="C271" s="247"/>
      <c r="D271" s="231" t="s">
        <v>153</v>
      </c>
      <c r="E271" s="248" t="s">
        <v>1</v>
      </c>
      <c r="F271" s="249" t="s">
        <v>268</v>
      </c>
      <c r="G271" s="247"/>
      <c r="H271" s="250">
        <v>18</v>
      </c>
      <c r="I271" s="251"/>
      <c r="J271" s="251"/>
      <c r="K271" s="247"/>
      <c r="L271" s="247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4"/>
      <c r="Z271" s="14"/>
      <c r="AA271" s="14"/>
      <c r="AB271" s="14"/>
      <c r="AC271" s="14"/>
      <c r="AD271" s="14"/>
      <c r="AE271" s="14"/>
      <c r="AT271" s="256" t="s">
        <v>153</v>
      </c>
      <c r="AU271" s="256" t="s">
        <v>88</v>
      </c>
      <c r="AV271" s="14" t="s">
        <v>88</v>
      </c>
      <c r="AW271" s="14" t="s">
        <v>5</v>
      </c>
      <c r="AX271" s="14" t="s">
        <v>82</v>
      </c>
      <c r="AY271" s="256" t="s">
        <v>133</v>
      </c>
    </row>
    <row r="272" spans="1:51" s="15" customFormat="1" ht="12">
      <c r="A272" s="15"/>
      <c r="B272" s="257"/>
      <c r="C272" s="258"/>
      <c r="D272" s="231" t="s">
        <v>153</v>
      </c>
      <c r="E272" s="259" t="s">
        <v>1</v>
      </c>
      <c r="F272" s="260" t="s">
        <v>158</v>
      </c>
      <c r="G272" s="258"/>
      <c r="H272" s="261">
        <v>18</v>
      </c>
      <c r="I272" s="262"/>
      <c r="J272" s="262"/>
      <c r="K272" s="258"/>
      <c r="L272" s="258"/>
      <c r="M272" s="263"/>
      <c r="N272" s="264"/>
      <c r="O272" s="265"/>
      <c r="P272" s="265"/>
      <c r="Q272" s="265"/>
      <c r="R272" s="265"/>
      <c r="S272" s="265"/>
      <c r="T272" s="265"/>
      <c r="U272" s="265"/>
      <c r="V272" s="265"/>
      <c r="W272" s="265"/>
      <c r="X272" s="266"/>
      <c r="Y272" s="15"/>
      <c r="Z272" s="15"/>
      <c r="AA272" s="15"/>
      <c r="AB272" s="15"/>
      <c r="AC272" s="15"/>
      <c r="AD272" s="15"/>
      <c r="AE272" s="15"/>
      <c r="AT272" s="267" t="s">
        <v>153</v>
      </c>
      <c r="AU272" s="267" t="s">
        <v>88</v>
      </c>
      <c r="AV272" s="15" t="s">
        <v>139</v>
      </c>
      <c r="AW272" s="15" t="s">
        <v>5</v>
      </c>
      <c r="AX272" s="15" t="s">
        <v>86</v>
      </c>
      <c r="AY272" s="267" t="s">
        <v>133</v>
      </c>
    </row>
    <row r="273" spans="1:65" s="2" customFormat="1" ht="16.5" customHeight="1">
      <c r="A273" s="39"/>
      <c r="B273" s="40"/>
      <c r="C273" s="268" t="s">
        <v>342</v>
      </c>
      <c r="D273" s="268" t="s">
        <v>230</v>
      </c>
      <c r="E273" s="269" t="s">
        <v>343</v>
      </c>
      <c r="F273" s="270" t="s">
        <v>344</v>
      </c>
      <c r="G273" s="271" t="s">
        <v>138</v>
      </c>
      <c r="H273" s="272">
        <v>2</v>
      </c>
      <c r="I273" s="273"/>
      <c r="J273" s="274"/>
      <c r="K273" s="275">
        <f>ROUND(P273*H273,2)</f>
        <v>0</v>
      </c>
      <c r="L273" s="274"/>
      <c r="M273" s="276"/>
      <c r="N273" s="277" t="s">
        <v>1</v>
      </c>
      <c r="O273" s="225" t="s">
        <v>45</v>
      </c>
      <c r="P273" s="226">
        <f>I273+J273</f>
        <v>0</v>
      </c>
      <c r="Q273" s="226">
        <f>ROUND(I273*H273,2)</f>
        <v>0</v>
      </c>
      <c r="R273" s="226">
        <f>ROUND(J273*H273,2)</f>
        <v>0</v>
      </c>
      <c r="S273" s="92"/>
      <c r="T273" s="227">
        <f>S273*H273</f>
        <v>0</v>
      </c>
      <c r="U273" s="227">
        <v>0.00022</v>
      </c>
      <c r="V273" s="227">
        <f>U273*H273</f>
        <v>0.00044</v>
      </c>
      <c r="W273" s="227">
        <v>0</v>
      </c>
      <c r="X273" s="228">
        <f>W273*H273</f>
        <v>0</v>
      </c>
      <c r="Y273" s="39"/>
      <c r="Z273" s="39"/>
      <c r="AA273" s="39"/>
      <c r="AB273" s="39"/>
      <c r="AC273" s="39"/>
      <c r="AD273" s="39"/>
      <c r="AE273" s="39"/>
      <c r="AR273" s="229" t="s">
        <v>188</v>
      </c>
      <c r="AT273" s="229" t="s">
        <v>230</v>
      </c>
      <c r="AU273" s="229" t="s">
        <v>88</v>
      </c>
      <c r="AY273" s="18" t="s">
        <v>133</v>
      </c>
      <c r="BE273" s="230">
        <f>IF(O273="základní",K273,0)</f>
        <v>0</v>
      </c>
      <c r="BF273" s="230">
        <f>IF(O273="snížená",K273,0)</f>
        <v>0</v>
      </c>
      <c r="BG273" s="230">
        <f>IF(O273="zákl. přenesená",K273,0)</f>
        <v>0</v>
      </c>
      <c r="BH273" s="230">
        <f>IF(O273="sníž. přenesená",K273,0)</f>
        <v>0</v>
      </c>
      <c r="BI273" s="230">
        <f>IF(O273="nulová",K273,0)</f>
        <v>0</v>
      </c>
      <c r="BJ273" s="18" t="s">
        <v>86</v>
      </c>
      <c r="BK273" s="230">
        <f>ROUND(P273*H273,2)</f>
        <v>0</v>
      </c>
      <c r="BL273" s="18" t="s">
        <v>139</v>
      </c>
      <c r="BM273" s="229" t="s">
        <v>345</v>
      </c>
    </row>
    <row r="274" spans="1:47" s="2" customFormat="1" ht="12">
      <c r="A274" s="39"/>
      <c r="B274" s="40"/>
      <c r="C274" s="41"/>
      <c r="D274" s="231" t="s">
        <v>141</v>
      </c>
      <c r="E274" s="41"/>
      <c r="F274" s="232" t="s">
        <v>344</v>
      </c>
      <c r="G274" s="41"/>
      <c r="H274" s="41"/>
      <c r="I274" s="233"/>
      <c r="J274" s="233"/>
      <c r="K274" s="41"/>
      <c r="L274" s="41"/>
      <c r="M274" s="45"/>
      <c r="N274" s="234"/>
      <c r="O274" s="235"/>
      <c r="P274" s="92"/>
      <c r="Q274" s="92"/>
      <c r="R274" s="92"/>
      <c r="S274" s="92"/>
      <c r="T274" s="92"/>
      <c r="U274" s="92"/>
      <c r="V274" s="92"/>
      <c r="W274" s="92"/>
      <c r="X274" s="93"/>
      <c r="Y274" s="39"/>
      <c r="Z274" s="39"/>
      <c r="AA274" s="39"/>
      <c r="AB274" s="39"/>
      <c r="AC274" s="39"/>
      <c r="AD274" s="39"/>
      <c r="AE274" s="39"/>
      <c r="AT274" s="18" t="s">
        <v>141</v>
      </c>
      <c r="AU274" s="18" t="s">
        <v>88</v>
      </c>
    </row>
    <row r="275" spans="1:65" s="2" customFormat="1" ht="16.5" customHeight="1">
      <c r="A275" s="39"/>
      <c r="B275" s="40"/>
      <c r="C275" s="268" t="s">
        <v>346</v>
      </c>
      <c r="D275" s="268" t="s">
        <v>230</v>
      </c>
      <c r="E275" s="269" t="s">
        <v>347</v>
      </c>
      <c r="F275" s="270" t="s">
        <v>348</v>
      </c>
      <c r="G275" s="271" t="s">
        <v>138</v>
      </c>
      <c r="H275" s="272">
        <v>1</v>
      </c>
      <c r="I275" s="273"/>
      <c r="J275" s="274"/>
      <c r="K275" s="275">
        <f>ROUND(P275*H275,2)</f>
        <v>0</v>
      </c>
      <c r="L275" s="274"/>
      <c r="M275" s="276"/>
      <c r="N275" s="277" t="s">
        <v>1</v>
      </c>
      <c r="O275" s="225" t="s">
        <v>45</v>
      </c>
      <c r="P275" s="226">
        <f>I275+J275</f>
        <v>0</v>
      </c>
      <c r="Q275" s="226">
        <f>ROUND(I275*H275,2)</f>
        <v>0</v>
      </c>
      <c r="R275" s="226">
        <f>ROUND(J275*H275,2)</f>
        <v>0</v>
      </c>
      <c r="S275" s="92"/>
      <c r="T275" s="227">
        <f>S275*H275</f>
        <v>0</v>
      </c>
      <c r="U275" s="227">
        <v>0.00031</v>
      </c>
      <c r="V275" s="227">
        <f>U275*H275</f>
        <v>0.00031</v>
      </c>
      <c r="W275" s="227">
        <v>0</v>
      </c>
      <c r="X275" s="228">
        <f>W275*H275</f>
        <v>0</v>
      </c>
      <c r="Y275" s="39"/>
      <c r="Z275" s="39"/>
      <c r="AA275" s="39"/>
      <c r="AB275" s="39"/>
      <c r="AC275" s="39"/>
      <c r="AD275" s="39"/>
      <c r="AE275" s="39"/>
      <c r="AR275" s="229" t="s">
        <v>188</v>
      </c>
      <c r="AT275" s="229" t="s">
        <v>230</v>
      </c>
      <c r="AU275" s="229" t="s">
        <v>88</v>
      </c>
      <c r="AY275" s="18" t="s">
        <v>133</v>
      </c>
      <c r="BE275" s="230">
        <f>IF(O275="základní",K275,0)</f>
        <v>0</v>
      </c>
      <c r="BF275" s="230">
        <f>IF(O275="snížená",K275,0)</f>
        <v>0</v>
      </c>
      <c r="BG275" s="230">
        <f>IF(O275="zákl. přenesená",K275,0)</f>
        <v>0</v>
      </c>
      <c r="BH275" s="230">
        <f>IF(O275="sníž. přenesená",K275,0)</f>
        <v>0</v>
      </c>
      <c r="BI275" s="230">
        <f>IF(O275="nulová",K275,0)</f>
        <v>0</v>
      </c>
      <c r="BJ275" s="18" t="s">
        <v>86</v>
      </c>
      <c r="BK275" s="230">
        <f>ROUND(P275*H275,2)</f>
        <v>0</v>
      </c>
      <c r="BL275" s="18" t="s">
        <v>139</v>
      </c>
      <c r="BM275" s="229" t="s">
        <v>349</v>
      </c>
    </row>
    <row r="276" spans="1:47" s="2" customFormat="1" ht="12">
      <c r="A276" s="39"/>
      <c r="B276" s="40"/>
      <c r="C276" s="41"/>
      <c r="D276" s="231" t="s">
        <v>141</v>
      </c>
      <c r="E276" s="41"/>
      <c r="F276" s="232" t="s">
        <v>348</v>
      </c>
      <c r="G276" s="41"/>
      <c r="H276" s="41"/>
      <c r="I276" s="233"/>
      <c r="J276" s="233"/>
      <c r="K276" s="41"/>
      <c r="L276" s="41"/>
      <c r="M276" s="45"/>
      <c r="N276" s="234"/>
      <c r="O276" s="235"/>
      <c r="P276" s="92"/>
      <c r="Q276" s="92"/>
      <c r="R276" s="92"/>
      <c r="S276" s="92"/>
      <c r="T276" s="92"/>
      <c r="U276" s="92"/>
      <c r="V276" s="92"/>
      <c r="W276" s="92"/>
      <c r="X276" s="93"/>
      <c r="Y276" s="39"/>
      <c r="Z276" s="39"/>
      <c r="AA276" s="39"/>
      <c r="AB276" s="39"/>
      <c r="AC276" s="39"/>
      <c r="AD276" s="39"/>
      <c r="AE276" s="39"/>
      <c r="AT276" s="18" t="s">
        <v>141</v>
      </c>
      <c r="AU276" s="18" t="s">
        <v>88</v>
      </c>
    </row>
    <row r="277" spans="1:65" s="2" customFormat="1" ht="16.5" customHeight="1">
      <c r="A277" s="39"/>
      <c r="B277" s="40"/>
      <c r="C277" s="268" t="s">
        <v>350</v>
      </c>
      <c r="D277" s="268" t="s">
        <v>230</v>
      </c>
      <c r="E277" s="269" t="s">
        <v>351</v>
      </c>
      <c r="F277" s="270" t="s">
        <v>352</v>
      </c>
      <c r="G277" s="271" t="s">
        <v>138</v>
      </c>
      <c r="H277" s="272">
        <v>4</v>
      </c>
      <c r="I277" s="273"/>
      <c r="J277" s="274"/>
      <c r="K277" s="275">
        <f>ROUND(P277*H277,2)</f>
        <v>0</v>
      </c>
      <c r="L277" s="274"/>
      <c r="M277" s="276"/>
      <c r="N277" s="277" t="s">
        <v>1</v>
      </c>
      <c r="O277" s="225" t="s">
        <v>45</v>
      </c>
      <c r="P277" s="226">
        <f>I277+J277</f>
        <v>0</v>
      </c>
      <c r="Q277" s="226">
        <f>ROUND(I277*H277,2)</f>
        <v>0</v>
      </c>
      <c r="R277" s="226">
        <f>ROUND(J277*H277,2)</f>
        <v>0</v>
      </c>
      <c r="S277" s="92"/>
      <c r="T277" s="227">
        <f>S277*H277</f>
        <v>0</v>
      </c>
      <c r="U277" s="227">
        <v>0.00076</v>
      </c>
      <c r="V277" s="227">
        <f>U277*H277</f>
        <v>0.00304</v>
      </c>
      <c r="W277" s="227">
        <v>0</v>
      </c>
      <c r="X277" s="228">
        <f>W277*H277</f>
        <v>0</v>
      </c>
      <c r="Y277" s="39"/>
      <c r="Z277" s="39"/>
      <c r="AA277" s="39"/>
      <c r="AB277" s="39"/>
      <c r="AC277" s="39"/>
      <c r="AD277" s="39"/>
      <c r="AE277" s="39"/>
      <c r="AR277" s="229" t="s">
        <v>188</v>
      </c>
      <c r="AT277" s="229" t="s">
        <v>230</v>
      </c>
      <c r="AU277" s="229" t="s">
        <v>88</v>
      </c>
      <c r="AY277" s="18" t="s">
        <v>133</v>
      </c>
      <c r="BE277" s="230">
        <f>IF(O277="základní",K277,0)</f>
        <v>0</v>
      </c>
      <c r="BF277" s="230">
        <f>IF(O277="snížená",K277,0)</f>
        <v>0</v>
      </c>
      <c r="BG277" s="230">
        <f>IF(O277="zákl. přenesená",K277,0)</f>
        <v>0</v>
      </c>
      <c r="BH277" s="230">
        <f>IF(O277="sníž. přenesená",K277,0)</f>
        <v>0</v>
      </c>
      <c r="BI277" s="230">
        <f>IF(O277="nulová",K277,0)</f>
        <v>0</v>
      </c>
      <c r="BJ277" s="18" t="s">
        <v>86</v>
      </c>
      <c r="BK277" s="230">
        <f>ROUND(P277*H277,2)</f>
        <v>0</v>
      </c>
      <c r="BL277" s="18" t="s">
        <v>139</v>
      </c>
      <c r="BM277" s="229" t="s">
        <v>353</v>
      </c>
    </row>
    <row r="278" spans="1:47" s="2" customFormat="1" ht="12">
      <c r="A278" s="39"/>
      <c r="B278" s="40"/>
      <c r="C278" s="41"/>
      <c r="D278" s="231" t="s">
        <v>141</v>
      </c>
      <c r="E278" s="41"/>
      <c r="F278" s="232" t="s">
        <v>352</v>
      </c>
      <c r="G278" s="41"/>
      <c r="H278" s="41"/>
      <c r="I278" s="233"/>
      <c r="J278" s="233"/>
      <c r="K278" s="41"/>
      <c r="L278" s="41"/>
      <c r="M278" s="45"/>
      <c r="N278" s="234"/>
      <c r="O278" s="235"/>
      <c r="P278" s="92"/>
      <c r="Q278" s="92"/>
      <c r="R278" s="92"/>
      <c r="S278" s="92"/>
      <c r="T278" s="92"/>
      <c r="U278" s="92"/>
      <c r="V278" s="92"/>
      <c r="W278" s="92"/>
      <c r="X278" s="93"/>
      <c r="Y278" s="39"/>
      <c r="Z278" s="39"/>
      <c r="AA278" s="39"/>
      <c r="AB278" s="39"/>
      <c r="AC278" s="39"/>
      <c r="AD278" s="39"/>
      <c r="AE278" s="39"/>
      <c r="AT278" s="18" t="s">
        <v>141</v>
      </c>
      <c r="AU278" s="18" t="s">
        <v>88</v>
      </c>
    </row>
    <row r="279" spans="1:65" s="2" customFormat="1" ht="21.75" customHeight="1">
      <c r="A279" s="39"/>
      <c r="B279" s="40"/>
      <c r="C279" s="216" t="s">
        <v>354</v>
      </c>
      <c r="D279" s="216" t="s">
        <v>135</v>
      </c>
      <c r="E279" s="217" t="s">
        <v>355</v>
      </c>
      <c r="F279" s="218" t="s">
        <v>356</v>
      </c>
      <c r="G279" s="219" t="s">
        <v>138</v>
      </c>
      <c r="H279" s="220">
        <v>1</v>
      </c>
      <c r="I279" s="221"/>
      <c r="J279" s="221"/>
      <c r="K279" s="222">
        <f>ROUND(P279*H279,2)</f>
        <v>0</v>
      </c>
      <c r="L279" s="223"/>
      <c r="M279" s="45"/>
      <c r="N279" s="224" t="s">
        <v>1</v>
      </c>
      <c r="O279" s="225" t="s">
        <v>45</v>
      </c>
      <c r="P279" s="226">
        <f>I279+J279</f>
        <v>0</v>
      </c>
      <c r="Q279" s="226">
        <f>ROUND(I279*H279,2)</f>
        <v>0</v>
      </c>
      <c r="R279" s="226">
        <f>ROUND(J279*H279,2)</f>
        <v>0</v>
      </c>
      <c r="S279" s="92"/>
      <c r="T279" s="227">
        <f>S279*H279</f>
        <v>0</v>
      </c>
      <c r="U279" s="227">
        <v>0</v>
      </c>
      <c r="V279" s="227">
        <f>U279*H279</f>
        <v>0</v>
      </c>
      <c r="W279" s="227">
        <v>0</v>
      </c>
      <c r="X279" s="228">
        <f>W279*H279</f>
        <v>0</v>
      </c>
      <c r="Y279" s="39"/>
      <c r="Z279" s="39"/>
      <c r="AA279" s="39"/>
      <c r="AB279" s="39"/>
      <c r="AC279" s="39"/>
      <c r="AD279" s="39"/>
      <c r="AE279" s="39"/>
      <c r="AR279" s="229" t="s">
        <v>139</v>
      </c>
      <c r="AT279" s="229" t="s">
        <v>135</v>
      </c>
      <c r="AU279" s="229" t="s">
        <v>88</v>
      </c>
      <c r="AY279" s="18" t="s">
        <v>133</v>
      </c>
      <c r="BE279" s="230">
        <f>IF(O279="základní",K279,0)</f>
        <v>0</v>
      </c>
      <c r="BF279" s="230">
        <f>IF(O279="snížená",K279,0)</f>
        <v>0</v>
      </c>
      <c r="BG279" s="230">
        <f>IF(O279="zákl. přenesená",K279,0)</f>
        <v>0</v>
      </c>
      <c r="BH279" s="230">
        <f>IF(O279="sníž. přenesená",K279,0)</f>
        <v>0</v>
      </c>
      <c r="BI279" s="230">
        <f>IF(O279="nulová",K279,0)</f>
        <v>0</v>
      </c>
      <c r="BJ279" s="18" t="s">
        <v>86</v>
      </c>
      <c r="BK279" s="230">
        <f>ROUND(P279*H279,2)</f>
        <v>0</v>
      </c>
      <c r="BL279" s="18" t="s">
        <v>139</v>
      </c>
      <c r="BM279" s="229" t="s">
        <v>357</v>
      </c>
    </row>
    <row r="280" spans="1:47" s="2" customFormat="1" ht="12">
      <c r="A280" s="39"/>
      <c r="B280" s="40"/>
      <c r="C280" s="41"/>
      <c r="D280" s="231" t="s">
        <v>141</v>
      </c>
      <c r="E280" s="41"/>
      <c r="F280" s="232" t="s">
        <v>358</v>
      </c>
      <c r="G280" s="41"/>
      <c r="H280" s="41"/>
      <c r="I280" s="233"/>
      <c r="J280" s="233"/>
      <c r="K280" s="41"/>
      <c r="L280" s="41"/>
      <c r="M280" s="45"/>
      <c r="N280" s="234"/>
      <c r="O280" s="235"/>
      <c r="P280" s="92"/>
      <c r="Q280" s="92"/>
      <c r="R280" s="92"/>
      <c r="S280" s="92"/>
      <c r="T280" s="92"/>
      <c r="U280" s="92"/>
      <c r="V280" s="92"/>
      <c r="W280" s="92"/>
      <c r="X280" s="93"/>
      <c r="Y280" s="39"/>
      <c r="Z280" s="39"/>
      <c r="AA280" s="39"/>
      <c r="AB280" s="39"/>
      <c r="AC280" s="39"/>
      <c r="AD280" s="39"/>
      <c r="AE280" s="39"/>
      <c r="AT280" s="18" t="s">
        <v>141</v>
      </c>
      <c r="AU280" s="18" t="s">
        <v>88</v>
      </c>
    </row>
    <row r="281" spans="1:65" s="2" customFormat="1" ht="16.5" customHeight="1">
      <c r="A281" s="39"/>
      <c r="B281" s="40"/>
      <c r="C281" s="268" t="s">
        <v>359</v>
      </c>
      <c r="D281" s="268" t="s">
        <v>230</v>
      </c>
      <c r="E281" s="269" t="s">
        <v>360</v>
      </c>
      <c r="F281" s="270" t="s">
        <v>361</v>
      </c>
      <c r="G281" s="271" t="s">
        <v>138</v>
      </c>
      <c r="H281" s="272">
        <v>1</v>
      </c>
      <c r="I281" s="273"/>
      <c r="J281" s="274"/>
      <c r="K281" s="275">
        <f>ROUND(P281*H281,2)</f>
        <v>0</v>
      </c>
      <c r="L281" s="274"/>
      <c r="M281" s="276"/>
      <c r="N281" s="277" t="s">
        <v>1</v>
      </c>
      <c r="O281" s="225" t="s">
        <v>45</v>
      </c>
      <c r="P281" s="226">
        <f>I281+J281</f>
        <v>0</v>
      </c>
      <c r="Q281" s="226">
        <f>ROUND(I281*H281,2)</f>
        <v>0</v>
      </c>
      <c r="R281" s="226">
        <f>ROUND(J281*H281,2)</f>
        <v>0</v>
      </c>
      <c r="S281" s="92"/>
      <c r="T281" s="227">
        <f>S281*H281</f>
        <v>0</v>
      </c>
      <c r="U281" s="227">
        <v>0.00026</v>
      </c>
      <c r="V281" s="227">
        <f>U281*H281</f>
        <v>0.00026</v>
      </c>
      <c r="W281" s="227">
        <v>0</v>
      </c>
      <c r="X281" s="228">
        <f>W281*H281</f>
        <v>0</v>
      </c>
      <c r="Y281" s="39"/>
      <c r="Z281" s="39"/>
      <c r="AA281" s="39"/>
      <c r="AB281" s="39"/>
      <c r="AC281" s="39"/>
      <c r="AD281" s="39"/>
      <c r="AE281" s="39"/>
      <c r="AR281" s="229" t="s">
        <v>188</v>
      </c>
      <c r="AT281" s="229" t="s">
        <v>230</v>
      </c>
      <c r="AU281" s="229" t="s">
        <v>88</v>
      </c>
      <c r="AY281" s="18" t="s">
        <v>133</v>
      </c>
      <c r="BE281" s="230">
        <f>IF(O281="základní",K281,0)</f>
        <v>0</v>
      </c>
      <c r="BF281" s="230">
        <f>IF(O281="snížená",K281,0)</f>
        <v>0</v>
      </c>
      <c r="BG281" s="230">
        <f>IF(O281="zákl. přenesená",K281,0)</f>
        <v>0</v>
      </c>
      <c r="BH281" s="230">
        <f>IF(O281="sníž. přenesená",K281,0)</f>
        <v>0</v>
      </c>
      <c r="BI281" s="230">
        <f>IF(O281="nulová",K281,0)</f>
        <v>0</v>
      </c>
      <c r="BJ281" s="18" t="s">
        <v>86</v>
      </c>
      <c r="BK281" s="230">
        <f>ROUND(P281*H281,2)</f>
        <v>0</v>
      </c>
      <c r="BL281" s="18" t="s">
        <v>139</v>
      </c>
      <c r="BM281" s="229" t="s">
        <v>362</v>
      </c>
    </row>
    <row r="282" spans="1:47" s="2" customFormat="1" ht="12">
      <c r="A282" s="39"/>
      <c r="B282" s="40"/>
      <c r="C282" s="41"/>
      <c r="D282" s="231" t="s">
        <v>141</v>
      </c>
      <c r="E282" s="41"/>
      <c r="F282" s="232" t="s">
        <v>361</v>
      </c>
      <c r="G282" s="41"/>
      <c r="H282" s="41"/>
      <c r="I282" s="233"/>
      <c r="J282" s="233"/>
      <c r="K282" s="41"/>
      <c r="L282" s="41"/>
      <c r="M282" s="45"/>
      <c r="N282" s="234"/>
      <c r="O282" s="235"/>
      <c r="P282" s="92"/>
      <c r="Q282" s="92"/>
      <c r="R282" s="92"/>
      <c r="S282" s="92"/>
      <c r="T282" s="92"/>
      <c r="U282" s="92"/>
      <c r="V282" s="92"/>
      <c r="W282" s="92"/>
      <c r="X282" s="93"/>
      <c r="Y282" s="39"/>
      <c r="Z282" s="39"/>
      <c r="AA282" s="39"/>
      <c r="AB282" s="39"/>
      <c r="AC282" s="39"/>
      <c r="AD282" s="39"/>
      <c r="AE282" s="39"/>
      <c r="AT282" s="18" t="s">
        <v>141</v>
      </c>
      <c r="AU282" s="18" t="s">
        <v>88</v>
      </c>
    </row>
    <row r="283" spans="1:65" s="2" customFormat="1" ht="21.75" customHeight="1">
      <c r="A283" s="39"/>
      <c r="B283" s="40"/>
      <c r="C283" s="216" t="s">
        <v>363</v>
      </c>
      <c r="D283" s="216" t="s">
        <v>135</v>
      </c>
      <c r="E283" s="217" t="s">
        <v>364</v>
      </c>
      <c r="F283" s="218" t="s">
        <v>365</v>
      </c>
      <c r="G283" s="219" t="s">
        <v>138</v>
      </c>
      <c r="H283" s="220">
        <v>1</v>
      </c>
      <c r="I283" s="221"/>
      <c r="J283" s="221"/>
      <c r="K283" s="222">
        <f>ROUND(P283*H283,2)</f>
        <v>0</v>
      </c>
      <c r="L283" s="223"/>
      <c r="M283" s="45"/>
      <c r="N283" s="224" t="s">
        <v>1</v>
      </c>
      <c r="O283" s="225" t="s">
        <v>45</v>
      </c>
      <c r="P283" s="226">
        <f>I283+J283</f>
        <v>0</v>
      </c>
      <c r="Q283" s="226">
        <f>ROUND(I283*H283,2)</f>
        <v>0</v>
      </c>
      <c r="R283" s="226">
        <f>ROUND(J283*H283,2)</f>
        <v>0</v>
      </c>
      <c r="S283" s="92"/>
      <c r="T283" s="227">
        <f>S283*H283</f>
        <v>0</v>
      </c>
      <c r="U283" s="227">
        <v>1E-05</v>
      </c>
      <c r="V283" s="227">
        <f>U283*H283</f>
        <v>1E-05</v>
      </c>
      <c r="W283" s="227">
        <v>0</v>
      </c>
      <c r="X283" s="228">
        <f>W283*H283</f>
        <v>0</v>
      </c>
      <c r="Y283" s="39"/>
      <c r="Z283" s="39"/>
      <c r="AA283" s="39"/>
      <c r="AB283" s="39"/>
      <c r="AC283" s="39"/>
      <c r="AD283" s="39"/>
      <c r="AE283" s="39"/>
      <c r="AR283" s="229" t="s">
        <v>139</v>
      </c>
      <c r="AT283" s="229" t="s">
        <v>135</v>
      </c>
      <c r="AU283" s="229" t="s">
        <v>88</v>
      </c>
      <c r="AY283" s="18" t="s">
        <v>133</v>
      </c>
      <c r="BE283" s="230">
        <f>IF(O283="základní",K283,0)</f>
        <v>0</v>
      </c>
      <c r="BF283" s="230">
        <f>IF(O283="snížená",K283,0)</f>
        <v>0</v>
      </c>
      <c r="BG283" s="230">
        <f>IF(O283="zákl. přenesená",K283,0)</f>
        <v>0</v>
      </c>
      <c r="BH283" s="230">
        <f>IF(O283="sníž. přenesená",K283,0)</f>
        <v>0</v>
      </c>
      <c r="BI283" s="230">
        <f>IF(O283="nulová",K283,0)</f>
        <v>0</v>
      </c>
      <c r="BJ283" s="18" t="s">
        <v>86</v>
      </c>
      <c r="BK283" s="230">
        <f>ROUND(P283*H283,2)</f>
        <v>0</v>
      </c>
      <c r="BL283" s="18" t="s">
        <v>139</v>
      </c>
      <c r="BM283" s="229" t="s">
        <v>366</v>
      </c>
    </row>
    <row r="284" spans="1:47" s="2" customFormat="1" ht="12">
      <c r="A284" s="39"/>
      <c r="B284" s="40"/>
      <c r="C284" s="41"/>
      <c r="D284" s="231" t="s">
        <v>141</v>
      </c>
      <c r="E284" s="41"/>
      <c r="F284" s="232" t="s">
        <v>367</v>
      </c>
      <c r="G284" s="41"/>
      <c r="H284" s="41"/>
      <c r="I284" s="233"/>
      <c r="J284" s="233"/>
      <c r="K284" s="41"/>
      <c r="L284" s="41"/>
      <c r="M284" s="45"/>
      <c r="N284" s="234"/>
      <c r="O284" s="235"/>
      <c r="P284" s="92"/>
      <c r="Q284" s="92"/>
      <c r="R284" s="92"/>
      <c r="S284" s="92"/>
      <c r="T284" s="92"/>
      <c r="U284" s="92"/>
      <c r="V284" s="92"/>
      <c r="W284" s="92"/>
      <c r="X284" s="93"/>
      <c r="Y284" s="39"/>
      <c r="Z284" s="39"/>
      <c r="AA284" s="39"/>
      <c r="AB284" s="39"/>
      <c r="AC284" s="39"/>
      <c r="AD284" s="39"/>
      <c r="AE284" s="39"/>
      <c r="AT284" s="18" t="s">
        <v>141</v>
      </c>
      <c r="AU284" s="18" t="s">
        <v>88</v>
      </c>
    </row>
    <row r="285" spans="1:65" s="2" customFormat="1" ht="16.5" customHeight="1">
      <c r="A285" s="39"/>
      <c r="B285" s="40"/>
      <c r="C285" s="268" t="s">
        <v>368</v>
      </c>
      <c r="D285" s="268" t="s">
        <v>230</v>
      </c>
      <c r="E285" s="269" t="s">
        <v>369</v>
      </c>
      <c r="F285" s="270" t="s">
        <v>370</v>
      </c>
      <c r="G285" s="271" t="s">
        <v>138</v>
      </c>
      <c r="H285" s="272">
        <v>1</v>
      </c>
      <c r="I285" s="273"/>
      <c r="J285" s="274"/>
      <c r="K285" s="275">
        <f>ROUND(P285*H285,2)</f>
        <v>0</v>
      </c>
      <c r="L285" s="274"/>
      <c r="M285" s="276"/>
      <c r="N285" s="277" t="s">
        <v>1</v>
      </c>
      <c r="O285" s="225" t="s">
        <v>45</v>
      </c>
      <c r="P285" s="226">
        <f>I285+J285</f>
        <v>0</v>
      </c>
      <c r="Q285" s="226">
        <f>ROUND(I285*H285,2)</f>
        <v>0</v>
      </c>
      <c r="R285" s="226">
        <f>ROUND(J285*H285,2)</f>
        <v>0</v>
      </c>
      <c r="S285" s="92"/>
      <c r="T285" s="227">
        <f>S285*H285</f>
        <v>0</v>
      </c>
      <c r="U285" s="227">
        <v>0.0007</v>
      </c>
      <c r="V285" s="227">
        <f>U285*H285</f>
        <v>0.0007</v>
      </c>
      <c r="W285" s="227">
        <v>0</v>
      </c>
      <c r="X285" s="228">
        <f>W285*H285</f>
        <v>0</v>
      </c>
      <c r="Y285" s="39"/>
      <c r="Z285" s="39"/>
      <c r="AA285" s="39"/>
      <c r="AB285" s="39"/>
      <c r="AC285" s="39"/>
      <c r="AD285" s="39"/>
      <c r="AE285" s="39"/>
      <c r="AR285" s="229" t="s">
        <v>188</v>
      </c>
      <c r="AT285" s="229" t="s">
        <v>230</v>
      </c>
      <c r="AU285" s="229" t="s">
        <v>88</v>
      </c>
      <c r="AY285" s="18" t="s">
        <v>133</v>
      </c>
      <c r="BE285" s="230">
        <f>IF(O285="základní",K285,0)</f>
        <v>0</v>
      </c>
      <c r="BF285" s="230">
        <f>IF(O285="snížená",K285,0)</f>
        <v>0</v>
      </c>
      <c r="BG285" s="230">
        <f>IF(O285="zákl. přenesená",K285,0)</f>
        <v>0</v>
      </c>
      <c r="BH285" s="230">
        <f>IF(O285="sníž. přenesená",K285,0)</f>
        <v>0</v>
      </c>
      <c r="BI285" s="230">
        <f>IF(O285="nulová",K285,0)</f>
        <v>0</v>
      </c>
      <c r="BJ285" s="18" t="s">
        <v>86</v>
      </c>
      <c r="BK285" s="230">
        <f>ROUND(P285*H285,2)</f>
        <v>0</v>
      </c>
      <c r="BL285" s="18" t="s">
        <v>139</v>
      </c>
      <c r="BM285" s="229" t="s">
        <v>371</v>
      </c>
    </row>
    <row r="286" spans="1:47" s="2" customFormat="1" ht="12">
      <c r="A286" s="39"/>
      <c r="B286" s="40"/>
      <c r="C286" s="41"/>
      <c r="D286" s="231" t="s">
        <v>141</v>
      </c>
      <c r="E286" s="41"/>
      <c r="F286" s="232" t="s">
        <v>370</v>
      </c>
      <c r="G286" s="41"/>
      <c r="H286" s="41"/>
      <c r="I286" s="233"/>
      <c r="J286" s="233"/>
      <c r="K286" s="41"/>
      <c r="L286" s="41"/>
      <c r="M286" s="45"/>
      <c r="N286" s="234"/>
      <c r="O286" s="235"/>
      <c r="P286" s="92"/>
      <c r="Q286" s="92"/>
      <c r="R286" s="92"/>
      <c r="S286" s="92"/>
      <c r="T286" s="92"/>
      <c r="U286" s="92"/>
      <c r="V286" s="92"/>
      <c r="W286" s="92"/>
      <c r="X286" s="93"/>
      <c r="Y286" s="39"/>
      <c r="Z286" s="39"/>
      <c r="AA286" s="39"/>
      <c r="AB286" s="39"/>
      <c r="AC286" s="39"/>
      <c r="AD286" s="39"/>
      <c r="AE286" s="39"/>
      <c r="AT286" s="18" t="s">
        <v>141</v>
      </c>
      <c r="AU286" s="18" t="s">
        <v>88</v>
      </c>
    </row>
    <row r="287" spans="1:65" s="2" customFormat="1" ht="16.5" customHeight="1">
      <c r="A287" s="39"/>
      <c r="B287" s="40"/>
      <c r="C287" s="216" t="s">
        <v>372</v>
      </c>
      <c r="D287" s="216" t="s">
        <v>135</v>
      </c>
      <c r="E287" s="217" t="s">
        <v>373</v>
      </c>
      <c r="F287" s="218" t="s">
        <v>374</v>
      </c>
      <c r="G287" s="219" t="s">
        <v>138</v>
      </c>
      <c r="H287" s="220">
        <v>1</v>
      </c>
      <c r="I287" s="221"/>
      <c r="J287" s="221"/>
      <c r="K287" s="222">
        <f>ROUND(P287*H287,2)</f>
        <v>0</v>
      </c>
      <c r="L287" s="223"/>
      <c r="M287" s="45"/>
      <c r="N287" s="224" t="s">
        <v>1</v>
      </c>
      <c r="O287" s="225" t="s">
        <v>45</v>
      </c>
      <c r="P287" s="226">
        <f>I287+J287</f>
        <v>0</v>
      </c>
      <c r="Q287" s="226">
        <f>ROUND(I287*H287,2)</f>
        <v>0</v>
      </c>
      <c r="R287" s="226">
        <f>ROUND(J287*H287,2)</f>
        <v>0</v>
      </c>
      <c r="S287" s="92"/>
      <c r="T287" s="227">
        <f>S287*H287</f>
        <v>0</v>
      </c>
      <c r="U287" s="227">
        <v>0.0017</v>
      </c>
      <c r="V287" s="227">
        <f>U287*H287</f>
        <v>0.0017</v>
      </c>
      <c r="W287" s="227">
        <v>0</v>
      </c>
      <c r="X287" s="228">
        <f>W287*H287</f>
        <v>0</v>
      </c>
      <c r="Y287" s="39"/>
      <c r="Z287" s="39"/>
      <c r="AA287" s="39"/>
      <c r="AB287" s="39"/>
      <c r="AC287" s="39"/>
      <c r="AD287" s="39"/>
      <c r="AE287" s="39"/>
      <c r="AR287" s="229" t="s">
        <v>139</v>
      </c>
      <c r="AT287" s="229" t="s">
        <v>135</v>
      </c>
      <c r="AU287" s="229" t="s">
        <v>88</v>
      </c>
      <c r="AY287" s="18" t="s">
        <v>133</v>
      </c>
      <c r="BE287" s="230">
        <f>IF(O287="základní",K287,0)</f>
        <v>0</v>
      </c>
      <c r="BF287" s="230">
        <f>IF(O287="snížená",K287,0)</f>
        <v>0</v>
      </c>
      <c r="BG287" s="230">
        <f>IF(O287="zákl. přenesená",K287,0)</f>
        <v>0</v>
      </c>
      <c r="BH287" s="230">
        <f>IF(O287="sníž. přenesená",K287,0)</f>
        <v>0</v>
      </c>
      <c r="BI287" s="230">
        <f>IF(O287="nulová",K287,0)</f>
        <v>0</v>
      </c>
      <c r="BJ287" s="18" t="s">
        <v>86</v>
      </c>
      <c r="BK287" s="230">
        <f>ROUND(P287*H287,2)</f>
        <v>0</v>
      </c>
      <c r="BL287" s="18" t="s">
        <v>139</v>
      </c>
      <c r="BM287" s="229" t="s">
        <v>375</v>
      </c>
    </row>
    <row r="288" spans="1:47" s="2" customFormat="1" ht="12">
      <c r="A288" s="39"/>
      <c r="B288" s="40"/>
      <c r="C288" s="41"/>
      <c r="D288" s="231" t="s">
        <v>141</v>
      </c>
      <c r="E288" s="41"/>
      <c r="F288" s="232" t="s">
        <v>376</v>
      </c>
      <c r="G288" s="41"/>
      <c r="H288" s="41"/>
      <c r="I288" s="233"/>
      <c r="J288" s="233"/>
      <c r="K288" s="41"/>
      <c r="L288" s="41"/>
      <c r="M288" s="45"/>
      <c r="N288" s="234"/>
      <c r="O288" s="235"/>
      <c r="P288" s="92"/>
      <c r="Q288" s="92"/>
      <c r="R288" s="92"/>
      <c r="S288" s="92"/>
      <c r="T288" s="92"/>
      <c r="U288" s="92"/>
      <c r="V288" s="92"/>
      <c r="W288" s="92"/>
      <c r="X288" s="93"/>
      <c r="Y288" s="39"/>
      <c r="Z288" s="39"/>
      <c r="AA288" s="39"/>
      <c r="AB288" s="39"/>
      <c r="AC288" s="39"/>
      <c r="AD288" s="39"/>
      <c r="AE288" s="39"/>
      <c r="AT288" s="18" t="s">
        <v>141</v>
      </c>
      <c r="AU288" s="18" t="s">
        <v>88</v>
      </c>
    </row>
    <row r="289" spans="1:65" s="2" customFormat="1" ht="16.5" customHeight="1">
      <c r="A289" s="39"/>
      <c r="B289" s="40"/>
      <c r="C289" s="268" t="s">
        <v>377</v>
      </c>
      <c r="D289" s="268" t="s">
        <v>230</v>
      </c>
      <c r="E289" s="269" t="s">
        <v>378</v>
      </c>
      <c r="F289" s="270" t="s">
        <v>379</v>
      </c>
      <c r="G289" s="271" t="s">
        <v>138</v>
      </c>
      <c r="H289" s="272">
        <v>1</v>
      </c>
      <c r="I289" s="273"/>
      <c r="J289" s="274"/>
      <c r="K289" s="275">
        <f>ROUND(P289*H289,2)</f>
        <v>0</v>
      </c>
      <c r="L289" s="274"/>
      <c r="M289" s="276"/>
      <c r="N289" s="277" t="s">
        <v>1</v>
      </c>
      <c r="O289" s="225" t="s">
        <v>45</v>
      </c>
      <c r="P289" s="226">
        <f>I289+J289</f>
        <v>0</v>
      </c>
      <c r="Q289" s="226">
        <f>ROUND(I289*H289,2)</f>
        <v>0</v>
      </c>
      <c r="R289" s="226">
        <f>ROUND(J289*H289,2)</f>
        <v>0</v>
      </c>
      <c r="S289" s="92"/>
      <c r="T289" s="227">
        <f>S289*H289</f>
        <v>0</v>
      </c>
      <c r="U289" s="227">
        <v>0</v>
      </c>
      <c r="V289" s="227">
        <f>U289*H289</f>
        <v>0</v>
      </c>
      <c r="W289" s="227">
        <v>0</v>
      </c>
      <c r="X289" s="228">
        <f>W289*H289</f>
        <v>0</v>
      </c>
      <c r="Y289" s="39"/>
      <c r="Z289" s="39"/>
      <c r="AA289" s="39"/>
      <c r="AB289" s="39"/>
      <c r="AC289" s="39"/>
      <c r="AD289" s="39"/>
      <c r="AE289" s="39"/>
      <c r="AR289" s="229" t="s">
        <v>188</v>
      </c>
      <c r="AT289" s="229" t="s">
        <v>230</v>
      </c>
      <c r="AU289" s="229" t="s">
        <v>88</v>
      </c>
      <c r="AY289" s="18" t="s">
        <v>133</v>
      </c>
      <c r="BE289" s="230">
        <f>IF(O289="základní",K289,0)</f>
        <v>0</v>
      </c>
      <c r="BF289" s="230">
        <f>IF(O289="snížená",K289,0)</f>
        <v>0</v>
      </c>
      <c r="BG289" s="230">
        <f>IF(O289="zákl. přenesená",K289,0)</f>
        <v>0</v>
      </c>
      <c r="BH289" s="230">
        <f>IF(O289="sníž. přenesená",K289,0)</f>
        <v>0</v>
      </c>
      <c r="BI289" s="230">
        <f>IF(O289="nulová",K289,0)</f>
        <v>0</v>
      </c>
      <c r="BJ289" s="18" t="s">
        <v>86</v>
      </c>
      <c r="BK289" s="230">
        <f>ROUND(P289*H289,2)</f>
        <v>0</v>
      </c>
      <c r="BL289" s="18" t="s">
        <v>139</v>
      </c>
      <c r="BM289" s="229" t="s">
        <v>380</v>
      </c>
    </row>
    <row r="290" spans="1:65" s="2" customFormat="1" ht="16.5" customHeight="1">
      <c r="A290" s="39"/>
      <c r="B290" s="40"/>
      <c r="C290" s="216" t="s">
        <v>381</v>
      </c>
      <c r="D290" s="216" t="s">
        <v>135</v>
      </c>
      <c r="E290" s="217" t="s">
        <v>382</v>
      </c>
      <c r="F290" s="218" t="s">
        <v>383</v>
      </c>
      <c r="G290" s="219" t="s">
        <v>161</v>
      </c>
      <c r="H290" s="220">
        <v>0.242</v>
      </c>
      <c r="I290" s="221"/>
      <c r="J290" s="221"/>
      <c r="K290" s="222">
        <f>ROUND(P290*H290,2)</f>
        <v>0</v>
      </c>
      <c r="L290" s="223"/>
      <c r="M290" s="45"/>
      <c r="N290" s="224" t="s">
        <v>1</v>
      </c>
      <c r="O290" s="225" t="s">
        <v>45</v>
      </c>
      <c r="P290" s="226">
        <f>I290+J290</f>
        <v>0</v>
      </c>
      <c r="Q290" s="226">
        <f>ROUND(I290*H290,2)</f>
        <v>0</v>
      </c>
      <c r="R290" s="226">
        <f>ROUND(J290*H290,2)</f>
        <v>0</v>
      </c>
      <c r="S290" s="92"/>
      <c r="T290" s="227">
        <f>S290*H290</f>
        <v>0</v>
      </c>
      <c r="U290" s="227">
        <v>0</v>
      </c>
      <c r="V290" s="227">
        <f>U290*H290</f>
        <v>0</v>
      </c>
      <c r="W290" s="227">
        <v>0</v>
      </c>
      <c r="X290" s="228">
        <f>W290*H290</f>
        <v>0</v>
      </c>
      <c r="Y290" s="39"/>
      <c r="Z290" s="39"/>
      <c r="AA290" s="39"/>
      <c r="AB290" s="39"/>
      <c r="AC290" s="39"/>
      <c r="AD290" s="39"/>
      <c r="AE290" s="39"/>
      <c r="AR290" s="229" t="s">
        <v>139</v>
      </c>
      <c r="AT290" s="229" t="s">
        <v>135</v>
      </c>
      <c r="AU290" s="229" t="s">
        <v>88</v>
      </c>
      <c r="AY290" s="18" t="s">
        <v>133</v>
      </c>
      <c r="BE290" s="230">
        <f>IF(O290="základní",K290,0)</f>
        <v>0</v>
      </c>
      <c r="BF290" s="230">
        <f>IF(O290="snížená",K290,0)</f>
        <v>0</v>
      </c>
      <c r="BG290" s="230">
        <f>IF(O290="zákl. přenesená",K290,0)</f>
        <v>0</v>
      </c>
      <c r="BH290" s="230">
        <f>IF(O290="sníž. přenesená",K290,0)</f>
        <v>0</v>
      </c>
      <c r="BI290" s="230">
        <f>IF(O290="nulová",K290,0)</f>
        <v>0</v>
      </c>
      <c r="BJ290" s="18" t="s">
        <v>86</v>
      </c>
      <c r="BK290" s="230">
        <f>ROUND(P290*H290,2)</f>
        <v>0</v>
      </c>
      <c r="BL290" s="18" t="s">
        <v>139</v>
      </c>
      <c r="BM290" s="229" t="s">
        <v>384</v>
      </c>
    </row>
    <row r="291" spans="1:47" s="2" customFormat="1" ht="12">
      <c r="A291" s="39"/>
      <c r="B291" s="40"/>
      <c r="C291" s="41"/>
      <c r="D291" s="231" t="s">
        <v>141</v>
      </c>
      <c r="E291" s="41"/>
      <c r="F291" s="232" t="s">
        <v>385</v>
      </c>
      <c r="G291" s="41"/>
      <c r="H291" s="41"/>
      <c r="I291" s="233"/>
      <c r="J291" s="233"/>
      <c r="K291" s="41"/>
      <c r="L291" s="41"/>
      <c r="M291" s="45"/>
      <c r="N291" s="234"/>
      <c r="O291" s="235"/>
      <c r="P291" s="92"/>
      <c r="Q291" s="92"/>
      <c r="R291" s="92"/>
      <c r="S291" s="92"/>
      <c r="T291" s="92"/>
      <c r="U291" s="92"/>
      <c r="V291" s="92"/>
      <c r="W291" s="92"/>
      <c r="X291" s="93"/>
      <c r="Y291" s="39"/>
      <c r="Z291" s="39"/>
      <c r="AA291" s="39"/>
      <c r="AB291" s="39"/>
      <c r="AC291" s="39"/>
      <c r="AD291" s="39"/>
      <c r="AE291" s="39"/>
      <c r="AT291" s="18" t="s">
        <v>141</v>
      </c>
      <c r="AU291" s="18" t="s">
        <v>88</v>
      </c>
    </row>
    <row r="292" spans="1:51" s="13" customFormat="1" ht="12">
      <c r="A292" s="13"/>
      <c r="B292" s="236"/>
      <c r="C292" s="237"/>
      <c r="D292" s="231" t="s">
        <v>153</v>
      </c>
      <c r="E292" s="238" t="s">
        <v>1</v>
      </c>
      <c r="F292" s="239" t="s">
        <v>386</v>
      </c>
      <c r="G292" s="237"/>
      <c r="H292" s="238" t="s">
        <v>1</v>
      </c>
      <c r="I292" s="240"/>
      <c r="J292" s="240"/>
      <c r="K292" s="237"/>
      <c r="L292" s="237"/>
      <c r="M292" s="241"/>
      <c r="N292" s="242"/>
      <c r="O292" s="243"/>
      <c r="P292" s="243"/>
      <c r="Q292" s="243"/>
      <c r="R292" s="243"/>
      <c r="S292" s="243"/>
      <c r="T292" s="243"/>
      <c r="U292" s="243"/>
      <c r="V292" s="243"/>
      <c r="W292" s="243"/>
      <c r="X292" s="244"/>
      <c r="Y292" s="13"/>
      <c r="Z292" s="13"/>
      <c r="AA292" s="13"/>
      <c r="AB292" s="13"/>
      <c r="AC292" s="13"/>
      <c r="AD292" s="13"/>
      <c r="AE292" s="13"/>
      <c r="AT292" s="245" t="s">
        <v>153</v>
      </c>
      <c r="AU292" s="245" t="s">
        <v>88</v>
      </c>
      <c r="AV292" s="13" t="s">
        <v>86</v>
      </c>
      <c r="AW292" s="13" t="s">
        <v>5</v>
      </c>
      <c r="AX292" s="13" t="s">
        <v>82</v>
      </c>
      <c r="AY292" s="245" t="s">
        <v>133</v>
      </c>
    </row>
    <row r="293" spans="1:51" s="14" customFormat="1" ht="12">
      <c r="A293" s="14"/>
      <c r="B293" s="246"/>
      <c r="C293" s="247"/>
      <c r="D293" s="231" t="s">
        <v>153</v>
      </c>
      <c r="E293" s="248" t="s">
        <v>1</v>
      </c>
      <c r="F293" s="249" t="s">
        <v>180</v>
      </c>
      <c r="G293" s="247"/>
      <c r="H293" s="250">
        <v>0.242</v>
      </c>
      <c r="I293" s="251"/>
      <c r="J293" s="251"/>
      <c r="K293" s="247"/>
      <c r="L293" s="247"/>
      <c r="M293" s="252"/>
      <c r="N293" s="253"/>
      <c r="O293" s="254"/>
      <c r="P293" s="254"/>
      <c r="Q293" s="254"/>
      <c r="R293" s="254"/>
      <c r="S293" s="254"/>
      <c r="T293" s="254"/>
      <c r="U293" s="254"/>
      <c r="V293" s="254"/>
      <c r="W293" s="254"/>
      <c r="X293" s="255"/>
      <c r="Y293" s="14"/>
      <c r="Z293" s="14"/>
      <c r="AA293" s="14"/>
      <c r="AB293" s="14"/>
      <c r="AC293" s="14"/>
      <c r="AD293" s="14"/>
      <c r="AE293" s="14"/>
      <c r="AT293" s="256" t="s">
        <v>153</v>
      </c>
      <c r="AU293" s="256" t="s">
        <v>88</v>
      </c>
      <c r="AV293" s="14" t="s">
        <v>88</v>
      </c>
      <c r="AW293" s="14" t="s">
        <v>5</v>
      </c>
      <c r="AX293" s="14" t="s">
        <v>86</v>
      </c>
      <c r="AY293" s="256" t="s">
        <v>133</v>
      </c>
    </row>
    <row r="294" spans="1:65" s="2" customFormat="1" ht="16.5" customHeight="1">
      <c r="A294" s="39"/>
      <c r="B294" s="40"/>
      <c r="C294" s="216" t="s">
        <v>387</v>
      </c>
      <c r="D294" s="216" t="s">
        <v>135</v>
      </c>
      <c r="E294" s="217" t="s">
        <v>388</v>
      </c>
      <c r="F294" s="218" t="s">
        <v>389</v>
      </c>
      <c r="G294" s="219" t="s">
        <v>292</v>
      </c>
      <c r="H294" s="220">
        <v>26.03</v>
      </c>
      <c r="I294" s="221"/>
      <c r="J294" s="221"/>
      <c r="K294" s="222">
        <f>ROUND(P294*H294,2)</f>
        <v>0</v>
      </c>
      <c r="L294" s="223"/>
      <c r="M294" s="45"/>
      <c r="N294" s="224" t="s">
        <v>1</v>
      </c>
      <c r="O294" s="225" t="s">
        <v>45</v>
      </c>
      <c r="P294" s="226">
        <f>I294+J294</f>
        <v>0</v>
      </c>
      <c r="Q294" s="226">
        <f>ROUND(I294*H294,2)</f>
        <v>0</v>
      </c>
      <c r="R294" s="226">
        <f>ROUND(J294*H294,2)</f>
        <v>0</v>
      </c>
      <c r="S294" s="92"/>
      <c r="T294" s="227">
        <f>S294*H294</f>
        <v>0</v>
      </c>
      <c r="U294" s="227">
        <v>6E-05</v>
      </c>
      <c r="V294" s="227">
        <f>U294*H294</f>
        <v>0.0015618000000000001</v>
      </c>
      <c r="W294" s="227">
        <v>0</v>
      </c>
      <c r="X294" s="228">
        <f>W294*H294</f>
        <v>0</v>
      </c>
      <c r="Y294" s="39"/>
      <c r="Z294" s="39"/>
      <c r="AA294" s="39"/>
      <c r="AB294" s="39"/>
      <c r="AC294" s="39"/>
      <c r="AD294" s="39"/>
      <c r="AE294" s="39"/>
      <c r="AR294" s="229" t="s">
        <v>139</v>
      </c>
      <c r="AT294" s="229" t="s">
        <v>135</v>
      </c>
      <c r="AU294" s="229" t="s">
        <v>88</v>
      </c>
      <c r="AY294" s="18" t="s">
        <v>133</v>
      </c>
      <c r="BE294" s="230">
        <f>IF(O294="základní",K294,0)</f>
        <v>0</v>
      </c>
      <c r="BF294" s="230">
        <f>IF(O294="snížená",K294,0)</f>
        <v>0</v>
      </c>
      <c r="BG294" s="230">
        <f>IF(O294="zákl. přenesená",K294,0)</f>
        <v>0</v>
      </c>
      <c r="BH294" s="230">
        <f>IF(O294="sníž. přenesená",K294,0)</f>
        <v>0</v>
      </c>
      <c r="BI294" s="230">
        <f>IF(O294="nulová",K294,0)</f>
        <v>0</v>
      </c>
      <c r="BJ294" s="18" t="s">
        <v>86</v>
      </c>
      <c r="BK294" s="230">
        <f>ROUND(P294*H294,2)</f>
        <v>0</v>
      </c>
      <c r="BL294" s="18" t="s">
        <v>139</v>
      </c>
      <c r="BM294" s="229" t="s">
        <v>390</v>
      </c>
    </row>
    <row r="295" spans="1:47" s="2" customFormat="1" ht="12">
      <c r="A295" s="39"/>
      <c r="B295" s="40"/>
      <c r="C295" s="41"/>
      <c r="D295" s="231" t="s">
        <v>141</v>
      </c>
      <c r="E295" s="41"/>
      <c r="F295" s="232" t="s">
        <v>391</v>
      </c>
      <c r="G295" s="41"/>
      <c r="H295" s="41"/>
      <c r="I295" s="233"/>
      <c r="J295" s="233"/>
      <c r="K295" s="41"/>
      <c r="L295" s="41"/>
      <c r="M295" s="45"/>
      <c r="N295" s="234"/>
      <c r="O295" s="235"/>
      <c r="P295" s="92"/>
      <c r="Q295" s="92"/>
      <c r="R295" s="92"/>
      <c r="S295" s="92"/>
      <c r="T295" s="92"/>
      <c r="U295" s="92"/>
      <c r="V295" s="92"/>
      <c r="W295" s="92"/>
      <c r="X295" s="93"/>
      <c r="Y295" s="39"/>
      <c r="Z295" s="39"/>
      <c r="AA295" s="39"/>
      <c r="AB295" s="39"/>
      <c r="AC295" s="39"/>
      <c r="AD295" s="39"/>
      <c r="AE295" s="39"/>
      <c r="AT295" s="18" t="s">
        <v>141</v>
      </c>
      <c r="AU295" s="18" t="s">
        <v>88</v>
      </c>
    </row>
    <row r="296" spans="1:51" s="13" customFormat="1" ht="12">
      <c r="A296" s="13"/>
      <c r="B296" s="236"/>
      <c r="C296" s="237"/>
      <c r="D296" s="231" t="s">
        <v>153</v>
      </c>
      <c r="E296" s="238" t="s">
        <v>1</v>
      </c>
      <c r="F296" s="239" t="s">
        <v>392</v>
      </c>
      <c r="G296" s="237"/>
      <c r="H296" s="238" t="s">
        <v>1</v>
      </c>
      <c r="I296" s="240"/>
      <c r="J296" s="240"/>
      <c r="K296" s="237"/>
      <c r="L296" s="237"/>
      <c r="M296" s="241"/>
      <c r="N296" s="242"/>
      <c r="O296" s="243"/>
      <c r="P296" s="243"/>
      <c r="Q296" s="243"/>
      <c r="R296" s="243"/>
      <c r="S296" s="243"/>
      <c r="T296" s="243"/>
      <c r="U296" s="243"/>
      <c r="V296" s="243"/>
      <c r="W296" s="243"/>
      <c r="X296" s="244"/>
      <c r="Y296" s="13"/>
      <c r="Z296" s="13"/>
      <c r="AA296" s="13"/>
      <c r="AB296" s="13"/>
      <c r="AC296" s="13"/>
      <c r="AD296" s="13"/>
      <c r="AE296" s="13"/>
      <c r="AT296" s="245" t="s">
        <v>153</v>
      </c>
      <c r="AU296" s="245" t="s">
        <v>88</v>
      </c>
      <c r="AV296" s="13" t="s">
        <v>86</v>
      </c>
      <c r="AW296" s="13" t="s">
        <v>5</v>
      </c>
      <c r="AX296" s="13" t="s">
        <v>82</v>
      </c>
      <c r="AY296" s="245" t="s">
        <v>133</v>
      </c>
    </row>
    <row r="297" spans="1:51" s="14" customFormat="1" ht="12">
      <c r="A297" s="14"/>
      <c r="B297" s="246"/>
      <c r="C297" s="247"/>
      <c r="D297" s="231" t="s">
        <v>153</v>
      </c>
      <c r="E297" s="248" t="s">
        <v>1</v>
      </c>
      <c r="F297" s="249" t="s">
        <v>393</v>
      </c>
      <c r="G297" s="247"/>
      <c r="H297" s="250">
        <v>26.03</v>
      </c>
      <c r="I297" s="251"/>
      <c r="J297" s="251"/>
      <c r="K297" s="247"/>
      <c r="L297" s="247"/>
      <c r="M297" s="252"/>
      <c r="N297" s="253"/>
      <c r="O297" s="254"/>
      <c r="P297" s="254"/>
      <c r="Q297" s="254"/>
      <c r="R297" s="254"/>
      <c r="S297" s="254"/>
      <c r="T297" s="254"/>
      <c r="U297" s="254"/>
      <c r="V297" s="254"/>
      <c r="W297" s="254"/>
      <c r="X297" s="255"/>
      <c r="Y297" s="14"/>
      <c r="Z297" s="14"/>
      <c r="AA297" s="14"/>
      <c r="AB297" s="14"/>
      <c r="AC297" s="14"/>
      <c r="AD297" s="14"/>
      <c r="AE297" s="14"/>
      <c r="AT297" s="256" t="s">
        <v>153</v>
      </c>
      <c r="AU297" s="256" t="s">
        <v>88</v>
      </c>
      <c r="AV297" s="14" t="s">
        <v>88</v>
      </c>
      <c r="AW297" s="14" t="s">
        <v>5</v>
      </c>
      <c r="AX297" s="14" t="s">
        <v>82</v>
      </c>
      <c r="AY297" s="256" t="s">
        <v>133</v>
      </c>
    </row>
    <row r="298" spans="1:51" s="16" customFormat="1" ht="12">
      <c r="A298" s="16"/>
      <c r="B298" s="278"/>
      <c r="C298" s="279"/>
      <c r="D298" s="231" t="s">
        <v>153</v>
      </c>
      <c r="E298" s="280" t="s">
        <v>1</v>
      </c>
      <c r="F298" s="281" t="s">
        <v>282</v>
      </c>
      <c r="G298" s="279"/>
      <c r="H298" s="282">
        <v>26.03</v>
      </c>
      <c r="I298" s="283"/>
      <c r="J298" s="283"/>
      <c r="K298" s="279"/>
      <c r="L298" s="279"/>
      <c r="M298" s="284"/>
      <c r="N298" s="285"/>
      <c r="O298" s="286"/>
      <c r="P298" s="286"/>
      <c r="Q298" s="286"/>
      <c r="R298" s="286"/>
      <c r="S298" s="286"/>
      <c r="T298" s="286"/>
      <c r="U298" s="286"/>
      <c r="V298" s="286"/>
      <c r="W298" s="286"/>
      <c r="X298" s="287"/>
      <c r="Y298" s="16"/>
      <c r="Z298" s="16"/>
      <c r="AA298" s="16"/>
      <c r="AB298" s="16"/>
      <c r="AC298" s="16"/>
      <c r="AD298" s="16"/>
      <c r="AE298" s="16"/>
      <c r="AT298" s="288" t="s">
        <v>153</v>
      </c>
      <c r="AU298" s="288" t="s">
        <v>88</v>
      </c>
      <c r="AV298" s="16" t="s">
        <v>148</v>
      </c>
      <c r="AW298" s="16" t="s">
        <v>5</v>
      </c>
      <c r="AX298" s="16" t="s">
        <v>86</v>
      </c>
      <c r="AY298" s="288" t="s">
        <v>133</v>
      </c>
    </row>
    <row r="299" spans="1:65" s="2" customFormat="1" ht="16.5" customHeight="1">
      <c r="A299" s="39"/>
      <c r="B299" s="40"/>
      <c r="C299" s="216" t="s">
        <v>394</v>
      </c>
      <c r="D299" s="216" t="s">
        <v>135</v>
      </c>
      <c r="E299" s="217" t="s">
        <v>395</v>
      </c>
      <c r="F299" s="218" t="s">
        <v>396</v>
      </c>
      <c r="G299" s="219" t="s">
        <v>138</v>
      </c>
      <c r="H299" s="220">
        <v>12</v>
      </c>
      <c r="I299" s="221"/>
      <c r="J299" s="221"/>
      <c r="K299" s="222">
        <f>ROUND(P299*H299,2)</f>
        <v>0</v>
      </c>
      <c r="L299" s="223"/>
      <c r="M299" s="45"/>
      <c r="N299" s="224" t="s">
        <v>1</v>
      </c>
      <c r="O299" s="225" t="s">
        <v>45</v>
      </c>
      <c r="P299" s="226">
        <f>I299+J299</f>
        <v>0</v>
      </c>
      <c r="Q299" s="226">
        <f>ROUND(I299*H299,2)</f>
        <v>0</v>
      </c>
      <c r="R299" s="226">
        <f>ROUND(J299*H299,2)</f>
        <v>0</v>
      </c>
      <c r="S299" s="92"/>
      <c r="T299" s="227">
        <f>S299*H299</f>
        <v>0</v>
      </c>
      <c r="U299" s="227">
        <v>0</v>
      </c>
      <c r="V299" s="227">
        <f>U299*H299</f>
        <v>0</v>
      </c>
      <c r="W299" s="227">
        <v>0</v>
      </c>
      <c r="X299" s="228">
        <f>W299*H299</f>
        <v>0</v>
      </c>
      <c r="Y299" s="39"/>
      <c r="Z299" s="39"/>
      <c r="AA299" s="39"/>
      <c r="AB299" s="39"/>
      <c r="AC299" s="39"/>
      <c r="AD299" s="39"/>
      <c r="AE299" s="39"/>
      <c r="AR299" s="229" t="s">
        <v>139</v>
      </c>
      <c r="AT299" s="229" t="s">
        <v>135</v>
      </c>
      <c r="AU299" s="229" t="s">
        <v>88</v>
      </c>
      <c r="AY299" s="18" t="s">
        <v>133</v>
      </c>
      <c r="BE299" s="230">
        <f>IF(O299="základní",K299,0)</f>
        <v>0</v>
      </c>
      <c r="BF299" s="230">
        <f>IF(O299="snížená",K299,0)</f>
        <v>0</v>
      </c>
      <c r="BG299" s="230">
        <f>IF(O299="zákl. přenesená",K299,0)</f>
        <v>0</v>
      </c>
      <c r="BH299" s="230">
        <f>IF(O299="sníž. přenesená",K299,0)</f>
        <v>0</v>
      </c>
      <c r="BI299" s="230">
        <f>IF(O299="nulová",K299,0)</f>
        <v>0</v>
      </c>
      <c r="BJ299" s="18" t="s">
        <v>86</v>
      </c>
      <c r="BK299" s="230">
        <f>ROUND(P299*H299,2)</f>
        <v>0</v>
      </c>
      <c r="BL299" s="18" t="s">
        <v>139</v>
      </c>
      <c r="BM299" s="229" t="s">
        <v>397</v>
      </c>
    </row>
    <row r="300" spans="1:47" s="2" customFormat="1" ht="12">
      <c r="A300" s="39"/>
      <c r="B300" s="40"/>
      <c r="C300" s="41"/>
      <c r="D300" s="231" t="s">
        <v>141</v>
      </c>
      <c r="E300" s="41"/>
      <c r="F300" s="232" t="s">
        <v>396</v>
      </c>
      <c r="G300" s="41"/>
      <c r="H300" s="41"/>
      <c r="I300" s="233"/>
      <c r="J300" s="233"/>
      <c r="K300" s="41"/>
      <c r="L300" s="41"/>
      <c r="M300" s="45"/>
      <c r="N300" s="234"/>
      <c r="O300" s="235"/>
      <c r="P300" s="92"/>
      <c r="Q300" s="92"/>
      <c r="R300" s="92"/>
      <c r="S300" s="92"/>
      <c r="T300" s="92"/>
      <c r="U300" s="92"/>
      <c r="V300" s="92"/>
      <c r="W300" s="92"/>
      <c r="X300" s="93"/>
      <c r="Y300" s="39"/>
      <c r="Z300" s="39"/>
      <c r="AA300" s="39"/>
      <c r="AB300" s="39"/>
      <c r="AC300" s="39"/>
      <c r="AD300" s="39"/>
      <c r="AE300" s="39"/>
      <c r="AT300" s="18" t="s">
        <v>141</v>
      </c>
      <c r="AU300" s="18" t="s">
        <v>88</v>
      </c>
    </row>
    <row r="301" spans="1:51" s="13" customFormat="1" ht="12">
      <c r="A301" s="13"/>
      <c r="B301" s="236"/>
      <c r="C301" s="237"/>
      <c r="D301" s="231" t="s">
        <v>153</v>
      </c>
      <c r="E301" s="238" t="s">
        <v>1</v>
      </c>
      <c r="F301" s="239" t="s">
        <v>398</v>
      </c>
      <c r="G301" s="237"/>
      <c r="H301" s="238" t="s">
        <v>1</v>
      </c>
      <c r="I301" s="240"/>
      <c r="J301" s="240"/>
      <c r="K301" s="237"/>
      <c r="L301" s="237"/>
      <c r="M301" s="241"/>
      <c r="N301" s="242"/>
      <c r="O301" s="243"/>
      <c r="P301" s="243"/>
      <c r="Q301" s="243"/>
      <c r="R301" s="243"/>
      <c r="S301" s="243"/>
      <c r="T301" s="243"/>
      <c r="U301" s="243"/>
      <c r="V301" s="243"/>
      <c r="W301" s="243"/>
      <c r="X301" s="244"/>
      <c r="Y301" s="13"/>
      <c r="Z301" s="13"/>
      <c r="AA301" s="13"/>
      <c r="AB301" s="13"/>
      <c r="AC301" s="13"/>
      <c r="AD301" s="13"/>
      <c r="AE301" s="13"/>
      <c r="AT301" s="245" t="s">
        <v>153</v>
      </c>
      <c r="AU301" s="245" t="s">
        <v>88</v>
      </c>
      <c r="AV301" s="13" t="s">
        <v>86</v>
      </c>
      <c r="AW301" s="13" t="s">
        <v>5</v>
      </c>
      <c r="AX301" s="13" t="s">
        <v>82</v>
      </c>
      <c r="AY301" s="245" t="s">
        <v>133</v>
      </c>
    </row>
    <row r="302" spans="1:51" s="14" customFormat="1" ht="12">
      <c r="A302" s="14"/>
      <c r="B302" s="246"/>
      <c r="C302" s="247"/>
      <c r="D302" s="231" t="s">
        <v>153</v>
      </c>
      <c r="E302" s="248" t="s">
        <v>1</v>
      </c>
      <c r="F302" s="249" t="s">
        <v>229</v>
      </c>
      <c r="G302" s="247"/>
      <c r="H302" s="250">
        <v>12</v>
      </c>
      <c r="I302" s="251"/>
      <c r="J302" s="251"/>
      <c r="K302" s="247"/>
      <c r="L302" s="247"/>
      <c r="M302" s="252"/>
      <c r="N302" s="253"/>
      <c r="O302" s="254"/>
      <c r="P302" s="254"/>
      <c r="Q302" s="254"/>
      <c r="R302" s="254"/>
      <c r="S302" s="254"/>
      <c r="T302" s="254"/>
      <c r="U302" s="254"/>
      <c r="V302" s="254"/>
      <c r="W302" s="254"/>
      <c r="X302" s="255"/>
      <c r="Y302" s="14"/>
      <c r="Z302" s="14"/>
      <c r="AA302" s="14"/>
      <c r="AB302" s="14"/>
      <c r="AC302" s="14"/>
      <c r="AD302" s="14"/>
      <c r="AE302" s="14"/>
      <c r="AT302" s="256" t="s">
        <v>153</v>
      </c>
      <c r="AU302" s="256" t="s">
        <v>88</v>
      </c>
      <c r="AV302" s="14" t="s">
        <v>88</v>
      </c>
      <c r="AW302" s="14" t="s">
        <v>5</v>
      </c>
      <c r="AX302" s="14" t="s">
        <v>82</v>
      </c>
      <c r="AY302" s="256" t="s">
        <v>133</v>
      </c>
    </row>
    <row r="303" spans="1:51" s="15" customFormat="1" ht="12">
      <c r="A303" s="15"/>
      <c r="B303" s="257"/>
      <c r="C303" s="258"/>
      <c r="D303" s="231" t="s">
        <v>153</v>
      </c>
      <c r="E303" s="259" t="s">
        <v>1</v>
      </c>
      <c r="F303" s="260" t="s">
        <v>158</v>
      </c>
      <c r="G303" s="258"/>
      <c r="H303" s="261">
        <v>12</v>
      </c>
      <c r="I303" s="262"/>
      <c r="J303" s="262"/>
      <c r="K303" s="258"/>
      <c r="L303" s="258"/>
      <c r="M303" s="263"/>
      <c r="N303" s="264"/>
      <c r="O303" s="265"/>
      <c r="P303" s="265"/>
      <c r="Q303" s="265"/>
      <c r="R303" s="265"/>
      <c r="S303" s="265"/>
      <c r="T303" s="265"/>
      <c r="U303" s="265"/>
      <c r="V303" s="265"/>
      <c r="W303" s="265"/>
      <c r="X303" s="266"/>
      <c r="Y303" s="15"/>
      <c r="Z303" s="15"/>
      <c r="AA303" s="15"/>
      <c r="AB303" s="15"/>
      <c r="AC303" s="15"/>
      <c r="AD303" s="15"/>
      <c r="AE303" s="15"/>
      <c r="AT303" s="267" t="s">
        <v>153</v>
      </c>
      <c r="AU303" s="267" t="s">
        <v>88</v>
      </c>
      <c r="AV303" s="15" t="s">
        <v>139</v>
      </c>
      <c r="AW303" s="15" t="s">
        <v>5</v>
      </c>
      <c r="AX303" s="15" t="s">
        <v>86</v>
      </c>
      <c r="AY303" s="267" t="s">
        <v>133</v>
      </c>
    </row>
    <row r="304" spans="1:65" s="2" customFormat="1" ht="16.5" customHeight="1">
      <c r="A304" s="39"/>
      <c r="B304" s="40"/>
      <c r="C304" s="268" t="s">
        <v>399</v>
      </c>
      <c r="D304" s="268" t="s">
        <v>230</v>
      </c>
      <c r="E304" s="269" t="s">
        <v>400</v>
      </c>
      <c r="F304" s="270" t="s">
        <v>401</v>
      </c>
      <c r="G304" s="271" t="s">
        <v>138</v>
      </c>
      <c r="H304" s="272">
        <v>12</v>
      </c>
      <c r="I304" s="273"/>
      <c r="J304" s="274"/>
      <c r="K304" s="275">
        <f>ROUND(P304*H304,2)</f>
        <v>0</v>
      </c>
      <c r="L304" s="274"/>
      <c r="M304" s="276"/>
      <c r="N304" s="277" t="s">
        <v>1</v>
      </c>
      <c r="O304" s="225" t="s">
        <v>45</v>
      </c>
      <c r="P304" s="226">
        <f>I304+J304</f>
        <v>0</v>
      </c>
      <c r="Q304" s="226">
        <f>ROUND(I304*H304,2)</f>
        <v>0</v>
      </c>
      <c r="R304" s="226">
        <f>ROUND(J304*H304,2)</f>
        <v>0</v>
      </c>
      <c r="S304" s="92"/>
      <c r="T304" s="227">
        <f>S304*H304</f>
        <v>0</v>
      </c>
      <c r="U304" s="227">
        <v>9E-05</v>
      </c>
      <c r="V304" s="227">
        <f>U304*H304</f>
        <v>0.00108</v>
      </c>
      <c r="W304" s="227">
        <v>0</v>
      </c>
      <c r="X304" s="228">
        <f>W304*H304</f>
        <v>0</v>
      </c>
      <c r="Y304" s="39"/>
      <c r="Z304" s="39"/>
      <c r="AA304" s="39"/>
      <c r="AB304" s="39"/>
      <c r="AC304" s="39"/>
      <c r="AD304" s="39"/>
      <c r="AE304" s="39"/>
      <c r="AR304" s="229" t="s">
        <v>188</v>
      </c>
      <c r="AT304" s="229" t="s">
        <v>230</v>
      </c>
      <c r="AU304" s="229" t="s">
        <v>88</v>
      </c>
      <c r="AY304" s="18" t="s">
        <v>133</v>
      </c>
      <c r="BE304" s="230">
        <f>IF(O304="základní",K304,0)</f>
        <v>0</v>
      </c>
      <c r="BF304" s="230">
        <f>IF(O304="snížená",K304,0)</f>
        <v>0</v>
      </c>
      <c r="BG304" s="230">
        <f>IF(O304="zákl. přenesená",K304,0)</f>
        <v>0</v>
      </c>
      <c r="BH304" s="230">
        <f>IF(O304="sníž. přenesená",K304,0)</f>
        <v>0</v>
      </c>
      <c r="BI304" s="230">
        <f>IF(O304="nulová",K304,0)</f>
        <v>0</v>
      </c>
      <c r="BJ304" s="18" t="s">
        <v>86</v>
      </c>
      <c r="BK304" s="230">
        <f>ROUND(P304*H304,2)</f>
        <v>0</v>
      </c>
      <c r="BL304" s="18" t="s">
        <v>139</v>
      </c>
      <c r="BM304" s="229" t="s">
        <v>402</v>
      </c>
    </row>
    <row r="305" spans="1:47" s="2" customFormat="1" ht="12">
      <c r="A305" s="39"/>
      <c r="B305" s="40"/>
      <c r="C305" s="41"/>
      <c r="D305" s="231" t="s">
        <v>141</v>
      </c>
      <c r="E305" s="41"/>
      <c r="F305" s="232" t="s">
        <v>403</v>
      </c>
      <c r="G305" s="41"/>
      <c r="H305" s="41"/>
      <c r="I305" s="233"/>
      <c r="J305" s="233"/>
      <c r="K305" s="41"/>
      <c r="L305" s="41"/>
      <c r="M305" s="45"/>
      <c r="N305" s="234"/>
      <c r="O305" s="235"/>
      <c r="P305" s="92"/>
      <c r="Q305" s="92"/>
      <c r="R305" s="92"/>
      <c r="S305" s="92"/>
      <c r="T305" s="92"/>
      <c r="U305" s="92"/>
      <c r="V305" s="92"/>
      <c r="W305" s="92"/>
      <c r="X305" s="93"/>
      <c r="Y305" s="39"/>
      <c r="Z305" s="39"/>
      <c r="AA305" s="39"/>
      <c r="AB305" s="39"/>
      <c r="AC305" s="39"/>
      <c r="AD305" s="39"/>
      <c r="AE305" s="39"/>
      <c r="AT305" s="18" t="s">
        <v>141</v>
      </c>
      <c r="AU305" s="18" t="s">
        <v>88</v>
      </c>
    </row>
    <row r="306" spans="1:65" s="2" customFormat="1" ht="16.5" customHeight="1">
      <c r="A306" s="39"/>
      <c r="B306" s="40"/>
      <c r="C306" s="216" t="s">
        <v>404</v>
      </c>
      <c r="D306" s="216" t="s">
        <v>135</v>
      </c>
      <c r="E306" s="217" t="s">
        <v>405</v>
      </c>
      <c r="F306" s="218" t="s">
        <v>406</v>
      </c>
      <c r="G306" s="219" t="s">
        <v>138</v>
      </c>
      <c r="H306" s="220">
        <v>4</v>
      </c>
      <c r="I306" s="221"/>
      <c r="J306" s="221"/>
      <c r="K306" s="222">
        <f>ROUND(P306*H306,2)</f>
        <v>0</v>
      </c>
      <c r="L306" s="223"/>
      <c r="M306" s="45"/>
      <c r="N306" s="224" t="s">
        <v>1</v>
      </c>
      <c r="O306" s="225" t="s">
        <v>45</v>
      </c>
      <c r="P306" s="226">
        <f>I306+J306</f>
        <v>0</v>
      </c>
      <c r="Q306" s="226">
        <f>ROUND(I306*H306,2)</f>
        <v>0</v>
      </c>
      <c r="R306" s="226">
        <f>ROUND(J306*H306,2)</f>
        <v>0</v>
      </c>
      <c r="S306" s="92"/>
      <c r="T306" s="227">
        <f>S306*H306</f>
        <v>0</v>
      </c>
      <c r="U306" s="227">
        <v>0</v>
      </c>
      <c r="V306" s="227">
        <f>U306*H306</f>
        <v>0</v>
      </c>
      <c r="W306" s="227">
        <v>0</v>
      </c>
      <c r="X306" s="228">
        <f>W306*H306</f>
        <v>0</v>
      </c>
      <c r="Y306" s="39"/>
      <c r="Z306" s="39"/>
      <c r="AA306" s="39"/>
      <c r="AB306" s="39"/>
      <c r="AC306" s="39"/>
      <c r="AD306" s="39"/>
      <c r="AE306" s="39"/>
      <c r="AR306" s="229" t="s">
        <v>139</v>
      </c>
      <c r="AT306" s="229" t="s">
        <v>135</v>
      </c>
      <c r="AU306" s="229" t="s">
        <v>88</v>
      </c>
      <c r="AY306" s="18" t="s">
        <v>133</v>
      </c>
      <c r="BE306" s="230">
        <f>IF(O306="základní",K306,0)</f>
        <v>0</v>
      </c>
      <c r="BF306" s="230">
        <f>IF(O306="snížená",K306,0)</f>
        <v>0</v>
      </c>
      <c r="BG306" s="230">
        <f>IF(O306="zákl. přenesená",K306,0)</f>
        <v>0</v>
      </c>
      <c r="BH306" s="230">
        <f>IF(O306="sníž. přenesená",K306,0)</f>
        <v>0</v>
      </c>
      <c r="BI306" s="230">
        <f>IF(O306="nulová",K306,0)</f>
        <v>0</v>
      </c>
      <c r="BJ306" s="18" t="s">
        <v>86</v>
      </c>
      <c r="BK306" s="230">
        <f>ROUND(P306*H306,2)</f>
        <v>0</v>
      </c>
      <c r="BL306" s="18" t="s">
        <v>139</v>
      </c>
      <c r="BM306" s="229" t="s">
        <v>407</v>
      </c>
    </row>
    <row r="307" spans="1:47" s="2" customFormat="1" ht="12">
      <c r="A307" s="39"/>
      <c r="B307" s="40"/>
      <c r="C307" s="41"/>
      <c r="D307" s="231" t="s">
        <v>141</v>
      </c>
      <c r="E307" s="41"/>
      <c r="F307" s="232" t="s">
        <v>408</v>
      </c>
      <c r="G307" s="41"/>
      <c r="H307" s="41"/>
      <c r="I307" s="233"/>
      <c r="J307" s="233"/>
      <c r="K307" s="41"/>
      <c r="L307" s="41"/>
      <c r="M307" s="45"/>
      <c r="N307" s="234"/>
      <c r="O307" s="235"/>
      <c r="P307" s="92"/>
      <c r="Q307" s="92"/>
      <c r="R307" s="92"/>
      <c r="S307" s="92"/>
      <c r="T307" s="92"/>
      <c r="U307" s="92"/>
      <c r="V307" s="92"/>
      <c r="W307" s="92"/>
      <c r="X307" s="93"/>
      <c r="Y307" s="39"/>
      <c r="Z307" s="39"/>
      <c r="AA307" s="39"/>
      <c r="AB307" s="39"/>
      <c r="AC307" s="39"/>
      <c r="AD307" s="39"/>
      <c r="AE307" s="39"/>
      <c r="AT307" s="18" t="s">
        <v>141</v>
      </c>
      <c r="AU307" s="18" t="s">
        <v>88</v>
      </c>
    </row>
    <row r="308" spans="1:51" s="13" customFormat="1" ht="12">
      <c r="A308" s="13"/>
      <c r="B308" s="236"/>
      <c r="C308" s="237"/>
      <c r="D308" s="231" t="s">
        <v>153</v>
      </c>
      <c r="E308" s="238" t="s">
        <v>1</v>
      </c>
      <c r="F308" s="239" t="s">
        <v>409</v>
      </c>
      <c r="G308" s="237"/>
      <c r="H308" s="238" t="s">
        <v>1</v>
      </c>
      <c r="I308" s="240"/>
      <c r="J308" s="240"/>
      <c r="K308" s="237"/>
      <c r="L308" s="237"/>
      <c r="M308" s="241"/>
      <c r="N308" s="242"/>
      <c r="O308" s="243"/>
      <c r="P308" s="243"/>
      <c r="Q308" s="243"/>
      <c r="R308" s="243"/>
      <c r="S308" s="243"/>
      <c r="T308" s="243"/>
      <c r="U308" s="243"/>
      <c r="V308" s="243"/>
      <c r="W308" s="243"/>
      <c r="X308" s="244"/>
      <c r="Y308" s="13"/>
      <c r="Z308" s="13"/>
      <c r="AA308" s="13"/>
      <c r="AB308" s="13"/>
      <c r="AC308" s="13"/>
      <c r="AD308" s="13"/>
      <c r="AE308" s="13"/>
      <c r="AT308" s="245" t="s">
        <v>153</v>
      </c>
      <c r="AU308" s="245" t="s">
        <v>88</v>
      </c>
      <c r="AV308" s="13" t="s">
        <v>86</v>
      </c>
      <c r="AW308" s="13" t="s">
        <v>5</v>
      </c>
      <c r="AX308" s="13" t="s">
        <v>82</v>
      </c>
      <c r="AY308" s="245" t="s">
        <v>133</v>
      </c>
    </row>
    <row r="309" spans="1:51" s="14" customFormat="1" ht="12">
      <c r="A309" s="14"/>
      <c r="B309" s="246"/>
      <c r="C309" s="247"/>
      <c r="D309" s="231" t="s">
        <v>153</v>
      </c>
      <c r="E309" s="248" t="s">
        <v>1</v>
      </c>
      <c r="F309" s="249" t="s">
        <v>139</v>
      </c>
      <c r="G309" s="247"/>
      <c r="H309" s="250">
        <v>4</v>
      </c>
      <c r="I309" s="251"/>
      <c r="J309" s="251"/>
      <c r="K309" s="247"/>
      <c r="L309" s="247"/>
      <c r="M309" s="252"/>
      <c r="N309" s="253"/>
      <c r="O309" s="254"/>
      <c r="P309" s="254"/>
      <c r="Q309" s="254"/>
      <c r="R309" s="254"/>
      <c r="S309" s="254"/>
      <c r="T309" s="254"/>
      <c r="U309" s="254"/>
      <c r="V309" s="254"/>
      <c r="W309" s="254"/>
      <c r="X309" s="255"/>
      <c r="Y309" s="14"/>
      <c r="Z309" s="14"/>
      <c r="AA309" s="14"/>
      <c r="AB309" s="14"/>
      <c r="AC309" s="14"/>
      <c r="AD309" s="14"/>
      <c r="AE309" s="14"/>
      <c r="AT309" s="256" t="s">
        <v>153</v>
      </c>
      <c r="AU309" s="256" t="s">
        <v>88</v>
      </c>
      <c r="AV309" s="14" t="s">
        <v>88</v>
      </c>
      <c r="AW309" s="14" t="s">
        <v>5</v>
      </c>
      <c r="AX309" s="14" t="s">
        <v>82</v>
      </c>
      <c r="AY309" s="256" t="s">
        <v>133</v>
      </c>
    </row>
    <row r="310" spans="1:51" s="15" customFormat="1" ht="12">
      <c r="A310" s="15"/>
      <c r="B310" s="257"/>
      <c r="C310" s="258"/>
      <c r="D310" s="231" t="s">
        <v>153</v>
      </c>
      <c r="E310" s="259" t="s">
        <v>1</v>
      </c>
      <c r="F310" s="260" t="s">
        <v>158</v>
      </c>
      <c r="G310" s="258"/>
      <c r="H310" s="261">
        <v>4</v>
      </c>
      <c r="I310" s="262"/>
      <c r="J310" s="262"/>
      <c r="K310" s="258"/>
      <c r="L310" s="258"/>
      <c r="M310" s="263"/>
      <c r="N310" s="264"/>
      <c r="O310" s="265"/>
      <c r="P310" s="265"/>
      <c r="Q310" s="265"/>
      <c r="R310" s="265"/>
      <c r="S310" s="265"/>
      <c r="T310" s="265"/>
      <c r="U310" s="265"/>
      <c r="V310" s="265"/>
      <c r="W310" s="265"/>
      <c r="X310" s="266"/>
      <c r="Y310" s="15"/>
      <c r="Z310" s="15"/>
      <c r="AA310" s="15"/>
      <c r="AB310" s="15"/>
      <c r="AC310" s="15"/>
      <c r="AD310" s="15"/>
      <c r="AE310" s="15"/>
      <c r="AT310" s="267" t="s">
        <v>153</v>
      </c>
      <c r="AU310" s="267" t="s">
        <v>88</v>
      </c>
      <c r="AV310" s="15" t="s">
        <v>139</v>
      </c>
      <c r="AW310" s="15" t="s">
        <v>5</v>
      </c>
      <c r="AX310" s="15" t="s">
        <v>86</v>
      </c>
      <c r="AY310" s="267" t="s">
        <v>133</v>
      </c>
    </row>
    <row r="311" spans="1:65" s="2" customFormat="1" ht="16.5" customHeight="1">
      <c r="A311" s="39"/>
      <c r="B311" s="40"/>
      <c r="C311" s="268" t="s">
        <v>410</v>
      </c>
      <c r="D311" s="268" t="s">
        <v>230</v>
      </c>
      <c r="E311" s="269" t="s">
        <v>411</v>
      </c>
      <c r="F311" s="270" t="s">
        <v>412</v>
      </c>
      <c r="G311" s="271" t="s">
        <v>138</v>
      </c>
      <c r="H311" s="272">
        <v>4</v>
      </c>
      <c r="I311" s="273"/>
      <c r="J311" s="274"/>
      <c r="K311" s="275">
        <f>ROUND(P311*H311,2)</f>
        <v>0</v>
      </c>
      <c r="L311" s="274"/>
      <c r="M311" s="276"/>
      <c r="N311" s="277" t="s">
        <v>1</v>
      </c>
      <c r="O311" s="225" t="s">
        <v>45</v>
      </c>
      <c r="P311" s="226">
        <f>I311+J311</f>
        <v>0</v>
      </c>
      <c r="Q311" s="226">
        <f>ROUND(I311*H311,2)</f>
        <v>0</v>
      </c>
      <c r="R311" s="226">
        <f>ROUND(J311*H311,2)</f>
        <v>0</v>
      </c>
      <c r="S311" s="92"/>
      <c r="T311" s="227">
        <f>S311*H311</f>
        <v>0</v>
      </c>
      <c r="U311" s="227">
        <v>0.0015</v>
      </c>
      <c r="V311" s="227">
        <f>U311*H311</f>
        <v>0.006</v>
      </c>
      <c r="W311" s="227">
        <v>0</v>
      </c>
      <c r="X311" s="228">
        <f>W311*H311</f>
        <v>0</v>
      </c>
      <c r="Y311" s="39"/>
      <c r="Z311" s="39"/>
      <c r="AA311" s="39"/>
      <c r="AB311" s="39"/>
      <c r="AC311" s="39"/>
      <c r="AD311" s="39"/>
      <c r="AE311" s="39"/>
      <c r="AR311" s="229" t="s">
        <v>188</v>
      </c>
      <c r="AT311" s="229" t="s">
        <v>230</v>
      </c>
      <c r="AU311" s="229" t="s">
        <v>88</v>
      </c>
      <c r="AY311" s="18" t="s">
        <v>133</v>
      </c>
      <c r="BE311" s="230">
        <f>IF(O311="základní",K311,0)</f>
        <v>0</v>
      </c>
      <c r="BF311" s="230">
        <f>IF(O311="snížená",K311,0)</f>
        <v>0</v>
      </c>
      <c r="BG311" s="230">
        <f>IF(O311="zákl. přenesená",K311,0)</f>
        <v>0</v>
      </c>
      <c r="BH311" s="230">
        <f>IF(O311="sníž. přenesená",K311,0)</f>
        <v>0</v>
      </c>
      <c r="BI311" s="230">
        <f>IF(O311="nulová",K311,0)</f>
        <v>0</v>
      </c>
      <c r="BJ311" s="18" t="s">
        <v>86</v>
      </c>
      <c r="BK311" s="230">
        <f>ROUND(P311*H311,2)</f>
        <v>0</v>
      </c>
      <c r="BL311" s="18" t="s">
        <v>139</v>
      </c>
      <c r="BM311" s="229" t="s">
        <v>413</v>
      </c>
    </row>
    <row r="312" spans="1:47" s="2" customFormat="1" ht="12">
      <c r="A312" s="39"/>
      <c r="B312" s="40"/>
      <c r="C312" s="41"/>
      <c r="D312" s="231" t="s">
        <v>141</v>
      </c>
      <c r="E312" s="41"/>
      <c r="F312" s="232" t="s">
        <v>412</v>
      </c>
      <c r="G312" s="41"/>
      <c r="H312" s="41"/>
      <c r="I312" s="233"/>
      <c r="J312" s="233"/>
      <c r="K312" s="41"/>
      <c r="L312" s="41"/>
      <c r="M312" s="45"/>
      <c r="N312" s="234"/>
      <c r="O312" s="235"/>
      <c r="P312" s="92"/>
      <c r="Q312" s="92"/>
      <c r="R312" s="92"/>
      <c r="S312" s="92"/>
      <c r="T312" s="92"/>
      <c r="U312" s="92"/>
      <c r="V312" s="92"/>
      <c r="W312" s="92"/>
      <c r="X312" s="93"/>
      <c r="Y312" s="39"/>
      <c r="Z312" s="39"/>
      <c r="AA312" s="39"/>
      <c r="AB312" s="39"/>
      <c r="AC312" s="39"/>
      <c r="AD312" s="39"/>
      <c r="AE312" s="39"/>
      <c r="AT312" s="18" t="s">
        <v>141</v>
      </c>
      <c r="AU312" s="18" t="s">
        <v>88</v>
      </c>
    </row>
    <row r="313" spans="1:65" s="2" customFormat="1" ht="16.5" customHeight="1">
      <c r="A313" s="39"/>
      <c r="B313" s="40"/>
      <c r="C313" s="216" t="s">
        <v>414</v>
      </c>
      <c r="D313" s="216" t="s">
        <v>135</v>
      </c>
      <c r="E313" s="217" t="s">
        <v>415</v>
      </c>
      <c r="F313" s="218" t="s">
        <v>416</v>
      </c>
      <c r="G313" s="219" t="s">
        <v>138</v>
      </c>
      <c r="H313" s="220">
        <v>2</v>
      </c>
      <c r="I313" s="221"/>
      <c r="J313" s="221"/>
      <c r="K313" s="222">
        <f>ROUND(P313*H313,2)</f>
        <v>0</v>
      </c>
      <c r="L313" s="223"/>
      <c r="M313" s="45"/>
      <c r="N313" s="224" t="s">
        <v>1</v>
      </c>
      <c r="O313" s="225" t="s">
        <v>45</v>
      </c>
      <c r="P313" s="226">
        <f>I313+J313</f>
        <v>0</v>
      </c>
      <c r="Q313" s="226">
        <f>ROUND(I313*H313,2)</f>
        <v>0</v>
      </c>
      <c r="R313" s="226">
        <f>ROUND(J313*H313,2)</f>
        <v>0</v>
      </c>
      <c r="S313" s="92"/>
      <c r="T313" s="227">
        <f>S313*H313</f>
        <v>0</v>
      </c>
      <c r="U313" s="227">
        <v>0.04005</v>
      </c>
      <c r="V313" s="227">
        <f>U313*H313</f>
        <v>0.0801</v>
      </c>
      <c r="W313" s="227">
        <v>0</v>
      </c>
      <c r="X313" s="228">
        <f>W313*H313</f>
        <v>0</v>
      </c>
      <c r="Y313" s="39"/>
      <c r="Z313" s="39"/>
      <c r="AA313" s="39"/>
      <c r="AB313" s="39"/>
      <c r="AC313" s="39"/>
      <c r="AD313" s="39"/>
      <c r="AE313" s="39"/>
      <c r="AR313" s="229" t="s">
        <v>139</v>
      </c>
      <c r="AT313" s="229" t="s">
        <v>135</v>
      </c>
      <c r="AU313" s="229" t="s">
        <v>88</v>
      </c>
      <c r="AY313" s="18" t="s">
        <v>133</v>
      </c>
      <c r="BE313" s="230">
        <f>IF(O313="základní",K313,0)</f>
        <v>0</v>
      </c>
      <c r="BF313" s="230">
        <f>IF(O313="snížená",K313,0)</f>
        <v>0</v>
      </c>
      <c r="BG313" s="230">
        <f>IF(O313="zákl. přenesená",K313,0)</f>
        <v>0</v>
      </c>
      <c r="BH313" s="230">
        <f>IF(O313="sníž. přenesená",K313,0)</f>
        <v>0</v>
      </c>
      <c r="BI313" s="230">
        <f>IF(O313="nulová",K313,0)</f>
        <v>0</v>
      </c>
      <c r="BJ313" s="18" t="s">
        <v>86</v>
      </c>
      <c r="BK313" s="230">
        <f>ROUND(P313*H313,2)</f>
        <v>0</v>
      </c>
      <c r="BL313" s="18" t="s">
        <v>139</v>
      </c>
      <c r="BM313" s="229" t="s">
        <v>417</v>
      </c>
    </row>
    <row r="314" spans="1:47" s="2" customFormat="1" ht="12">
      <c r="A314" s="39"/>
      <c r="B314" s="40"/>
      <c r="C314" s="41"/>
      <c r="D314" s="231" t="s">
        <v>141</v>
      </c>
      <c r="E314" s="41"/>
      <c r="F314" s="232" t="s">
        <v>418</v>
      </c>
      <c r="G314" s="41"/>
      <c r="H314" s="41"/>
      <c r="I314" s="233"/>
      <c r="J314" s="233"/>
      <c r="K314" s="41"/>
      <c r="L314" s="41"/>
      <c r="M314" s="45"/>
      <c r="N314" s="234"/>
      <c r="O314" s="235"/>
      <c r="P314" s="92"/>
      <c r="Q314" s="92"/>
      <c r="R314" s="92"/>
      <c r="S314" s="92"/>
      <c r="T314" s="92"/>
      <c r="U314" s="92"/>
      <c r="V314" s="92"/>
      <c r="W314" s="92"/>
      <c r="X314" s="93"/>
      <c r="Y314" s="39"/>
      <c r="Z314" s="39"/>
      <c r="AA314" s="39"/>
      <c r="AB314" s="39"/>
      <c r="AC314" s="39"/>
      <c r="AD314" s="39"/>
      <c r="AE314" s="39"/>
      <c r="AT314" s="18" t="s">
        <v>141</v>
      </c>
      <c r="AU314" s="18" t="s">
        <v>88</v>
      </c>
    </row>
    <row r="315" spans="1:51" s="13" customFormat="1" ht="12">
      <c r="A315" s="13"/>
      <c r="B315" s="236"/>
      <c r="C315" s="237"/>
      <c r="D315" s="231" t="s">
        <v>153</v>
      </c>
      <c r="E315" s="238" t="s">
        <v>1</v>
      </c>
      <c r="F315" s="239" t="s">
        <v>419</v>
      </c>
      <c r="G315" s="237"/>
      <c r="H315" s="238" t="s">
        <v>1</v>
      </c>
      <c r="I315" s="240"/>
      <c r="J315" s="240"/>
      <c r="K315" s="237"/>
      <c r="L315" s="237"/>
      <c r="M315" s="241"/>
      <c r="N315" s="242"/>
      <c r="O315" s="243"/>
      <c r="P315" s="243"/>
      <c r="Q315" s="243"/>
      <c r="R315" s="243"/>
      <c r="S315" s="243"/>
      <c r="T315" s="243"/>
      <c r="U315" s="243"/>
      <c r="V315" s="243"/>
      <c r="W315" s="243"/>
      <c r="X315" s="244"/>
      <c r="Y315" s="13"/>
      <c r="Z315" s="13"/>
      <c r="AA315" s="13"/>
      <c r="AB315" s="13"/>
      <c r="AC315" s="13"/>
      <c r="AD315" s="13"/>
      <c r="AE315" s="13"/>
      <c r="AT315" s="245" t="s">
        <v>153</v>
      </c>
      <c r="AU315" s="245" t="s">
        <v>88</v>
      </c>
      <c r="AV315" s="13" t="s">
        <v>86</v>
      </c>
      <c r="AW315" s="13" t="s">
        <v>5</v>
      </c>
      <c r="AX315" s="13" t="s">
        <v>82</v>
      </c>
      <c r="AY315" s="245" t="s">
        <v>133</v>
      </c>
    </row>
    <row r="316" spans="1:51" s="14" customFormat="1" ht="12">
      <c r="A316" s="14"/>
      <c r="B316" s="246"/>
      <c r="C316" s="247"/>
      <c r="D316" s="231" t="s">
        <v>153</v>
      </c>
      <c r="E316" s="248" t="s">
        <v>1</v>
      </c>
      <c r="F316" s="249" t="s">
        <v>88</v>
      </c>
      <c r="G316" s="247"/>
      <c r="H316" s="250">
        <v>2</v>
      </c>
      <c r="I316" s="251"/>
      <c r="J316" s="251"/>
      <c r="K316" s="247"/>
      <c r="L316" s="247"/>
      <c r="M316" s="252"/>
      <c r="N316" s="253"/>
      <c r="O316" s="254"/>
      <c r="P316" s="254"/>
      <c r="Q316" s="254"/>
      <c r="R316" s="254"/>
      <c r="S316" s="254"/>
      <c r="T316" s="254"/>
      <c r="U316" s="254"/>
      <c r="V316" s="254"/>
      <c r="W316" s="254"/>
      <c r="X316" s="255"/>
      <c r="Y316" s="14"/>
      <c r="Z316" s="14"/>
      <c r="AA316" s="14"/>
      <c r="AB316" s="14"/>
      <c r="AC316" s="14"/>
      <c r="AD316" s="14"/>
      <c r="AE316" s="14"/>
      <c r="AT316" s="256" t="s">
        <v>153</v>
      </c>
      <c r="AU316" s="256" t="s">
        <v>88</v>
      </c>
      <c r="AV316" s="14" t="s">
        <v>88</v>
      </c>
      <c r="AW316" s="14" t="s">
        <v>5</v>
      </c>
      <c r="AX316" s="14" t="s">
        <v>82</v>
      </c>
      <c r="AY316" s="256" t="s">
        <v>133</v>
      </c>
    </row>
    <row r="317" spans="1:51" s="16" customFormat="1" ht="12">
      <c r="A317" s="16"/>
      <c r="B317" s="278"/>
      <c r="C317" s="279"/>
      <c r="D317" s="231" t="s">
        <v>153</v>
      </c>
      <c r="E317" s="280" t="s">
        <v>1</v>
      </c>
      <c r="F317" s="281" t="s">
        <v>282</v>
      </c>
      <c r="G317" s="279"/>
      <c r="H317" s="282">
        <v>2</v>
      </c>
      <c r="I317" s="283"/>
      <c r="J317" s="283"/>
      <c r="K317" s="279"/>
      <c r="L317" s="279"/>
      <c r="M317" s="284"/>
      <c r="N317" s="285"/>
      <c r="O317" s="286"/>
      <c r="P317" s="286"/>
      <c r="Q317" s="286"/>
      <c r="R317" s="286"/>
      <c r="S317" s="286"/>
      <c r="T317" s="286"/>
      <c r="U317" s="286"/>
      <c r="V317" s="286"/>
      <c r="W317" s="286"/>
      <c r="X317" s="287"/>
      <c r="Y317" s="16"/>
      <c r="Z317" s="16"/>
      <c r="AA317" s="16"/>
      <c r="AB317" s="16"/>
      <c r="AC317" s="16"/>
      <c r="AD317" s="16"/>
      <c r="AE317" s="16"/>
      <c r="AT317" s="288" t="s">
        <v>153</v>
      </c>
      <c r="AU317" s="288" t="s">
        <v>88</v>
      </c>
      <c r="AV317" s="16" t="s">
        <v>148</v>
      </c>
      <c r="AW317" s="16" t="s">
        <v>5</v>
      </c>
      <c r="AX317" s="16" t="s">
        <v>86</v>
      </c>
      <c r="AY317" s="288" t="s">
        <v>133</v>
      </c>
    </row>
    <row r="318" spans="1:65" s="2" customFormat="1" ht="16.5" customHeight="1">
      <c r="A318" s="39"/>
      <c r="B318" s="40"/>
      <c r="C318" s="216" t="s">
        <v>420</v>
      </c>
      <c r="D318" s="216" t="s">
        <v>135</v>
      </c>
      <c r="E318" s="217" t="s">
        <v>421</v>
      </c>
      <c r="F318" s="218" t="s">
        <v>422</v>
      </c>
      <c r="G318" s="219" t="s">
        <v>138</v>
      </c>
      <c r="H318" s="220">
        <v>1</v>
      </c>
      <c r="I318" s="221"/>
      <c r="J318" s="221"/>
      <c r="K318" s="222">
        <f>ROUND(P318*H318,2)</f>
        <v>0</v>
      </c>
      <c r="L318" s="223"/>
      <c r="M318" s="45"/>
      <c r="N318" s="224" t="s">
        <v>1</v>
      </c>
      <c r="O318" s="225" t="s">
        <v>45</v>
      </c>
      <c r="P318" s="226">
        <f>I318+J318</f>
        <v>0</v>
      </c>
      <c r="Q318" s="226">
        <f>ROUND(I318*H318,2)</f>
        <v>0</v>
      </c>
      <c r="R318" s="226">
        <f>ROUND(J318*H318,2)</f>
        <v>0</v>
      </c>
      <c r="S318" s="92"/>
      <c r="T318" s="227">
        <f>S318*H318</f>
        <v>0</v>
      </c>
      <c r="U318" s="227">
        <v>0.00702</v>
      </c>
      <c r="V318" s="227">
        <f>U318*H318</f>
        <v>0.00702</v>
      </c>
      <c r="W318" s="227">
        <v>0</v>
      </c>
      <c r="X318" s="228">
        <f>W318*H318</f>
        <v>0</v>
      </c>
      <c r="Y318" s="39"/>
      <c r="Z318" s="39"/>
      <c r="AA318" s="39"/>
      <c r="AB318" s="39"/>
      <c r="AC318" s="39"/>
      <c r="AD318" s="39"/>
      <c r="AE318" s="39"/>
      <c r="AR318" s="229" t="s">
        <v>139</v>
      </c>
      <c r="AT318" s="229" t="s">
        <v>135</v>
      </c>
      <c r="AU318" s="229" t="s">
        <v>88</v>
      </c>
      <c r="AY318" s="18" t="s">
        <v>133</v>
      </c>
      <c r="BE318" s="230">
        <f>IF(O318="základní",K318,0)</f>
        <v>0</v>
      </c>
      <c r="BF318" s="230">
        <f>IF(O318="snížená",K318,0)</f>
        <v>0</v>
      </c>
      <c r="BG318" s="230">
        <f>IF(O318="zákl. přenesená",K318,0)</f>
        <v>0</v>
      </c>
      <c r="BH318" s="230">
        <f>IF(O318="sníž. přenesená",K318,0)</f>
        <v>0</v>
      </c>
      <c r="BI318" s="230">
        <f>IF(O318="nulová",K318,0)</f>
        <v>0</v>
      </c>
      <c r="BJ318" s="18" t="s">
        <v>86</v>
      </c>
      <c r="BK318" s="230">
        <f>ROUND(P318*H318,2)</f>
        <v>0</v>
      </c>
      <c r="BL318" s="18" t="s">
        <v>139</v>
      </c>
      <c r="BM318" s="229" t="s">
        <v>423</v>
      </c>
    </row>
    <row r="319" spans="1:47" s="2" customFormat="1" ht="12">
      <c r="A319" s="39"/>
      <c r="B319" s="40"/>
      <c r="C319" s="41"/>
      <c r="D319" s="231" t="s">
        <v>141</v>
      </c>
      <c r="E319" s="41"/>
      <c r="F319" s="232" t="s">
        <v>424</v>
      </c>
      <c r="G319" s="41"/>
      <c r="H319" s="41"/>
      <c r="I319" s="233"/>
      <c r="J319" s="233"/>
      <c r="K319" s="41"/>
      <c r="L319" s="41"/>
      <c r="M319" s="45"/>
      <c r="N319" s="234"/>
      <c r="O319" s="235"/>
      <c r="P319" s="92"/>
      <c r="Q319" s="92"/>
      <c r="R319" s="92"/>
      <c r="S319" s="92"/>
      <c r="T319" s="92"/>
      <c r="U319" s="92"/>
      <c r="V319" s="92"/>
      <c r="W319" s="92"/>
      <c r="X319" s="93"/>
      <c r="Y319" s="39"/>
      <c r="Z319" s="39"/>
      <c r="AA319" s="39"/>
      <c r="AB319" s="39"/>
      <c r="AC319" s="39"/>
      <c r="AD319" s="39"/>
      <c r="AE319" s="39"/>
      <c r="AT319" s="18" t="s">
        <v>141</v>
      </c>
      <c r="AU319" s="18" t="s">
        <v>88</v>
      </c>
    </row>
    <row r="320" spans="1:51" s="13" customFormat="1" ht="12">
      <c r="A320" s="13"/>
      <c r="B320" s="236"/>
      <c r="C320" s="237"/>
      <c r="D320" s="231" t="s">
        <v>153</v>
      </c>
      <c r="E320" s="238" t="s">
        <v>1</v>
      </c>
      <c r="F320" s="239" t="s">
        <v>425</v>
      </c>
      <c r="G320" s="237"/>
      <c r="H320" s="238" t="s">
        <v>1</v>
      </c>
      <c r="I320" s="240"/>
      <c r="J320" s="240"/>
      <c r="K320" s="237"/>
      <c r="L320" s="237"/>
      <c r="M320" s="241"/>
      <c r="N320" s="242"/>
      <c r="O320" s="243"/>
      <c r="P320" s="243"/>
      <c r="Q320" s="243"/>
      <c r="R320" s="243"/>
      <c r="S320" s="243"/>
      <c r="T320" s="243"/>
      <c r="U320" s="243"/>
      <c r="V320" s="243"/>
      <c r="W320" s="243"/>
      <c r="X320" s="244"/>
      <c r="Y320" s="13"/>
      <c r="Z320" s="13"/>
      <c r="AA320" s="13"/>
      <c r="AB320" s="13"/>
      <c r="AC320" s="13"/>
      <c r="AD320" s="13"/>
      <c r="AE320" s="13"/>
      <c r="AT320" s="245" t="s">
        <v>153</v>
      </c>
      <c r="AU320" s="245" t="s">
        <v>88</v>
      </c>
      <c r="AV320" s="13" t="s">
        <v>86</v>
      </c>
      <c r="AW320" s="13" t="s">
        <v>5</v>
      </c>
      <c r="AX320" s="13" t="s">
        <v>82</v>
      </c>
      <c r="AY320" s="245" t="s">
        <v>133</v>
      </c>
    </row>
    <row r="321" spans="1:51" s="14" customFormat="1" ht="12">
      <c r="A321" s="14"/>
      <c r="B321" s="246"/>
      <c r="C321" s="247"/>
      <c r="D321" s="231" t="s">
        <v>153</v>
      </c>
      <c r="E321" s="248" t="s">
        <v>1</v>
      </c>
      <c r="F321" s="249" t="s">
        <v>86</v>
      </c>
      <c r="G321" s="247"/>
      <c r="H321" s="250">
        <v>1</v>
      </c>
      <c r="I321" s="251"/>
      <c r="J321" s="251"/>
      <c r="K321" s="247"/>
      <c r="L321" s="247"/>
      <c r="M321" s="252"/>
      <c r="N321" s="253"/>
      <c r="O321" s="254"/>
      <c r="P321" s="254"/>
      <c r="Q321" s="254"/>
      <c r="R321" s="254"/>
      <c r="S321" s="254"/>
      <c r="T321" s="254"/>
      <c r="U321" s="254"/>
      <c r="V321" s="254"/>
      <c r="W321" s="254"/>
      <c r="X321" s="255"/>
      <c r="Y321" s="14"/>
      <c r="Z321" s="14"/>
      <c r="AA321" s="14"/>
      <c r="AB321" s="14"/>
      <c r="AC321" s="14"/>
      <c r="AD321" s="14"/>
      <c r="AE321" s="14"/>
      <c r="AT321" s="256" t="s">
        <v>153</v>
      </c>
      <c r="AU321" s="256" t="s">
        <v>88</v>
      </c>
      <c r="AV321" s="14" t="s">
        <v>88</v>
      </c>
      <c r="AW321" s="14" t="s">
        <v>5</v>
      </c>
      <c r="AX321" s="14" t="s">
        <v>82</v>
      </c>
      <c r="AY321" s="256" t="s">
        <v>133</v>
      </c>
    </row>
    <row r="322" spans="1:51" s="16" customFormat="1" ht="12">
      <c r="A322" s="16"/>
      <c r="B322" s="278"/>
      <c r="C322" s="279"/>
      <c r="D322" s="231" t="s">
        <v>153</v>
      </c>
      <c r="E322" s="280" t="s">
        <v>1</v>
      </c>
      <c r="F322" s="281" t="s">
        <v>282</v>
      </c>
      <c r="G322" s="279"/>
      <c r="H322" s="282">
        <v>1</v>
      </c>
      <c r="I322" s="283"/>
      <c r="J322" s="283"/>
      <c r="K322" s="279"/>
      <c r="L322" s="279"/>
      <c r="M322" s="284"/>
      <c r="N322" s="285"/>
      <c r="O322" s="286"/>
      <c r="P322" s="286"/>
      <c r="Q322" s="286"/>
      <c r="R322" s="286"/>
      <c r="S322" s="286"/>
      <c r="T322" s="286"/>
      <c r="U322" s="286"/>
      <c r="V322" s="286"/>
      <c r="W322" s="286"/>
      <c r="X322" s="287"/>
      <c r="Y322" s="16"/>
      <c r="Z322" s="16"/>
      <c r="AA322" s="16"/>
      <c r="AB322" s="16"/>
      <c r="AC322" s="16"/>
      <c r="AD322" s="16"/>
      <c r="AE322" s="16"/>
      <c r="AT322" s="288" t="s">
        <v>153</v>
      </c>
      <c r="AU322" s="288" t="s">
        <v>88</v>
      </c>
      <c r="AV322" s="16" t="s">
        <v>148</v>
      </c>
      <c r="AW322" s="16" t="s">
        <v>5</v>
      </c>
      <c r="AX322" s="16" t="s">
        <v>86</v>
      </c>
      <c r="AY322" s="288" t="s">
        <v>133</v>
      </c>
    </row>
    <row r="323" spans="1:65" s="2" customFormat="1" ht="16.5" customHeight="1">
      <c r="A323" s="39"/>
      <c r="B323" s="40"/>
      <c r="C323" s="216" t="s">
        <v>426</v>
      </c>
      <c r="D323" s="216" t="s">
        <v>135</v>
      </c>
      <c r="E323" s="217" t="s">
        <v>427</v>
      </c>
      <c r="F323" s="218" t="s">
        <v>428</v>
      </c>
      <c r="G323" s="219" t="s">
        <v>138</v>
      </c>
      <c r="H323" s="220">
        <v>2</v>
      </c>
      <c r="I323" s="221"/>
      <c r="J323" s="221"/>
      <c r="K323" s="222">
        <f>ROUND(P323*H323,2)</f>
        <v>0</v>
      </c>
      <c r="L323" s="223"/>
      <c r="M323" s="45"/>
      <c r="N323" s="224" t="s">
        <v>1</v>
      </c>
      <c r="O323" s="225" t="s">
        <v>45</v>
      </c>
      <c r="P323" s="226">
        <f>I323+J323</f>
        <v>0</v>
      </c>
      <c r="Q323" s="226">
        <f>ROUND(I323*H323,2)</f>
        <v>0</v>
      </c>
      <c r="R323" s="226">
        <f>ROUND(J323*H323,2)</f>
        <v>0</v>
      </c>
      <c r="S323" s="92"/>
      <c r="T323" s="227">
        <f>S323*H323</f>
        <v>0</v>
      </c>
      <c r="U323" s="227">
        <v>0.00096</v>
      </c>
      <c r="V323" s="227">
        <f>U323*H323</f>
        <v>0.00192</v>
      </c>
      <c r="W323" s="227">
        <v>0</v>
      </c>
      <c r="X323" s="228">
        <f>W323*H323</f>
        <v>0</v>
      </c>
      <c r="Y323" s="39"/>
      <c r="Z323" s="39"/>
      <c r="AA323" s="39"/>
      <c r="AB323" s="39"/>
      <c r="AC323" s="39"/>
      <c r="AD323" s="39"/>
      <c r="AE323" s="39"/>
      <c r="AR323" s="229" t="s">
        <v>139</v>
      </c>
      <c r="AT323" s="229" t="s">
        <v>135</v>
      </c>
      <c r="AU323" s="229" t="s">
        <v>88</v>
      </c>
      <c r="AY323" s="18" t="s">
        <v>133</v>
      </c>
      <c r="BE323" s="230">
        <f>IF(O323="základní",K323,0)</f>
        <v>0</v>
      </c>
      <c r="BF323" s="230">
        <f>IF(O323="snížená",K323,0)</f>
        <v>0</v>
      </c>
      <c r="BG323" s="230">
        <f>IF(O323="zákl. přenesená",K323,0)</f>
        <v>0</v>
      </c>
      <c r="BH323" s="230">
        <f>IF(O323="sníž. přenesená",K323,0)</f>
        <v>0</v>
      </c>
      <c r="BI323" s="230">
        <f>IF(O323="nulová",K323,0)</f>
        <v>0</v>
      </c>
      <c r="BJ323" s="18" t="s">
        <v>86</v>
      </c>
      <c r="BK323" s="230">
        <f>ROUND(P323*H323,2)</f>
        <v>0</v>
      </c>
      <c r="BL323" s="18" t="s">
        <v>139</v>
      </c>
      <c r="BM323" s="229" t="s">
        <v>429</v>
      </c>
    </row>
    <row r="324" spans="1:47" s="2" customFormat="1" ht="12">
      <c r="A324" s="39"/>
      <c r="B324" s="40"/>
      <c r="C324" s="41"/>
      <c r="D324" s="231" t="s">
        <v>141</v>
      </c>
      <c r="E324" s="41"/>
      <c r="F324" s="232" t="s">
        <v>430</v>
      </c>
      <c r="G324" s="41"/>
      <c r="H324" s="41"/>
      <c r="I324" s="233"/>
      <c r="J324" s="233"/>
      <c r="K324" s="41"/>
      <c r="L324" s="41"/>
      <c r="M324" s="45"/>
      <c r="N324" s="234"/>
      <c r="O324" s="235"/>
      <c r="P324" s="92"/>
      <c r="Q324" s="92"/>
      <c r="R324" s="92"/>
      <c r="S324" s="92"/>
      <c r="T324" s="92"/>
      <c r="U324" s="92"/>
      <c r="V324" s="92"/>
      <c r="W324" s="92"/>
      <c r="X324" s="93"/>
      <c r="Y324" s="39"/>
      <c r="Z324" s="39"/>
      <c r="AA324" s="39"/>
      <c r="AB324" s="39"/>
      <c r="AC324" s="39"/>
      <c r="AD324" s="39"/>
      <c r="AE324" s="39"/>
      <c r="AT324" s="18" t="s">
        <v>141</v>
      </c>
      <c r="AU324" s="18" t="s">
        <v>88</v>
      </c>
    </row>
    <row r="325" spans="1:51" s="13" customFormat="1" ht="12">
      <c r="A325" s="13"/>
      <c r="B325" s="236"/>
      <c r="C325" s="237"/>
      <c r="D325" s="231" t="s">
        <v>153</v>
      </c>
      <c r="E325" s="238" t="s">
        <v>1</v>
      </c>
      <c r="F325" s="239" t="s">
        <v>431</v>
      </c>
      <c r="G325" s="237"/>
      <c r="H325" s="238" t="s">
        <v>1</v>
      </c>
      <c r="I325" s="240"/>
      <c r="J325" s="240"/>
      <c r="K325" s="237"/>
      <c r="L325" s="237"/>
      <c r="M325" s="241"/>
      <c r="N325" s="242"/>
      <c r="O325" s="243"/>
      <c r="P325" s="243"/>
      <c r="Q325" s="243"/>
      <c r="R325" s="243"/>
      <c r="S325" s="243"/>
      <c r="T325" s="243"/>
      <c r="U325" s="243"/>
      <c r="V325" s="243"/>
      <c r="W325" s="243"/>
      <c r="X325" s="244"/>
      <c r="Y325" s="13"/>
      <c r="Z325" s="13"/>
      <c r="AA325" s="13"/>
      <c r="AB325" s="13"/>
      <c r="AC325" s="13"/>
      <c r="AD325" s="13"/>
      <c r="AE325" s="13"/>
      <c r="AT325" s="245" t="s">
        <v>153</v>
      </c>
      <c r="AU325" s="245" t="s">
        <v>88</v>
      </c>
      <c r="AV325" s="13" t="s">
        <v>86</v>
      </c>
      <c r="AW325" s="13" t="s">
        <v>5</v>
      </c>
      <c r="AX325" s="13" t="s">
        <v>82</v>
      </c>
      <c r="AY325" s="245" t="s">
        <v>133</v>
      </c>
    </row>
    <row r="326" spans="1:51" s="14" customFormat="1" ht="12">
      <c r="A326" s="14"/>
      <c r="B326" s="246"/>
      <c r="C326" s="247"/>
      <c r="D326" s="231" t="s">
        <v>153</v>
      </c>
      <c r="E326" s="248" t="s">
        <v>1</v>
      </c>
      <c r="F326" s="249" t="s">
        <v>88</v>
      </c>
      <c r="G326" s="247"/>
      <c r="H326" s="250">
        <v>2</v>
      </c>
      <c r="I326" s="251"/>
      <c r="J326" s="251"/>
      <c r="K326" s="247"/>
      <c r="L326" s="247"/>
      <c r="M326" s="252"/>
      <c r="N326" s="253"/>
      <c r="O326" s="254"/>
      <c r="P326" s="254"/>
      <c r="Q326" s="254"/>
      <c r="R326" s="254"/>
      <c r="S326" s="254"/>
      <c r="T326" s="254"/>
      <c r="U326" s="254"/>
      <c r="V326" s="254"/>
      <c r="W326" s="254"/>
      <c r="X326" s="255"/>
      <c r="Y326" s="14"/>
      <c r="Z326" s="14"/>
      <c r="AA326" s="14"/>
      <c r="AB326" s="14"/>
      <c r="AC326" s="14"/>
      <c r="AD326" s="14"/>
      <c r="AE326" s="14"/>
      <c r="AT326" s="256" t="s">
        <v>153</v>
      </c>
      <c r="AU326" s="256" t="s">
        <v>88</v>
      </c>
      <c r="AV326" s="14" t="s">
        <v>88</v>
      </c>
      <c r="AW326" s="14" t="s">
        <v>5</v>
      </c>
      <c r="AX326" s="14" t="s">
        <v>82</v>
      </c>
      <c r="AY326" s="256" t="s">
        <v>133</v>
      </c>
    </row>
    <row r="327" spans="1:51" s="16" customFormat="1" ht="12">
      <c r="A327" s="16"/>
      <c r="B327" s="278"/>
      <c r="C327" s="279"/>
      <c r="D327" s="231" t="s">
        <v>153</v>
      </c>
      <c r="E327" s="280" t="s">
        <v>1</v>
      </c>
      <c r="F327" s="281" t="s">
        <v>282</v>
      </c>
      <c r="G327" s="279"/>
      <c r="H327" s="282">
        <v>2</v>
      </c>
      <c r="I327" s="283"/>
      <c r="J327" s="283"/>
      <c r="K327" s="279"/>
      <c r="L327" s="279"/>
      <c r="M327" s="284"/>
      <c r="N327" s="285"/>
      <c r="O327" s="286"/>
      <c r="P327" s="286"/>
      <c r="Q327" s="286"/>
      <c r="R327" s="286"/>
      <c r="S327" s="286"/>
      <c r="T327" s="286"/>
      <c r="U327" s="286"/>
      <c r="V327" s="286"/>
      <c r="W327" s="286"/>
      <c r="X327" s="287"/>
      <c r="Y327" s="16"/>
      <c r="Z327" s="16"/>
      <c r="AA327" s="16"/>
      <c r="AB327" s="16"/>
      <c r="AC327" s="16"/>
      <c r="AD327" s="16"/>
      <c r="AE327" s="16"/>
      <c r="AT327" s="288" t="s">
        <v>153</v>
      </c>
      <c r="AU327" s="288" t="s">
        <v>88</v>
      </c>
      <c r="AV327" s="16" t="s">
        <v>148</v>
      </c>
      <c r="AW327" s="16" t="s">
        <v>5</v>
      </c>
      <c r="AX327" s="16" t="s">
        <v>86</v>
      </c>
      <c r="AY327" s="288" t="s">
        <v>133</v>
      </c>
    </row>
    <row r="328" spans="1:63" s="12" customFormat="1" ht="22.8" customHeight="1">
      <c r="A328" s="12"/>
      <c r="B328" s="199"/>
      <c r="C328" s="200"/>
      <c r="D328" s="201" t="s">
        <v>81</v>
      </c>
      <c r="E328" s="214" t="s">
        <v>195</v>
      </c>
      <c r="F328" s="214" t="s">
        <v>432</v>
      </c>
      <c r="G328" s="200"/>
      <c r="H328" s="200"/>
      <c r="I328" s="203"/>
      <c r="J328" s="203"/>
      <c r="K328" s="215">
        <f>BK328</f>
        <v>0</v>
      </c>
      <c r="L328" s="200"/>
      <c r="M328" s="205"/>
      <c r="N328" s="206"/>
      <c r="O328" s="207"/>
      <c r="P328" s="207"/>
      <c r="Q328" s="208">
        <f>SUM(Q329:Q330)</f>
        <v>0</v>
      </c>
      <c r="R328" s="208">
        <f>SUM(R329:R330)</f>
        <v>0</v>
      </c>
      <c r="S328" s="207"/>
      <c r="T328" s="209">
        <f>SUM(T329:T330)</f>
        <v>0</v>
      </c>
      <c r="U328" s="207"/>
      <c r="V328" s="209">
        <f>SUM(V329:V330)</f>
        <v>0.000274</v>
      </c>
      <c r="W328" s="207"/>
      <c r="X328" s="210">
        <f>SUM(X329:X330)</f>
        <v>0.0058000000000000005</v>
      </c>
      <c r="Y328" s="12"/>
      <c r="Z328" s="12"/>
      <c r="AA328" s="12"/>
      <c r="AB328" s="12"/>
      <c r="AC328" s="12"/>
      <c r="AD328" s="12"/>
      <c r="AE328" s="12"/>
      <c r="AR328" s="211" t="s">
        <v>86</v>
      </c>
      <c r="AT328" s="212" t="s">
        <v>81</v>
      </c>
      <c r="AU328" s="212" t="s">
        <v>86</v>
      </c>
      <c r="AY328" s="211" t="s">
        <v>133</v>
      </c>
      <c r="BK328" s="213">
        <f>SUM(BK329:BK330)</f>
        <v>0</v>
      </c>
    </row>
    <row r="329" spans="1:65" s="2" customFormat="1" ht="16.5" customHeight="1">
      <c r="A329" s="39"/>
      <c r="B329" s="40"/>
      <c r="C329" s="216" t="s">
        <v>433</v>
      </c>
      <c r="D329" s="216" t="s">
        <v>135</v>
      </c>
      <c r="E329" s="217" t="s">
        <v>434</v>
      </c>
      <c r="F329" s="218" t="s">
        <v>435</v>
      </c>
      <c r="G329" s="219" t="s">
        <v>292</v>
      </c>
      <c r="H329" s="220">
        <v>0.2</v>
      </c>
      <c r="I329" s="221"/>
      <c r="J329" s="221"/>
      <c r="K329" s="222">
        <f>ROUND(P329*H329,2)</f>
        <v>0</v>
      </c>
      <c r="L329" s="223"/>
      <c r="M329" s="45"/>
      <c r="N329" s="224" t="s">
        <v>1</v>
      </c>
      <c r="O329" s="225" t="s">
        <v>45</v>
      </c>
      <c r="P329" s="226">
        <f>I329+J329</f>
        <v>0</v>
      </c>
      <c r="Q329" s="226">
        <f>ROUND(I329*H329,2)</f>
        <v>0</v>
      </c>
      <c r="R329" s="226">
        <f>ROUND(J329*H329,2)</f>
        <v>0</v>
      </c>
      <c r="S329" s="92"/>
      <c r="T329" s="227">
        <f>S329*H329</f>
        <v>0</v>
      </c>
      <c r="U329" s="227">
        <v>0.00137</v>
      </c>
      <c r="V329" s="227">
        <f>U329*H329</f>
        <v>0.000274</v>
      </c>
      <c r="W329" s="227">
        <v>0.029</v>
      </c>
      <c r="X329" s="228">
        <f>W329*H329</f>
        <v>0.0058000000000000005</v>
      </c>
      <c r="Y329" s="39"/>
      <c r="Z329" s="39"/>
      <c r="AA329" s="39"/>
      <c r="AB329" s="39"/>
      <c r="AC329" s="39"/>
      <c r="AD329" s="39"/>
      <c r="AE329" s="39"/>
      <c r="AR329" s="229" t="s">
        <v>139</v>
      </c>
      <c r="AT329" s="229" t="s">
        <v>135</v>
      </c>
      <c r="AU329" s="229" t="s">
        <v>88</v>
      </c>
      <c r="AY329" s="18" t="s">
        <v>133</v>
      </c>
      <c r="BE329" s="230">
        <f>IF(O329="základní",K329,0)</f>
        <v>0</v>
      </c>
      <c r="BF329" s="230">
        <f>IF(O329="snížená",K329,0)</f>
        <v>0</v>
      </c>
      <c r="BG329" s="230">
        <f>IF(O329="zákl. přenesená",K329,0)</f>
        <v>0</v>
      </c>
      <c r="BH329" s="230">
        <f>IF(O329="sníž. přenesená",K329,0)</f>
        <v>0</v>
      </c>
      <c r="BI329" s="230">
        <f>IF(O329="nulová",K329,0)</f>
        <v>0</v>
      </c>
      <c r="BJ329" s="18" t="s">
        <v>86</v>
      </c>
      <c r="BK329" s="230">
        <f>ROUND(P329*H329,2)</f>
        <v>0</v>
      </c>
      <c r="BL329" s="18" t="s">
        <v>139</v>
      </c>
      <c r="BM329" s="229" t="s">
        <v>436</v>
      </c>
    </row>
    <row r="330" spans="1:47" s="2" customFormat="1" ht="12">
      <c r="A330" s="39"/>
      <c r="B330" s="40"/>
      <c r="C330" s="41"/>
      <c r="D330" s="231" t="s">
        <v>141</v>
      </c>
      <c r="E330" s="41"/>
      <c r="F330" s="232" t="s">
        <v>437</v>
      </c>
      <c r="G330" s="41"/>
      <c r="H330" s="41"/>
      <c r="I330" s="233"/>
      <c r="J330" s="233"/>
      <c r="K330" s="41"/>
      <c r="L330" s="41"/>
      <c r="M330" s="45"/>
      <c r="N330" s="234"/>
      <c r="O330" s="235"/>
      <c r="P330" s="92"/>
      <c r="Q330" s="92"/>
      <c r="R330" s="92"/>
      <c r="S330" s="92"/>
      <c r="T330" s="92"/>
      <c r="U330" s="92"/>
      <c r="V330" s="92"/>
      <c r="W330" s="92"/>
      <c r="X330" s="93"/>
      <c r="Y330" s="39"/>
      <c r="Z330" s="39"/>
      <c r="AA330" s="39"/>
      <c r="AB330" s="39"/>
      <c r="AC330" s="39"/>
      <c r="AD330" s="39"/>
      <c r="AE330" s="39"/>
      <c r="AT330" s="18" t="s">
        <v>141</v>
      </c>
      <c r="AU330" s="18" t="s">
        <v>88</v>
      </c>
    </row>
    <row r="331" spans="1:63" s="12" customFormat="1" ht="25.9" customHeight="1">
      <c r="A331" s="12"/>
      <c r="B331" s="199"/>
      <c r="C331" s="200"/>
      <c r="D331" s="201" t="s">
        <v>81</v>
      </c>
      <c r="E331" s="202" t="s">
        <v>438</v>
      </c>
      <c r="F331" s="202" t="s">
        <v>439</v>
      </c>
      <c r="G331" s="200"/>
      <c r="H331" s="200"/>
      <c r="I331" s="203"/>
      <c r="J331" s="203"/>
      <c r="K331" s="204">
        <f>BK331</f>
        <v>0</v>
      </c>
      <c r="L331" s="200"/>
      <c r="M331" s="205"/>
      <c r="N331" s="206"/>
      <c r="O331" s="207"/>
      <c r="P331" s="207"/>
      <c r="Q331" s="208">
        <f>Q332+Q338+Q344</f>
        <v>0</v>
      </c>
      <c r="R331" s="208">
        <f>R332+R338+R344</f>
        <v>0</v>
      </c>
      <c r="S331" s="207"/>
      <c r="T331" s="209">
        <f>T332+T338+T344</f>
        <v>0</v>
      </c>
      <c r="U331" s="207"/>
      <c r="V331" s="209">
        <f>V332+V338+V344</f>
        <v>0.0534424</v>
      </c>
      <c r="W331" s="207"/>
      <c r="X331" s="210">
        <f>X332+X338+X344</f>
        <v>0.0942402</v>
      </c>
      <c r="Y331" s="12"/>
      <c r="Z331" s="12"/>
      <c r="AA331" s="12"/>
      <c r="AB331" s="12"/>
      <c r="AC331" s="12"/>
      <c r="AD331" s="12"/>
      <c r="AE331" s="12"/>
      <c r="AR331" s="211" t="s">
        <v>88</v>
      </c>
      <c r="AT331" s="212" t="s">
        <v>81</v>
      </c>
      <c r="AU331" s="212" t="s">
        <v>82</v>
      </c>
      <c r="AY331" s="211" t="s">
        <v>133</v>
      </c>
      <c r="BK331" s="213">
        <f>BK332+BK338+BK344</f>
        <v>0</v>
      </c>
    </row>
    <row r="332" spans="1:63" s="12" customFormat="1" ht="22.8" customHeight="1">
      <c r="A332" s="12"/>
      <c r="B332" s="199"/>
      <c r="C332" s="200"/>
      <c r="D332" s="201" t="s">
        <v>81</v>
      </c>
      <c r="E332" s="214" t="s">
        <v>440</v>
      </c>
      <c r="F332" s="214" t="s">
        <v>441</v>
      </c>
      <c r="G332" s="200"/>
      <c r="H332" s="200"/>
      <c r="I332" s="203"/>
      <c r="J332" s="203"/>
      <c r="K332" s="215">
        <f>BK332</f>
        <v>0</v>
      </c>
      <c r="L332" s="200"/>
      <c r="M332" s="205"/>
      <c r="N332" s="206"/>
      <c r="O332" s="207"/>
      <c r="P332" s="207"/>
      <c r="Q332" s="208">
        <f>SUM(Q333:Q337)</f>
        <v>0</v>
      </c>
      <c r="R332" s="208">
        <f>SUM(R333:R337)</f>
        <v>0</v>
      </c>
      <c r="S332" s="207"/>
      <c r="T332" s="209">
        <f>SUM(T333:T337)</f>
        <v>0</v>
      </c>
      <c r="U332" s="207"/>
      <c r="V332" s="209">
        <f>SUM(V333:V337)</f>
        <v>0</v>
      </c>
      <c r="W332" s="207"/>
      <c r="X332" s="210">
        <f>SUM(X333:X337)</f>
        <v>0.06339</v>
      </c>
      <c r="Y332" s="12"/>
      <c r="Z332" s="12"/>
      <c r="AA332" s="12"/>
      <c r="AB332" s="12"/>
      <c r="AC332" s="12"/>
      <c r="AD332" s="12"/>
      <c r="AE332" s="12"/>
      <c r="AR332" s="211" t="s">
        <v>88</v>
      </c>
      <c r="AT332" s="212" t="s">
        <v>81</v>
      </c>
      <c r="AU332" s="212" t="s">
        <v>86</v>
      </c>
      <c r="AY332" s="211" t="s">
        <v>133</v>
      </c>
      <c r="BK332" s="213">
        <f>SUM(BK333:BK337)</f>
        <v>0</v>
      </c>
    </row>
    <row r="333" spans="1:65" s="2" customFormat="1" ht="16.5" customHeight="1">
      <c r="A333" s="39"/>
      <c r="B333" s="40"/>
      <c r="C333" s="216" t="s">
        <v>442</v>
      </c>
      <c r="D333" s="216" t="s">
        <v>135</v>
      </c>
      <c r="E333" s="217" t="s">
        <v>443</v>
      </c>
      <c r="F333" s="218" t="s">
        <v>444</v>
      </c>
      <c r="G333" s="219" t="s">
        <v>138</v>
      </c>
      <c r="H333" s="220">
        <v>3</v>
      </c>
      <c r="I333" s="221"/>
      <c r="J333" s="221"/>
      <c r="K333" s="222">
        <f>ROUND(P333*H333,2)</f>
        <v>0</v>
      </c>
      <c r="L333" s="223"/>
      <c r="M333" s="45"/>
      <c r="N333" s="224" t="s">
        <v>1</v>
      </c>
      <c r="O333" s="225" t="s">
        <v>45</v>
      </c>
      <c r="P333" s="226">
        <f>I333+J333</f>
        <v>0</v>
      </c>
      <c r="Q333" s="226">
        <f>ROUND(I333*H333,2)</f>
        <v>0</v>
      </c>
      <c r="R333" s="226">
        <f>ROUND(J333*H333,2)</f>
        <v>0</v>
      </c>
      <c r="S333" s="92"/>
      <c r="T333" s="227">
        <f>S333*H333</f>
        <v>0</v>
      </c>
      <c r="U333" s="227">
        <v>0</v>
      </c>
      <c r="V333" s="227">
        <f>U333*H333</f>
        <v>0</v>
      </c>
      <c r="W333" s="227">
        <v>0.02113</v>
      </c>
      <c r="X333" s="228">
        <f>W333*H333</f>
        <v>0.06339</v>
      </c>
      <c r="Y333" s="39"/>
      <c r="Z333" s="39"/>
      <c r="AA333" s="39"/>
      <c r="AB333" s="39"/>
      <c r="AC333" s="39"/>
      <c r="AD333" s="39"/>
      <c r="AE333" s="39"/>
      <c r="AR333" s="229" t="s">
        <v>176</v>
      </c>
      <c r="AT333" s="229" t="s">
        <v>135</v>
      </c>
      <c r="AU333" s="229" t="s">
        <v>88</v>
      </c>
      <c r="AY333" s="18" t="s">
        <v>133</v>
      </c>
      <c r="BE333" s="230">
        <f>IF(O333="základní",K333,0)</f>
        <v>0</v>
      </c>
      <c r="BF333" s="230">
        <f>IF(O333="snížená",K333,0)</f>
        <v>0</v>
      </c>
      <c r="BG333" s="230">
        <f>IF(O333="zákl. přenesená",K333,0)</f>
        <v>0</v>
      </c>
      <c r="BH333" s="230">
        <f>IF(O333="sníž. přenesená",K333,0)</f>
        <v>0</v>
      </c>
      <c r="BI333" s="230">
        <f>IF(O333="nulová",K333,0)</f>
        <v>0</v>
      </c>
      <c r="BJ333" s="18" t="s">
        <v>86</v>
      </c>
      <c r="BK333" s="230">
        <f>ROUND(P333*H333,2)</f>
        <v>0</v>
      </c>
      <c r="BL333" s="18" t="s">
        <v>176</v>
      </c>
      <c r="BM333" s="229" t="s">
        <v>445</v>
      </c>
    </row>
    <row r="334" spans="1:47" s="2" customFormat="1" ht="12">
      <c r="A334" s="39"/>
      <c r="B334" s="40"/>
      <c r="C334" s="41"/>
      <c r="D334" s="231" t="s">
        <v>141</v>
      </c>
      <c r="E334" s="41"/>
      <c r="F334" s="232" t="s">
        <v>446</v>
      </c>
      <c r="G334" s="41"/>
      <c r="H334" s="41"/>
      <c r="I334" s="233"/>
      <c r="J334" s="233"/>
      <c r="K334" s="41"/>
      <c r="L334" s="41"/>
      <c r="M334" s="45"/>
      <c r="N334" s="234"/>
      <c r="O334" s="235"/>
      <c r="P334" s="92"/>
      <c r="Q334" s="92"/>
      <c r="R334" s="92"/>
      <c r="S334" s="92"/>
      <c r="T334" s="92"/>
      <c r="U334" s="92"/>
      <c r="V334" s="92"/>
      <c r="W334" s="92"/>
      <c r="X334" s="93"/>
      <c r="Y334" s="39"/>
      <c r="Z334" s="39"/>
      <c r="AA334" s="39"/>
      <c r="AB334" s="39"/>
      <c r="AC334" s="39"/>
      <c r="AD334" s="39"/>
      <c r="AE334" s="39"/>
      <c r="AT334" s="18" t="s">
        <v>141</v>
      </c>
      <c r="AU334" s="18" t="s">
        <v>88</v>
      </c>
    </row>
    <row r="335" spans="1:51" s="13" customFormat="1" ht="12">
      <c r="A335" s="13"/>
      <c r="B335" s="236"/>
      <c r="C335" s="237"/>
      <c r="D335" s="231" t="s">
        <v>153</v>
      </c>
      <c r="E335" s="238" t="s">
        <v>1</v>
      </c>
      <c r="F335" s="239" t="s">
        <v>447</v>
      </c>
      <c r="G335" s="237"/>
      <c r="H335" s="238" t="s">
        <v>1</v>
      </c>
      <c r="I335" s="240"/>
      <c r="J335" s="240"/>
      <c r="K335" s="237"/>
      <c r="L335" s="237"/>
      <c r="M335" s="241"/>
      <c r="N335" s="242"/>
      <c r="O335" s="243"/>
      <c r="P335" s="243"/>
      <c r="Q335" s="243"/>
      <c r="R335" s="243"/>
      <c r="S335" s="243"/>
      <c r="T335" s="243"/>
      <c r="U335" s="243"/>
      <c r="V335" s="243"/>
      <c r="W335" s="243"/>
      <c r="X335" s="244"/>
      <c r="Y335" s="13"/>
      <c r="Z335" s="13"/>
      <c r="AA335" s="13"/>
      <c r="AB335" s="13"/>
      <c r="AC335" s="13"/>
      <c r="AD335" s="13"/>
      <c r="AE335" s="13"/>
      <c r="AT335" s="245" t="s">
        <v>153</v>
      </c>
      <c r="AU335" s="245" t="s">
        <v>88</v>
      </c>
      <c r="AV335" s="13" t="s">
        <v>86</v>
      </c>
      <c r="AW335" s="13" t="s">
        <v>5</v>
      </c>
      <c r="AX335" s="13" t="s">
        <v>82</v>
      </c>
      <c r="AY335" s="245" t="s">
        <v>133</v>
      </c>
    </row>
    <row r="336" spans="1:51" s="14" customFormat="1" ht="12">
      <c r="A336" s="14"/>
      <c r="B336" s="246"/>
      <c r="C336" s="247"/>
      <c r="D336" s="231" t="s">
        <v>153</v>
      </c>
      <c r="E336" s="248" t="s">
        <v>1</v>
      </c>
      <c r="F336" s="249" t="s">
        <v>148</v>
      </c>
      <c r="G336" s="247"/>
      <c r="H336" s="250">
        <v>3</v>
      </c>
      <c r="I336" s="251"/>
      <c r="J336" s="251"/>
      <c r="K336" s="247"/>
      <c r="L336" s="247"/>
      <c r="M336" s="252"/>
      <c r="N336" s="253"/>
      <c r="O336" s="254"/>
      <c r="P336" s="254"/>
      <c r="Q336" s="254"/>
      <c r="R336" s="254"/>
      <c r="S336" s="254"/>
      <c r="T336" s="254"/>
      <c r="U336" s="254"/>
      <c r="V336" s="254"/>
      <c r="W336" s="254"/>
      <c r="X336" s="255"/>
      <c r="Y336" s="14"/>
      <c r="Z336" s="14"/>
      <c r="AA336" s="14"/>
      <c r="AB336" s="14"/>
      <c r="AC336" s="14"/>
      <c r="AD336" s="14"/>
      <c r="AE336" s="14"/>
      <c r="AT336" s="256" t="s">
        <v>153</v>
      </c>
      <c r="AU336" s="256" t="s">
        <v>88</v>
      </c>
      <c r="AV336" s="14" t="s">
        <v>88</v>
      </c>
      <c r="AW336" s="14" t="s">
        <v>5</v>
      </c>
      <c r="AX336" s="14" t="s">
        <v>82</v>
      </c>
      <c r="AY336" s="256" t="s">
        <v>133</v>
      </c>
    </row>
    <row r="337" spans="1:51" s="15" customFormat="1" ht="12">
      <c r="A337" s="15"/>
      <c r="B337" s="257"/>
      <c r="C337" s="258"/>
      <c r="D337" s="231" t="s">
        <v>153</v>
      </c>
      <c r="E337" s="259" t="s">
        <v>1</v>
      </c>
      <c r="F337" s="260" t="s">
        <v>158</v>
      </c>
      <c r="G337" s="258"/>
      <c r="H337" s="261">
        <v>3</v>
      </c>
      <c r="I337" s="262"/>
      <c r="J337" s="262"/>
      <c r="K337" s="258"/>
      <c r="L337" s="258"/>
      <c r="M337" s="263"/>
      <c r="N337" s="264"/>
      <c r="O337" s="265"/>
      <c r="P337" s="265"/>
      <c r="Q337" s="265"/>
      <c r="R337" s="265"/>
      <c r="S337" s="265"/>
      <c r="T337" s="265"/>
      <c r="U337" s="265"/>
      <c r="V337" s="265"/>
      <c r="W337" s="265"/>
      <c r="X337" s="266"/>
      <c r="Y337" s="15"/>
      <c r="Z337" s="15"/>
      <c r="AA337" s="15"/>
      <c r="AB337" s="15"/>
      <c r="AC337" s="15"/>
      <c r="AD337" s="15"/>
      <c r="AE337" s="15"/>
      <c r="AT337" s="267" t="s">
        <v>153</v>
      </c>
      <c r="AU337" s="267" t="s">
        <v>88</v>
      </c>
      <c r="AV337" s="15" t="s">
        <v>139</v>
      </c>
      <c r="AW337" s="15" t="s">
        <v>5</v>
      </c>
      <c r="AX337" s="15" t="s">
        <v>86</v>
      </c>
      <c r="AY337" s="267" t="s">
        <v>133</v>
      </c>
    </row>
    <row r="338" spans="1:63" s="12" customFormat="1" ht="22.8" customHeight="1">
      <c r="A338" s="12"/>
      <c r="B338" s="199"/>
      <c r="C338" s="200"/>
      <c r="D338" s="201" t="s">
        <v>81</v>
      </c>
      <c r="E338" s="214" t="s">
        <v>448</v>
      </c>
      <c r="F338" s="214" t="s">
        <v>449</v>
      </c>
      <c r="G338" s="200"/>
      <c r="H338" s="200"/>
      <c r="I338" s="203"/>
      <c r="J338" s="203"/>
      <c r="K338" s="215">
        <f>BK338</f>
        <v>0</v>
      </c>
      <c r="L338" s="200"/>
      <c r="M338" s="205"/>
      <c r="N338" s="206"/>
      <c r="O338" s="207"/>
      <c r="P338" s="207"/>
      <c r="Q338" s="208">
        <f>SUM(Q339:Q343)</f>
        <v>0</v>
      </c>
      <c r="R338" s="208">
        <f>SUM(R339:R343)</f>
        <v>0</v>
      </c>
      <c r="S338" s="207"/>
      <c r="T338" s="209">
        <f>SUM(T339:T343)</f>
        <v>0</v>
      </c>
      <c r="U338" s="207"/>
      <c r="V338" s="209">
        <f>SUM(V339:V343)</f>
        <v>0.01303</v>
      </c>
      <c r="W338" s="207"/>
      <c r="X338" s="210">
        <f>SUM(X339:X343)</f>
        <v>0</v>
      </c>
      <c r="Y338" s="12"/>
      <c r="Z338" s="12"/>
      <c r="AA338" s="12"/>
      <c r="AB338" s="12"/>
      <c r="AC338" s="12"/>
      <c r="AD338" s="12"/>
      <c r="AE338" s="12"/>
      <c r="AR338" s="211" t="s">
        <v>88</v>
      </c>
      <c r="AT338" s="212" t="s">
        <v>81</v>
      </c>
      <c r="AU338" s="212" t="s">
        <v>86</v>
      </c>
      <c r="AY338" s="211" t="s">
        <v>133</v>
      </c>
      <c r="BK338" s="213">
        <f>SUM(BK339:BK343)</f>
        <v>0</v>
      </c>
    </row>
    <row r="339" spans="1:65" s="2" customFormat="1" ht="21.75" customHeight="1">
      <c r="A339" s="39"/>
      <c r="B339" s="40"/>
      <c r="C339" s="216" t="s">
        <v>450</v>
      </c>
      <c r="D339" s="216" t="s">
        <v>135</v>
      </c>
      <c r="E339" s="217" t="s">
        <v>451</v>
      </c>
      <c r="F339" s="218" t="s">
        <v>452</v>
      </c>
      <c r="G339" s="219" t="s">
        <v>453</v>
      </c>
      <c r="H339" s="220">
        <v>1</v>
      </c>
      <c r="I339" s="221"/>
      <c r="J339" s="221"/>
      <c r="K339" s="222">
        <f>ROUND(P339*H339,2)</f>
        <v>0</v>
      </c>
      <c r="L339" s="223"/>
      <c r="M339" s="45"/>
      <c r="N339" s="224" t="s">
        <v>1</v>
      </c>
      <c r="O339" s="225" t="s">
        <v>45</v>
      </c>
      <c r="P339" s="226">
        <f>I339+J339</f>
        <v>0</v>
      </c>
      <c r="Q339" s="226">
        <f>ROUND(I339*H339,2)</f>
        <v>0</v>
      </c>
      <c r="R339" s="226">
        <f>ROUND(J339*H339,2)</f>
        <v>0</v>
      </c>
      <c r="S339" s="92"/>
      <c r="T339" s="227">
        <f>S339*H339</f>
        <v>0</v>
      </c>
      <c r="U339" s="227">
        <v>0.01303</v>
      </c>
      <c r="V339" s="227">
        <f>U339*H339</f>
        <v>0.01303</v>
      </c>
      <c r="W339" s="227">
        <v>0</v>
      </c>
      <c r="X339" s="228">
        <f>W339*H339</f>
        <v>0</v>
      </c>
      <c r="Y339" s="39"/>
      <c r="Z339" s="39"/>
      <c r="AA339" s="39"/>
      <c r="AB339" s="39"/>
      <c r="AC339" s="39"/>
      <c r="AD339" s="39"/>
      <c r="AE339" s="39"/>
      <c r="AR339" s="229" t="s">
        <v>176</v>
      </c>
      <c r="AT339" s="229" t="s">
        <v>135</v>
      </c>
      <c r="AU339" s="229" t="s">
        <v>88</v>
      </c>
      <c r="AY339" s="18" t="s">
        <v>133</v>
      </c>
      <c r="BE339" s="230">
        <f>IF(O339="základní",K339,0)</f>
        <v>0</v>
      </c>
      <c r="BF339" s="230">
        <f>IF(O339="snížená",K339,0)</f>
        <v>0</v>
      </c>
      <c r="BG339" s="230">
        <f>IF(O339="zákl. přenesená",K339,0)</f>
        <v>0</v>
      </c>
      <c r="BH339" s="230">
        <f>IF(O339="sníž. přenesená",K339,0)</f>
        <v>0</v>
      </c>
      <c r="BI339" s="230">
        <f>IF(O339="nulová",K339,0)</f>
        <v>0</v>
      </c>
      <c r="BJ339" s="18" t="s">
        <v>86</v>
      </c>
      <c r="BK339" s="230">
        <f>ROUND(P339*H339,2)</f>
        <v>0</v>
      </c>
      <c r="BL339" s="18" t="s">
        <v>176</v>
      </c>
      <c r="BM339" s="229" t="s">
        <v>454</v>
      </c>
    </row>
    <row r="340" spans="1:47" s="2" customFormat="1" ht="12">
      <c r="A340" s="39"/>
      <c r="B340" s="40"/>
      <c r="C340" s="41"/>
      <c r="D340" s="231" t="s">
        <v>141</v>
      </c>
      <c r="E340" s="41"/>
      <c r="F340" s="232" t="s">
        <v>455</v>
      </c>
      <c r="G340" s="41"/>
      <c r="H340" s="41"/>
      <c r="I340" s="233"/>
      <c r="J340" s="233"/>
      <c r="K340" s="41"/>
      <c r="L340" s="41"/>
      <c r="M340" s="45"/>
      <c r="N340" s="234"/>
      <c r="O340" s="235"/>
      <c r="P340" s="92"/>
      <c r="Q340" s="92"/>
      <c r="R340" s="92"/>
      <c r="S340" s="92"/>
      <c r="T340" s="92"/>
      <c r="U340" s="92"/>
      <c r="V340" s="92"/>
      <c r="W340" s="92"/>
      <c r="X340" s="93"/>
      <c r="Y340" s="39"/>
      <c r="Z340" s="39"/>
      <c r="AA340" s="39"/>
      <c r="AB340" s="39"/>
      <c r="AC340" s="39"/>
      <c r="AD340" s="39"/>
      <c r="AE340" s="39"/>
      <c r="AT340" s="18" t="s">
        <v>141</v>
      </c>
      <c r="AU340" s="18" t="s">
        <v>88</v>
      </c>
    </row>
    <row r="341" spans="1:51" s="13" customFormat="1" ht="12">
      <c r="A341" s="13"/>
      <c r="B341" s="236"/>
      <c r="C341" s="237"/>
      <c r="D341" s="231" t="s">
        <v>153</v>
      </c>
      <c r="E341" s="238" t="s">
        <v>1</v>
      </c>
      <c r="F341" s="239" t="s">
        <v>456</v>
      </c>
      <c r="G341" s="237"/>
      <c r="H341" s="238" t="s">
        <v>1</v>
      </c>
      <c r="I341" s="240"/>
      <c r="J341" s="240"/>
      <c r="K341" s="237"/>
      <c r="L341" s="237"/>
      <c r="M341" s="241"/>
      <c r="N341" s="242"/>
      <c r="O341" s="243"/>
      <c r="P341" s="243"/>
      <c r="Q341" s="243"/>
      <c r="R341" s="243"/>
      <c r="S341" s="243"/>
      <c r="T341" s="243"/>
      <c r="U341" s="243"/>
      <c r="V341" s="243"/>
      <c r="W341" s="243"/>
      <c r="X341" s="244"/>
      <c r="Y341" s="13"/>
      <c r="Z341" s="13"/>
      <c r="AA341" s="13"/>
      <c r="AB341" s="13"/>
      <c r="AC341" s="13"/>
      <c r="AD341" s="13"/>
      <c r="AE341" s="13"/>
      <c r="AT341" s="245" t="s">
        <v>153</v>
      </c>
      <c r="AU341" s="245" t="s">
        <v>88</v>
      </c>
      <c r="AV341" s="13" t="s">
        <v>86</v>
      </c>
      <c r="AW341" s="13" t="s">
        <v>5</v>
      </c>
      <c r="AX341" s="13" t="s">
        <v>82</v>
      </c>
      <c r="AY341" s="245" t="s">
        <v>133</v>
      </c>
    </row>
    <row r="342" spans="1:51" s="14" customFormat="1" ht="12">
      <c r="A342" s="14"/>
      <c r="B342" s="246"/>
      <c r="C342" s="247"/>
      <c r="D342" s="231" t="s">
        <v>153</v>
      </c>
      <c r="E342" s="248" t="s">
        <v>1</v>
      </c>
      <c r="F342" s="249" t="s">
        <v>86</v>
      </c>
      <c r="G342" s="247"/>
      <c r="H342" s="250">
        <v>1</v>
      </c>
      <c r="I342" s="251"/>
      <c r="J342" s="251"/>
      <c r="K342" s="247"/>
      <c r="L342" s="247"/>
      <c r="M342" s="252"/>
      <c r="N342" s="253"/>
      <c r="O342" s="254"/>
      <c r="P342" s="254"/>
      <c r="Q342" s="254"/>
      <c r="R342" s="254"/>
      <c r="S342" s="254"/>
      <c r="T342" s="254"/>
      <c r="U342" s="254"/>
      <c r="V342" s="254"/>
      <c r="W342" s="254"/>
      <c r="X342" s="255"/>
      <c r="Y342" s="14"/>
      <c r="Z342" s="14"/>
      <c r="AA342" s="14"/>
      <c r="AB342" s="14"/>
      <c r="AC342" s="14"/>
      <c r="AD342" s="14"/>
      <c r="AE342" s="14"/>
      <c r="AT342" s="256" t="s">
        <v>153</v>
      </c>
      <c r="AU342" s="256" t="s">
        <v>88</v>
      </c>
      <c r="AV342" s="14" t="s">
        <v>88</v>
      </c>
      <c r="AW342" s="14" t="s">
        <v>5</v>
      </c>
      <c r="AX342" s="14" t="s">
        <v>82</v>
      </c>
      <c r="AY342" s="256" t="s">
        <v>133</v>
      </c>
    </row>
    <row r="343" spans="1:51" s="16" customFormat="1" ht="12">
      <c r="A343" s="16"/>
      <c r="B343" s="278"/>
      <c r="C343" s="279"/>
      <c r="D343" s="231" t="s">
        <v>153</v>
      </c>
      <c r="E343" s="280" t="s">
        <v>1</v>
      </c>
      <c r="F343" s="281" t="s">
        <v>282</v>
      </c>
      <c r="G343" s="279"/>
      <c r="H343" s="282">
        <v>1</v>
      </c>
      <c r="I343" s="283"/>
      <c r="J343" s="283"/>
      <c r="K343" s="279"/>
      <c r="L343" s="279"/>
      <c r="M343" s="284"/>
      <c r="N343" s="285"/>
      <c r="O343" s="286"/>
      <c r="P343" s="286"/>
      <c r="Q343" s="286"/>
      <c r="R343" s="286"/>
      <c r="S343" s="286"/>
      <c r="T343" s="286"/>
      <c r="U343" s="286"/>
      <c r="V343" s="286"/>
      <c r="W343" s="286"/>
      <c r="X343" s="287"/>
      <c r="Y343" s="16"/>
      <c r="Z343" s="16"/>
      <c r="AA343" s="16"/>
      <c r="AB343" s="16"/>
      <c r="AC343" s="16"/>
      <c r="AD343" s="16"/>
      <c r="AE343" s="16"/>
      <c r="AT343" s="288" t="s">
        <v>153</v>
      </c>
      <c r="AU343" s="288" t="s">
        <v>88</v>
      </c>
      <c r="AV343" s="16" t="s">
        <v>148</v>
      </c>
      <c r="AW343" s="16" t="s">
        <v>5</v>
      </c>
      <c r="AX343" s="16" t="s">
        <v>86</v>
      </c>
      <c r="AY343" s="288" t="s">
        <v>133</v>
      </c>
    </row>
    <row r="344" spans="1:63" s="12" customFormat="1" ht="22.8" customHeight="1">
      <c r="A344" s="12"/>
      <c r="B344" s="199"/>
      <c r="C344" s="200"/>
      <c r="D344" s="201" t="s">
        <v>81</v>
      </c>
      <c r="E344" s="214" t="s">
        <v>457</v>
      </c>
      <c r="F344" s="214" t="s">
        <v>458</v>
      </c>
      <c r="G344" s="200"/>
      <c r="H344" s="200"/>
      <c r="I344" s="203"/>
      <c r="J344" s="203"/>
      <c r="K344" s="215">
        <f>BK344</f>
        <v>0</v>
      </c>
      <c r="L344" s="200"/>
      <c r="M344" s="205"/>
      <c r="N344" s="206"/>
      <c r="O344" s="207"/>
      <c r="P344" s="207"/>
      <c r="Q344" s="208">
        <f>SUM(Q345:Q353)</f>
        <v>0</v>
      </c>
      <c r="R344" s="208">
        <f>SUM(R345:R353)</f>
        <v>0</v>
      </c>
      <c r="S344" s="207"/>
      <c r="T344" s="209">
        <f>SUM(T345:T353)</f>
        <v>0</v>
      </c>
      <c r="U344" s="207"/>
      <c r="V344" s="209">
        <f>SUM(V345:V353)</f>
        <v>0.0404124</v>
      </c>
      <c r="W344" s="207"/>
      <c r="X344" s="210">
        <f>SUM(X345:X353)</f>
        <v>0.0308502</v>
      </c>
      <c r="Y344" s="12"/>
      <c r="Z344" s="12"/>
      <c r="AA344" s="12"/>
      <c r="AB344" s="12"/>
      <c r="AC344" s="12"/>
      <c r="AD344" s="12"/>
      <c r="AE344" s="12"/>
      <c r="AR344" s="211" t="s">
        <v>88</v>
      </c>
      <c r="AT344" s="212" t="s">
        <v>81</v>
      </c>
      <c r="AU344" s="212" t="s">
        <v>86</v>
      </c>
      <c r="AY344" s="211" t="s">
        <v>133</v>
      </c>
      <c r="BK344" s="213">
        <f>SUM(BK345:BK353)</f>
        <v>0</v>
      </c>
    </row>
    <row r="345" spans="1:65" s="2" customFormat="1" ht="16.5" customHeight="1">
      <c r="A345" s="39"/>
      <c r="B345" s="40"/>
      <c r="C345" s="216" t="s">
        <v>459</v>
      </c>
      <c r="D345" s="216" t="s">
        <v>135</v>
      </c>
      <c r="E345" s="217" t="s">
        <v>460</v>
      </c>
      <c r="F345" s="218" t="s">
        <v>461</v>
      </c>
      <c r="G345" s="219" t="s">
        <v>292</v>
      </c>
      <c r="H345" s="220">
        <v>7.83</v>
      </c>
      <c r="I345" s="221"/>
      <c r="J345" s="221"/>
      <c r="K345" s="222">
        <f>ROUND(P345*H345,2)</f>
        <v>0</v>
      </c>
      <c r="L345" s="223"/>
      <c r="M345" s="45"/>
      <c r="N345" s="224" t="s">
        <v>1</v>
      </c>
      <c r="O345" s="225" t="s">
        <v>45</v>
      </c>
      <c r="P345" s="226">
        <f>I345+J345</f>
        <v>0</v>
      </c>
      <c r="Q345" s="226">
        <f>ROUND(I345*H345,2)</f>
        <v>0</v>
      </c>
      <c r="R345" s="226">
        <f>ROUND(J345*H345,2)</f>
        <v>0</v>
      </c>
      <c r="S345" s="92"/>
      <c r="T345" s="227">
        <f>S345*H345</f>
        <v>0</v>
      </c>
      <c r="U345" s="227">
        <v>0</v>
      </c>
      <c r="V345" s="227">
        <f>U345*H345</f>
        <v>0</v>
      </c>
      <c r="W345" s="227">
        <v>0.00394</v>
      </c>
      <c r="X345" s="228">
        <f>W345*H345</f>
        <v>0.0308502</v>
      </c>
      <c r="Y345" s="39"/>
      <c r="Z345" s="39"/>
      <c r="AA345" s="39"/>
      <c r="AB345" s="39"/>
      <c r="AC345" s="39"/>
      <c r="AD345" s="39"/>
      <c r="AE345" s="39"/>
      <c r="AR345" s="229" t="s">
        <v>176</v>
      </c>
      <c r="AT345" s="229" t="s">
        <v>135</v>
      </c>
      <c r="AU345" s="229" t="s">
        <v>88</v>
      </c>
      <c r="AY345" s="18" t="s">
        <v>133</v>
      </c>
      <c r="BE345" s="230">
        <f>IF(O345="základní",K345,0)</f>
        <v>0</v>
      </c>
      <c r="BF345" s="230">
        <f>IF(O345="snížená",K345,0)</f>
        <v>0</v>
      </c>
      <c r="BG345" s="230">
        <f>IF(O345="zákl. přenesená",K345,0)</f>
        <v>0</v>
      </c>
      <c r="BH345" s="230">
        <f>IF(O345="sníž. přenesená",K345,0)</f>
        <v>0</v>
      </c>
      <c r="BI345" s="230">
        <f>IF(O345="nulová",K345,0)</f>
        <v>0</v>
      </c>
      <c r="BJ345" s="18" t="s">
        <v>86</v>
      </c>
      <c r="BK345" s="230">
        <f>ROUND(P345*H345,2)</f>
        <v>0</v>
      </c>
      <c r="BL345" s="18" t="s">
        <v>176</v>
      </c>
      <c r="BM345" s="229" t="s">
        <v>462</v>
      </c>
    </row>
    <row r="346" spans="1:47" s="2" customFormat="1" ht="12">
      <c r="A346" s="39"/>
      <c r="B346" s="40"/>
      <c r="C346" s="41"/>
      <c r="D346" s="231" t="s">
        <v>141</v>
      </c>
      <c r="E346" s="41"/>
      <c r="F346" s="232" t="s">
        <v>463</v>
      </c>
      <c r="G346" s="41"/>
      <c r="H346" s="41"/>
      <c r="I346" s="233"/>
      <c r="J346" s="233"/>
      <c r="K346" s="41"/>
      <c r="L346" s="41"/>
      <c r="M346" s="45"/>
      <c r="N346" s="234"/>
      <c r="O346" s="235"/>
      <c r="P346" s="92"/>
      <c r="Q346" s="92"/>
      <c r="R346" s="92"/>
      <c r="S346" s="92"/>
      <c r="T346" s="92"/>
      <c r="U346" s="92"/>
      <c r="V346" s="92"/>
      <c r="W346" s="92"/>
      <c r="X346" s="93"/>
      <c r="Y346" s="39"/>
      <c r="Z346" s="39"/>
      <c r="AA346" s="39"/>
      <c r="AB346" s="39"/>
      <c r="AC346" s="39"/>
      <c r="AD346" s="39"/>
      <c r="AE346" s="39"/>
      <c r="AT346" s="18" t="s">
        <v>141</v>
      </c>
      <c r="AU346" s="18" t="s">
        <v>88</v>
      </c>
    </row>
    <row r="347" spans="1:65" s="2" customFormat="1" ht="16.5" customHeight="1">
      <c r="A347" s="39"/>
      <c r="B347" s="40"/>
      <c r="C347" s="216" t="s">
        <v>464</v>
      </c>
      <c r="D347" s="216" t="s">
        <v>135</v>
      </c>
      <c r="E347" s="217" t="s">
        <v>465</v>
      </c>
      <c r="F347" s="218" t="s">
        <v>466</v>
      </c>
      <c r="G347" s="219" t="s">
        <v>292</v>
      </c>
      <c r="H347" s="220">
        <v>14.28</v>
      </c>
      <c r="I347" s="221"/>
      <c r="J347" s="221"/>
      <c r="K347" s="222">
        <f>ROUND(P347*H347,2)</f>
        <v>0</v>
      </c>
      <c r="L347" s="223"/>
      <c r="M347" s="45"/>
      <c r="N347" s="224" t="s">
        <v>1</v>
      </c>
      <c r="O347" s="225" t="s">
        <v>45</v>
      </c>
      <c r="P347" s="226">
        <f>I347+J347</f>
        <v>0</v>
      </c>
      <c r="Q347" s="226">
        <f>ROUND(I347*H347,2)</f>
        <v>0</v>
      </c>
      <c r="R347" s="226">
        <f>ROUND(J347*H347,2)</f>
        <v>0</v>
      </c>
      <c r="S347" s="92"/>
      <c r="T347" s="227">
        <f>S347*H347</f>
        <v>0</v>
      </c>
      <c r="U347" s="227">
        <v>0.00283</v>
      </c>
      <c r="V347" s="227">
        <f>U347*H347</f>
        <v>0.0404124</v>
      </c>
      <c r="W347" s="227">
        <v>0</v>
      </c>
      <c r="X347" s="228">
        <f>W347*H347</f>
        <v>0</v>
      </c>
      <c r="Y347" s="39"/>
      <c r="Z347" s="39"/>
      <c r="AA347" s="39"/>
      <c r="AB347" s="39"/>
      <c r="AC347" s="39"/>
      <c r="AD347" s="39"/>
      <c r="AE347" s="39"/>
      <c r="AR347" s="229" t="s">
        <v>176</v>
      </c>
      <c r="AT347" s="229" t="s">
        <v>135</v>
      </c>
      <c r="AU347" s="229" t="s">
        <v>88</v>
      </c>
      <c r="AY347" s="18" t="s">
        <v>133</v>
      </c>
      <c r="BE347" s="230">
        <f>IF(O347="základní",K347,0)</f>
        <v>0</v>
      </c>
      <c r="BF347" s="230">
        <f>IF(O347="snížená",K347,0)</f>
        <v>0</v>
      </c>
      <c r="BG347" s="230">
        <f>IF(O347="zákl. přenesená",K347,0)</f>
        <v>0</v>
      </c>
      <c r="BH347" s="230">
        <f>IF(O347="sníž. přenesená",K347,0)</f>
        <v>0</v>
      </c>
      <c r="BI347" s="230">
        <f>IF(O347="nulová",K347,0)</f>
        <v>0</v>
      </c>
      <c r="BJ347" s="18" t="s">
        <v>86</v>
      </c>
      <c r="BK347" s="230">
        <f>ROUND(P347*H347,2)</f>
        <v>0</v>
      </c>
      <c r="BL347" s="18" t="s">
        <v>176</v>
      </c>
      <c r="BM347" s="229" t="s">
        <v>467</v>
      </c>
    </row>
    <row r="348" spans="1:47" s="2" customFormat="1" ht="12">
      <c r="A348" s="39"/>
      <c r="B348" s="40"/>
      <c r="C348" s="41"/>
      <c r="D348" s="231" t="s">
        <v>141</v>
      </c>
      <c r="E348" s="41"/>
      <c r="F348" s="232" t="s">
        <v>468</v>
      </c>
      <c r="G348" s="41"/>
      <c r="H348" s="41"/>
      <c r="I348" s="233"/>
      <c r="J348" s="233"/>
      <c r="K348" s="41"/>
      <c r="L348" s="41"/>
      <c r="M348" s="45"/>
      <c r="N348" s="234"/>
      <c r="O348" s="235"/>
      <c r="P348" s="92"/>
      <c r="Q348" s="92"/>
      <c r="R348" s="92"/>
      <c r="S348" s="92"/>
      <c r="T348" s="92"/>
      <c r="U348" s="92"/>
      <c r="V348" s="92"/>
      <c r="W348" s="92"/>
      <c r="X348" s="93"/>
      <c r="Y348" s="39"/>
      <c r="Z348" s="39"/>
      <c r="AA348" s="39"/>
      <c r="AB348" s="39"/>
      <c r="AC348" s="39"/>
      <c r="AD348" s="39"/>
      <c r="AE348" s="39"/>
      <c r="AT348" s="18" t="s">
        <v>141</v>
      </c>
      <c r="AU348" s="18" t="s">
        <v>88</v>
      </c>
    </row>
    <row r="349" spans="1:51" s="13" customFormat="1" ht="12">
      <c r="A349" s="13"/>
      <c r="B349" s="236"/>
      <c r="C349" s="237"/>
      <c r="D349" s="231" t="s">
        <v>153</v>
      </c>
      <c r="E349" s="238" t="s">
        <v>1</v>
      </c>
      <c r="F349" s="239" t="s">
        <v>469</v>
      </c>
      <c r="G349" s="237"/>
      <c r="H349" s="238" t="s">
        <v>1</v>
      </c>
      <c r="I349" s="240"/>
      <c r="J349" s="240"/>
      <c r="K349" s="237"/>
      <c r="L349" s="237"/>
      <c r="M349" s="241"/>
      <c r="N349" s="242"/>
      <c r="O349" s="243"/>
      <c r="P349" s="243"/>
      <c r="Q349" s="243"/>
      <c r="R349" s="243"/>
      <c r="S349" s="243"/>
      <c r="T349" s="243"/>
      <c r="U349" s="243"/>
      <c r="V349" s="243"/>
      <c r="W349" s="243"/>
      <c r="X349" s="244"/>
      <c r="Y349" s="13"/>
      <c r="Z349" s="13"/>
      <c r="AA349" s="13"/>
      <c r="AB349" s="13"/>
      <c r="AC349" s="13"/>
      <c r="AD349" s="13"/>
      <c r="AE349" s="13"/>
      <c r="AT349" s="245" t="s">
        <v>153</v>
      </c>
      <c r="AU349" s="245" t="s">
        <v>88</v>
      </c>
      <c r="AV349" s="13" t="s">
        <v>86</v>
      </c>
      <c r="AW349" s="13" t="s">
        <v>5</v>
      </c>
      <c r="AX349" s="13" t="s">
        <v>82</v>
      </c>
      <c r="AY349" s="245" t="s">
        <v>133</v>
      </c>
    </row>
    <row r="350" spans="1:51" s="14" customFormat="1" ht="12">
      <c r="A350" s="14"/>
      <c r="B350" s="246"/>
      <c r="C350" s="247"/>
      <c r="D350" s="231" t="s">
        <v>153</v>
      </c>
      <c r="E350" s="248" t="s">
        <v>1</v>
      </c>
      <c r="F350" s="249" t="s">
        <v>470</v>
      </c>
      <c r="G350" s="247"/>
      <c r="H350" s="250">
        <v>6.5</v>
      </c>
      <c r="I350" s="251"/>
      <c r="J350" s="251"/>
      <c r="K350" s="247"/>
      <c r="L350" s="247"/>
      <c r="M350" s="252"/>
      <c r="N350" s="253"/>
      <c r="O350" s="254"/>
      <c r="P350" s="254"/>
      <c r="Q350" s="254"/>
      <c r="R350" s="254"/>
      <c r="S350" s="254"/>
      <c r="T350" s="254"/>
      <c r="U350" s="254"/>
      <c r="V350" s="254"/>
      <c r="W350" s="254"/>
      <c r="X350" s="255"/>
      <c r="Y350" s="14"/>
      <c r="Z350" s="14"/>
      <c r="AA350" s="14"/>
      <c r="AB350" s="14"/>
      <c r="AC350" s="14"/>
      <c r="AD350" s="14"/>
      <c r="AE350" s="14"/>
      <c r="AT350" s="256" t="s">
        <v>153</v>
      </c>
      <c r="AU350" s="256" t="s">
        <v>88</v>
      </c>
      <c r="AV350" s="14" t="s">
        <v>88</v>
      </c>
      <c r="AW350" s="14" t="s">
        <v>5</v>
      </c>
      <c r="AX350" s="14" t="s">
        <v>82</v>
      </c>
      <c r="AY350" s="256" t="s">
        <v>133</v>
      </c>
    </row>
    <row r="351" spans="1:51" s="13" customFormat="1" ht="12">
      <c r="A351" s="13"/>
      <c r="B351" s="236"/>
      <c r="C351" s="237"/>
      <c r="D351" s="231" t="s">
        <v>153</v>
      </c>
      <c r="E351" s="238" t="s">
        <v>1</v>
      </c>
      <c r="F351" s="239" t="s">
        <v>471</v>
      </c>
      <c r="G351" s="237"/>
      <c r="H351" s="238" t="s">
        <v>1</v>
      </c>
      <c r="I351" s="240"/>
      <c r="J351" s="240"/>
      <c r="K351" s="237"/>
      <c r="L351" s="237"/>
      <c r="M351" s="241"/>
      <c r="N351" s="242"/>
      <c r="O351" s="243"/>
      <c r="P351" s="243"/>
      <c r="Q351" s="243"/>
      <c r="R351" s="243"/>
      <c r="S351" s="243"/>
      <c r="T351" s="243"/>
      <c r="U351" s="243"/>
      <c r="V351" s="243"/>
      <c r="W351" s="243"/>
      <c r="X351" s="244"/>
      <c r="Y351" s="13"/>
      <c r="Z351" s="13"/>
      <c r="AA351" s="13"/>
      <c r="AB351" s="13"/>
      <c r="AC351" s="13"/>
      <c r="AD351" s="13"/>
      <c r="AE351" s="13"/>
      <c r="AT351" s="245" t="s">
        <v>153</v>
      </c>
      <c r="AU351" s="245" t="s">
        <v>88</v>
      </c>
      <c r="AV351" s="13" t="s">
        <v>86</v>
      </c>
      <c r="AW351" s="13" t="s">
        <v>5</v>
      </c>
      <c r="AX351" s="13" t="s">
        <v>82</v>
      </c>
      <c r="AY351" s="245" t="s">
        <v>133</v>
      </c>
    </row>
    <row r="352" spans="1:51" s="14" customFormat="1" ht="12">
      <c r="A352" s="14"/>
      <c r="B352" s="246"/>
      <c r="C352" s="247"/>
      <c r="D352" s="231" t="s">
        <v>153</v>
      </c>
      <c r="E352" s="248" t="s">
        <v>1</v>
      </c>
      <c r="F352" s="249" t="s">
        <v>472</v>
      </c>
      <c r="G352" s="247"/>
      <c r="H352" s="250">
        <v>7.78</v>
      </c>
      <c r="I352" s="251"/>
      <c r="J352" s="251"/>
      <c r="K352" s="247"/>
      <c r="L352" s="247"/>
      <c r="M352" s="252"/>
      <c r="N352" s="253"/>
      <c r="O352" s="254"/>
      <c r="P352" s="254"/>
      <c r="Q352" s="254"/>
      <c r="R352" s="254"/>
      <c r="S352" s="254"/>
      <c r="T352" s="254"/>
      <c r="U352" s="254"/>
      <c r="V352" s="254"/>
      <c r="W352" s="254"/>
      <c r="X352" s="255"/>
      <c r="Y352" s="14"/>
      <c r="Z352" s="14"/>
      <c r="AA352" s="14"/>
      <c r="AB352" s="14"/>
      <c r="AC352" s="14"/>
      <c r="AD352" s="14"/>
      <c r="AE352" s="14"/>
      <c r="AT352" s="256" t="s">
        <v>153</v>
      </c>
      <c r="AU352" s="256" t="s">
        <v>88</v>
      </c>
      <c r="AV352" s="14" t="s">
        <v>88</v>
      </c>
      <c r="AW352" s="14" t="s">
        <v>5</v>
      </c>
      <c r="AX352" s="14" t="s">
        <v>82</v>
      </c>
      <c r="AY352" s="256" t="s">
        <v>133</v>
      </c>
    </row>
    <row r="353" spans="1:51" s="15" customFormat="1" ht="12">
      <c r="A353" s="15"/>
      <c r="B353" s="257"/>
      <c r="C353" s="258"/>
      <c r="D353" s="231" t="s">
        <v>153</v>
      </c>
      <c r="E353" s="259" t="s">
        <v>1</v>
      </c>
      <c r="F353" s="260" t="s">
        <v>158</v>
      </c>
      <c r="G353" s="258"/>
      <c r="H353" s="261">
        <v>14.280000000000001</v>
      </c>
      <c r="I353" s="262"/>
      <c r="J353" s="262"/>
      <c r="K353" s="258"/>
      <c r="L353" s="258"/>
      <c r="M353" s="263"/>
      <c r="N353" s="264"/>
      <c r="O353" s="265"/>
      <c r="P353" s="265"/>
      <c r="Q353" s="265"/>
      <c r="R353" s="265"/>
      <c r="S353" s="265"/>
      <c r="T353" s="265"/>
      <c r="U353" s="265"/>
      <c r="V353" s="265"/>
      <c r="W353" s="265"/>
      <c r="X353" s="266"/>
      <c r="Y353" s="15"/>
      <c r="Z353" s="15"/>
      <c r="AA353" s="15"/>
      <c r="AB353" s="15"/>
      <c r="AC353" s="15"/>
      <c r="AD353" s="15"/>
      <c r="AE353" s="15"/>
      <c r="AT353" s="267" t="s">
        <v>153</v>
      </c>
      <c r="AU353" s="267" t="s">
        <v>88</v>
      </c>
      <c r="AV353" s="15" t="s">
        <v>139</v>
      </c>
      <c r="AW353" s="15" t="s">
        <v>5</v>
      </c>
      <c r="AX353" s="15" t="s">
        <v>86</v>
      </c>
      <c r="AY353" s="267" t="s">
        <v>133</v>
      </c>
    </row>
    <row r="354" spans="1:63" s="12" customFormat="1" ht="25.9" customHeight="1">
      <c r="A354" s="12"/>
      <c r="B354" s="199"/>
      <c r="C354" s="200"/>
      <c r="D354" s="201" t="s">
        <v>81</v>
      </c>
      <c r="E354" s="202" t="s">
        <v>473</v>
      </c>
      <c r="F354" s="202" t="s">
        <v>474</v>
      </c>
      <c r="G354" s="200"/>
      <c r="H354" s="200"/>
      <c r="I354" s="203"/>
      <c r="J354" s="203"/>
      <c r="K354" s="204">
        <f>BK354</f>
        <v>0</v>
      </c>
      <c r="L354" s="200"/>
      <c r="M354" s="205"/>
      <c r="N354" s="206"/>
      <c r="O354" s="207"/>
      <c r="P354" s="207"/>
      <c r="Q354" s="208">
        <f>Q355+Q362+Q365</f>
        <v>0</v>
      </c>
      <c r="R354" s="208">
        <f>R355+R362+R365</f>
        <v>0</v>
      </c>
      <c r="S354" s="207"/>
      <c r="T354" s="209">
        <f>T355+T362+T365</f>
        <v>0</v>
      </c>
      <c r="U354" s="207"/>
      <c r="V354" s="209">
        <f>V355+V362+V365</f>
        <v>0</v>
      </c>
      <c r="W354" s="207"/>
      <c r="X354" s="210">
        <f>X355+X362+X365</f>
        <v>0</v>
      </c>
      <c r="Y354" s="12"/>
      <c r="Z354" s="12"/>
      <c r="AA354" s="12"/>
      <c r="AB354" s="12"/>
      <c r="AC354" s="12"/>
      <c r="AD354" s="12"/>
      <c r="AE354" s="12"/>
      <c r="AR354" s="211" t="s">
        <v>166</v>
      </c>
      <c r="AT354" s="212" t="s">
        <v>81</v>
      </c>
      <c r="AU354" s="212" t="s">
        <v>82</v>
      </c>
      <c r="AY354" s="211" t="s">
        <v>133</v>
      </c>
      <c r="BK354" s="213">
        <f>BK355+BK362+BK365</f>
        <v>0</v>
      </c>
    </row>
    <row r="355" spans="1:63" s="12" customFormat="1" ht="22.8" customHeight="1">
      <c r="A355" s="12"/>
      <c r="B355" s="199"/>
      <c r="C355" s="200"/>
      <c r="D355" s="201" t="s">
        <v>81</v>
      </c>
      <c r="E355" s="214" t="s">
        <v>475</v>
      </c>
      <c r="F355" s="214" t="s">
        <v>476</v>
      </c>
      <c r="G355" s="200"/>
      <c r="H355" s="200"/>
      <c r="I355" s="203"/>
      <c r="J355" s="203"/>
      <c r="K355" s="215">
        <f>BK355</f>
        <v>0</v>
      </c>
      <c r="L355" s="200"/>
      <c r="M355" s="205"/>
      <c r="N355" s="206"/>
      <c r="O355" s="207"/>
      <c r="P355" s="207"/>
      <c r="Q355" s="208">
        <f>SUM(Q356:Q361)</f>
        <v>0</v>
      </c>
      <c r="R355" s="208">
        <f>SUM(R356:R361)</f>
        <v>0</v>
      </c>
      <c r="S355" s="207"/>
      <c r="T355" s="209">
        <f>SUM(T356:T361)</f>
        <v>0</v>
      </c>
      <c r="U355" s="207"/>
      <c r="V355" s="209">
        <f>SUM(V356:V361)</f>
        <v>0</v>
      </c>
      <c r="W355" s="207"/>
      <c r="X355" s="210">
        <f>SUM(X356:X361)</f>
        <v>0</v>
      </c>
      <c r="Y355" s="12"/>
      <c r="Z355" s="12"/>
      <c r="AA355" s="12"/>
      <c r="AB355" s="12"/>
      <c r="AC355" s="12"/>
      <c r="AD355" s="12"/>
      <c r="AE355" s="12"/>
      <c r="AR355" s="211" t="s">
        <v>166</v>
      </c>
      <c r="AT355" s="212" t="s">
        <v>81</v>
      </c>
      <c r="AU355" s="212" t="s">
        <v>86</v>
      </c>
      <c r="AY355" s="211" t="s">
        <v>133</v>
      </c>
      <c r="BK355" s="213">
        <f>SUM(BK356:BK361)</f>
        <v>0</v>
      </c>
    </row>
    <row r="356" spans="1:65" s="2" customFormat="1" ht="16.5" customHeight="1">
      <c r="A356" s="39"/>
      <c r="B356" s="40"/>
      <c r="C356" s="216" t="s">
        <v>477</v>
      </c>
      <c r="D356" s="216" t="s">
        <v>135</v>
      </c>
      <c r="E356" s="217" t="s">
        <v>478</v>
      </c>
      <c r="F356" s="218" t="s">
        <v>479</v>
      </c>
      <c r="G356" s="219" t="s">
        <v>138</v>
      </c>
      <c r="H356" s="220">
        <v>1</v>
      </c>
      <c r="I356" s="221"/>
      <c r="J356" s="221"/>
      <c r="K356" s="222">
        <f>ROUND(P356*H356,2)</f>
        <v>0</v>
      </c>
      <c r="L356" s="223"/>
      <c r="M356" s="45"/>
      <c r="N356" s="224" t="s">
        <v>1</v>
      </c>
      <c r="O356" s="225" t="s">
        <v>45</v>
      </c>
      <c r="P356" s="226">
        <f>I356+J356</f>
        <v>0</v>
      </c>
      <c r="Q356" s="226">
        <f>ROUND(I356*H356,2)</f>
        <v>0</v>
      </c>
      <c r="R356" s="226">
        <f>ROUND(J356*H356,2)</f>
        <v>0</v>
      </c>
      <c r="S356" s="92"/>
      <c r="T356" s="227">
        <f>S356*H356</f>
        <v>0</v>
      </c>
      <c r="U356" s="227">
        <v>0</v>
      </c>
      <c r="V356" s="227">
        <f>U356*H356</f>
        <v>0</v>
      </c>
      <c r="W356" s="227">
        <v>0</v>
      </c>
      <c r="X356" s="228">
        <f>W356*H356</f>
        <v>0</v>
      </c>
      <c r="Y356" s="39"/>
      <c r="Z356" s="39"/>
      <c r="AA356" s="39"/>
      <c r="AB356" s="39"/>
      <c r="AC356" s="39"/>
      <c r="AD356" s="39"/>
      <c r="AE356" s="39"/>
      <c r="AR356" s="229" t="s">
        <v>480</v>
      </c>
      <c r="AT356" s="229" t="s">
        <v>135</v>
      </c>
      <c r="AU356" s="229" t="s">
        <v>88</v>
      </c>
      <c r="AY356" s="18" t="s">
        <v>133</v>
      </c>
      <c r="BE356" s="230">
        <f>IF(O356="základní",K356,0)</f>
        <v>0</v>
      </c>
      <c r="BF356" s="230">
        <f>IF(O356="snížená",K356,0)</f>
        <v>0</v>
      </c>
      <c r="BG356" s="230">
        <f>IF(O356="zákl. přenesená",K356,0)</f>
        <v>0</v>
      </c>
      <c r="BH356" s="230">
        <f>IF(O356="sníž. přenesená",K356,0)</f>
        <v>0</v>
      </c>
      <c r="BI356" s="230">
        <f>IF(O356="nulová",K356,0)</f>
        <v>0</v>
      </c>
      <c r="BJ356" s="18" t="s">
        <v>86</v>
      </c>
      <c r="BK356" s="230">
        <f>ROUND(P356*H356,2)</f>
        <v>0</v>
      </c>
      <c r="BL356" s="18" t="s">
        <v>480</v>
      </c>
      <c r="BM356" s="229" t="s">
        <v>481</v>
      </c>
    </row>
    <row r="357" spans="1:47" s="2" customFormat="1" ht="12">
      <c r="A357" s="39"/>
      <c r="B357" s="40"/>
      <c r="C357" s="41"/>
      <c r="D357" s="231" t="s">
        <v>141</v>
      </c>
      <c r="E357" s="41"/>
      <c r="F357" s="232" t="s">
        <v>479</v>
      </c>
      <c r="G357" s="41"/>
      <c r="H357" s="41"/>
      <c r="I357" s="233"/>
      <c r="J357" s="233"/>
      <c r="K357" s="41"/>
      <c r="L357" s="41"/>
      <c r="M357" s="45"/>
      <c r="N357" s="234"/>
      <c r="O357" s="235"/>
      <c r="P357" s="92"/>
      <c r="Q357" s="92"/>
      <c r="R357" s="92"/>
      <c r="S357" s="92"/>
      <c r="T357" s="92"/>
      <c r="U357" s="92"/>
      <c r="V357" s="92"/>
      <c r="W357" s="92"/>
      <c r="X357" s="93"/>
      <c r="Y357" s="39"/>
      <c r="Z357" s="39"/>
      <c r="AA357" s="39"/>
      <c r="AB357" s="39"/>
      <c r="AC357" s="39"/>
      <c r="AD357" s="39"/>
      <c r="AE357" s="39"/>
      <c r="AT357" s="18" t="s">
        <v>141</v>
      </c>
      <c r="AU357" s="18" t="s">
        <v>88</v>
      </c>
    </row>
    <row r="358" spans="1:65" s="2" customFormat="1" ht="16.5" customHeight="1">
      <c r="A358" s="39"/>
      <c r="B358" s="40"/>
      <c r="C358" s="216" t="s">
        <v>482</v>
      </c>
      <c r="D358" s="216" t="s">
        <v>135</v>
      </c>
      <c r="E358" s="217" t="s">
        <v>483</v>
      </c>
      <c r="F358" s="218" t="s">
        <v>484</v>
      </c>
      <c r="G358" s="219" t="s">
        <v>138</v>
      </c>
      <c r="H358" s="220">
        <v>1</v>
      </c>
      <c r="I358" s="221"/>
      <c r="J358" s="221"/>
      <c r="K358" s="222">
        <f>ROUND(P358*H358,2)</f>
        <v>0</v>
      </c>
      <c r="L358" s="223"/>
      <c r="M358" s="45"/>
      <c r="N358" s="224" t="s">
        <v>1</v>
      </c>
      <c r="O358" s="225" t="s">
        <v>45</v>
      </c>
      <c r="P358" s="226">
        <f>I358+J358</f>
        <v>0</v>
      </c>
      <c r="Q358" s="226">
        <f>ROUND(I358*H358,2)</f>
        <v>0</v>
      </c>
      <c r="R358" s="226">
        <f>ROUND(J358*H358,2)</f>
        <v>0</v>
      </c>
      <c r="S358" s="92"/>
      <c r="T358" s="227">
        <f>S358*H358</f>
        <v>0</v>
      </c>
      <c r="U358" s="227">
        <v>0</v>
      </c>
      <c r="V358" s="227">
        <f>U358*H358</f>
        <v>0</v>
      </c>
      <c r="W358" s="227">
        <v>0</v>
      </c>
      <c r="X358" s="228">
        <f>W358*H358</f>
        <v>0</v>
      </c>
      <c r="Y358" s="39"/>
      <c r="Z358" s="39"/>
      <c r="AA358" s="39"/>
      <c r="AB358" s="39"/>
      <c r="AC358" s="39"/>
      <c r="AD358" s="39"/>
      <c r="AE358" s="39"/>
      <c r="AR358" s="229" t="s">
        <v>480</v>
      </c>
      <c r="AT358" s="229" t="s">
        <v>135</v>
      </c>
      <c r="AU358" s="229" t="s">
        <v>88</v>
      </c>
      <c r="AY358" s="18" t="s">
        <v>133</v>
      </c>
      <c r="BE358" s="230">
        <f>IF(O358="základní",K358,0)</f>
        <v>0</v>
      </c>
      <c r="BF358" s="230">
        <f>IF(O358="snížená",K358,0)</f>
        <v>0</v>
      </c>
      <c r="BG358" s="230">
        <f>IF(O358="zákl. přenesená",K358,0)</f>
        <v>0</v>
      </c>
      <c r="BH358" s="230">
        <f>IF(O358="sníž. přenesená",K358,0)</f>
        <v>0</v>
      </c>
      <c r="BI358" s="230">
        <f>IF(O358="nulová",K358,0)</f>
        <v>0</v>
      </c>
      <c r="BJ358" s="18" t="s">
        <v>86</v>
      </c>
      <c r="BK358" s="230">
        <f>ROUND(P358*H358,2)</f>
        <v>0</v>
      </c>
      <c r="BL358" s="18" t="s">
        <v>480</v>
      </c>
      <c r="BM358" s="229" t="s">
        <v>485</v>
      </c>
    </row>
    <row r="359" spans="1:47" s="2" customFormat="1" ht="12">
      <c r="A359" s="39"/>
      <c r="B359" s="40"/>
      <c r="C359" s="41"/>
      <c r="D359" s="231" t="s">
        <v>141</v>
      </c>
      <c r="E359" s="41"/>
      <c r="F359" s="232" t="s">
        <v>484</v>
      </c>
      <c r="G359" s="41"/>
      <c r="H359" s="41"/>
      <c r="I359" s="233"/>
      <c r="J359" s="233"/>
      <c r="K359" s="41"/>
      <c r="L359" s="41"/>
      <c r="M359" s="45"/>
      <c r="N359" s="234"/>
      <c r="O359" s="235"/>
      <c r="P359" s="92"/>
      <c r="Q359" s="92"/>
      <c r="R359" s="92"/>
      <c r="S359" s="92"/>
      <c r="T359" s="92"/>
      <c r="U359" s="92"/>
      <c r="V359" s="92"/>
      <c r="W359" s="92"/>
      <c r="X359" s="93"/>
      <c r="Y359" s="39"/>
      <c r="Z359" s="39"/>
      <c r="AA359" s="39"/>
      <c r="AB359" s="39"/>
      <c r="AC359" s="39"/>
      <c r="AD359" s="39"/>
      <c r="AE359" s="39"/>
      <c r="AT359" s="18" t="s">
        <v>141</v>
      </c>
      <c r="AU359" s="18" t="s">
        <v>88</v>
      </c>
    </row>
    <row r="360" spans="1:65" s="2" customFormat="1" ht="16.5" customHeight="1">
      <c r="A360" s="39"/>
      <c r="B360" s="40"/>
      <c r="C360" s="216" t="s">
        <v>486</v>
      </c>
      <c r="D360" s="216" t="s">
        <v>135</v>
      </c>
      <c r="E360" s="217" t="s">
        <v>487</v>
      </c>
      <c r="F360" s="218" t="s">
        <v>488</v>
      </c>
      <c r="G360" s="219" t="s">
        <v>138</v>
      </c>
      <c r="H360" s="220">
        <v>1</v>
      </c>
      <c r="I360" s="221"/>
      <c r="J360" s="221"/>
      <c r="K360" s="222">
        <f>ROUND(P360*H360,2)</f>
        <v>0</v>
      </c>
      <c r="L360" s="223"/>
      <c r="M360" s="45"/>
      <c r="N360" s="224" t="s">
        <v>1</v>
      </c>
      <c r="O360" s="225" t="s">
        <v>45</v>
      </c>
      <c r="P360" s="226">
        <f>I360+J360</f>
        <v>0</v>
      </c>
      <c r="Q360" s="226">
        <f>ROUND(I360*H360,2)</f>
        <v>0</v>
      </c>
      <c r="R360" s="226">
        <f>ROUND(J360*H360,2)</f>
        <v>0</v>
      </c>
      <c r="S360" s="92"/>
      <c r="T360" s="227">
        <f>S360*H360</f>
        <v>0</v>
      </c>
      <c r="U360" s="227">
        <v>0</v>
      </c>
      <c r="V360" s="227">
        <f>U360*H360</f>
        <v>0</v>
      </c>
      <c r="W360" s="227">
        <v>0</v>
      </c>
      <c r="X360" s="228">
        <f>W360*H360</f>
        <v>0</v>
      </c>
      <c r="Y360" s="39"/>
      <c r="Z360" s="39"/>
      <c r="AA360" s="39"/>
      <c r="AB360" s="39"/>
      <c r="AC360" s="39"/>
      <c r="AD360" s="39"/>
      <c r="AE360" s="39"/>
      <c r="AR360" s="229" t="s">
        <v>480</v>
      </c>
      <c r="AT360" s="229" t="s">
        <v>135</v>
      </c>
      <c r="AU360" s="229" t="s">
        <v>88</v>
      </c>
      <c r="AY360" s="18" t="s">
        <v>133</v>
      </c>
      <c r="BE360" s="230">
        <f>IF(O360="základní",K360,0)</f>
        <v>0</v>
      </c>
      <c r="BF360" s="230">
        <f>IF(O360="snížená",K360,0)</f>
        <v>0</v>
      </c>
      <c r="BG360" s="230">
        <f>IF(O360="zákl. přenesená",K360,0)</f>
        <v>0</v>
      </c>
      <c r="BH360" s="230">
        <f>IF(O360="sníž. přenesená",K360,0)</f>
        <v>0</v>
      </c>
      <c r="BI360" s="230">
        <f>IF(O360="nulová",K360,0)</f>
        <v>0</v>
      </c>
      <c r="BJ360" s="18" t="s">
        <v>86</v>
      </c>
      <c r="BK360" s="230">
        <f>ROUND(P360*H360,2)</f>
        <v>0</v>
      </c>
      <c r="BL360" s="18" t="s">
        <v>480</v>
      </c>
      <c r="BM360" s="229" t="s">
        <v>489</v>
      </c>
    </row>
    <row r="361" spans="1:47" s="2" customFormat="1" ht="12">
      <c r="A361" s="39"/>
      <c r="B361" s="40"/>
      <c r="C361" s="41"/>
      <c r="D361" s="231" t="s">
        <v>141</v>
      </c>
      <c r="E361" s="41"/>
      <c r="F361" s="232" t="s">
        <v>488</v>
      </c>
      <c r="G361" s="41"/>
      <c r="H361" s="41"/>
      <c r="I361" s="233"/>
      <c r="J361" s="233"/>
      <c r="K361" s="41"/>
      <c r="L361" s="41"/>
      <c r="M361" s="45"/>
      <c r="N361" s="234"/>
      <c r="O361" s="235"/>
      <c r="P361" s="92"/>
      <c r="Q361" s="92"/>
      <c r="R361" s="92"/>
      <c r="S361" s="92"/>
      <c r="T361" s="92"/>
      <c r="U361" s="92"/>
      <c r="V361" s="92"/>
      <c r="W361" s="92"/>
      <c r="X361" s="93"/>
      <c r="Y361" s="39"/>
      <c r="Z361" s="39"/>
      <c r="AA361" s="39"/>
      <c r="AB361" s="39"/>
      <c r="AC361" s="39"/>
      <c r="AD361" s="39"/>
      <c r="AE361" s="39"/>
      <c r="AT361" s="18" t="s">
        <v>141</v>
      </c>
      <c r="AU361" s="18" t="s">
        <v>88</v>
      </c>
    </row>
    <row r="362" spans="1:63" s="12" customFormat="1" ht="22.8" customHeight="1">
      <c r="A362" s="12"/>
      <c r="B362" s="199"/>
      <c r="C362" s="200"/>
      <c r="D362" s="201" t="s">
        <v>81</v>
      </c>
      <c r="E362" s="214" t="s">
        <v>490</v>
      </c>
      <c r="F362" s="214" t="s">
        <v>491</v>
      </c>
      <c r="G362" s="200"/>
      <c r="H362" s="200"/>
      <c r="I362" s="203"/>
      <c r="J362" s="203"/>
      <c r="K362" s="215">
        <f>BK362</f>
        <v>0</v>
      </c>
      <c r="L362" s="200"/>
      <c r="M362" s="205"/>
      <c r="N362" s="206"/>
      <c r="O362" s="207"/>
      <c r="P362" s="207"/>
      <c r="Q362" s="208">
        <f>SUM(Q363:Q364)</f>
        <v>0</v>
      </c>
      <c r="R362" s="208">
        <f>SUM(R363:R364)</f>
        <v>0</v>
      </c>
      <c r="S362" s="207"/>
      <c r="T362" s="209">
        <f>SUM(T363:T364)</f>
        <v>0</v>
      </c>
      <c r="U362" s="207"/>
      <c r="V362" s="209">
        <f>SUM(V363:V364)</f>
        <v>0</v>
      </c>
      <c r="W362" s="207"/>
      <c r="X362" s="210">
        <f>SUM(X363:X364)</f>
        <v>0</v>
      </c>
      <c r="Y362" s="12"/>
      <c r="Z362" s="12"/>
      <c r="AA362" s="12"/>
      <c r="AB362" s="12"/>
      <c r="AC362" s="12"/>
      <c r="AD362" s="12"/>
      <c r="AE362" s="12"/>
      <c r="AR362" s="211" t="s">
        <v>166</v>
      </c>
      <c r="AT362" s="212" t="s">
        <v>81</v>
      </c>
      <c r="AU362" s="212" t="s">
        <v>86</v>
      </c>
      <c r="AY362" s="211" t="s">
        <v>133</v>
      </c>
      <c r="BK362" s="213">
        <f>SUM(BK363:BK364)</f>
        <v>0</v>
      </c>
    </row>
    <row r="363" spans="1:65" s="2" customFormat="1" ht="16.5" customHeight="1">
      <c r="A363" s="39"/>
      <c r="B363" s="40"/>
      <c r="C363" s="216" t="s">
        <v>492</v>
      </c>
      <c r="D363" s="216" t="s">
        <v>135</v>
      </c>
      <c r="E363" s="217" t="s">
        <v>493</v>
      </c>
      <c r="F363" s="218" t="s">
        <v>494</v>
      </c>
      <c r="G363" s="219" t="s">
        <v>453</v>
      </c>
      <c r="H363" s="220">
        <v>1</v>
      </c>
      <c r="I363" s="221"/>
      <c r="J363" s="221"/>
      <c r="K363" s="222">
        <f>ROUND(P363*H363,2)</f>
        <v>0</v>
      </c>
      <c r="L363" s="223"/>
      <c r="M363" s="45"/>
      <c r="N363" s="224" t="s">
        <v>1</v>
      </c>
      <c r="O363" s="225" t="s">
        <v>45</v>
      </c>
      <c r="P363" s="226">
        <f>I363+J363</f>
        <v>0</v>
      </c>
      <c r="Q363" s="226">
        <f>ROUND(I363*H363,2)</f>
        <v>0</v>
      </c>
      <c r="R363" s="226">
        <f>ROUND(J363*H363,2)</f>
        <v>0</v>
      </c>
      <c r="S363" s="92"/>
      <c r="T363" s="227">
        <f>S363*H363</f>
        <v>0</v>
      </c>
      <c r="U363" s="227">
        <v>0</v>
      </c>
      <c r="V363" s="227">
        <f>U363*H363</f>
        <v>0</v>
      </c>
      <c r="W363" s="227">
        <v>0</v>
      </c>
      <c r="X363" s="228">
        <f>W363*H363</f>
        <v>0</v>
      </c>
      <c r="Y363" s="39"/>
      <c r="Z363" s="39"/>
      <c r="AA363" s="39"/>
      <c r="AB363" s="39"/>
      <c r="AC363" s="39"/>
      <c r="AD363" s="39"/>
      <c r="AE363" s="39"/>
      <c r="AR363" s="229" t="s">
        <v>480</v>
      </c>
      <c r="AT363" s="229" t="s">
        <v>135</v>
      </c>
      <c r="AU363" s="229" t="s">
        <v>88</v>
      </c>
      <c r="AY363" s="18" t="s">
        <v>133</v>
      </c>
      <c r="BE363" s="230">
        <f>IF(O363="základní",K363,0)</f>
        <v>0</v>
      </c>
      <c r="BF363" s="230">
        <f>IF(O363="snížená",K363,0)</f>
        <v>0</v>
      </c>
      <c r="BG363" s="230">
        <f>IF(O363="zákl. přenesená",K363,0)</f>
        <v>0</v>
      </c>
      <c r="BH363" s="230">
        <f>IF(O363="sníž. přenesená",K363,0)</f>
        <v>0</v>
      </c>
      <c r="BI363" s="230">
        <f>IF(O363="nulová",K363,0)</f>
        <v>0</v>
      </c>
      <c r="BJ363" s="18" t="s">
        <v>86</v>
      </c>
      <c r="BK363" s="230">
        <f>ROUND(P363*H363,2)</f>
        <v>0</v>
      </c>
      <c r="BL363" s="18" t="s">
        <v>480</v>
      </c>
      <c r="BM363" s="229" t="s">
        <v>495</v>
      </c>
    </row>
    <row r="364" spans="1:47" s="2" customFormat="1" ht="12">
      <c r="A364" s="39"/>
      <c r="B364" s="40"/>
      <c r="C364" s="41"/>
      <c r="D364" s="231" t="s">
        <v>141</v>
      </c>
      <c r="E364" s="41"/>
      <c r="F364" s="232" t="s">
        <v>494</v>
      </c>
      <c r="G364" s="41"/>
      <c r="H364" s="41"/>
      <c r="I364" s="233"/>
      <c r="J364" s="233"/>
      <c r="K364" s="41"/>
      <c r="L364" s="41"/>
      <c r="M364" s="45"/>
      <c r="N364" s="234"/>
      <c r="O364" s="235"/>
      <c r="P364" s="92"/>
      <c r="Q364" s="92"/>
      <c r="R364" s="92"/>
      <c r="S364" s="92"/>
      <c r="T364" s="92"/>
      <c r="U364" s="92"/>
      <c r="V364" s="92"/>
      <c r="W364" s="92"/>
      <c r="X364" s="93"/>
      <c r="Y364" s="39"/>
      <c r="Z364" s="39"/>
      <c r="AA364" s="39"/>
      <c r="AB364" s="39"/>
      <c r="AC364" s="39"/>
      <c r="AD364" s="39"/>
      <c r="AE364" s="39"/>
      <c r="AT364" s="18" t="s">
        <v>141</v>
      </c>
      <c r="AU364" s="18" t="s">
        <v>88</v>
      </c>
    </row>
    <row r="365" spans="1:63" s="12" customFormat="1" ht="22.8" customHeight="1">
      <c r="A365" s="12"/>
      <c r="B365" s="199"/>
      <c r="C365" s="200"/>
      <c r="D365" s="201" t="s">
        <v>81</v>
      </c>
      <c r="E365" s="214" t="s">
        <v>496</v>
      </c>
      <c r="F365" s="214" t="s">
        <v>497</v>
      </c>
      <c r="G365" s="200"/>
      <c r="H365" s="200"/>
      <c r="I365" s="203"/>
      <c r="J365" s="203"/>
      <c r="K365" s="215">
        <f>BK365</f>
        <v>0</v>
      </c>
      <c r="L365" s="200"/>
      <c r="M365" s="205"/>
      <c r="N365" s="206"/>
      <c r="O365" s="207"/>
      <c r="P365" s="207"/>
      <c r="Q365" s="208">
        <f>SUM(Q366:Q367)</f>
        <v>0</v>
      </c>
      <c r="R365" s="208">
        <f>SUM(R366:R367)</f>
        <v>0</v>
      </c>
      <c r="S365" s="207"/>
      <c r="T365" s="209">
        <f>SUM(T366:T367)</f>
        <v>0</v>
      </c>
      <c r="U365" s="207"/>
      <c r="V365" s="209">
        <f>SUM(V366:V367)</f>
        <v>0</v>
      </c>
      <c r="W365" s="207"/>
      <c r="X365" s="210">
        <f>SUM(X366:X367)</f>
        <v>0</v>
      </c>
      <c r="Y365" s="12"/>
      <c r="Z365" s="12"/>
      <c r="AA365" s="12"/>
      <c r="AB365" s="12"/>
      <c r="AC365" s="12"/>
      <c r="AD365" s="12"/>
      <c r="AE365" s="12"/>
      <c r="AR365" s="211" t="s">
        <v>166</v>
      </c>
      <c r="AT365" s="212" t="s">
        <v>81</v>
      </c>
      <c r="AU365" s="212" t="s">
        <v>86</v>
      </c>
      <c r="AY365" s="211" t="s">
        <v>133</v>
      </c>
      <c r="BK365" s="213">
        <f>SUM(BK366:BK367)</f>
        <v>0</v>
      </c>
    </row>
    <row r="366" spans="1:65" s="2" customFormat="1" ht="16.5" customHeight="1">
      <c r="A366" s="39"/>
      <c r="B366" s="40"/>
      <c r="C366" s="216" t="s">
        <v>498</v>
      </c>
      <c r="D366" s="216" t="s">
        <v>135</v>
      </c>
      <c r="E366" s="217" t="s">
        <v>499</v>
      </c>
      <c r="F366" s="218" t="s">
        <v>500</v>
      </c>
      <c r="G366" s="219" t="s">
        <v>453</v>
      </c>
      <c r="H366" s="220">
        <v>1</v>
      </c>
      <c r="I366" s="221"/>
      <c r="J366" s="221"/>
      <c r="K366" s="222">
        <f>ROUND(P366*H366,2)</f>
        <v>0</v>
      </c>
      <c r="L366" s="223"/>
      <c r="M366" s="45"/>
      <c r="N366" s="224" t="s">
        <v>1</v>
      </c>
      <c r="O366" s="225" t="s">
        <v>45</v>
      </c>
      <c r="P366" s="226">
        <f>I366+J366</f>
        <v>0</v>
      </c>
      <c r="Q366" s="226">
        <f>ROUND(I366*H366,2)</f>
        <v>0</v>
      </c>
      <c r="R366" s="226">
        <f>ROUND(J366*H366,2)</f>
        <v>0</v>
      </c>
      <c r="S366" s="92"/>
      <c r="T366" s="227">
        <f>S366*H366</f>
        <v>0</v>
      </c>
      <c r="U366" s="227">
        <v>0</v>
      </c>
      <c r="V366" s="227">
        <f>U366*H366</f>
        <v>0</v>
      </c>
      <c r="W366" s="227">
        <v>0</v>
      </c>
      <c r="X366" s="228">
        <f>W366*H366</f>
        <v>0</v>
      </c>
      <c r="Y366" s="39"/>
      <c r="Z366" s="39"/>
      <c r="AA366" s="39"/>
      <c r="AB366" s="39"/>
      <c r="AC366" s="39"/>
      <c r="AD366" s="39"/>
      <c r="AE366" s="39"/>
      <c r="AR366" s="229" t="s">
        <v>480</v>
      </c>
      <c r="AT366" s="229" t="s">
        <v>135</v>
      </c>
      <c r="AU366" s="229" t="s">
        <v>88</v>
      </c>
      <c r="AY366" s="18" t="s">
        <v>133</v>
      </c>
      <c r="BE366" s="230">
        <f>IF(O366="základní",K366,0)</f>
        <v>0</v>
      </c>
      <c r="BF366" s="230">
        <f>IF(O366="snížená",K366,0)</f>
        <v>0</v>
      </c>
      <c r="BG366" s="230">
        <f>IF(O366="zákl. přenesená",K366,0)</f>
        <v>0</v>
      </c>
      <c r="BH366" s="230">
        <f>IF(O366="sníž. přenesená",K366,0)</f>
        <v>0</v>
      </c>
      <c r="BI366" s="230">
        <f>IF(O366="nulová",K366,0)</f>
        <v>0</v>
      </c>
      <c r="BJ366" s="18" t="s">
        <v>86</v>
      </c>
      <c r="BK366" s="230">
        <f>ROUND(P366*H366,2)</f>
        <v>0</v>
      </c>
      <c r="BL366" s="18" t="s">
        <v>480</v>
      </c>
      <c r="BM366" s="229" t="s">
        <v>501</v>
      </c>
    </row>
    <row r="367" spans="1:47" s="2" customFormat="1" ht="12">
      <c r="A367" s="39"/>
      <c r="B367" s="40"/>
      <c r="C367" s="41"/>
      <c r="D367" s="231" t="s">
        <v>141</v>
      </c>
      <c r="E367" s="41"/>
      <c r="F367" s="232" t="s">
        <v>500</v>
      </c>
      <c r="G367" s="41"/>
      <c r="H367" s="41"/>
      <c r="I367" s="233"/>
      <c r="J367" s="233"/>
      <c r="K367" s="41"/>
      <c r="L367" s="41"/>
      <c r="M367" s="45"/>
      <c r="N367" s="289"/>
      <c r="O367" s="290"/>
      <c r="P367" s="291"/>
      <c r="Q367" s="291"/>
      <c r="R367" s="291"/>
      <c r="S367" s="291"/>
      <c r="T367" s="291"/>
      <c r="U367" s="291"/>
      <c r="V367" s="291"/>
      <c r="W367" s="291"/>
      <c r="X367" s="292"/>
      <c r="Y367" s="39"/>
      <c r="Z367" s="39"/>
      <c r="AA367" s="39"/>
      <c r="AB367" s="39"/>
      <c r="AC367" s="39"/>
      <c r="AD367" s="39"/>
      <c r="AE367" s="39"/>
      <c r="AT367" s="18" t="s">
        <v>141</v>
      </c>
      <c r="AU367" s="18" t="s">
        <v>88</v>
      </c>
    </row>
    <row r="368" spans="1:31" s="2" customFormat="1" ht="6.95" customHeight="1">
      <c r="A368" s="39"/>
      <c r="B368" s="67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45"/>
      <c r="N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</row>
  </sheetData>
  <sheetProtection password="CC35" sheet="1" objects="1" scenarios="1" formatColumns="0" formatRows="0" autoFilter="0"/>
  <autoFilter ref="C126:L367"/>
  <mergeCells count="6">
    <mergeCell ref="E7:H7"/>
    <mergeCell ref="E16:H16"/>
    <mergeCell ref="E25:H25"/>
    <mergeCell ref="E85:H85"/>
    <mergeCell ref="E119:H119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SNooPY-PC\SNooPY</dc:creator>
  <cp:keywords/>
  <dc:description/>
  <cp:lastModifiedBy>SNooPY-PC\SNooPY</cp:lastModifiedBy>
  <dcterms:created xsi:type="dcterms:W3CDTF">2022-01-27T17:49:34Z</dcterms:created>
  <dcterms:modified xsi:type="dcterms:W3CDTF">2022-01-27T17:49:37Z</dcterms:modified>
  <cp:category/>
  <cp:version/>
  <cp:contentType/>
  <cp:contentStatus/>
</cp:coreProperties>
</file>