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/>
  <bookViews>
    <workbookView xWindow="65416" yWindow="65416" windowWidth="38640" windowHeight="21120" activeTab="0"/>
  </bookViews>
  <sheets>
    <sheet name="Titulní list" sheetId="8" r:id="rId1"/>
    <sheet name="Rekapitulace stavby" sheetId="1" r:id="rId2"/>
    <sheet name="SO 101a - Komunikace a zp..." sheetId="2" r:id="rId3"/>
    <sheet name="SO 101b - Komunikace a zp..." sheetId="3" r:id="rId4"/>
    <sheet name="SO 401a - Veřejné osvětlení" sheetId="4" r:id="rId5"/>
    <sheet name="SO 401b - Veřejné osvětlení" sheetId="5" r:id="rId6"/>
    <sheet name="VRNa - Vedlejší rozpočtov..." sheetId="6" r:id="rId7"/>
    <sheet name="VRNb - Vedlejší rozpočtov..." sheetId="7" r:id="rId8"/>
  </sheets>
  <definedNames>
    <definedName name="_xlnm._FilterDatabase" localSheetId="2" hidden="1">'SO 101a - Komunikace a zp...'!$C$125:$K$279</definedName>
    <definedName name="_xlnm._FilterDatabase" localSheetId="3" hidden="1">'SO 101b - Komunikace a zp...'!$C$122:$K$275</definedName>
    <definedName name="_xlnm._FilterDatabase" localSheetId="4" hidden="1">'SO 401a - Veřejné osvětlení'!$C$123:$K$197</definedName>
    <definedName name="_xlnm._FilterDatabase" localSheetId="5" hidden="1">'SO 401b - Veřejné osvětlení'!$C$123:$K$200</definedName>
    <definedName name="_xlnm._FilterDatabase" localSheetId="6" hidden="1">'VRNa - Vedlejší rozpočtov...'!$C$119:$K$127</definedName>
    <definedName name="_xlnm._FilterDatabase" localSheetId="7" hidden="1">'VRNb - Vedlejší rozpočtov...'!$C$119:$K$127</definedName>
    <definedName name="_xlnm.Print_Area" localSheetId="1">'Rekapitulace stavby'!$D$4:$AO$76,'Rekapitulace stavby'!$C$82:$AQ$101</definedName>
    <definedName name="_xlnm.Print_Area" localSheetId="2">'SO 101a - Komunikace a zp...'!$C$4:$J$76,'SO 101a - Komunikace a zp...'!$C$82:$J$107,'SO 101a - Komunikace a zp...'!$C$113:$J$279</definedName>
    <definedName name="_xlnm.Print_Area" localSheetId="3">'SO 101b - Komunikace a zp...'!$C$4:$J$76,'SO 101b - Komunikace a zp...'!$C$82:$J$104,'SO 101b - Komunikace a zp...'!$C$110:$J$275</definedName>
    <definedName name="_xlnm.Print_Area" localSheetId="4">'SO 401a - Veřejné osvětlení'!$C$4:$J$76,'SO 401a - Veřejné osvětlení'!$C$82:$J$105,'SO 401a - Veřejné osvětlení'!$C$111:$J$197</definedName>
    <definedName name="_xlnm.Print_Area" localSheetId="5">'SO 401b - Veřejné osvětlení'!$C$4:$J$76,'SO 401b - Veřejné osvětlení'!$C$82:$J$105,'SO 401b - Veřejné osvětlení'!$C$111:$J$200</definedName>
    <definedName name="_xlnm.Print_Area" localSheetId="6">'VRNa - Vedlejší rozpočtov...'!$C$4:$J$76,'VRNa - Vedlejší rozpočtov...'!$C$82:$J$101,'VRNa - Vedlejší rozpočtov...'!$C$107:$J$127</definedName>
    <definedName name="_xlnm.Print_Area" localSheetId="7">'VRNb - Vedlejší rozpočtov...'!$C$4:$J$76,'VRNb - Vedlejší rozpočtov...'!$C$82:$J$101,'VRNb - Vedlejší rozpočtov...'!$C$107:$J$127</definedName>
    <definedName name="_xlnm.Print_Titles" localSheetId="1">'Rekapitulace stavby'!$92:$92</definedName>
    <definedName name="_xlnm.Print_Titles" localSheetId="2">'SO 101a - Komunikace a zp...'!$125:$125</definedName>
    <definedName name="_xlnm.Print_Titles" localSheetId="3">'SO 101b - Komunikace a zp...'!$122:$122</definedName>
    <definedName name="_xlnm.Print_Titles" localSheetId="4">'SO 401a - Veřejné osvětlení'!$123:$123</definedName>
    <definedName name="_xlnm.Print_Titles" localSheetId="5">'SO 401b - Veřejné osvětlení'!$123:$123</definedName>
    <definedName name="_xlnm.Print_Titles" localSheetId="6">'VRNa - Vedlejší rozpočtov...'!$119:$119</definedName>
    <definedName name="_xlnm.Print_Titles" localSheetId="7">'VRNb - Vedlejší rozpočtov...'!$119:$119</definedName>
  </definedNames>
  <calcPr calcId="191029"/>
  <extLst/>
</workbook>
</file>

<file path=xl/sharedStrings.xml><?xml version="1.0" encoding="utf-8"?>
<sst xmlns="http://schemas.openxmlformats.org/spreadsheetml/2006/main" count="6440" uniqueCount="992">
  <si>
    <t>Export Komplet</t>
  </si>
  <si>
    <t/>
  </si>
  <si>
    <t>2.0</t>
  </si>
  <si>
    <t>ZAMOK</t>
  </si>
  <si>
    <t>False</t>
  </si>
  <si>
    <t>{eb42a61f-811a-4296-9aa2-753b601801c9}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</si>
  <si>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</si>
  <si>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</si>
  <si>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</si>
  <si>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</si>
  <si>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</si>
  <si>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</si>
  <si>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</si>
  <si>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</si>
  <si>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P412021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</si>
  <si>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</si>
  <si>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</si>
  <si>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v ulici Sokolovská u Herby, Sokolov</t>
  </si>
  <si>
    <t>KSO:</t>
  </si>
  <si>
    <t>CC-CZ:</t>
  </si>
  <si>
    <t>Místo:</t>
  </si>
  <si>
    <t>Sokolov</t>
  </si>
  <si>
    <t>Datum:</t>
  </si>
  <si>
    <t>7. 7. 2022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</si>
  <si>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</si>
  <si>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</si>
  <si>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</si>
  <si>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</si>
  <si>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</si>
  <si>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</si>
  <si>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</si>
  <si>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</si>
  <si>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</si>
  <si>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</si>
  <si>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</si>
  <si>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</si>
  <si>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</si>
  <si>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</si>
  <si>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</si>
  <si>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</si>
  <si>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</si>
  <si>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</si>
  <si>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</si>
  <si>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</si>
  <si>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</si>
  <si>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</si>
  <si>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</si>
  <si>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</si>
  <si>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</si>
  <si>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</si>
  <si>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</si>
  <si>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</si>
  <si>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</si>
  <si>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</si>
  <si>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</si>
  <si>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</si>
  <si>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</si>
  <si>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</si>
  <si>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</si>
  <si>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</si>
  <si>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</si>
  <si>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</si>
  <si>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</si>
  <si>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</si>
  <si>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</si>
  <si>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</si>
  <si>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</si>
  <si>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</si>
  <si>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</si>
  <si>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</si>
  <si>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</si>
  <si>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</si>
  <si>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</si>
  <si>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</si>
  <si>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</si>
  <si>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</si>
  <si>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</si>
  <si>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</si>
  <si>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</si>
  <si>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</si>
  <si>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</si>
  <si>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</si>
  <si>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</si>
  <si>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</si>
  <si>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101a</t>
  </si>
  <si>
    <t>Komunikace a zpevněné plochy</t>
  </si>
  <si>
    <t>STA</t>
  </si>
  <si>
    <t>1</t>
  </si>
  <si>
    <t>{b8e96273-212a-4576-a4b7-f9b58717b15e}</t>
  </si>
  <si>
    <t>2</t>
  </si>
  <si>
    <t>SO 101b</t>
  </si>
  <si>
    <t>{8bed54f5-cfbe-4325-bf69-efc513b3d37e}</t>
  </si>
  <si>
    <t>SO 401a</t>
  </si>
  <si>
    <t>Veřejné osvětlení</t>
  </si>
  <si>
    <t>{ebe3dd31-2827-4d7d-b699-d70afbbb64fa}</t>
  </si>
  <si>
    <t>SO 401b</t>
  </si>
  <si>
    <t>{ce066a0e-23c5-4917-b27b-25cfb432dbe1}</t>
  </si>
  <si>
    <t>VRNa</t>
  </si>
  <si>
    <t>Vedlejší rozpočtové náklady</t>
  </si>
  <si>
    <t>{052f138f-2540-4b0a-a381-d189c6b99506}</t>
  </si>
  <si>
    <t>VRNb</t>
  </si>
  <si>
    <t>{3564f676-5e78-4c61-9437-a24c5f6f3dec}</t>
  </si>
  <si>
    <t>KRYCÍ LIST SOUPISU PRACÍ</t>
  </si>
  <si>
    <t>Objekt:</t>
  </si>
  <si>
    <t>SO 101a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</si>
  <si>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</si>
  <si>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</si>
  <si>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</si>
  <si>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</si>
  <si>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</si>
  <si>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</si>
  <si>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</si>
  <si>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</si>
  <si>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</si>
  <si>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</si>
  <si>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</si>
  <si>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</si>
  <si>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  8.1 - Uliční vpusť DN 450 50x50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</si>
  <si>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</si>
  <si>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</si>
  <si>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</si>
  <si>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</si>
  <si>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</si>
  <si>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</si>
  <si>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</si>
  <si>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</si>
  <si>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</si>
  <si>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</si>
  <si>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</si>
  <si>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</si>
  <si>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</si>
  <si>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</si>
  <si>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</si>
  <si>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</si>
  <si>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</si>
  <si>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</si>
  <si>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</si>
  <si>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</si>
  <si>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</si>
  <si>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113154122</t>
  </si>
  <si>
    <t>Frézování živičného krytu tl 40 mm pruh š přes 0,5 do 1 m pl do 500 m2 bez překážek v trase</t>
  </si>
  <si>
    <t>m2</t>
  </si>
  <si>
    <t>4</t>
  </si>
  <si>
    <t>106011738</t>
  </si>
  <si>
    <t>113107222</t>
  </si>
  <si>
    <t>Odstranění podkladu z kameniva drceného tl přes 100 do 200 mm strojně pl přes 200 m2</t>
  </si>
  <si>
    <t>-1404855170</t>
  </si>
  <si>
    <t>3</t>
  </si>
  <si>
    <t>113107332</t>
  </si>
  <si>
    <t>Odstranění podkladu z betonu prostého tl přes 150 do 300 mm strojně pl do 50 m2</t>
  </si>
  <si>
    <t>-1874718243</t>
  </si>
  <si>
    <t>113106132</t>
  </si>
  <si>
    <t>Rozebrání dlažeb z betonových nebo kamenných dlaždic komunikací pro pěší strojně pl do 50 m2</t>
  </si>
  <si>
    <t>1091098451</t>
  </si>
  <si>
    <t>5</t>
  </si>
  <si>
    <t>113106144</t>
  </si>
  <si>
    <t>Rozebrání dlažeb ze zámkových dlaždic komunikací pro pěší strojně pl přes 50 m2</t>
  </si>
  <si>
    <t>-942769751</t>
  </si>
  <si>
    <t>6</t>
  </si>
  <si>
    <t>113107243</t>
  </si>
  <si>
    <t>Odstranění podkladu živičného tl přes 100 do 150 mm strojně pl přes 200 m2</t>
  </si>
  <si>
    <t>-1586483898</t>
  </si>
  <si>
    <t>7</t>
  </si>
  <si>
    <t>113107342</t>
  </si>
  <si>
    <t>Odstranění podkladu živičného tl přes 50 do 100 mm strojně pl do 50 m2</t>
  </si>
  <si>
    <t>-841046009</t>
  </si>
  <si>
    <t>8</t>
  </si>
  <si>
    <t>113202111</t>
  </si>
  <si>
    <t>Vytrhání obrub krajníků obrubníků stojatých</t>
  </si>
  <si>
    <t>m</t>
  </si>
  <si>
    <t>2049400111</t>
  </si>
  <si>
    <t>VV</t>
  </si>
  <si>
    <t>400+40</t>
  </si>
  <si>
    <t>9</t>
  </si>
  <si>
    <t>113204111</t>
  </si>
  <si>
    <t>Vytrhání obrub záhonových</t>
  </si>
  <si>
    <t>-1946000876</t>
  </si>
  <si>
    <t>10</t>
  </si>
  <si>
    <t>121151123</t>
  </si>
  <si>
    <t>Sejmutí ornice plochy přes 500 m2 tl vrstvy do 200 mm strojně</t>
  </si>
  <si>
    <t>862097579</t>
  </si>
  <si>
    <t>11</t>
  </si>
  <si>
    <t>122252205</t>
  </si>
  <si>
    <t>Odkopávky a prokopávky nezapažené pro silnice a dálnice v hornině třídy těžitelnosti I objem do 1000 m3 strojně</t>
  </si>
  <si>
    <t>m3</t>
  </si>
  <si>
    <t>796566651</t>
  </si>
  <si>
    <t>12</t>
  </si>
  <si>
    <t>171152101</t>
  </si>
  <si>
    <t>Uložení sypaniny z hornin soudržných do násypů zhutněných silnic a dálnic</t>
  </si>
  <si>
    <t>1531136954</t>
  </si>
  <si>
    <t>13</t>
  </si>
  <si>
    <t>131151205</t>
  </si>
  <si>
    <t>Hloubení jam zapažených v hornině třídy těžitelnosti I skupiny 1 a 2 objem do 1000 m3 strojně</t>
  </si>
  <si>
    <t>-652645874</t>
  </si>
  <si>
    <t>14</t>
  </si>
  <si>
    <t>174111101</t>
  </si>
  <si>
    <t>Zásyp jam, šachet rýh nebo kolem objektů sypaninou se zhutněním ručně</t>
  </si>
  <si>
    <t>1813271937</t>
  </si>
  <si>
    <t>162351103</t>
  </si>
  <si>
    <t>Vodorovné přemístění přes 50 do 500 m výkopku/sypaniny z horniny třídy těžitelnosti I skupiny 1 až 3</t>
  </si>
  <si>
    <t>-932141788</t>
  </si>
  <si>
    <t>2*(33+3+43)</t>
  </si>
  <si>
    <t>16</t>
  </si>
  <si>
    <t>162751117</t>
  </si>
  <si>
    <t>Vodorovné přemístění přes 9 000 do 10000 m výkopku/sypaniny z horniny třídy těžitelnosti I skupiny 1 až 3</t>
  </si>
  <si>
    <t>-154451273</t>
  </si>
  <si>
    <t>220-33+50-43</t>
  </si>
  <si>
    <t>17</t>
  </si>
  <si>
    <t>162751119</t>
  </si>
  <si>
    <t>Příplatek k vodorovnému přemístění výkopku/sypaniny z horniny třídy těžitelnosti I skupiny 1 až 3 ZKD 1000 m přes 10000 m</t>
  </si>
  <si>
    <t>381123670</t>
  </si>
  <si>
    <t>194*13</t>
  </si>
  <si>
    <t>18</t>
  </si>
  <si>
    <t>167151111</t>
  </si>
  <si>
    <t>Nakládání výkopku z hornin třídy těžitelnosti I skupiny 1 až 3 přes 100 m3</t>
  </si>
  <si>
    <t>-1567645278</t>
  </si>
  <si>
    <t>33+3+43</t>
  </si>
  <si>
    <t>19</t>
  </si>
  <si>
    <t>171251201</t>
  </si>
  <si>
    <t>Uložení sypaniny na skládky nebo meziskládky</t>
  </si>
  <si>
    <t>-800090021</t>
  </si>
  <si>
    <t>20</t>
  </si>
  <si>
    <t>171201221</t>
  </si>
  <si>
    <t>Poplatek za uložení na skládce (skládkovné) zeminy a kamení kód odpadu 17 05 04</t>
  </si>
  <si>
    <t>t</t>
  </si>
  <si>
    <t>1754073225</t>
  </si>
  <si>
    <t>194*1,6</t>
  </si>
  <si>
    <t>181152302</t>
  </si>
  <si>
    <t>Úprava pláně pro silnice a dálnice v zářezech se zhutněním</t>
  </si>
  <si>
    <t>455324436</t>
  </si>
  <si>
    <t>520+60+208+747</t>
  </si>
  <si>
    <t>22</t>
  </si>
  <si>
    <t>181351103</t>
  </si>
  <si>
    <t>Rozprostření ornice tl vrstvy do 200 mm pl přes 100 do 500 m2 v rovině nebo ve svahu do 1:5 strojně</t>
  </si>
  <si>
    <t>86180720</t>
  </si>
  <si>
    <t>23</t>
  </si>
  <si>
    <t>181411121</t>
  </si>
  <si>
    <t>Založení lučního trávníku výsevem pl do 1000 m2 v rovině a ve svahu do 1:5</t>
  </si>
  <si>
    <t>-1062937032</t>
  </si>
  <si>
    <t>24</t>
  </si>
  <si>
    <t>M</t>
  </si>
  <si>
    <t>00572470</t>
  </si>
  <si>
    <t>osivo směs travní univerzál</t>
  </si>
  <si>
    <t>kg</t>
  </si>
  <si>
    <t>1603663409</t>
  </si>
  <si>
    <t>430*0,02 'Přepočtené koeficientem množství</t>
  </si>
  <si>
    <t>Svislé a kompletní konstrukce</t>
  </si>
  <si>
    <t>25</t>
  </si>
  <si>
    <t>339921131</t>
  </si>
  <si>
    <t>Osazování betonových palisád do betonového základu v řadě výšky prvku do 0,5 m</t>
  </si>
  <si>
    <t>-1957833774</t>
  </si>
  <si>
    <t>26</t>
  </si>
  <si>
    <t>59228406</t>
  </si>
  <si>
    <t>palisáda betonová vzhled dobové dlažební kameny přírodní 160x160x400mm</t>
  </si>
  <si>
    <t>kus</t>
  </si>
  <si>
    <t>1971279665</t>
  </si>
  <si>
    <t>27</t>
  </si>
  <si>
    <t>339921132</t>
  </si>
  <si>
    <t>Osazování betonových palisád do betonového základu v řadě výšky prvku přes 0,5 do 1 m</t>
  </si>
  <si>
    <t>1614296646</t>
  </si>
  <si>
    <t>24+34</t>
  </si>
  <si>
    <t>28</t>
  </si>
  <si>
    <t>59228409</t>
  </si>
  <si>
    <t>palisáda betonová vzhled dobové dlažební kameny přírodní 160x160x600mm</t>
  </si>
  <si>
    <t>43374729</t>
  </si>
  <si>
    <t>29</t>
  </si>
  <si>
    <t>59228410</t>
  </si>
  <si>
    <t>palisáda betonová vzhled dobové dlažební kameny přírodní 160x160x1000mm</t>
  </si>
  <si>
    <t>414774206</t>
  </si>
  <si>
    <t>Vodorovné konstrukce</t>
  </si>
  <si>
    <t>30</t>
  </si>
  <si>
    <t>434313115</t>
  </si>
  <si>
    <t>Schody z vibrolisovaných prefabrikátů se zřízením podkladních stupňů z betonu C 20/25</t>
  </si>
  <si>
    <t>1943595405</t>
  </si>
  <si>
    <t>Komunikace pozemní</t>
  </si>
  <si>
    <t>31</t>
  </si>
  <si>
    <t>564851111</t>
  </si>
  <si>
    <t>Podklad ze štěrkodrtě ŠD plochy přes 100 m2 tl 150 mm</t>
  </si>
  <si>
    <t>-1905010393</t>
  </si>
  <si>
    <t>P</t>
  </si>
  <si>
    <t>Poznámka k položce:
Skladba A, C, D</t>
  </si>
  <si>
    <t>520+520+208</t>
  </si>
  <si>
    <t>32</t>
  </si>
  <si>
    <t>564871111</t>
  </si>
  <si>
    <t>Podklad ze štěrkodrtě ŠD plochy přes 100 m2 tl 250 mm</t>
  </si>
  <si>
    <t>1128063417</t>
  </si>
  <si>
    <t>Poznámka k položce:
Skladba B, E</t>
  </si>
  <si>
    <t>45+15+260+60+7+420</t>
  </si>
  <si>
    <t>33</t>
  </si>
  <si>
    <t>577134121</t>
  </si>
  <si>
    <t>Asfaltový beton vrstva obrusná ACO 11 (ABS) tř. I tl 40 mm š přes 3 m z nemodifikovaného asfaltu</t>
  </si>
  <si>
    <t>-1730335457</t>
  </si>
  <si>
    <t>Poznámka k položce:
Skladba A</t>
  </si>
  <si>
    <t>520+260</t>
  </si>
  <si>
    <t>34</t>
  </si>
  <si>
    <t>565155121</t>
  </si>
  <si>
    <t>Asfaltový beton vrstva podkladní ACP 16 (obalované kamenivo OKS) tl 70 mm š přes 3 m</t>
  </si>
  <si>
    <t>-2114817472</t>
  </si>
  <si>
    <t>35</t>
  </si>
  <si>
    <t>573211107</t>
  </si>
  <si>
    <t>Postřik živičný spojovací z asfaltu v množství 0,30 kg/m2</t>
  </si>
  <si>
    <t>170474615</t>
  </si>
  <si>
    <t>36</t>
  </si>
  <si>
    <t>573111111</t>
  </si>
  <si>
    <t>Postřik živičný infiltrační s posypem z asfaltu množství 0,60 kg/m2</t>
  </si>
  <si>
    <t>-1419065251</t>
  </si>
  <si>
    <t>37</t>
  </si>
  <si>
    <t>584121108</t>
  </si>
  <si>
    <t>Osazení silničních dílců z ŽB do lože z kameniva těženého tl 40 mm plochy do 15 m2</t>
  </si>
  <si>
    <t>2121174760</t>
  </si>
  <si>
    <t>Poznámka k položce:
Ochrana stávajícího parovodu</t>
  </si>
  <si>
    <t>38</t>
  </si>
  <si>
    <t>59381004</t>
  </si>
  <si>
    <t>panel silniční 3,00x2,00x0,15m</t>
  </si>
  <si>
    <t>1563634536</t>
  </si>
  <si>
    <t>39</t>
  </si>
  <si>
    <t>596211122</t>
  </si>
  <si>
    <t>Kladení zámkové dlažby komunikací pro pěší ručně tl 60 mm skupiny B pl přes 100 do 300 m2</t>
  </si>
  <si>
    <t>1423040385</t>
  </si>
  <si>
    <t>Poznámka k položce:
Skladba C</t>
  </si>
  <si>
    <t>40</t>
  </si>
  <si>
    <t>59245018</t>
  </si>
  <si>
    <t>dlažba tvar obdélník betonová 200x100x60mm přírodní</t>
  </si>
  <si>
    <t>2052597290</t>
  </si>
  <si>
    <t>41</t>
  </si>
  <si>
    <t>59245006</t>
  </si>
  <si>
    <t>dlažba tvar obdélník betonová pro nevidomé 200x100x60mm barevná</t>
  </si>
  <si>
    <t>678665042</t>
  </si>
  <si>
    <t>42</t>
  </si>
  <si>
    <t>596212223</t>
  </si>
  <si>
    <t>Kladení zámkové dlažby pozemních komunikací ručně tl 80 mm skupiny B pl přes 300 m2</t>
  </si>
  <si>
    <t>1528332214</t>
  </si>
  <si>
    <t>43</t>
  </si>
  <si>
    <t>59245030</t>
  </si>
  <si>
    <t>dlažba tvar čtverec betonová 200x200x80mm přírodní</t>
  </si>
  <si>
    <t>-1992364272</t>
  </si>
  <si>
    <t>Poznámka k položce:
Skladba E</t>
  </si>
  <si>
    <t>44</t>
  </si>
  <si>
    <t>59245004</t>
  </si>
  <si>
    <t>dlažba tvar čtverec betonová 200x200x80mm barevná</t>
  </si>
  <si>
    <t>702429508</t>
  </si>
  <si>
    <t>Poznámka k položce:
antracitová
Skladba E</t>
  </si>
  <si>
    <t>45</t>
  </si>
  <si>
    <t>59245020</t>
  </si>
  <si>
    <t>dlažba tvar obdélník betonová 200x100x80mm přírodní</t>
  </si>
  <si>
    <t>-1619422040</t>
  </si>
  <si>
    <t>45+7</t>
  </si>
  <si>
    <t>46</t>
  </si>
  <si>
    <t>59245226</t>
  </si>
  <si>
    <t>dlažba tvar obdélník betonová pro nevidomé 200x100x80mm barevná</t>
  </si>
  <si>
    <t>-34550349</t>
  </si>
  <si>
    <t>Poznámka k položce:
Skladba B</t>
  </si>
  <si>
    <t>47</t>
  </si>
  <si>
    <t>596412213</t>
  </si>
  <si>
    <t>Kladení dlažby z vegetačních tvárnic pozemních komunikací tl 80 mm pl přes 300 m2</t>
  </si>
  <si>
    <t>732535209</t>
  </si>
  <si>
    <t>48</t>
  </si>
  <si>
    <t>592460161</t>
  </si>
  <si>
    <t>dlažba betonová vegetační 240x170x80mm</t>
  </si>
  <si>
    <t>-865041590</t>
  </si>
  <si>
    <t>Trubní vedení</t>
  </si>
  <si>
    <t>49</t>
  </si>
  <si>
    <t>890411851</t>
  </si>
  <si>
    <t>Bourání šachet z prefabrikovaných skruží strojně obestavěného prostoru do 1,5 m3</t>
  </si>
  <si>
    <t>-756642597</t>
  </si>
  <si>
    <t>50</t>
  </si>
  <si>
    <t>899202211</t>
  </si>
  <si>
    <t>Demontáž mříží litinových včetně rámů hmotnosti přes 50 do 100 kg</t>
  </si>
  <si>
    <t>1218944054</t>
  </si>
  <si>
    <t>51</t>
  </si>
  <si>
    <t>899331111</t>
  </si>
  <si>
    <t>Výšková úprava uličního vstupu nebo vpusti do 200 mm zvýšením poklopu</t>
  </si>
  <si>
    <t>2057700445</t>
  </si>
  <si>
    <t>8.1</t>
  </si>
  <si>
    <t>Uliční vpusť DN 450 50x50</t>
  </si>
  <si>
    <t>52</t>
  </si>
  <si>
    <t>871315221</t>
  </si>
  <si>
    <t>Kanalizační potrubí z tvrdého PVC jednovrstvé tuhost třídy SN8 DN 160</t>
  </si>
  <si>
    <t>367612276</t>
  </si>
  <si>
    <t>53</t>
  </si>
  <si>
    <t>899722111</t>
  </si>
  <si>
    <t>Krytí potrubí z plastů výstražnou fólií z PVC 20 cm</t>
  </si>
  <si>
    <t>205792004</t>
  </si>
  <si>
    <t>54</t>
  </si>
  <si>
    <t>877315211</t>
  </si>
  <si>
    <t>Montáž tvarovek z tvrdého PVC-systém KG nebo z polypropylenu-systém KG 2000 jednoosé DN 160</t>
  </si>
  <si>
    <t>386487176</t>
  </si>
  <si>
    <t>55</t>
  </si>
  <si>
    <t>28611362</t>
  </si>
  <si>
    <t>koleno kanalizace PVC KG 160x67°</t>
  </si>
  <si>
    <t>-976480600</t>
  </si>
  <si>
    <t>56</t>
  </si>
  <si>
    <t>899104112</t>
  </si>
  <si>
    <t>Osazení poklopů litinových nebo ocelových včetně rámů pro třídu zatížení D400, E600</t>
  </si>
  <si>
    <t>-43862671</t>
  </si>
  <si>
    <t>57</t>
  </si>
  <si>
    <t>59224481</t>
  </si>
  <si>
    <t>mříž vtoková s rámem pro uliční vpusť 500x500, zatížení 40 tun</t>
  </si>
  <si>
    <t>-642056526</t>
  </si>
  <si>
    <t>58</t>
  </si>
  <si>
    <t>28661789</t>
  </si>
  <si>
    <t>koš kalový ocelový pro silniční vpusť 425mm vč. madla</t>
  </si>
  <si>
    <t>188243561</t>
  </si>
  <si>
    <t>59</t>
  </si>
  <si>
    <t>59224483</t>
  </si>
  <si>
    <t>vpusť uliční DN 450 vyrovnávací prstenec pro rám 300x500mm</t>
  </si>
  <si>
    <t>-1831445106</t>
  </si>
  <si>
    <t>60</t>
  </si>
  <si>
    <t>895941314</t>
  </si>
  <si>
    <t>Osazení vpusti uliční DN 450 z betonových dílců skruž horní 570 mm</t>
  </si>
  <si>
    <t>1212181819</t>
  </si>
  <si>
    <t>61</t>
  </si>
  <si>
    <t>59224486</t>
  </si>
  <si>
    <t>vpusť uliční DN 450 skruž horní betonová 450/570x50mm</t>
  </si>
  <si>
    <t>-1372785876</t>
  </si>
  <si>
    <t>62</t>
  </si>
  <si>
    <t>895941322</t>
  </si>
  <si>
    <t>Osazení vpusti uliční DN 450 z betonových dílců skruž středová 295 mm</t>
  </si>
  <si>
    <t>1800410484</t>
  </si>
  <si>
    <t>63</t>
  </si>
  <si>
    <t>59224487</t>
  </si>
  <si>
    <t>vpusť uliční DN 450 skruž střední betonová 450/295x50mm</t>
  </si>
  <si>
    <t>-1133008872</t>
  </si>
  <si>
    <t>64</t>
  </si>
  <si>
    <t>895941301</t>
  </si>
  <si>
    <t>Osazení vpusti uliční DN 450 z betonových dílců dno s výtokem</t>
  </si>
  <si>
    <t>-1144599724</t>
  </si>
  <si>
    <t>65</t>
  </si>
  <si>
    <t>59223850</t>
  </si>
  <si>
    <t>dno pro uliční vpusť s výtokovým otvorem betonové 450x330x50mm</t>
  </si>
  <si>
    <t>-1483711278</t>
  </si>
  <si>
    <t>Ostatní konstrukce a práce, bourání</t>
  </si>
  <si>
    <t>66</t>
  </si>
  <si>
    <t>914111111</t>
  </si>
  <si>
    <t>Montáž svislé dopravní značky do velikosti 1 m2 objímkami na sloupek nebo konzolu</t>
  </si>
  <si>
    <t>1942515832</t>
  </si>
  <si>
    <t>67</t>
  </si>
  <si>
    <t>40445620</t>
  </si>
  <si>
    <t>zákazové, příkazové dopravní značky B1-B34, C1-15 700mm</t>
  </si>
  <si>
    <t>-1550130487</t>
  </si>
  <si>
    <t>68</t>
  </si>
  <si>
    <t>40445621</t>
  </si>
  <si>
    <t>informativní značky provozní IP1-IP3, IP4b-IP7, IP10a, b 500x500mm</t>
  </si>
  <si>
    <t>-80453341</t>
  </si>
  <si>
    <t>69</t>
  </si>
  <si>
    <t>40445625</t>
  </si>
  <si>
    <t>informativní značky provozní IP8, IP9, IP11-IP13 500x700mm</t>
  </si>
  <si>
    <t>-1477909964</t>
  </si>
  <si>
    <t>70</t>
  </si>
  <si>
    <t>40445633</t>
  </si>
  <si>
    <t>informativní značky směrové IS6a,f , IS7a, IS8 1000x750mm</t>
  </si>
  <si>
    <t>-879709701</t>
  </si>
  <si>
    <t>71</t>
  </si>
  <si>
    <t>40445649</t>
  </si>
  <si>
    <t>dodatkové tabulky E3-E5, E8, E14-E16 500x150mm</t>
  </si>
  <si>
    <t>-1106597960</t>
  </si>
  <si>
    <t>72</t>
  </si>
  <si>
    <t>914511111</t>
  </si>
  <si>
    <t>Montáž sloupku dopravních značek délky do 3,5 m s betonovým základem</t>
  </si>
  <si>
    <t>1935335282</t>
  </si>
  <si>
    <t>73</t>
  </si>
  <si>
    <t>40445230</t>
  </si>
  <si>
    <t>sloupek pro dopravní značku Zn D 70mm v 3,5m</t>
  </si>
  <si>
    <t>517123650</t>
  </si>
  <si>
    <t>74</t>
  </si>
  <si>
    <t>914511112</t>
  </si>
  <si>
    <t>Montáž sloupku dopravních značek délky do 3,5 m s betonovým základem a patkou D 60 mm</t>
  </si>
  <si>
    <t>1502754501</t>
  </si>
  <si>
    <t>75</t>
  </si>
  <si>
    <t>40445241</t>
  </si>
  <si>
    <t>patka pro sloupek Al D 70mm</t>
  </si>
  <si>
    <t>-756599276</t>
  </si>
  <si>
    <t>76</t>
  </si>
  <si>
    <t>40445254</t>
  </si>
  <si>
    <t>víčko plastové na sloupek D 70mm</t>
  </si>
  <si>
    <t>-1612560302</t>
  </si>
  <si>
    <t>77</t>
  </si>
  <si>
    <t>966006132</t>
  </si>
  <si>
    <t>Odstranění značek dopravních nebo orientačních se sloupky s betonovými patkami</t>
  </si>
  <si>
    <t>-1026681479</t>
  </si>
  <si>
    <t>78</t>
  </si>
  <si>
    <t>966006211</t>
  </si>
  <si>
    <t>Odstranění svislých dopravních značek ze sloupů, sloupků nebo konzol</t>
  </si>
  <si>
    <t>-1623095301</t>
  </si>
  <si>
    <t>79</t>
  </si>
  <si>
    <t>915231111</t>
  </si>
  <si>
    <t>Vodorovné dopravní značení přechody pro chodce, šipky, symboly bílý plast</t>
  </si>
  <si>
    <t>723235087</t>
  </si>
  <si>
    <t>Poznámka k položce:
stání pro invalidy</t>
  </si>
  <si>
    <t>80</t>
  </si>
  <si>
    <t>916131213</t>
  </si>
  <si>
    <t>Osazení silničního obrubníku betonového stojatého s boční opěrou do lože z betonu prostého</t>
  </si>
  <si>
    <t>-810556455</t>
  </si>
  <si>
    <t>81</t>
  </si>
  <si>
    <t>59217031</t>
  </si>
  <si>
    <t>obrubník betonový silniční 1000x150x250mm</t>
  </si>
  <si>
    <t>-201171503</t>
  </si>
  <si>
    <t>210+40</t>
  </si>
  <si>
    <t>82</t>
  </si>
  <si>
    <t>59217026</t>
  </si>
  <si>
    <t>obrubník betonový silniční 500x150x250mm</t>
  </si>
  <si>
    <t>1973381342</t>
  </si>
  <si>
    <t>83</t>
  </si>
  <si>
    <t>59217035</t>
  </si>
  <si>
    <t>obrubník betonový obloukový vnější 780x150x250mm</t>
  </si>
  <si>
    <t>-209310151</t>
  </si>
  <si>
    <t>Poznámka k položce:
R0,5 - 2 m
R1 - 2 m</t>
  </si>
  <si>
    <t>2+2</t>
  </si>
  <si>
    <t>84</t>
  </si>
  <si>
    <t>5921703R1</t>
  </si>
  <si>
    <t>obrubník betonový roh vnitřní 400/400x150x250mm</t>
  </si>
  <si>
    <t>ks</t>
  </si>
  <si>
    <t>57938982</t>
  </si>
  <si>
    <t>85</t>
  </si>
  <si>
    <t>59217029</t>
  </si>
  <si>
    <t>obrubník betonový silniční nájezdový 1000x150x150mm</t>
  </si>
  <si>
    <t>-862806806</t>
  </si>
  <si>
    <t>86</t>
  </si>
  <si>
    <t>59217030</t>
  </si>
  <si>
    <t>obrubník betonový silniční přechodový 1000x150x150-250mm</t>
  </si>
  <si>
    <t>-244926544</t>
  </si>
  <si>
    <t>Poznámka k položce:
13 ks levý
13 ks pravý</t>
  </si>
  <si>
    <t>13+13</t>
  </si>
  <si>
    <t>87</t>
  </si>
  <si>
    <t>916231213</t>
  </si>
  <si>
    <t>Osazení chodníkového obrubníku betonového stojatého s boční opěrou do lože z betonu prostého</t>
  </si>
  <si>
    <t>-1059055589</t>
  </si>
  <si>
    <t>88</t>
  </si>
  <si>
    <t>59217016</t>
  </si>
  <si>
    <t>obrubník betonový chodníkový 1000x80x250mm</t>
  </si>
  <si>
    <t>1523818202</t>
  </si>
  <si>
    <t>89</t>
  </si>
  <si>
    <t>59217036</t>
  </si>
  <si>
    <t>obrubník betonový parkový přírodní 500x80x250mm</t>
  </si>
  <si>
    <t>927688340</t>
  </si>
  <si>
    <t>90</t>
  </si>
  <si>
    <t>5921703R2</t>
  </si>
  <si>
    <t>obrubník betonový roh vnější 250/250x80x250mm</t>
  </si>
  <si>
    <t>-705469885</t>
  </si>
  <si>
    <t>91</t>
  </si>
  <si>
    <t>919726123R1</t>
  </si>
  <si>
    <t>Geotextilie pro ochranu a zachycení ropných látek netkaná měrná hmotnost 400 g/m2</t>
  </si>
  <si>
    <t>-1312829409</t>
  </si>
  <si>
    <t>92</t>
  </si>
  <si>
    <t>919735113</t>
  </si>
  <si>
    <t>Řezání stávajícího živičného krytu hl přes 100 do 150 mm</t>
  </si>
  <si>
    <t>217636365</t>
  </si>
  <si>
    <t>93</t>
  </si>
  <si>
    <t>919732211</t>
  </si>
  <si>
    <t>Styčná spára napojení nového živičného povrchu na stávající za tepla š 15 mm hl 25 mm s prořezáním</t>
  </si>
  <si>
    <t>-1994058194</t>
  </si>
  <si>
    <t>94</t>
  </si>
  <si>
    <t>962052211</t>
  </si>
  <si>
    <t>Bourání zdiva nadzákladového ze ŽB přes 1 m3</t>
  </si>
  <si>
    <t>310025214</t>
  </si>
  <si>
    <t>95</t>
  </si>
  <si>
    <t>966051111</t>
  </si>
  <si>
    <t>Bourání betonových palisád osazovaných v řadě</t>
  </si>
  <si>
    <t>-1530651336</t>
  </si>
  <si>
    <t>96</t>
  </si>
  <si>
    <t>966071711R1</t>
  </si>
  <si>
    <t>Bourání sloupků ocelových do 2,5 m zabetonovaných - sušáky na prádlo</t>
  </si>
  <si>
    <t>1765789502</t>
  </si>
  <si>
    <t>997</t>
  </si>
  <si>
    <t>Přesun sutě</t>
  </si>
  <si>
    <t>97</t>
  </si>
  <si>
    <t>997221561</t>
  </si>
  <si>
    <t>Vodorovná doprava suti z kusových materiálů do 1 km</t>
  </si>
  <si>
    <t>1528015515</t>
  </si>
  <si>
    <t>98</t>
  </si>
  <si>
    <t>997221569</t>
  </si>
  <si>
    <t>Příplatek ZKD 1 km u vodorovné dopravy suti z kusových materiálů</t>
  </si>
  <si>
    <t>-2008807863</t>
  </si>
  <si>
    <t>877,868*22 'Přepočtené koeficientem množství</t>
  </si>
  <si>
    <t>99</t>
  </si>
  <si>
    <t>997221615</t>
  </si>
  <si>
    <t>Poplatek za uložení na skládce (skládkovné) stavebního odpadu betonového kód odpadu 17 01 01</t>
  </si>
  <si>
    <t>650485384</t>
  </si>
  <si>
    <t>5+11,475+16,9+90,2+4,4+5,76+2,6</t>
  </si>
  <si>
    <t>100</t>
  </si>
  <si>
    <t>997221625</t>
  </si>
  <si>
    <t>Poplatek za uložení na skládce (skládkovné) stavebního odpadu železobetonového kód odpadu 17 01 01</t>
  </si>
  <si>
    <t>-648964461</t>
  </si>
  <si>
    <t>101</t>
  </si>
  <si>
    <t>997221645</t>
  </si>
  <si>
    <t>Poplatek za uložení na skládce (skládkovné) odpadu asfaltového bez dehtu kód odpadu 17 03 02</t>
  </si>
  <si>
    <t>160614020</t>
  </si>
  <si>
    <t>23,92+331,8+3,3</t>
  </si>
  <si>
    <t>102</t>
  </si>
  <si>
    <t>997221655</t>
  </si>
  <si>
    <t>538249499</t>
  </si>
  <si>
    <t>998</t>
  </si>
  <si>
    <t>Přesun hmot</t>
  </si>
  <si>
    <t>103</t>
  </si>
  <si>
    <t>998225111</t>
  </si>
  <si>
    <t>Přesun hmot pro pozemní komunikace s krytem z kamene, monolitickým betonovým nebo živičným</t>
  </si>
  <si>
    <t>-52315218</t>
  </si>
  <si>
    <t>SO 101b - Komunikace a zpevněné plochy</t>
  </si>
  <si>
    <t>111212211</t>
  </si>
  <si>
    <t>Odstranění nevhodných dřevin do 100 m2 v do 1 m s odstraněním pařezů v rovině nebo svahu do 1:5</t>
  </si>
  <si>
    <t>1506590985</t>
  </si>
  <si>
    <t>111212351</t>
  </si>
  <si>
    <t>Odstranění nevhodných dřevin do 100 m2 v přes 1 m s odstraněním pařezů v rovině nebo svahu do 1:5</t>
  </si>
  <si>
    <t>1421753790</t>
  </si>
  <si>
    <t>112151114</t>
  </si>
  <si>
    <t>Směrové kácení stromů s rozřezáním a odvětvením D kmene přes 400 do 500 mm</t>
  </si>
  <si>
    <t>1426510906</t>
  </si>
  <si>
    <t>112151115</t>
  </si>
  <si>
    <t>Směrové kácení stromů s rozřezáním a odvětvením D kmene přes 500 do 600 mm</t>
  </si>
  <si>
    <t>-923341037</t>
  </si>
  <si>
    <t>112201114</t>
  </si>
  <si>
    <t>Odstranění pařezů D přes 0,4 do 0,5 m v rovině a svahu do 1:5 s odklizením do 20 m a zasypáním jámy</t>
  </si>
  <si>
    <t>-2088784196</t>
  </si>
  <si>
    <t>112201115</t>
  </si>
  <si>
    <t>Odstranění pařezů D přes 0,5 do 0,6 m v rovině a svahu do 1:5 s odklizením do 20 m a zasypáním jámy</t>
  </si>
  <si>
    <t>-1004519556</t>
  </si>
  <si>
    <t>1+1</t>
  </si>
  <si>
    <t>162201416</t>
  </si>
  <si>
    <t>Vodorovné přemístění kmenů stromů jehličnatých do 1 km D kmene přes 300 do 500 mm</t>
  </si>
  <si>
    <t>1287835994</t>
  </si>
  <si>
    <t>162201413</t>
  </si>
  <si>
    <t>Vodorovné přemístění kmenů stromů listnatých do 1 km D kmene přes 500 do 700 mm</t>
  </si>
  <si>
    <t>-1715214720</t>
  </si>
  <si>
    <t>162201422</t>
  </si>
  <si>
    <t>Vodorovné přemístění pařezů do 1 km D přes 300 do 500 mm</t>
  </si>
  <si>
    <t>-250208687</t>
  </si>
  <si>
    <t>162201423</t>
  </si>
  <si>
    <t>Vodorovné přemístění pařezů do 1 km D přes 500 do 700 mm</t>
  </si>
  <si>
    <t>1166958067</t>
  </si>
  <si>
    <t>162301962</t>
  </si>
  <si>
    <t>Příplatek k vodorovnému přemístění kmenů stromů jehličnatých D kmene přes 300 do 500 mm ZKD 1 km</t>
  </si>
  <si>
    <t>-651609965</t>
  </si>
  <si>
    <t>2*22</t>
  </si>
  <si>
    <t>162301953</t>
  </si>
  <si>
    <t>Příplatek k vodorovnému přemístění kmenů stromů listnatých D kmene přes 500 do 700 mm ZKD 1 km</t>
  </si>
  <si>
    <t>-946079015</t>
  </si>
  <si>
    <t>1*22</t>
  </si>
  <si>
    <t>162301972</t>
  </si>
  <si>
    <t>Příplatek k vodorovnému přemístění pařezů D přes 300 do 500 mm ZKD 1 km</t>
  </si>
  <si>
    <t>-337114487</t>
  </si>
  <si>
    <t>162301973</t>
  </si>
  <si>
    <t>Příplatek k vodorovnému přemístění pařezů D přes 500 do 700 mm ZKD 1 km</t>
  </si>
  <si>
    <t>1595160926</t>
  </si>
  <si>
    <t>Poznámka k položce:
1350 m2 - rezerva pro přípaadné vybourání pod novým parkovištěm</t>
  </si>
  <si>
    <t>30+1350</t>
  </si>
  <si>
    <t>-1692250015</t>
  </si>
  <si>
    <t>Poznámka k položce:
jáma pro podzemní kontejnery</t>
  </si>
  <si>
    <t>151101102</t>
  </si>
  <si>
    <t>Zřízení příložného pažení a rozepření stěn rýh hl přes 2 do 4 m</t>
  </si>
  <si>
    <t>-354867171</t>
  </si>
  <si>
    <t>151101112</t>
  </si>
  <si>
    <t>Odstranění příložného pažení a rozepření stěn rýh hl přes 2 do 4 m</t>
  </si>
  <si>
    <t>1501094955</t>
  </si>
  <si>
    <t>-1400035871</t>
  </si>
  <si>
    <t>Poznámka k položce:
zásyp kolem podzemních kontejnerů</t>
  </si>
  <si>
    <t>2*(12+25+40)</t>
  </si>
  <si>
    <t>500-25+74-12+170-40</t>
  </si>
  <si>
    <t>667*13</t>
  </si>
  <si>
    <t>12+25+40</t>
  </si>
  <si>
    <t>667*1,6</t>
  </si>
  <si>
    <t>930+38+30+824</t>
  </si>
  <si>
    <t>181351113</t>
  </si>
  <si>
    <t>Rozprostření ornice tl vrstvy do 200 mm pl přes 500 m2 v rovině nebo ve svahu do 1:5 strojně</t>
  </si>
  <si>
    <t>-1309751558</t>
  </si>
  <si>
    <t>400*0,02 'Přepočtené koeficientem množství</t>
  </si>
  <si>
    <t>183151115</t>
  </si>
  <si>
    <t>Hloubení jam pro výsadbu dřevin strojně v rovině nebo ve svahu do 1:5 obj jamky přes 0,7 do 1,1 m3</t>
  </si>
  <si>
    <t>706739707</t>
  </si>
  <si>
    <t>184102116</t>
  </si>
  <si>
    <t>Výsadba dřeviny s balem D přes 0,6 do 0,8 m do jamky se zalitím v rovině a svahu do 1:5</t>
  </si>
  <si>
    <t>1996432606</t>
  </si>
  <si>
    <t>0265043R1</t>
  </si>
  <si>
    <t>javor mléč /Acer platanoides/ 200-250cm</t>
  </si>
  <si>
    <t>-1945579251</t>
  </si>
  <si>
    <t>184215133</t>
  </si>
  <si>
    <t>Ukotvení kmene dřevin třemi kůly D do 0,1 m dl přes 2 do 3 m</t>
  </si>
  <si>
    <t>-1191148304</t>
  </si>
  <si>
    <t>60591257</t>
  </si>
  <si>
    <t>kůl vyvazovací dřevěný impregnovaný D 8cm dl 3m</t>
  </si>
  <si>
    <t>-383386640</t>
  </si>
  <si>
    <t>4*3 'Přepočtené koeficientem množství</t>
  </si>
  <si>
    <t>561021R1</t>
  </si>
  <si>
    <t>Sanace zemní pláně tl. 200 mm</t>
  </si>
  <si>
    <t>-371887492</t>
  </si>
  <si>
    <t>Poznámka k položce:
Položka bude využita v případě nedosažení požadovaných hodnot únosnosti pláně
Zahrnuje výkop stávající zeminy, odvoz a uložení na skládku
Dodávka a uložení nového materiálu včetně zhutnění</t>
  </si>
  <si>
    <t>930+930+38+30+30</t>
  </si>
  <si>
    <t>280+60+4+480</t>
  </si>
  <si>
    <t>564920511</t>
  </si>
  <si>
    <t>Podklad z R-materiálu plochy do 100 m2 tl 60 mm</t>
  </si>
  <si>
    <t>-551155958</t>
  </si>
  <si>
    <t>Poznámka k položce:
Skladba D</t>
  </si>
  <si>
    <t>Poznámka k položce:
Skladba A, D</t>
  </si>
  <si>
    <t>930+30</t>
  </si>
  <si>
    <t>577133111</t>
  </si>
  <si>
    <t>Asfaltový beton vrstva obrusná ACO 8 (ABJ) tl 40 mm š do 3 m z nemodifikovaného asfaltu</t>
  </si>
  <si>
    <t>-232408294</t>
  </si>
  <si>
    <t>584121111</t>
  </si>
  <si>
    <t>Osazení silničních dílců z ŽB do lože z kameniva těženého tl 40 mm plochy do 200 m2</t>
  </si>
  <si>
    <t>2055719633</t>
  </si>
  <si>
    <t>1870895305</t>
  </si>
  <si>
    <t>59246016</t>
  </si>
  <si>
    <t>dlažba plošná betonová vegetační 600x400x80mm</t>
  </si>
  <si>
    <t>40445609</t>
  </si>
  <si>
    <t>značky upravující přednost P1, P4 900mm</t>
  </si>
  <si>
    <t>-171214809</t>
  </si>
  <si>
    <t>40445611</t>
  </si>
  <si>
    <t>značky upravující přednost P2, P3, P8 500mm</t>
  </si>
  <si>
    <t>1104134121</t>
  </si>
  <si>
    <t>-2058103454</t>
  </si>
  <si>
    <t>40445628</t>
  </si>
  <si>
    <t>informativní značky provozní IP30 1000x1000mm</t>
  </si>
  <si>
    <t>-1382633325</t>
  </si>
  <si>
    <t>40445647</t>
  </si>
  <si>
    <t>dodatkové tabulky E1, E2a,b , E6, E9, E10 E12c, E17 500x500mm</t>
  </si>
  <si>
    <t>1869547637</t>
  </si>
  <si>
    <t>1269395151</t>
  </si>
  <si>
    <t>40445650</t>
  </si>
  <si>
    <t>dodatkové tabulky E7, E12, E13 500x300mm</t>
  </si>
  <si>
    <t>1017446226</t>
  </si>
  <si>
    <t>-297349920</t>
  </si>
  <si>
    <t>Poznámka k položce:
R1</t>
  </si>
  <si>
    <t>1287559227</t>
  </si>
  <si>
    <t>-271703390</t>
  </si>
  <si>
    <t>1049712541</t>
  </si>
  <si>
    <t>-661360755</t>
  </si>
  <si>
    <t>9361042R1</t>
  </si>
  <si>
    <t>Dodávka systému podzemních kontejnerů, vč. osazení a dopravy - objem 5 m3</t>
  </si>
  <si>
    <t>1859805869</t>
  </si>
  <si>
    <t>Poznámka k položce:
843,75 t - rezerva pro přípaadné vybourání pod novým parkovištěm</t>
  </si>
  <si>
    <t>Poznámka k položce:
843,75 t*22 - rezerva pro přípaadné vybourání pod novým parkovištěm</t>
  </si>
  <si>
    <t>1194,84*22</t>
  </si>
  <si>
    <t>18,75+28,7+843,75</t>
  </si>
  <si>
    <t>SO 401a - Veřejné osvětlení</t>
  </si>
  <si>
    <t>05124166</t>
  </si>
  <si>
    <t>Bc. Pavel Pruský - projekty elektro</t>
  </si>
  <si>
    <t xml:space="preserve">    01 - Dodávky zařízení</t>
  </si>
  <si>
    <t xml:space="preserve">    02 - Materiál elektromontážní</t>
  </si>
  <si>
    <t xml:space="preserve">    03 - Materiál zemní + stavební</t>
  </si>
  <si>
    <t xml:space="preserve">    04 - Elektromontáže</t>
  </si>
  <si>
    <t xml:space="preserve">    05 - Demontáže</t>
  </si>
  <si>
    <t xml:space="preserve">    06 - Zemní práce</t>
  </si>
  <si>
    <t xml:space="preserve">    07 - Ostatní náklady</t>
  </si>
  <si>
    <t>01</t>
  </si>
  <si>
    <t>Dodávky zařízení</t>
  </si>
  <si>
    <t>000530411.2</t>
  </si>
  <si>
    <t>Svítidlo 20LED 2750lm/18,5W/3000K,DIM275,CLO,IP66,přep.ochr.,optika DM12</t>
  </si>
  <si>
    <t>-551207883</t>
  </si>
  <si>
    <t>000560240</t>
  </si>
  <si>
    <t>Stožár osvětlovací silniční žárZn výška 6,2m,prům.159/108/89mm</t>
  </si>
  <si>
    <t>2055430606</t>
  </si>
  <si>
    <t>000727131</t>
  </si>
  <si>
    <t>Rozvaděč RVO v plast.pilíři - dle schéma</t>
  </si>
  <si>
    <t>-2048584548</t>
  </si>
  <si>
    <t>02</t>
  </si>
  <si>
    <t>Materiál elektromontážní</t>
  </si>
  <si>
    <t>10.212.18</t>
  </si>
  <si>
    <t>Ochranná manžeta plastová na pr.159mm</t>
  </si>
  <si>
    <t>KS</t>
  </si>
  <si>
    <t>2036397895</t>
  </si>
  <si>
    <t>000431163</t>
  </si>
  <si>
    <t>pojistková patrona PNA000 40AgG</t>
  </si>
  <si>
    <t>1378586693</t>
  </si>
  <si>
    <t>11.086.49</t>
  </si>
  <si>
    <t>Stož.rozvod.univerz.přílož.nerez,4-svork.M8,TNC,pojist.E14,IP20</t>
  </si>
  <si>
    <t>-1061735356</t>
  </si>
  <si>
    <t>043010017</t>
  </si>
  <si>
    <t>pojistka 6A gL E14</t>
  </si>
  <si>
    <t>-1261796110</t>
  </si>
  <si>
    <t>000101210</t>
  </si>
  <si>
    <t>kabel CYKY-J 4x16</t>
  </si>
  <si>
    <t>335537729</t>
  </si>
  <si>
    <t>000101105</t>
  </si>
  <si>
    <t>kabel CYKY-J 3x1,5</t>
  </si>
  <si>
    <t>-212181886</t>
  </si>
  <si>
    <t>000321501</t>
  </si>
  <si>
    <t>roura korugovaná pr.50/41mm</t>
  </si>
  <si>
    <t>1470845812</t>
  </si>
  <si>
    <t>000321505</t>
  </si>
  <si>
    <t>roura korugovaná pr.110/94mm</t>
  </si>
  <si>
    <t>-1330719564</t>
  </si>
  <si>
    <t>000295011</t>
  </si>
  <si>
    <t>vedení FeZn pr.10mm(0,63kg/m)</t>
  </si>
  <si>
    <t>1357822625</t>
  </si>
  <si>
    <t>000295073</t>
  </si>
  <si>
    <t>svorka pro spojení Rd10/10 v zemi</t>
  </si>
  <si>
    <t>-876128059</t>
  </si>
  <si>
    <t>000295772.1</t>
  </si>
  <si>
    <t>svorka připojovací SP 1šroub nerez</t>
  </si>
  <si>
    <t>1853326778</t>
  </si>
  <si>
    <t>10.342.10</t>
  </si>
  <si>
    <t>Plast.antikoroz.páska š.100 mm 10m</t>
  </si>
  <si>
    <t>1336393882</t>
  </si>
  <si>
    <t>03</t>
  </si>
  <si>
    <t>Materiál zemní + stavební</t>
  </si>
  <si>
    <t>000046134.1</t>
  </si>
  <si>
    <t>beton B13,5</t>
  </si>
  <si>
    <t>2063001266</t>
  </si>
  <si>
    <t>000046456</t>
  </si>
  <si>
    <t>stožárové pouzdro plast SP315/1500</t>
  </si>
  <si>
    <t>927082461</t>
  </si>
  <si>
    <t>000046114.1</t>
  </si>
  <si>
    <t>písek kopaný 0-2mm</t>
  </si>
  <si>
    <t>2051765170</t>
  </si>
  <si>
    <t>000046383</t>
  </si>
  <si>
    <t>výstražná fólie šířka 0,34m</t>
  </si>
  <si>
    <t>58824639</t>
  </si>
  <si>
    <t>281387500</t>
  </si>
  <si>
    <t>000046383.2</t>
  </si>
  <si>
    <t>761520570</t>
  </si>
  <si>
    <t>04</t>
  </si>
  <si>
    <t>Elektromontáže</t>
  </si>
  <si>
    <t>210202103</t>
  </si>
  <si>
    <t>svítidlo LED venkovní na stožár</t>
  </si>
  <si>
    <t>-519989088</t>
  </si>
  <si>
    <t>210204011.1</t>
  </si>
  <si>
    <t>stožár osvětlovací ocelový do 12m</t>
  </si>
  <si>
    <t>-721013391</t>
  </si>
  <si>
    <t>210191561</t>
  </si>
  <si>
    <t>skříň osvětlení RVO /osazení bez ukončení vodičů</t>
  </si>
  <si>
    <t>534861613</t>
  </si>
  <si>
    <t>210120103</t>
  </si>
  <si>
    <t>patrona nožové pojistky do 630A</t>
  </si>
  <si>
    <t>1699166304</t>
  </si>
  <si>
    <t>210204201</t>
  </si>
  <si>
    <t>elektrovýzbroj stožárů pro 1 okruh</t>
  </si>
  <si>
    <t>-1718005332</t>
  </si>
  <si>
    <t>210100101.2</t>
  </si>
  <si>
    <t>ukončení na svorkovnici vodič do 16mm2</t>
  </si>
  <si>
    <t>1938211500</t>
  </si>
  <si>
    <t>403463093</t>
  </si>
  <si>
    <t>210100003</t>
  </si>
  <si>
    <t>ukončení v rozvaděči vč.zapojení vodiče do 16mm2</t>
  </si>
  <si>
    <t>1942062906</t>
  </si>
  <si>
    <t>210810081.1</t>
  </si>
  <si>
    <t>kabel Cu(-1kV CYKY) volně uložený do 3x35/4x25</t>
  </si>
  <si>
    <t>2056823598</t>
  </si>
  <si>
    <t>210810008</t>
  </si>
  <si>
    <t>kabel(-CYKY) volně uložený do 3x6/4x4/7x2,5</t>
  </si>
  <si>
    <t>-17643386</t>
  </si>
  <si>
    <t>210010123</t>
  </si>
  <si>
    <t>trubka plast volně uložená do pr.50mm</t>
  </si>
  <si>
    <t>1090616546</t>
  </si>
  <si>
    <t>210010125</t>
  </si>
  <si>
    <t>trubka plast volně uložená do pr.110mm</t>
  </si>
  <si>
    <t>-1753030196</t>
  </si>
  <si>
    <t>210220022</t>
  </si>
  <si>
    <t>uzemňov.vedení v zemi úplná mtž FeZn pr.8-10mm</t>
  </si>
  <si>
    <t>-1147837926</t>
  </si>
  <si>
    <t>210220301.1</t>
  </si>
  <si>
    <t>svorka hromosvodová do 2 šroubů</t>
  </si>
  <si>
    <t>968714137</t>
  </si>
  <si>
    <t>210220301.3</t>
  </si>
  <si>
    <t>1298028236</t>
  </si>
  <si>
    <t>210220442</t>
  </si>
  <si>
    <t>ochrana zemní svorky plast.páskou</t>
  </si>
  <si>
    <t>64380041</t>
  </si>
  <si>
    <t>05</t>
  </si>
  <si>
    <t>Demontáže</t>
  </si>
  <si>
    <t>210204011</t>
  </si>
  <si>
    <t>stožár osvětlovací ocelový do 12m            /dmtž</t>
  </si>
  <si>
    <t>338601728</t>
  </si>
  <si>
    <t>210204104</t>
  </si>
  <si>
    <t>výložník na stožár 1-ramenný nad 35kg        /dmtž</t>
  </si>
  <si>
    <t>-568585501</t>
  </si>
  <si>
    <t>210202103.1</t>
  </si>
  <si>
    <t>svítidlo výbojkové venkovní na výložník      /dmtž</t>
  </si>
  <si>
    <t>-226053966</t>
  </si>
  <si>
    <t>210204201.1</t>
  </si>
  <si>
    <t>elektrovýzbroj stožárů pro 1 okruh           /dmtž</t>
  </si>
  <si>
    <t>1121309841</t>
  </si>
  <si>
    <t>06</t>
  </si>
  <si>
    <t>460050703</t>
  </si>
  <si>
    <t>výkop jámy do 2m3 pro stožár VO ruční tz.3/ko1.0</t>
  </si>
  <si>
    <t>-479598367</t>
  </si>
  <si>
    <t>460100003</t>
  </si>
  <si>
    <t>pouzdrový základ VO mimo trasu kabelu pr.0,3/1,5m</t>
  </si>
  <si>
    <t>1692839948</t>
  </si>
  <si>
    <t>460600001.2</t>
  </si>
  <si>
    <t>odvoz zeminy do 10km vč.poplatku za skládku</t>
  </si>
  <si>
    <t>-773466349</t>
  </si>
  <si>
    <t>460200163</t>
  </si>
  <si>
    <t>výkop kabel.rýhy šířka 35/hloubka 80cm tz.3/ko1.0</t>
  </si>
  <si>
    <t>-2093292794</t>
  </si>
  <si>
    <t>460420022.1</t>
  </si>
  <si>
    <t>kabelové lože 2x10cm kopaný písek šířka do 65cm</t>
  </si>
  <si>
    <t>300614598</t>
  </si>
  <si>
    <t>460490012.1</t>
  </si>
  <si>
    <t>výstražná fólie šířka nad 30cm</t>
  </si>
  <si>
    <t>-181444947</t>
  </si>
  <si>
    <t>460560163</t>
  </si>
  <si>
    <t>zához kabelové rýhy šířka 35/hloubka 80cm tz.3</t>
  </si>
  <si>
    <t>-2009838084</t>
  </si>
  <si>
    <t>460600001.3</t>
  </si>
  <si>
    <t>-1443296534</t>
  </si>
  <si>
    <t>460620013</t>
  </si>
  <si>
    <t>provizorní úprava terénu třída zeminy 3</t>
  </si>
  <si>
    <t>1127211461</t>
  </si>
  <si>
    <t>460200303</t>
  </si>
  <si>
    <t>výkop kabel.rýhy šířka 50/hloubka 120cm tz.3/ko1.0</t>
  </si>
  <si>
    <t>-1702886386</t>
  </si>
  <si>
    <t>-371482899</t>
  </si>
  <si>
    <t>-1613730761</t>
  </si>
  <si>
    <t>460560303</t>
  </si>
  <si>
    <t>zához kabelové rýhy šířka 50/hloubka 120cm tz.3</t>
  </si>
  <si>
    <t>707818433</t>
  </si>
  <si>
    <t>-1828769705</t>
  </si>
  <si>
    <t>460620013.2</t>
  </si>
  <si>
    <t>-176975480</t>
  </si>
  <si>
    <t>07</t>
  </si>
  <si>
    <t>Ostatní náklady</t>
  </si>
  <si>
    <t>219990011</t>
  </si>
  <si>
    <t>rozebrání stáv.základu VO-oprava-opětov.montáž,vč.materiálu</t>
  </si>
  <si>
    <t>kpl</t>
  </si>
  <si>
    <t>-1377680937</t>
  </si>
  <si>
    <t>0701</t>
  </si>
  <si>
    <t>kompletační činnost</t>
  </si>
  <si>
    <t>1073971</t>
  </si>
  <si>
    <t>0702</t>
  </si>
  <si>
    <t>revize</t>
  </si>
  <si>
    <t>903543811</t>
  </si>
  <si>
    <t>0703</t>
  </si>
  <si>
    <t>doprava dodávek</t>
  </si>
  <si>
    <t>-519848878</t>
  </si>
  <si>
    <t>0704</t>
  </si>
  <si>
    <t>přesun dodávek</t>
  </si>
  <si>
    <t>-100744477</t>
  </si>
  <si>
    <t>0705</t>
  </si>
  <si>
    <t>prořez</t>
  </si>
  <si>
    <t>233885356</t>
  </si>
  <si>
    <t>0706</t>
  </si>
  <si>
    <t>materiál podružný</t>
  </si>
  <si>
    <t>795268579</t>
  </si>
  <si>
    <t>0707</t>
  </si>
  <si>
    <t>PPV pro elektromontáže</t>
  </si>
  <si>
    <t>-71597114</t>
  </si>
  <si>
    <t>0708</t>
  </si>
  <si>
    <t>PPV pro zemní práce</t>
  </si>
  <si>
    <t>2019298325</t>
  </si>
  <si>
    <t>SO 401b - Veřejné osvětlení</t>
  </si>
  <si>
    <t>000530411</t>
  </si>
  <si>
    <t>Svítidlo 20LED 2200lm/15W/3000K,DIM275,CLO,IP66,přep.ochr.,optika DM12</t>
  </si>
  <si>
    <t>139017623</t>
  </si>
  <si>
    <t>000530411.3</t>
  </si>
  <si>
    <t>Svítidlo 20LED 3100lm/20,5W/3000K,DIM275,CLO,IP66,přep.ochr.,optika DW52</t>
  </si>
  <si>
    <t>-2015607119</t>
  </si>
  <si>
    <t>91211111R1</t>
  </si>
  <si>
    <t>Dodávka a montáž automatické parkovací závory dle PD</t>
  </si>
  <si>
    <t>-261603263</t>
  </si>
  <si>
    <t>91211111R2</t>
  </si>
  <si>
    <t>Dodávka a montáž kamery</t>
  </si>
  <si>
    <t>1982094488</t>
  </si>
  <si>
    <t>Poznámka k položce:
konkrétní typ kamery bude určen investorem
předpoklad umístění je na novém stožáru VO</t>
  </si>
  <si>
    <t>000101106</t>
  </si>
  <si>
    <t>kabel CYKY-J 3x2,5</t>
  </si>
  <si>
    <t>1118010568</t>
  </si>
  <si>
    <t>000321500.1</t>
  </si>
  <si>
    <t>roura korugovaná pr.40/32mm</t>
  </si>
  <si>
    <t>-1354428790</t>
  </si>
  <si>
    <t>-1959063466</t>
  </si>
  <si>
    <t>-451416355</t>
  </si>
  <si>
    <t>1819993452</t>
  </si>
  <si>
    <t>-53402443</t>
  </si>
  <si>
    <t>510535410</t>
  </si>
  <si>
    <t>889589514</t>
  </si>
  <si>
    <t>-1749330352</t>
  </si>
  <si>
    <t>550601162</t>
  </si>
  <si>
    <t>1154650083</t>
  </si>
  <si>
    <t>1087510330</t>
  </si>
  <si>
    <t>-934851949</t>
  </si>
  <si>
    <t>1040496566</t>
  </si>
  <si>
    <t>VRNa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</si>
  <si>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</si>
  <si>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</si>
  <si>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</si>
  <si>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</si>
  <si>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</si>
  <si>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</si>
  <si>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</si>
  <si>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010001000</t>
  </si>
  <si>
    <t>…</t>
  </si>
  <si>
    <t>1024</t>
  </si>
  <si>
    <t>-809262090</t>
  </si>
  <si>
    <t>VRN3</t>
  </si>
  <si>
    <t>Zařízení staveniště</t>
  </si>
  <si>
    <t>030001000</t>
  </si>
  <si>
    <t>1973522381</t>
  </si>
  <si>
    <t>VRN4</t>
  </si>
  <si>
    <t>Inženýrská činnost</t>
  </si>
  <si>
    <t>040001000</t>
  </si>
  <si>
    <t>-625731362</t>
  </si>
  <si>
    <t>VRNb - Vedlejší rozpočtové náklady</t>
  </si>
  <si>
    <t>SOUPIS PRACÍ
S VÝKAZEM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</si>
</sst>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48"/>
      <color theme="9"/>
      <name val="Calibri"/>
      <family val="2"/>
      <scheme val="minor"/>
    </font>
    <font>
      <sz val="26"/>
      <color theme="1"/>
      <name val="Calibri"/>
      <family val="2"/>
      <scheme val="minor"/>
    </font>
    <font>
      <sz val="36"/>
      <name val="Calibri"/>
      <family val="2"/>
      <scheme val="minor"/>
    </font>
    <font>
      <u val="single"/>
      <sz val="8"/>
      <color theme="0"/>
      <name val="Arial CE"/>
      <family val="2"/>
    </font>
    <font>
      <sz val="8"/>
      <color theme="0"/>
      <name val="Arial CE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514350</xdr:colOff>
      <xdr:row>10</xdr:row>
      <xdr:rowOff>9525</xdr:rowOff>
    </xdr:to>
    <xdr:sp macro="" textlink="">
      <xdr:nvSpPr>
        <xdr:cNvPr id="2" name="Obdélník 51"/>
        <xdr:cNvSpPr>
          <a:spLocks/>
        </xdr:cNvSpPr>
      </xdr:nvSpPr>
      <xdr:spPr>
        <a:xfrm>
          <a:off x="0" y="0"/>
          <a:ext cx="8258175" cy="1533525"/>
        </a:xfrm>
        <a:custGeom>
          <a:avLst/>
          <a:gdLst>
            <a:gd name="connsiteX0" fmla="*/ 0 w 7312660"/>
            <a:gd name="connsiteY0" fmla="*/ 0 h 1215390"/>
            <a:gd name="connsiteX1" fmla="*/ 7312660 w 7312660"/>
            <a:gd name="connsiteY1" fmla="*/ 0 h 1215390"/>
            <a:gd name="connsiteX2" fmla="*/ 7312660 w 7312660"/>
            <a:gd name="connsiteY2" fmla="*/ 1215390 h 1215390"/>
            <a:gd name="connsiteX3" fmla="*/ 0 w 7312660"/>
            <a:gd name="connsiteY3" fmla="*/ 1215390 h 1215390"/>
            <a:gd name="connsiteX4" fmla="*/ 0 w 7312660"/>
            <a:gd name="connsiteY4" fmla="*/ 0 h 1215390"/>
            <a:gd name="connsiteX0" fmla="*/ 0 w 7312660"/>
            <a:gd name="connsiteY0" fmla="*/ 0 h 1215390"/>
            <a:gd name="connsiteX1" fmla="*/ 7312660 w 7312660"/>
            <a:gd name="connsiteY1" fmla="*/ 0 h 1215390"/>
            <a:gd name="connsiteX2" fmla="*/ 7312660 w 7312660"/>
            <a:gd name="connsiteY2" fmla="*/ 1215390 h 1215390"/>
            <a:gd name="connsiteX3" fmla="*/ 3667125 w 7312660"/>
            <a:gd name="connsiteY3" fmla="*/ 1209675 h 1215390"/>
            <a:gd name="connsiteX4" fmla="*/ 0 w 7312660"/>
            <a:gd name="connsiteY4" fmla="*/ 1215390 h 1215390"/>
            <a:gd name="connsiteX5" fmla="*/ 0 w 7312660"/>
            <a:gd name="connsiteY5" fmla="*/ 0 h 1215390"/>
            <a:gd name="connsiteX0" fmla="*/ 0 w 7312660"/>
            <a:gd name="connsiteY0" fmla="*/ 0 h 1215390"/>
            <a:gd name="connsiteX1" fmla="*/ 7312660 w 7312660"/>
            <a:gd name="connsiteY1" fmla="*/ 0 h 1215390"/>
            <a:gd name="connsiteX2" fmla="*/ 7312660 w 7312660"/>
            <a:gd name="connsiteY2" fmla="*/ 1215390 h 1215390"/>
            <a:gd name="connsiteX3" fmla="*/ 3619500 w 7312660"/>
            <a:gd name="connsiteY3" fmla="*/ 733425 h 1215390"/>
            <a:gd name="connsiteX4" fmla="*/ 0 w 7312660"/>
            <a:gd name="connsiteY4" fmla="*/ 1215390 h 1215390"/>
            <a:gd name="connsiteX5" fmla="*/ 0 w 7312660"/>
            <a:gd name="connsiteY5" fmla="*/ 0 h 1215390"/>
            <a:gd name="connsiteX0" fmla="*/ 0 w 7312660"/>
            <a:gd name="connsiteY0" fmla="*/ 0 h 1215390"/>
            <a:gd name="connsiteX1" fmla="*/ 7312660 w 7312660"/>
            <a:gd name="connsiteY1" fmla="*/ 0 h 1215390"/>
            <a:gd name="connsiteX2" fmla="*/ 7312660 w 7312660"/>
            <a:gd name="connsiteY2" fmla="*/ 1129665 h 1215390"/>
            <a:gd name="connsiteX3" fmla="*/ 3619500 w 7312660"/>
            <a:gd name="connsiteY3" fmla="*/ 733425 h 1215390"/>
            <a:gd name="connsiteX4" fmla="*/ 0 w 7312660"/>
            <a:gd name="connsiteY4" fmla="*/ 1215390 h 1215390"/>
            <a:gd name="connsiteX5" fmla="*/ 0 w 7312660"/>
            <a:gd name="connsiteY5" fmla="*/ 0 h 1215390"/>
            <a:gd name="connsiteX0" fmla="*/ 9525 w 7322185"/>
            <a:gd name="connsiteY0" fmla="*/ 0 h 1129665"/>
            <a:gd name="connsiteX1" fmla="*/ 7322185 w 7322185"/>
            <a:gd name="connsiteY1" fmla="*/ 0 h 1129665"/>
            <a:gd name="connsiteX2" fmla="*/ 7322185 w 7322185"/>
            <a:gd name="connsiteY2" fmla="*/ 1129665 h 1129665"/>
            <a:gd name="connsiteX3" fmla="*/ 3629025 w 7322185"/>
            <a:gd name="connsiteY3" fmla="*/ 733425 h 1129665"/>
            <a:gd name="connsiteX4" fmla="*/ 0 w 7322185"/>
            <a:gd name="connsiteY4" fmla="*/ 1091565 h 1129665"/>
            <a:gd name="connsiteX5" fmla="*/ 9525 w 7322185"/>
            <a:gd name="connsiteY5" fmla="*/ 0 h 1129665"/>
            <a:gd name="connsiteX0" fmla="*/ 0 w 7312660"/>
            <a:gd name="connsiteY0" fmla="*/ 0 h 1129665"/>
            <a:gd name="connsiteX1" fmla="*/ 7312660 w 7312660"/>
            <a:gd name="connsiteY1" fmla="*/ 0 h 1129665"/>
            <a:gd name="connsiteX2" fmla="*/ 7312660 w 7312660"/>
            <a:gd name="connsiteY2" fmla="*/ 1129665 h 1129665"/>
            <a:gd name="connsiteX3" fmla="*/ 3619500 w 7312660"/>
            <a:gd name="connsiteY3" fmla="*/ 733425 h 1129665"/>
            <a:gd name="connsiteX4" fmla="*/ 0 w 7312660"/>
            <a:gd name="connsiteY4" fmla="*/ 1091565 h 1129665"/>
            <a:gd name="connsiteX5" fmla="*/ 0 w 7312660"/>
            <a:gd name="connsiteY5" fmla="*/ 0 h 11296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h="1129665" w="7312660">
              <a:moveTo>
                <a:pt x="0" y="0"/>
              </a:moveTo>
              <a:lnTo>
                <a:pt x="7312660" y="0"/>
              </a:lnTo>
              <a:lnTo>
                <a:pt x="7312660" y="1129665"/>
              </a:lnTo>
              <a:lnTo>
                <a:pt x="3619500" y="733425"/>
              </a:lnTo>
              <a:lnTo>
                <a:pt x="0" y="1091565"/>
              </a:lnTo>
              <a:lnTo>
                <a:pt x="0" y="0"/>
              </a:lnTo>
              <a:close/>
            </a:path>
          </a:pathLst>
        </a:cu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s-CZ" u="sng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514350</xdr:colOff>
      <xdr:row>10</xdr:row>
      <xdr:rowOff>9525</xdr:rowOff>
    </xdr:to>
    <xdr:sp macro="" textlink="">
      <xdr:nvSpPr>
        <xdr:cNvPr id="3" name="Obdélník 2"/>
        <xdr:cNvSpPr/>
      </xdr:nvSpPr>
      <xdr:spPr>
        <a:xfrm>
          <a:off x="0" y="0"/>
          <a:ext cx="8258175" cy="1533525"/>
        </a:xfrm>
        <a:prstGeom prst="rect">
          <a:avLst/>
        </a:prstGeom>
        <a:blipFill>
          <a:blip r:embed="rId2"/>
          <a:srcRect/>
          <a:stretch>
            <a:fillRect r="-7573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s-CZ" u="sng"/>
        </a:p>
      </xdr:txBody>
    </xdr:sp>
    <xdr:clientData/>
  </xdr:twoCellAnchor>
  <xdr:twoCellAnchor editAs="oneCell">
    <xdr:from>
      <xdr:col>4</xdr:col>
      <xdr:colOff>276225</xdr:colOff>
      <xdr:row>74</xdr:row>
      <xdr:rowOff>76200</xdr:rowOff>
    </xdr:from>
    <xdr:to>
      <xdr:col>8</xdr:col>
      <xdr:colOff>257175</xdr:colOff>
      <xdr:row>77</xdr:row>
      <xdr:rowOff>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10744200"/>
          <a:ext cx="24574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3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81</xdr:row>
      <xdr:rowOff>238125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782550"/>
          <a:ext cx="1647825" cy="2381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112</xdr:row>
      <xdr:rowOff>0</xdr:rowOff>
    </xdr:from>
    <xdr:to>
      <xdr:col>9</xdr:col>
      <xdr:colOff>1219200</xdr:colOff>
      <xdr:row>112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9740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48590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109</xdr:row>
      <xdr:rowOff>0</xdr:rowOff>
    </xdr:from>
    <xdr:to>
      <xdr:col>9</xdr:col>
      <xdr:colOff>1219200</xdr:colOff>
      <xdr:row>109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2977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110</xdr:row>
      <xdr:rowOff>0</xdr:rowOff>
    </xdr:from>
    <xdr:to>
      <xdr:col>9</xdr:col>
      <xdr:colOff>1219200</xdr:colOff>
      <xdr:row>110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5928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110</xdr:row>
      <xdr:rowOff>0</xdr:rowOff>
    </xdr:from>
    <xdr:to>
      <xdr:col>9</xdr:col>
      <xdr:colOff>1219200</xdr:colOff>
      <xdr:row>110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5928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3355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81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39675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106</xdr:row>
      <xdr:rowOff>0</xdr:rowOff>
    </xdr:from>
    <xdr:to>
      <xdr:col>9</xdr:col>
      <xdr:colOff>1219200</xdr:colOff>
      <xdr:row>106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335500"/>
          <a:ext cx="1428750" cy="219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C8F0-0D58-4443-B743-329EB3C19A15}">
  <dimension ref="A11:M78"/>
  <sheetViews>
    <sheetView tabSelected="1" workbookViewId="0" topLeftCell="A3">
      <selection activeCell="A75" sqref="A75:M78"/>
    </sheetView>
  </sheetViews>
  <sheetFormatPr defaultColWidth="9.28125" defaultRowHeight="12"/>
  <cols>
    <col min="1" max="1" width="14.00390625" style="0" customWidth="1"/>
  </cols>
  <sheetData>
    <row r="11" spans="1:13" ht="11.25" customHeight="1">
      <c r="A11" s="213" t="s">
        <v>991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3" ht="11.2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3" ht="11.2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</row>
    <row r="14" spans="1:13" ht="11.2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1:13" ht="11.2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1:13" ht="11.25" customHeight="1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</row>
    <row r="17" spans="1:13" ht="11.25" customHeight="1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</row>
    <row r="18" spans="1:13" ht="11.25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1.25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13" ht="11.25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ht="11.25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3" ht="11.25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1.2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</row>
    <row r="24" spans="1:13" ht="11.25" customHeight="1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5" spans="1:13" ht="11.25" customHeight="1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</row>
    <row r="26" spans="1:13" ht="11.2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spans="1:13" ht="11.2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</row>
    <row r="28" spans="1:13" ht="11.2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</row>
    <row r="29" spans="1:13" ht="11.2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</row>
    <row r="30" spans="1:13" ht="11.2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</row>
    <row r="31" spans="1:13" ht="11.2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</row>
    <row r="32" spans="1:13" ht="11.2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</row>
    <row r="33" spans="1:13" ht="11.2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</row>
    <row r="34" spans="1:13" ht="11.2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</row>
    <row r="35" spans="1:13" ht="11.2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</row>
    <row r="36" spans="1:13" ht="11.2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 ht="11.2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 ht="11.2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</row>
    <row r="39" spans="1:13" ht="11.2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</row>
    <row r="40" spans="1:13" ht="11.2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</row>
    <row r="41" spans="1:13" ht="11.25" customHeight="1">
      <c r="A41" s="214" t="s">
        <v>17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ht="11.2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1:13" ht="11.2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1:13" ht="11.25" customHeight="1">
      <c r="A44" s="214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1:13" ht="11.25" customHeight="1">
      <c r="A45" s="214"/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1:13" ht="11.25" customHeight="1">
      <c r="A46" s="214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1:13" ht="11.2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1:13" ht="11.2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1:13" ht="11.25" customHeight="1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1:13" ht="11.25" customHeight="1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1:13" ht="11.25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1.25" customHeight="1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ht="11.25" customHeight="1">
      <c r="A53" s="214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1:13" ht="11.25" customHeight="1">
      <c r="A54" s="214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1:13" ht="11.25" customHeight="1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1.25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1:13" ht="11.25" customHeight="1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1:13" ht="11.25" customHeight="1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</row>
    <row r="59" spans="1:13" ht="11.25" customHeight="1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1:13" ht="11.25" customHeight="1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1:13" ht="11.2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1:13" ht="11.25" customHeight="1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3" ht="11.25" customHeight="1">
      <c r="A63" s="214"/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1:13" ht="11.25" customHeight="1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</row>
    <row r="65" spans="1:13" ht="11.25" customHeight="1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spans="1:13" ht="11.25" customHeight="1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1:13" ht="11.25" customHeight="1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spans="1:13" ht="11.25" customHeight="1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</row>
    <row r="69" spans="1:13" ht="11.25" customHeight="1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</row>
    <row r="70" spans="1:13" ht="11.2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1:13" ht="11.25" customHeight="1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</row>
    <row r="72" spans="1:13" ht="11.25" customHeight="1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</row>
    <row r="73" spans="1:13" ht="11.25" customHeight="1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  <row r="74" spans="1:13" ht="11.25" customHeight="1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</row>
    <row r="75" spans="1:13" ht="11.25" customHeight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</row>
    <row r="76" spans="1:13" ht="11.25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</row>
    <row r="77" spans="1:13" ht="11.25" customHeight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</row>
    <row r="78" spans="1:13" ht="11.2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</row>
  </sheetData>
  <sheetProtection algorithmName="SHA-512" hashValue="fQo/XPL6ZG+kPCOJubtSQF8ljF5Ywh6sPpXkjB9v24sEmYyJ3NGV9Khm0WGNBq4tzcZQQAGm7dHX3XBD1wnjtg==" saltValue="RvwGte60kFI0sRWZ1p9e3Q==" spinCount="100000" sheet="1" objects="1" scenarios="1"/>
  <mergeCells count="3">
    <mergeCell ref="A11:M40"/>
    <mergeCell ref="A41:M74"/>
    <mergeCell ref="A75:M7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193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R5" s="17"/>
      <c r="BE5" s="190" t="s">
        <v>15</v>
      </c>
      <c r="BS5" s="14" t="s">
        <v>6</v>
      </c>
    </row>
    <row r="6" spans="2:71" ht="36.95" customHeight="1">
      <c r="B6" s="17"/>
      <c r="D6" s="23" t="s">
        <v>16</v>
      </c>
      <c r="K6" s="195" t="s">
        <v>17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R6" s="17"/>
      <c r="BE6" s="191"/>
      <c r="BS6" s="14" t="s">
        <v>6</v>
      </c>
    </row>
    <row r="7" spans="2:7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1"/>
      <c r="BS7" s="14" t="s">
        <v>6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91"/>
      <c r="BS8" s="14" t="s">
        <v>6</v>
      </c>
    </row>
    <row r="9" spans="2:71" ht="14.45" customHeight="1">
      <c r="B9" s="17"/>
      <c r="AR9" s="17"/>
      <c r="BE9" s="191"/>
      <c r="BS9" s="14" t="s">
        <v>6</v>
      </c>
    </row>
    <row r="10" spans="2:7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91"/>
      <c r="BS10" s="14" t="s">
        <v>6</v>
      </c>
    </row>
    <row r="11" spans="2:71" ht="18.4" customHeight="1">
      <c r="B11" s="17"/>
      <c r="E11" s="22" t="s">
        <v>27</v>
      </c>
      <c r="AK11" s="24" t="s">
        <v>28</v>
      </c>
      <c r="AN11" s="22" t="s">
        <v>29</v>
      </c>
      <c r="AR11" s="17"/>
      <c r="BE11" s="191"/>
      <c r="BS11" s="14" t="s">
        <v>6</v>
      </c>
    </row>
    <row r="12" spans="2:71" ht="6.95" customHeight="1">
      <c r="B12" s="17"/>
      <c r="AR12" s="17"/>
      <c r="BE12" s="191"/>
      <c r="BS12" s="14" t="s">
        <v>6</v>
      </c>
    </row>
    <row r="13" spans="2:71" ht="12" customHeight="1">
      <c r="B13" s="17"/>
      <c r="D13" s="24" t="s">
        <v>30</v>
      </c>
      <c r="AK13" s="24" t="s">
        <v>25</v>
      </c>
      <c r="AN13" s="26" t="s">
        <v>31</v>
      </c>
      <c r="AR13" s="17"/>
      <c r="BE13" s="191"/>
      <c r="BS13" s="14" t="s">
        <v>6</v>
      </c>
    </row>
    <row r="14" spans="2:71" ht="12.75">
      <c r="B14" s="17"/>
      <c r="E14" s="196" t="s">
        <v>31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24" t="s">
        <v>28</v>
      </c>
      <c r="AN14" s="26" t="s">
        <v>31</v>
      </c>
      <c r="AR14" s="17"/>
      <c r="BE14" s="191"/>
      <c r="BS14" s="14" t="s">
        <v>6</v>
      </c>
    </row>
    <row r="15" spans="2:71" ht="6.95" customHeight="1">
      <c r="B15" s="17"/>
      <c r="AR15" s="17"/>
      <c r="BE15" s="191"/>
      <c r="BS15" s="14" t="s">
        <v>4</v>
      </c>
    </row>
    <row r="16" spans="2:71" ht="12" customHeight="1">
      <c r="B16" s="17"/>
      <c r="D16" s="24" t="s">
        <v>32</v>
      </c>
      <c r="AK16" s="24" t="s">
        <v>25</v>
      </c>
      <c r="AN16" s="22" t="s">
        <v>33</v>
      </c>
      <c r="AR16" s="17"/>
      <c r="BE16" s="191"/>
      <c r="BS16" s="14" t="s">
        <v>4</v>
      </c>
    </row>
    <row r="17" spans="2:71" ht="18.4" customHeight="1">
      <c r="B17" s="17"/>
      <c r="E17" s="22" t="s">
        <v>34</v>
      </c>
      <c r="AK17" s="24" t="s">
        <v>28</v>
      </c>
      <c r="AN17" s="22" t="s">
        <v>35</v>
      </c>
      <c r="AR17" s="17"/>
      <c r="BE17" s="191"/>
      <c r="BS17" s="14" t="s">
        <v>36</v>
      </c>
    </row>
    <row r="18" spans="2:71" ht="6.95" customHeight="1">
      <c r="B18" s="17"/>
      <c r="AR18" s="17"/>
      <c r="BE18" s="191"/>
      <c r="BS18" s="14" t="s">
        <v>6</v>
      </c>
    </row>
    <row r="19" spans="2:71" ht="12" customHeight="1">
      <c r="B19" s="17"/>
      <c r="D19" s="24" t="s">
        <v>37</v>
      </c>
      <c r="AK19" s="24" t="s">
        <v>25</v>
      </c>
      <c r="AN19" s="22" t="s">
        <v>33</v>
      </c>
      <c r="AR19" s="17"/>
      <c r="BE19" s="191"/>
      <c r="BS19" s="14" t="s">
        <v>6</v>
      </c>
    </row>
    <row r="20" spans="2:71" ht="18.4" customHeight="1">
      <c r="B20" s="17"/>
      <c r="E20" s="22" t="s">
        <v>34</v>
      </c>
      <c r="AK20" s="24" t="s">
        <v>28</v>
      </c>
      <c r="AN20" s="22" t="s">
        <v>35</v>
      </c>
      <c r="AR20" s="17"/>
      <c r="BE20" s="191"/>
      <c r="BS20" s="14" t="s">
        <v>36</v>
      </c>
    </row>
    <row r="21" spans="2:57" ht="6.95" customHeight="1">
      <c r="B21" s="17"/>
      <c r="AR21" s="17"/>
      <c r="BE21" s="191"/>
    </row>
    <row r="22" spans="2:57" ht="12" customHeight="1">
      <c r="B22" s="17"/>
      <c r="D22" s="24" t="s">
        <v>38</v>
      </c>
      <c r="AR22" s="17"/>
      <c r="BE22" s="191"/>
    </row>
    <row r="23" spans="2:57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  <c r="BE23" s="191"/>
    </row>
    <row r="24" spans="2:57" ht="6.95" customHeight="1">
      <c r="B24" s="17"/>
      <c r="AR24" s="17"/>
      <c r="BE24" s="191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1"/>
    </row>
    <row r="26" spans="2:57" s="1" customFormat="1" ht="25.9" customHeight="1">
      <c r="B26" s="29"/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9">
        <f>ROUND(AG94,2)</f>
        <v>0</v>
      </c>
      <c r="AL26" s="200"/>
      <c r="AM26" s="200"/>
      <c r="AN26" s="200"/>
      <c r="AO26" s="200"/>
      <c r="AR26" s="29"/>
      <c r="BE26" s="191"/>
    </row>
    <row r="27" spans="2:57" s="1" customFormat="1" ht="6.95" customHeight="1">
      <c r="B27" s="29"/>
      <c r="AR27" s="29"/>
      <c r="BE27" s="191"/>
    </row>
    <row r="28" spans="2:57" s="1" customFormat="1" ht="12.75">
      <c r="B28" s="29"/>
      <c r="L28" s="201" t="s">
        <v>40</v>
      </c>
      <c r="M28" s="201"/>
      <c r="N28" s="201"/>
      <c r="O28" s="201"/>
      <c r="P28" s="201"/>
      <c r="W28" s="201" t="s">
        <v>41</v>
      </c>
      <c r="X28" s="201"/>
      <c r="Y28" s="201"/>
      <c r="Z28" s="201"/>
      <c r="AA28" s="201"/>
      <c r="AB28" s="201"/>
      <c r="AC28" s="201"/>
      <c r="AD28" s="201"/>
      <c r="AE28" s="201"/>
      <c r="AK28" s="201" t="s">
        <v>42</v>
      </c>
      <c r="AL28" s="201"/>
      <c r="AM28" s="201"/>
      <c r="AN28" s="201"/>
      <c r="AO28" s="201"/>
      <c r="AR28" s="29"/>
      <c r="BE28" s="191"/>
    </row>
    <row r="29" spans="2:57" s="2" customFormat="1" ht="14.45" customHeight="1">
      <c r="B29" s="33"/>
      <c r="D29" s="24" t="s">
        <v>43</v>
      </c>
      <c r="F29" s="24" t="s">
        <v>44</v>
      </c>
      <c r="L29" s="204">
        <v>0.21</v>
      </c>
      <c r="M29" s="203"/>
      <c r="N29" s="203"/>
      <c r="O29" s="203"/>
      <c r="P29" s="203"/>
      <c r="W29" s="202">
        <f>ROUND(AZ94,2)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ROUND(AV94,2)</f>
        <v>0</v>
      </c>
      <c r="AL29" s="203"/>
      <c r="AM29" s="203"/>
      <c r="AN29" s="203"/>
      <c r="AO29" s="203"/>
      <c r="AR29" s="33"/>
      <c r="BE29" s="192"/>
    </row>
    <row r="30" spans="2:57" s="2" customFormat="1" ht="14.45" customHeight="1">
      <c r="B30" s="33"/>
      <c r="F30" s="24" t="s">
        <v>45</v>
      </c>
      <c r="L30" s="204">
        <v>0.15</v>
      </c>
      <c r="M30" s="203"/>
      <c r="N30" s="203"/>
      <c r="O30" s="203"/>
      <c r="P30" s="203"/>
      <c r="W30" s="202">
        <f>ROUND(BA94,2)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ROUND(AW94,2)</f>
        <v>0</v>
      </c>
      <c r="AL30" s="203"/>
      <c r="AM30" s="203"/>
      <c r="AN30" s="203"/>
      <c r="AO30" s="203"/>
      <c r="AR30" s="33"/>
      <c r="BE30" s="192"/>
    </row>
    <row r="31" spans="2:57" s="2" customFormat="1" ht="14.45" customHeight="1" hidden="1">
      <c r="B31" s="33"/>
      <c r="F31" s="24" t="s">
        <v>46</v>
      </c>
      <c r="L31" s="204">
        <v>0.21</v>
      </c>
      <c r="M31" s="203"/>
      <c r="N31" s="203"/>
      <c r="O31" s="203"/>
      <c r="P31" s="203"/>
      <c r="W31" s="202">
        <f>ROUND(BB94,2)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3"/>
      <c r="BE31" s="192"/>
    </row>
    <row r="32" spans="2:57" s="2" customFormat="1" ht="14.45" customHeight="1" hidden="1">
      <c r="B32" s="33"/>
      <c r="F32" s="24" t="s">
        <v>47</v>
      </c>
      <c r="L32" s="204">
        <v>0.15</v>
      </c>
      <c r="M32" s="203"/>
      <c r="N32" s="203"/>
      <c r="O32" s="203"/>
      <c r="P32" s="203"/>
      <c r="W32" s="202">
        <f>ROUND(BC94,2)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3"/>
      <c r="BE32" s="192"/>
    </row>
    <row r="33" spans="2:57" s="2" customFormat="1" ht="14.45" customHeight="1" hidden="1">
      <c r="B33" s="33"/>
      <c r="F33" s="24" t="s">
        <v>48</v>
      </c>
      <c r="L33" s="204">
        <v>0</v>
      </c>
      <c r="M33" s="203"/>
      <c r="N33" s="203"/>
      <c r="O33" s="203"/>
      <c r="P33" s="203"/>
      <c r="W33" s="202">
        <f>ROUND(BD94,2)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3"/>
      <c r="BE33" s="192"/>
    </row>
    <row r="34" spans="2:57" s="1" customFormat="1" ht="6.95" customHeight="1">
      <c r="B34" s="29"/>
      <c r="AR34" s="29"/>
      <c r="BE34" s="191"/>
    </row>
    <row r="35" spans="2:44" s="1" customFormat="1" ht="25.9" customHeight="1">
      <c r="B35" s="29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208" t="s">
        <v>51</v>
      </c>
      <c r="Y35" s="206"/>
      <c r="Z35" s="206"/>
      <c r="AA35" s="206"/>
      <c r="AB35" s="206"/>
      <c r="AC35" s="36"/>
      <c r="AD35" s="36"/>
      <c r="AE35" s="36"/>
      <c r="AF35" s="36"/>
      <c r="AG35" s="36"/>
      <c r="AH35" s="36"/>
      <c r="AI35" s="36"/>
      <c r="AJ35" s="36"/>
      <c r="AK35" s="205">
        <f>SUM(AK26:AK33)</f>
        <v>0</v>
      </c>
      <c r="AL35" s="206"/>
      <c r="AM35" s="206"/>
      <c r="AN35" s="206"/>
      <c r="AO35" s="207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52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53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2:44" s="1" customFormat="1" ht="12.75">
      <c r="B60" s="29"/>
      <c r="D60" s="4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54</v>
      </c>
      <c r="AI60" s="31"/>
      <c r="AJ60" s="31"/>
      <c r="AK60" s="31"/>
      <c r="AL60" s="31"/>
      <c r="AM60" s="40" t="s">
        <v>55</v>
      </c>
      <c r="AN60" s="31"/>
      <c r="AO60" s="31"/>
      <c r="AR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2:44" s="1" customFormat="1" ht="12.75">
      <c r="B64" s="29"/>
      <c r="D64" s="38" t="s">
        <v>56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57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2:44" s="1" customFormat="1" ht="12.75">
      <c r="B75" s="29"/>
      <c r="D75" s="40" t="s">
        <v>54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54</v>
      </c>
      <c r="AI75" s="31"/>
      <c r="AJ75" s="31"/>
      <c r="AK75" s="31"/>
      <c r="AL75" s="31"/>
      <c r="AM75" s="40" t="s">
        <v>55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58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P412021</v>
      </c>
      <c r="AR84" s="45"/>
    </row>
    <row r="85" spans="2:44" s="4" customFormat="1" ht="36.95" customHeight="1">
      <c r="B85" s="46"/>
      <c r="C85" s="47" t="s">
        <v>16</v>
      </c>
      <c r="L85" s="171" t="str">
        <f>K6</f>
        <v>Parkoviště v ulici Sokolovská u Herby, Sokolov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20</v>
      </c>
      <c r="L87" s="48" t="str">
        <f>IF(K8="","",K8)</f>
        <v>Sokolov</v>
      </c>
      <c r="AI87" s="24" t="s">
        <v>22</v>
      </c>
      <c r="AM87" s="173" t="str">
        <f>IF(AN8="","",AN8)</f>
        <v>7. 7. 2022</v>
      </c>
      <c r="AN87" s="173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24</v>
      </c>
      <c r="L89" s="3" t="str">
        <f>IF(E11="","",E11)</f>
        <v>Město Sokolov</v>
      </c>
      <c r="AI89" s="24" t="s">
        <v>32</v>
      </c>
      <c r="AM89" s="174" t="str">
        <f>IF(E17="","",E17)</f>
        <v>GEOprojectKV s.r.o.</v>
      </c>
      <c r="AN89" s="175"/>
      <c r="AO89" s="175"/>
      <c r="AP89" s="175"/>
      <c r="AR89" s="29"/>
      <c r="AS89" s="176" t="s">
        <v>59</v>
      </c>
      <c r="AT89" s="177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30</v>
      </c>
      <c r="L90" s="3" t="str">
        <f>IF(E14="Vyplň údaj","",E14)</f>
        <v/>
      </c>
      <c r="AI90" s="24" t="s">
        <v>37</v>
      </c>
      <c r="AM90" s="174" t="str">
        <f>IF(E20="","",E20)</f>
        <v>GEOprojectKV s.r.o.</v>
      </c>
      <c r="AN90" s="175"/>
      <c r="AO90" s="175"/>
      <c r="AP90" s="175"/>
      <c r="AR90" s="29"/>
      <c r="AS90" s="178"/>
      <c r="AT90" s="179"/>
      <c r="BD90" s="53"/>
    </row>
    <row r="91" spans="2:56" s="1" customFormat="1" ht="10.9" customHeight="1">
      <c r="B91" s="29"/>
      <c r="AR91" s="29"/>
      <c r="AS91" s="178"/>
      <c r="AT91" s="179"/>
      <c r="BD91" s="53"/>
    </row>
    <row r="92" spans="2:56" s="1" customFormat="1" ht="29.25" customHeight="1">
      <c r="B92" s="29"/>
      <c r="C92" s="180" t="s">
        <v>60</v>
      </c>
      <c r="D92" s="181"/>
      <c r="E92" s="181"/>
      <c r="F92" s="181"/>
      <c r="G92" s="181"/>
      <c r="H92" s="54"/>
      <c r="I92" s="183" t="s">
        <v>61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2" t="s">
        <v>62</v>
      </c>
      <c r="AH92" s="181"/>
      <c r="AI92" s="181"/>
      <c r="AJ92" s="181"/>
      <c r="AK92" s="181"/>
      <c r="AL92" s="181"/>
      <c r="AM92" s="181"/>
      <c r="AN92" s="183" t="s">
        <v>63</v>
      </c>
      <c r="AO92" s="181"/>
      <c r="AP92" s="184"/>
      <c r="AQ92" s="55" t="s">
        <v>64</v>
      </c>
      <c r="AR92" s="29"/>
      <c r="AS92" s="56" t="s">
        <v>65</v>
      </c>
      <c r="AT92" s="57" t="s">
        <v>66</v>
      </c>
      <c r="AU92" s="57" t="s">
        <v>67</v>
      </c>
      <c r="AV92" s="57" t="s">
        <v>68</v>
      </c>
      <c r="AW92" s="57" t="s">
        <v>69</v>
      </c>
      <c r="AX92" s="57" t="s">
        <v>70</v>
      </c>
      <c r="AY92" s="57" t="s">
        <v>71</v>
      </c>
      <c r="AZ92" s="57" t="s">
        <v>72</v>
      </c>
      <c r="BA92" s="57" t="s">
        <v>73</v>
      </c>
      <c r="BB92" s="57" t="s">
        <v>74</v>
      </c>
      <c r="BC92" s="57" t="s">
        <v>75</v>
      </c>
      <c r="BD92" s="58" t="s">
        <v>76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8">
        <f>ROUND(SUM(AG95:AG100),2)</f>
        <v>0</v>
      </c>
      <c r="AH94" s="188"/>
      <c r="AI94" s="188"/>
      <c r="AJ94" s="188"/>
      <c r="AK94" s="188"/>
      <c r="AL94" s="188"/>
      <c r="AM94" s="188"/>
      <c r="AN94" s="189">
        <f aca="true" t="shared" si="0" ref="AN94:AN100">SUM(AG94,AT94)</f>
        <v>0</v>
      </c>
      <c r="AO94" s="189"/>
      <c r="AP94" s="189"/>
      <c r="AQ94" s="64" t="s">
        <v>1</v>
      </c>
      <c r="AR94" s="60"/>
      <c r="AS94" s="65">
        <f>ROUND(SUM(AS95:AS100),2)</f>
        <v>0</v>
      </c>
      <c r="AT94" s="66">
        <f aca="true" t="shared" si="1" ref="AT94:AT100">ROUND(SUM(AV94:AW94),2)</f>
        <v>0</v>
      </c>
      <c r="AU94" s="67">
        <f>ROUND(SUM(AU95:AU100),5)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ROUND(SUM(AZ95:AZ100),2)</f>
        <v>0</v>
      </c>
      <c r="BA94" s="66">
        <f>ROUND(SUM(BA95:BA100),2)</f>
        <v>0</v>
      </c>
      <c r="BB94" s="66">
        <f>ROUND(SUM(BB95:BB100),2)</f>
        <v>0</v>
      </c>
      <c r="BC94" s="66">
        <f>ROUND(SUM(BC95:BC100),2)</f>
        <v>0</v>
      </c>
      <c r="BD94" s="68">
        <f>ROUND(SUM(BD95:BD100),2)</f>
        <v>0</v>
      </c>
      <c r="BS94" s="69" t="s">
        <v>78</v>
      </c>
      <c r="BT94" s="69" t="s">
        <v>79</v>
      </c>
      <c r="BU94" s="70" t="s">
        <v>80</v>
      </c>
      <c r="BV94" s="69" t="s">
        <v>81</v>
      </c>
      <c r="BW94" s="69" t="s">
        <v>5</v>
      </c>
      <c r="BX94" s="69" t="s">
        <v>82</v>
      </c>
      <c r="CL94" s="69" t="s">
        <v>1</v>
      </c>
    </row>
    <row r="95" spans="1:91" s="6" customFormat="1" ht="24.75" customHeight="1">
      <c r="A95" s="71" t="s">
        <v>83</v>
      </c>
      <c r="B95" s="72"/>
      <c r="C95" s="73"/>
      <c r="D95" s="185" t="s">
        <v>84</v>
      </c>
      <c r="E95" s="185"/>
      <c r="F95" s="185"/>
      <c r="G95" s="185"/>
      <c r="H95" s="185"/>
      <c r="I95" s="74"/>
      <c r="J95" s="185" t="s">
        <v>85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6">
        <f>'SO 101a - Komunikace a zp...'!J30</f>
        <v>0</v>
      </c>
      <c r="AH95" s="187"/>
      <c r="AI95" s="187"/>
      <c r="AJ95" s="187"/>
      <c r="AK95" s="187"/>
      <c r="AL95" s="187"/>
      <c r="AM95" s="187"/>
      <c r="AN95" s="186">
        <f t="shared" si="0"/>
        <v>0</v>
      </c>
      <c r="AO95" s="187"/>
      <c r="AP95" s="187"/>
      <c r="AQ95" s="75" t="s">
        <v>86</v>
      </c>
      <c r="AR95" s="72"/>
      <c r="AS95" s="76">
        <v>0</v>
      </c>
      <c r="AT95" s="77">
        <f t="shared" si="1"/>
        <v>0</v>
      </c>
      <c r="AU95" s="78">
        <f>'SO 101a - Komunikace a zp...'!P126</f>
        <v>0</v>
      </c>
      <c r="AV95" s="77">
        <f>'SO 101a - Komunikace a zp...'!J33</f>
        <v>0</v>
      </c>
      <c r="AW95" s="77">
        <f>'SO 101a - Komunikace a zp...'!J34</f>
        <v>0</v>
      </c>
      <c r="AX95" s="77">
        <f>'SO 101a - Komunikace a zp...'!J35</f>
        <v>0</v>
      </c>
      <c r="AY95" s="77">
        <f>'SO 101a - Komunikace a zp...'!J36</f>
        <v>0</v>
      </c>
      <c r="AZ95" s="77">
        <f>'SO 101a - Komunikace a zp...'!F33</f>
        <v>0</v>
      </c>
      <c r="BA95" s="77">
        <f>'SO 101a - Komunikace a zp...'!F34</f>
        <v>0</v>
      </c>
      <c r="BB95" s="77">
        <f>'SO 101a - Komunikace a zp...'!F35</f>
        <v>0</v>
      </c>
      <c r="BC95" s="77">
        <f>'SO 101a - Komunikace a zp...'!F36</f>
        <v>0</v>
      </c>
      <c r="BD95" s="79">
        <f>'SO 101a - Komunikace a zp...'!F37</f>
        <v>0</v>
      </c>
      <c r="BT95" s="80" t="s">
        <v>87</v>
      </c>
      <c r="BV95" s="80" t="s">
        <v>81</v>
      </c>
      <c r="BW95" s="80" t="s">
        <v>88</v>
      </c>
      <c r="BX95" s="80" t="s">
        <v>5</v>
      </c>
      <c r="CL95" s="80" t="s">
        <v>1</v>
      </c>
      <c r="CM95" s="80" t="s">
        <v>89</v>
      </c>
    </row>
    <row r="96" spans="1:91" s="6" customFormat="1" ht="24.75" customHeight="1">
      <c r="A96" s="71" t="s">
        <v>83</v>
      </c>
      <c r="B96" s="72"/>
      <c r="C96" s="73"/>
      <c r="D96" s="185" t="s">
        <v>90</v>
      </c>
      <c r="E96" s="185"/>
      <c r="F96" s="185"/>
      <c r="G96" s="185"/>
      <c r="H96" s="185"/>
      <c r="I96" s="74"/>
      <c r="J96" s="185" t="s">
        <v>85</v>
      </c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6">
        <f>'SO 101b - Komunikace a zp...'!J30</f>
        <v>0</v>
      </c>
      <c r="AH96" s="187"/>
      <c r="AI96" s="187"/>
      <c r="AJ96" s="187"/>
      <c r="AK96" s="187"/>
      <c r="AL96" s="187"/>
      <c r="AM96" s="187"/>
      <c r="AN96" s="186">
        <f t="shared" si="0"/>
        <v>0</v>
      </c>
      <c r="AO96" s="187"/>
      <c r="AP96" s="187"/>
      <c r="AQ96" s="75" t="s">
        <v>86</v>
      </c>
      <c r="AR96" s="72"/>
      <c r="AS96" s="76">
        <v>0</v>
      </c>
      <c r="AT96" s="77">
        <f t="shared" si="1"/>
        <v>0</v>
      </c>
      <c r="AU96" s="78">
        <f>'SO 101b - Komunikace a zp...'!P123</f>
        <v>0</v>
      </c>
      <c r="AV96" s="77">
        <f>'SO 101b - Komunikace a zp...'!J33</f>
        <v>0</v>
      </c>
      <c r="AW96" s="77">
        <f>'SO 101b - Komunikace a zp...'!J34</f>
        <v>0</v>
      </c>
      <c r="AX96" s="77">
        <f>'SO 101b - Komunikace a zp...'!J35</f>
        <v>0</v>
      </c>
      <c r="AY96" s="77">
        <f>'SO 101b - Komunikace a zp...'!J36</f>
        <v>0</v>
      </c>
      <c r="AZ96" s="77">
        <f>'SO 101b - Komunikace a zp...'!F33</f>
        <v>0</v>
      </c>
      <c r="BA96" s="77">
        <f>'SO 101b - Komunikace a zp...'!F34</f>
        <v>0</v>
      </c>
      <c r="BB96" s="77">
        <f>'SO 101b - Komunikace a zp...'!F35</f>
        <v>0</v>
      </c>
      <c r="BC96" s="77">
        <f>'SO 101b - Komunikace a zp...'!F36</f>
        <v>0</v>
      </c>
      <c r="BD96" s="79">
        <f>'SO 101b - Komunikace a zp...'!F37</f>
        <v>0</v>
      </c>
      <c r="BT96" s="80" t="s">
        <v>87</v>
      </c>
      <c r="BV96" s="80" t="s">
        <v>81</v>
      </c>
      <c r="BW96" s="80" t="s">
        <v>91</v>
      </c>
      <c r="BX96" s="80" t="s">
        <v>5</v>
      </c>
      <c r="CL96" s="80" t="s">
        <v>1</v>
      </c>
      <c r="CM96" s="80" t="s">
        <v>89</v>
      </c>
    </row>
    <row r="97" spans="1:91" s="6" customFormat="1" ht="24.75" customHeight="1">
      <c r="A97" s="71" t="s">
        <v>83</v>
      </c>
      <c r="B97" s="72"/>
      <c r="C97" s="73"/>
      <c r="D97" s="185" t="s">
        <v>92</v>
      </c>
      <c r="E97" s="185"/>
      <c r="F97" s="185"/>
      <c r="G97" s="185"/>
      <c r="H97" s="185"/>
      <c r="I97" s="74"/>
      <c r="J97" s="185" t="s">
        <v>93</v>
      </c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6">
        <f>'SO 401a - Veřejné osvětlení'!J30</f>
        <v>0</v>
      </c>
      <c r="AH97" s="187"/>
      <c r="AI97" s="187"/>
      <c r="AJ97" s="187"/>
      <c r="AK97" s="187"/>
      <c r="AL97" s="187"/>
      <c r="AM97" s="187"/>
      <c r="AN97" s="186">
        <f t="shared" si="0"/>
        <v>0</v>
      </c>
      <c r="AO97" s="187"/>
      <c r="AP97" s="187"/>
      <c r="AQ97" s="75" t="s">
        <v>86</v>
      </c>
      <c r="AR97" s="72"/>
      <c r="AS97" s="76">
        <v>0</v>
      </c>
      <c r="AT97" s="77">
        <f t="shared" si="1"/>
        <v>0</v>
      </c>
      <c r="AU97" s="78">
        <f>'SO 401a - Veřejné osvětlení'!P124</f>
        <v>0</v>
      </c>
      <c r="AV97" s="77">
        <f>'SO 401a - Veřejné osvětlení'!J33</f>
        <v>0</v>
      </c>
      <c r="AW97" s="77">
        <f>'SO 401a - Veřejné osvětlení'!J34</f>
        <v>0</v>
      </c>
      <c r="AX97" s="77">
        <f>'SO 401a - Veřejné osvětlení'!J35</f>
        <v>0</v>
      </c>
      <c r="AY97" s="77">
        <f>'SO 401a - Veřejné osvětlení'!J36</f>
        <v>0</v>
      </c>
      <c r="AZ97" s="77">
        <f>'SO 401a - Veřejné osvětlení'!F33</f>
        <v>0</v>
      </c>
      <c r="BA97" s="77">
        <f>'SO 401a - Veřejné osvětlení'!F34</f>
        <v>0</v>
      </c>
      <c r="BB97" s="77">
        <f>'SO 401a - Veřejné osvětlení'!F35</f>
        <v>0</v>
      </c>
      <c r="BC97" s="77">
        <f>'SO 401a - Veřejné osvětlení'!F36</f>
        <v>0</v>
      </c>
      <c r="BD97" s="79">
        <f>'SO 401a - Veřejné osvětlení'!F37</f>
        <v>0</v>
      </c>
      <c r="BT97" s="80" t="s">
        <v>87</v>
      </c>
      <c r="BV97" s="80" t="s">
        <v>81</v>
      </c>
      <c r="BW97" s="80" t="s">
        <v>94</v>
      </c>
      <c r="BX97" s="80" t="s">
        <v>5</v>
      </c>
      <c r="CL97" s="80" t="s">
        <v>1</v>
      </c>
      <c r="CM97" s="80" t="s">
        <v>89</v>
      </c>
    </row>
    <row r="98" spans="1:91" s="6" customFormat="1" ht="24.75" customHeight="1">
      <c r="A98" s="71" t="s">
        <v>83</v>
      </c>
      <c r="B98" s="72"/>
      <c r="C98" s="73"/>
      <c r="D98" s="185" t="s">
        <v>95</v>
      </c>
      <c r="E98" s="185"/>
      <c r="F98" s="185"/>
      <c r="G98" s="185"/>
      <c r="H98" s="185"/>
      <c r="I98" s="74"/>
      <c r="J98" s="185" t="s">
        <v>93</v>
      </c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6">
        <f>'SO 401b - Veřejné osvětlení'!J30</f>
        <v>0</v>
      </c>
      <c r="AH98" s="187"/>
      <c r="AI98" s="187"/>
      <c r="AJ98" s="187"/>
      <c r="AK98" s="187"/>
      <c r="AL98" s="187"/>
      <c r="AM98" s="187"/>
      <c r="AN98" s="186">
        <f t="shared" si="0"/>
        <v>0</v>
      </c>
      <c r="AO98" s="187"/>
      <c r="AP98" s="187"/>
      <c r="AQ98" s="75" t="s">
        <v>86</v>
      </c>
      <c r="AR98" s="72"/>
      <c r="AS98" s="76">
        <v>0</v>
      </c>
      <c r="AT98" s="77">
        <f t="shared" si="1"/>
        <v>0</v>
      </c>
      <c r="AU98" s="78">
        <f>'SO 401b - Veřejné osvětlení'!P124</f>
        <v>0</v>
      </c>
      <c r="AV98" s="77">
        <f>'SO 401b - Veřejné osvětlení'!J33</f>
        <v>0</v>
      </c>
      <c r="AW98" s="77">
        <f>'SO 401b - Veřejné osvětlení'!J34</f>
        <v>0</v>
      </c>
      <c r="AX98" s="77">
        <f>'SO 401b - Veřejné osvětlení'!J35</f>
        <v>0</v>
      </c>
      <c r="AY98" s="77">
        <f>'SO 401b - Veřejné osvětlení'!J36</f>
        <v>0</v>
      </c>
      <c r="AZ98" s="77">
        <f>'SO 401b - Veřejné osvětlení'!F33</f>
        <v>0</v>
      </c>
      <c r="BA98" s="77">
        <f>'SO 401b - Veřejné osvětlení'!F34</f>
        <v>0</v>
      </c>
      <c r="BB98" s="77">
        <f>'SO 401b - Veřejné osvětlení'!F35</f>
        <v>0</v>
      </c>
      <c r="BC98" s="77">
        <f>'SO 401b - Veřejné osvětlení'!F36</f>
        <v>0</v>
      </c>
      <c r="BD98" s="79">
        <f>'SO 401b - Veřejné osvětlení'!F37</f>
        <v>0</v>
      </c>
      <c r="BT98" s="80" t="s">
        <v>87</v>
      </c>
      <c r="BV98" s="80" t="s">
        <v>81</v>
      </c>
      <c r="BW98" s="80" t="s">
        <v>96</v>
      </c>
      <c r="BX98" s="80" t="s">
        <v>5</v>
      </c>
      <c r="CL98" s="80" t="s">
        <v>1</v>
      </c>
      <c r="CM98" s="80" t="s">
        <v>89</v>
      </c>
    </row>
    <row r="99" spans="1:91" s="6" customFormat="1" ht="16.5" customHeight="1">
      <c r="A99" s="71" t="s">
        <v>83</v>
      </c>
      <c r="B99" s="72"/>
      <c r="C99" s="73"/>
      <c r="D99" s="185" t="s">
        <v>97</v>
      </c>
      <c r="E99" s="185"/>
      <c r="F99" s="185"/>
      <c r="G99" s="185"/>
      <c r="H99" s="185"/>
      <c r="I99" s="74"/>
      <c r="J99" s="185" t="s">
        <v>98</v>
      </c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6">
        <f>'VRNa - Vedlejší rozpočtov...'!J30</f>
        <v>0</v>
      </c>
      <c r="AH99" s="187"/>
      <c r="AI99" s="187"/>
      <c r="AJ99" s="187"/>
      <c r="AK99" s="187"/>
      <c r="AL99" s="187"/>
      <c r="AM99" s="187"/>
      <c r="AN99" s="186">
        <f t="shared" si="0"/>
        <v>0</v>
      </c>
      <c r="AO99" s="187"/>
      <c r="AP99" s="187"/>
      <c r="AQ99" s="75" t="s">
        <v>86</v>
      </c>
      <c r="AR99" s="72"/>
      <c r="AS99" s="76">
        <v>0</v>
      </c>
      <c r="AT99" s="77">
        <f t="shared" si="1"/>
        <v>0</v>
      </c>
      <c r="AU99" s="78">
        <f>'VRNa - Vedlejší rozpočtov...'!P120</f>
        <v>0</v>
      </c>
      <c r="AV99" s="77">
        <f>'VRNa - Vedlejší rozpočtov...'!J33</f>
        <v>0</v>
      </c>
      <c r="AW99" s="77">
        <f>'VRNa - Vedlejší rozpočtov...'!J34</f>
        <v>0</v>
      </c>
      <c r="AX99" s="77">
        <f>'VRNa - Vedlejší rozpočtov...'!J35</f>
        <v>0</v>
      </c>
      <c r="AY99" s="77">
        <f>'VRNa - Vedlejší rozpočtov...'!J36</f>
        <v>0</v>
      </c>
      <c r="AZ99" s="77">
        <f>'VRNa - Vedlejší rozpočtov...'!F33</f>
        <v>0</v>
      </c>
      <c r="BA99" s="77">
        <f>'VRNa - Vedlejší rozpočtov...'!F34</f>
        <v>0</v>
      </c>
      <c r="BB99" s="77">
        <f>'VRNa - Vedlejší rozpočtov...'!F35</f>
        <v>0</v>
      </c>
      <c r="BC99" s="77">
        <f>'VRNa - Vedlejší rozpočtov...'!F36</f>
        <v>0</v>
      </c>
      <c r="BD99" s="79">
        <f>'VRNa - Vedlejší rozpočtov...'!F37</f>
        <v>0</v>
      </c>
      <c r="BT99" s="80" t="s">
        <v>87</v>
      </c>
      <c r="BV99" s="80" t="s">
        <v>81</v>
      </c>
      <c r="BW99" s="80" t="s">
        <v>99</v>
      </c>
      <c r="BX99" s="80" t="s">
        <v>5</v>
      </c>
      <c r="CL99" s="80" t="s">
        <v>1</v>
      </c>
      <c r="CM99" s="80" t="s">
        <v>89</v>
      </c>
    </row>
    <row r="100" spans="1:91" s="6" customFormat="1" ht="16.5" customHeight="1">
      <c r="A100" s="71" t="s">
        <v>83</v>
      </c>
      <c r="B100" s="72"/>
      <c r="C100" s="73"/>
      <c r="D100" s="185" t="s">
        <v>100</v>
      </c>
      <c r="E100" s="185"/>
      <c r="F100" s="185"/>
      <c r="G100" s="185"/>
      <c r="H100" s="185"/>
      <c r="I100" s="74"/>
      <c r="J100" s="185" t="s">
        <v>98</v>
      </c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6">
        <f>'VRNb - Vedlejší rozpočtov...'!J30</f>
        <v>0</v>
      </c>
      <c r="AH100" s="187"/>
      <c r="AI100" s="187"/>
      <c r="AJ100" s="187"/>
      <c r="AK100" s="187"/>
      <c r="AL100" s="187"/>
      <c r="AM100" s="187"/>
      <c r="AN100" s="186">
        <f t="shared" si="0"/>
        <v>0</v>
      </c>
      <c r="AO100" s="187"/>
      <c r="AP100" s="187"/>
      <c r="AQ100" s="75" t="s">
        <v>86</v>
      </c>
      <c r="AR100" s="72"/>
      <c r="AS100" s="81">
        <v>0</v>
      </c>
      <c r="AT100" s="82">
        <f t="shared" si="1"/>
        <v>0</v>
      </c>
      <c r="AU100" s="83">
        <f>'VRNb - Vedlejší rozpočtov...'!P120</f>
        <v>0</v>
      </c>
      <c r="AV100" s="82">
        <f>'VRNb - Vedlejší rozpočtov...'!J33</f>
        <v>0</v>
      </c>
      <c r="AW100" s="82">
        <f>'VRNb - Vedlejší rozpočtov...'!J34</f>
        <v>0</v>
      </c>
      <c r="AX100" s="82">
        <f>'VRNb - Vedlejší rozpočtov...'!J35</f>
        <v>0</v>
      </c>
      <c r="AY100" s="82">
        <f>'VRNb - Vedlejší rozpočtov...'!J36</f>
        <v>0</v>
      </c>
      <c r="AZ100" s="82">
        <f>'VRNb - Vedlejší rozpočtov...'!F33</f>
        <v>0</v>
      </c>
      <c r="BA100" s="82">
        <f>'VRNb - Vedlejší rozpočtov...'!F34</f>
        <v>0</v>
      </c>
      <c r="BB100" s="82">
        <f>'VRNb - Vedlejší rozpočtov...'!F35</f>
        <v>0</v>
      </c>
      <c r="BC100" s="82">
        <f>'VRNb - Vedlejší rozpočtov...'!F36</f>
        <v>0</v>
      </c>
      <c r="BD100" s="84">
        <f>'VRNb - Vedlejší rozpočtov...'!F37</f>
        <v>0</v>
      </c>
      <c r="BT100" s="80" t="s">
        <v>87</v>
      </c>
      <c r="BV100" s="80" t="s">
        <v>81</v>
      </c>
      <c r="BW100" s="80" t="s">
        <v>101</v>
      </c>
      <c r="BX100" s="80" t="s">
        <v>5</v>
      </c>
      <c r="CL100" s="80" t="s">
        <v>1</v>
      </c>
      <c r="CM100" s="80" t="s">
        <v>89</v>
      </c>
    </row>
    <row r="101" spans="2:44" s="1" customFormat="1" ht="30" customHeight="1">
      <c r="B101" s="29"/>
      <c r="AR101" s="29"/>
    </row>
    <row r="102" spans="2:44" s="1" customFormat="1" ht="6.9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29"/>
    </row>
  </sheetData>
  <sheetProtection algorithmName="SHA-512" hashValue="rglvK5ddX7enUQoD9xkGbt56tGjGQ2SXHSKVBIMasRM2Rf7iHjeNjumV7I7KH68MKqYd5JYuIbVGq+jYfVW/jA==" saltValue="2GnmElXNLnfM+hbuUB/HjkGvEKzVdR7cApABeHJ6HlFVOBbsor0yn5J1ctxLe7zH3/LQqZD7Gc0h+iPGHPkYVw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101a - Komunikace a zp...'!C2" display="/"/>
    <hyperlink ref="A96" location="'SO 101b - Komunikace a zp...'!C2" display="/"/>
    <hyperlink ref="A97" location="'SO 401a - Veřejné osvětlení'!C2" display="/"/>
    <hyperlink ref="A98" location="'SO 401b - Veřejné osvětlení'!C2" display="/"/>
    <hyperlink ref="A99" location="'VRNa - Vedlejší rozpočtov...'!C2" display="/"/>
    <hyperlink ref="A100" location="'VRNb - Vedlejší rozpoč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104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91.25" customHeight="1">
      <c r="B27" s="86"/>
      <c r="E27" s="198" t="s">
        <v>105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ROUND((SUM(BE126:BE279)),2)</f>
        <v>0</v>
      </c>
      <c r="I33" s="89">
        <v>0.21</v>
      </c>
      <c r="J33" s="88">
        <f>ROUND(((SUM(BE126:BE279))*I33),2)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ROUND((SUM(BF126:BF279)),2)</f>
        <v>0</v>
      </c>
      <c r="I34" s="89">
        <v>0.15</v>
      </c>
      <c r="J34" s="88">
        <f>ROUND(((SUM(BF126:BF279))*I34),2)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ROUND((SUM(BG126:BG279)),2)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ROUND((SUM(BH126:BH279)),2)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ROUND((SUM(BI126:BI279)),2)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SO 101a - Komunikace a zpevněné plochy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GEOprojectKV s.r.o.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J126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111</v>
      </c>
      <c r="E97" s="103"/>
      <c r="F97" s="103"/>
      <c r="G97" s="103"/>
      <c r="H97" s="103"/>
      <c r="I97" s="103"/>
      <c r="J97" s="104">
        <f>J127</f>
        <v>0</v>
      </c>
      <c r="L97" s="101"/>
    </row>
    <row r="98" spans="2:12" s="9" customFormat="1" ht="19.9" customHeight="1">
      <c r="B98" s="105"/>
      <c r="D98" s="106" t="s">
        <v>112</v>
      </c>
      <c r="E98" s="107"/>
      <c r="F98" s="107"/>
      <c r="G98" s="107"/>
      <c r="H98" s="107"/>
      <c r="I98" s="107"/>
      <c r="J98" s="108">
        <f>J128</f>
        <v>0</v>
      </c>
      <c r="L98" s="105"/>
    </row>
    <row r="99" spans="2:12" s="9" customFormat="1" ht="19.9" customHeight="1">
      <c r="B99" s="105"/>
      <c r="D99" s="106" t="s">
        <v>113</v>
      </c>
      <c r="E99" s="107"/>
      <c r="F99" s="107"/>
      <c r="G99" s="107"/>
      <c r="H99" s="107"/>
      <c r="I99" s="107"/>
      <c r="J99" s="108">
        <f>J162</f>
        <v>0</v>
      </c>
      <c r="L99" s="105"/>
    </row>
    <row r="100" spans="2:12" s="9" customFormat="1" ht="19.9" customHeight="1">
      <c r="B100" s="105"/>
      <c r="D100" s="106" t="s">
        <v>114</v>
      </c>
      <c r="E100" s="107"/>
      <c r="F100" s="107"/>
      <c r="G100" s="107"/>
      <c r="H100" s="107"/>
      <c r="I100" s="107"/>
      <c r="J100" s="108">
        <f>J169</f>
        <v>0</v>
      </c>
      <c r="L100" s="105"/>
    </row>
    <row r="101" spans="2:12" s="9" customFormat="1" ht="19.9" customHeight="1">
      <c r="B101" s="105"/>
      <c r="D101" s="106" t="s">
        <v>115</v>
      </c>
      <c r="E101" s="107"/>
      <c r="F101" s="107"/>
      <c r="G101" s="107"/>
      <c r="H101" s="107"/>
      <c r="I101" s="107"/>
      <c r="J101" s="108">
        <f>J171</f>
        <v>0</v>
      </c>
      <c r="L101" s="105"/>
    </row>
    <row r="102" spans="2:12" s="9" customFormat="1" ht="19.9" customHeight="1">
      <c r="B102" s="105"/>
      <c r="D102" s="106" t="s">
        <v>116</v>
      </c>
      <c r="E102" s="107"/>
      <c r="F102" s="107"/>
      <c r="G102" s="107"/>
      <c r="H102" s="107"/>
      <c r="I102" s="107"/>
      <c r="J102" s="108">
        <f>J211</f>
        <v>0</v>
      </c>
      <c r="L102" s="105"/>
    </row>
    <row r="103" spans="2:12" s="9" customFormat="1" ht="14.85" customHeight="1">
      <c r="B103" s="105"/>
      <c r="D103" s="106" t="s">
        <v>117</v>
      </c>
      <c r="E103" s="107"/>
      <c r="F103" s="107"/>
      <c r="G103" s="107"/>
      <c r="H103" s="107"/>
      <c r="I103" s="107"/>
      <c r="J103" s="108">
        <f>J215</f>
        <v>0</v>
      </c>
      <c r="L103" s="105"/>
    </row>
    <row r="104" spans="2:12" s="9" customFormat="1" ht="19.9" customHeight="1">
      <c r="B104" s="105"/>
      <c r="D104" s="106" t="s">
        <v>118</v>
      </c>
      <c r="E104" s="107"/>
      <c r="F104" s="107"/>
      <c r="G104" s="107"/>
      <c r="H104" s="107"/>
      <c r="I104" s="107"/>
      <c r="J104" s="108">
        <f>J230</f>
        <v>0</v>
      </c>
      <c r="L104" s="105"/>
    </row>
    <row r="105" spans="2:12" s="9" customFormat="1" ht="19.9" customHeight="1">
      <c r="B105" s="105"/>
      <c r="D105" s="106" t="s">
        <v>119</v>
      </c>
      <c r="E105" s="107"/>
      <c r="F105" s="107"/>
      <c r="G105" s="107"/>
      <c r="H105" s="107"/>
      <c r="I105" s="107"/>
      <c r="J105" s="108">
        <f>J268</f>
        <v>0</v>
      </c>
      <c r="L105" s="105"/>
    </row>
    <row r="106" spans="2:12" s="9" customFormat="1" ht="19.9" customHeight="1">
      <c r="B106" s="105"/>
      <c r="D106" s="106" t="s">
        <v>120</v>
      </c>
      <c r="E106" s="107"/>
      <c r="F106" s="107"/>
      <c r="G106" s="107"/>
      <c r="H106" s="107"/>
      <c r="I106" s="107"/>
      <c r="J106" s="108">
        <f>J278</f>
        <v>0</v>
      </c>
      <c r="L106" s="105"/>
    </row>
    <row r="107" spans="2:12" s="1" customFormat="1" ht="21.75" customHeight="1">
      <c r="B107" s="29"/>
      <c r="L107" s="29"/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29"/>
    </row>
    <row r="112" spans="2:12" s="1" customFormat="1" ht="6.9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29"/>
    </row>
    <row r="113" spans="2:12" s="1" customFormat="1" ht="24.95" customHeight="1">
      <c r="B113" s="29"/>
      <c r="C113" s="18" t="s">
        <v>121</v>
      </c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16</v>
      </c>
      <c r="L115" s="29"/>
    </row>
    <row r="116" spans="2:12" s="1" customFormat="1" ht="16.5" customHeight="1">
      <c r="B116" s="29"/>
      <c r="E116" s="209" t="str">
        <f>E7</f>
        <v>Parkoviště v ulici Sokolovská u Herby, Sokolov</v>
      </c>
      <c r="F116" s="210"/>
      <c r="G116" s="210"/>
      <c r="H116" s="210"/>
      <c r="L116" s="29"/>
    </row>
    <row r="117" spans="2:12" s="1" customFormat="1" ht="12" customHeight="1">
      <c r="B117" s="29"/>
      <c r="C117" s="24" t="s">
        <v>103</v>
      </c>
      <c r="L117" s="29"/>
    </row>
    <row r="118" spans="2:12" s="1" customFormat="1" ht="16.5" customHeight="1">
      <c r="B118" s="29"/>
      <c r="E118" s="171" t="str">
        <f>E9</f>
        <v>SO 101a - Komunikace a zpevněné plochy</v>
      </c>
      <c r="F118" s="211"/>
      <c r="G118" s="211"/>
      <c r="H118" s="211"/>
      <c r="L118" s="29"/>
    </row>
    <row r="119" spans="2:12" s="1" customFormat="1" ht="6.95" customHeight="1">
      <c r="B119" s="29"/>
      <c r="L119" s="29"/>
    </row>
    <row r="120" spans="2:12" s="1" customFormat="1" ht="12" customHeight="1">
      <c r="B120" s="29"/>
      <c r="C120" s="24" t="s">
        <v>20</v>
      </c>
      <c r="F120" s="22" t="str">
        <f>F12</f>
        <v>Sokolov</v>
      </c>
      <c r="I120" s="24" t="s">
        <v>22</v>
      </c>
      <c r="J120" s="49" t="str">
        <f>IF(J12="","",J12)</f>
        <v>7. 7. 2022</v>
      </c>
      <c r="L120" s="29"/>
    </row>
    <row r="121" spans="2:12" s="1" customFormat="1" ht="6.95" customHeight="1">
      <c r="B121" s="29"/>
      <c r="L121" s="29"/>
    </row>
    <row r="122" spans="2:12" s="1" customFormat="1" ht="15.2" customHeight="1">
      <c r="B122" s="29"/>
      <c r="C122" s="24" t="s">
        <v>24</v>
      </c>
      <c r="F122" s="22" t="str">
        <f>E15</f>
        <v>Město Sokolov</v>
      </c>
      <c r="I122" s="24" t="s">
        <v>32</v>
      </c>
      <c r="J122" s="27" t="str">
        <f>E21</f>
        <v>GEOprojectKV s.r.o.</v>
      </c>
      <c r="L122" s="29"/>
    </row>
    <row r="123" spans="2:12" s="1" customFormat="1" ht="15.2" customHeight="1">
      <c r="B123" s="29"/>
      <c r="C123" s="24" t="s">
        <v>30</v>
      </c>
      <c r="F123" s="22" t="str">
        <f>IF(E18="","",E18)</f>
        <v>Vyplň údaj</v>
      </c>
      <c r="I123" s="24" t="s">
        <v>37</v>
      </c>
      <c r="J123" s="27" t="str">
        <f>E24</f>
        <v>GEOprojectKV s.r.o.</v>
      </c>
      <c r="L123" s="29"/>
    </row>
    <row r="124" spans="2:12" s="1" customFormat="1" ht="10.35" customHeight="1">
      <c r="B124" s="29"/>
      <c r="L124" s="29"/>
    </row>
    <row r="125" spans="2:20" s="10" customFormat="1" ht="29.25" customHeight="1">
      <c r="B125" s="109"/>
      <c r="C125" s="110" t="s">
        <v>122</v>
      </c>
      <c r="D125" s="111" t="s">
        <v>64</v>
      </c>
      <c r="E125" s="111" t="s">
        <v>60</v>
      </c>
      <c r="F125" s="111" t="s">
        <v>61</v>
      </c>
      <c r="G125" s="111" t="s">
        <v>123</v>
      </c>
      <c r="H125" s="111" t="s">
        <v>124</v>
      </c>
      <c r="I125" s="111" t="s">
        <v>125</v>
      </c>
      <c r="J125" s="112" t="s">
        <v>108</v>
      </c>
      <c r="K125" s="113" t="s">
        <v>126</v>
      </c>
      <c r="L125" s="109"/>
      <c r="M125" s="56" t="s">
        <v>1</v>
      </c>
      <c r="N125" s="57" t="s">
        <v>43</v>
      </c>
      <c r="O125" s="57" t="s">
        <v>127</v>
      </c>
      <c r="P125" s="57" t="s">
        <v>128</v>
      </c>
      <c r="Q125" s="57" t="s">
        <v>129</v>
      </c>
      <c r="R125" s="57" t="s">
        <v>130</v>
      </c>
      <c r="S125" s="57" t="s">
        <v>131</v>
      </c>
      <c r="T125" s="58" t="s">
        <v>132</v>
      </c>
    </row>
    <row r="126" spans="2:63" s="1" customFormat="1" ht="22.9" customHeight="1">
      <c r="B126" s="29"/>
      <c r="C126" s="61" t="s">
        <v>133</v>
      </c>
      <c r="J126" s="114">
        <f>BK126</f>
        <v>0</v>
      </c>
      <c r="L126" s="29"/>
      <c r="M126" s="59"/>
      <c r="N126" s="50"/>
      <c r="O126" s="50"/>
      <c r="P126" s="115">
        <f>P127</f>
        <v>0</v>
      </c>
      <c r="Q126" s="50"/>
      <c r="R126" s="115">
        <f>R127</f>
        <v>1275.1871292735998</v>
      </c>
      <c r="S126" s="50"/>
      <c r="T126" s="116">
        <f>T127</f>
        <v>877.8678</v>
      </c>
      <c r="AT126" s="14" t="s">
        <v>78</v>
      </c>
      <c r="AU126" s="14" t="s">
        <v>110</v>
      </c>
      <c r="BK126" s="117">
        <f>BK127</f>
        <v>0</v>
      </c>
    </row>
    <row r="127" spans="2:63" s="11" customFormat="1" ht="25.9" customHeight="1">
      <c r="B127" s="118"/>
      <c r="D127" s="119" t="s">
        <v>78</v>
      </c>
      <c r="E127" s="120" t="s">
        <v>134</v>
      </c>
      <c r="F127" s="120" t="s">
        <v>135</v>
      </c>
      <c r="I127" s="121"/>
      <c r="J127" s="122">
        <f>BK127</f>
        <v>0</v>
      </c>
      <c r="L127" s="118"/>
      <c r="M127" s="123"/>
      <c r="P127" s="124">
        <f>P128+P162+P169+P171+P211+P230+P268+P278</f>
        <v>0</v>
      </c>
      <c r="R127" s="124">
        <f>R128+R162+R169+R171+R211+R230+R268+R278</f>
        <v>1275.1871292735998</v>
      </c>
      <c r="T127" s="125">
        <f>T128+T162+T169+T171+T211+T230+T268+T278</f>
        <v>877.8678</v>
      </c>
      <c r="AR127" s="119" t="s">
        <v>87</v>
      </c>
      <c r="AT127" s="126" t="s">
        <v>78</v>
      </c>
      <c r="AU127" s="126" t="s">
        <v>79</v>
      </c>
      <c r="AY127" s="119" t="s">
        <v>136</v>
      </c>
      <c r="BK127" s="127">
        <f>BK128+BK162+BK169+BK171+BK211+BK230+BK268+BK278</f>
        <v>0</v>
      </c>
    </row>
    <row r="128" spans="2:63" s="11" customFormat="1" ht="22.9" customHeight="1">
      <c r="B128" s="118"/>
      <c r="D128" s="119" t="s">
        <v>78</v>
      </c>
      <c r="E128" s="128" t="s">
        <v>87</v>
      </c>
      <c r="F128" s="128" t="s">
        <v>137</v>
      </c>
      <c r="I128" s="121"/>
      <c r="J128" s="129">
        <f>BK128</f>
        <v>0</v>
      </c>
      <c r="L128" s="118"/>
      <c r="M128" s="123"/>
      <c r="P128" s="124">
        <f>SUM(P129:P161)</f>
        <v>0</v>
      </c>
      <c r="R128" s="124">
        <f>SUM(R129:R161)</f>
        <v>0.019000000000000003</v>
      </c>
      <c r="T128" s="125">
        <f>SUM(T129:T161)</f>
        <v>863.995</v>
      </c>
      <c r="AR128" s="119" t="s">
        <v>87</v>
      </c>
      <c r="AT128" s="126" t="s">
        <v>78</v>
      </c>
      <c r="AU128" s="126" t="s">
        <v>87</v>
      </c>
      <c r="AY128" s="119" t="s">
        <v>136</v>
      </c>
      <c r="BK128" s="127">
        <f>SUM(BK129:BK161)</f>
        <v>0</v>
      </c>
    </row>
    <row r="129" spans="2:65" s="1" customFormat="1" ht="33" customHeight="1">
      <c r="B129" s="29"/>
      <c r="C129" s="130" t="s">
        <v>87</v>
      </c>
      <c r="D129" s="130" t="s">
        <v>138</v>
      </c>
      <c r="E129" s="131" t="s">
        <v>139</v>
      </c>
      <c r="F129" s="132" t="s">
        <v>140</v>
      </c>
      <c r="G129" s="133" t="s">
        <v>141</v>
      </c>
      <c r="H129" s="134">
        <v>260</v>
      </c>
      <c r="I129" s="135"/>
      <c r="J129" s="136">
        <f aca="true" t="shared" si="0" ref="J129:J136">ROUND(I129*H129,2)</f>
        <v>0</v>
      </c>
      <c r="K129" s="137"/>
      <c r="L129" s="29"/>
      <c r="M129" s="138" t="s">
        <v>1</v>
      </c>
      <c r="N129" s="139" t="s">
        <v>44</v>
      </c>
      <c r="P129" s="140">
        <f aca="true" t="shared" si="1" ref="P129:P136">O129*H129</f>
        <v>0</v>
      </c>
      <c r="Q129" s="140">
        <v>4E-05</v>
      </c>
      <c r="R129" s="140">
        <f aca="true" t="shared" si="2" ref="R129:R136">Q129*H129</f>
        <v>0.010400000000000001</v>
      </c>
      <c r="S129" s="140">
        <v>0.092</v>
      </c>
      <c r="T129" s="141">
        <f aca="true" t="shared" si="3" ref="T129:T136">S129*H129</f>
        <v>23.919999999999998</v>
      </c>
      <c r="AR129" s="142" t="s">
        <v>142</v>
      </c>
      <c r="AT129" s="142" t="s">
        <v>138</v>
      </c>
      <c r="AU129" s="142" t="s">
        <v>89</v>
      </c>
      <c r="AY129" s="14" t="s">
        <v>136</v>
      </c>
      <c r="BE129" s="143">
        <f aca="true" t="shared" si="4" ref="BE129:BE136">IF(N129="základní",J129,0)</f>
        <v>0</v>
      </c>
      <c r="BF129" s="143">
        <f aca="true" t="shared" si="5" ref="BF129:BF136">IF(N129="snížená",J129,0)</f>
        <v>0</v>
      </c>
      <c r="BG129" s="143">
        <f aca="true" t="shared" si="6" ref="BG129:BG136">IF(N129="zákl. přenesená",J129,0)</f>
        <v>0</v>
      </c>
      <c r="BH129" s="143">
        <f aca="true" t="shared" si="7" ref="BH129:BH136">IF(N129="sníž. přenesená",J129,0)</f>
        <v>0</v>
      </c>
      <c r="BI129" s="143">
        <f aca="true" t="shared" si="8" ref="BI129:BI136">IF(N129="nulová",J129,0)</f>
        <v>0</v>
      </c>
      <c r="BJ129" s="14" t="s">
        <v>87</v>
      </c>
      <c r="BK129" s="143">
        <f aca="true" t="shared" si="9" ref="BK129:BK136">ROUND(I129*H129,2)</f>
        <v>0</v>
      </c>
      <c r="BL129" s="14" t="s">
        <v>142</v>
      </c>
      <c r="BM129" s="142" t="s">
        <v>143</v>
      </c>
    </row>
    <row r="130" spans="2:65" s="1" customFormat="1" ht="24.2" customHeight="1">
      <c r="B130" s="29"/>
      <c r="C130" s="130" t="s">
        <v>89</v>
      </c>
      <c r="D130" s="130" t="s">
        <v>138</v>
      </c>
      <c r="E130" s="131" t="s">
        <v>144</v>
      </c>
      <c r="F130" s="132" t="s">
        <v>145</v>
      </c>
      <c r="G130" s="133" t="s">
        <v>141</v>
      </c>
      <c r="H130" s="134">
        <v>1300</v>
      </c>
      <c r="I130" s="135"/>
      <c r="J130" s="136">
        <f t="shared" si="0"/>
        <v>0</v>
      </c>
      <c r="K130" s="137"/>
      <c r="L130" s="29"/>
      <c r="M130" s="138" t="s">
        <v>1</v>
      </c>
      <c r="N130" s="139" t="s">
        <v>44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0.29</v>
      </c>
      <c r="T130" s="141">
        <f t="shared" si="3"/>
        <v>377</v>
      </c>
      <c r="AR130" s="142" t="s">
        <v>142</v>
      </c>
      <c r="AT130" s="142" t="s">
        <v>138</v>
      </c>
      <c r="AU130" s="142" t="s">
        <v>89</v>
      </c>
      <c r="AY130" s="14" t="s">
        <v>136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4" t="s">
        <v>87</v>
      </c>
      <c r="BK130" s="143">
        <f t="shared" si="9"/>
        <v>0</v>
      </c>
      <c r="BL130" s="14" t="s">
        <v>142</v>
      </c>
      <c r="BM130" s="142" t="s">
        <v>146</v>
      </c>
    </row>
    <row r="131" spans="2:65" s="1" customFormat="1" ht="24.2" customHeight="1">
      <c r="B131" s="29"/>
      <c r="C131" s="130" t="s">
        <v>147</v>
      </c>
      <c r="D131" s="130" t="s">
        <v>138</v>
      </c>
      <c r="E131" s="131" t="s">
        <v>148</v>
      </c>
      <c r="F131" s="132" t="s">
        <v>149</v>
      </c>
      <c r="G131" s="133" t="s">
        <v>141</v>
      </c>
      <c r="H131" s="134">
        <v>8</v>
      </c>
      <c r="I131" s="135"/>
      <c r="J131" s="136">
        <f t="shared" si="0"/>
        <v>0</v>
      </c>
      <c r="K131" s="137"/>
      <c r="L131" s="29"/>
      <c r="M131" s="138" t="s">
        <v>1</v>
      </c>
      <c r="N131" s="139" t="s">
        <v>44</v>
      </c>
      <c r="P131" s="140">
        <f t="shared" si="1"/>
        <v>0</v>
      </c>
      <c r="Q131" s="140">
        <v>0</v>
      </c>
      <c r="R131" s="140">
        <f t="shared" si="2"/>
        <v>0</v>
      </c>
      <c r="S131" s="140">
        <v>0.625</v>
      </c>
      <c r="T131" s="141">
        <f t="shared" si="3"/>
        <v>5</v>
      </c>
      <c r="AR131" s="142" t="s">
        <v>142</v>
      </c>
      <c r="AT131" s="142" t="s">
        <v>138</v>
      </c>
      <c r="AU131" s="142" t="s">
        <v>89</v>
      </c>
      <c r="AY131" s="14" t="s">
        <v>136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4" t="s">
        <v>87</v>
      </c>
      <c r="BK131" s="143">
        <f t="shared" si="9"/>
        <v>0</v>
      </c>
      <c r="BL131" s="14" t="s">
        <v>142</v>
      </c>
      <c r="BM131" s="142" t="s">
        <v>150</v>
      </c>
    </row>
    <row r="132" spans="2:65" s="1" customFormat="1" ht="33" customHeight="1">
      <c r="B132" s="29"/>
      <c r="C132" s="130" t="s">
        <v>142</v>
      </c>
      <c r="D132" s="130" t="s">
        <v>138</v>
      </c>
      <c r="E132" s="131" t="s">
        <v>151</v>
      </c>
      <c r="F132" s="132" t="s">
        <v>152</v>
      </c>
      <c r="G132" s="133" t="s">
        <v>141</v>
      </c>
      <c r="H132" s="134">
        <v>45</v>
      </c>
      <c r="I132" s="135"/>
      <c r="J132" s="136">
        <f t="shared" si="0"/>
        <v>0</v>
      </c>
      <c r="K132" s="137"/>
      <c r="L132" s="29"/>
      <c r="M132" s="138" t="s">
        <v>1</v>
      </c>
      <c r="N132" s="139" t="s">
        <v>44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0.255</v>
      </c>
      <c r="T132" s="141">
        <f t="shared" si="3"/>
        <v>11.475</v>
      </c>
      <c r="AR132" s="142" t="s">
        <v>142</v>
      </c>
      <c r="AT132" s="142" t="s">
        <v>138</v>
      </c>
      <c r="AU132" s="142" t="s">
        <v>89</v>
      </c>
      <c r="AY132" s="14" t="s">
        <v>136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4" t="s">
        <v>87</v>
      </c>
      <c r="BK132" s="143">
        <f t="shared" si="9"/>
        <v>0</v>
      </c>
      <c r="BL132" s="14" t="s">
        <v>142</v>
      </c>
      <c r="BM132" s="142" t="s">
        <v>153</v>
      </c>
    </row>
    <row r="133" spans="2:65" s="1" customFormat="1" ht="24.2" customHeight="1">
      <c r="B133" s="29"/>
      <c r="C133" s="130" t="s">
        <v>154</v>
      </c>
      <c r="D133" s="130" t="s">
        <v>138</v>
      </c>
      <c r="E133" s="131" t="s">
        <v>155</v>
      </c>
      <c r="F133" s="132" t="s">
        <v>156</v>
      </c>
      <c r="G133" s="133" t="s">
        <v>141</v>
      </c>
      <c r="H133" s="134">
        <v>65</v>
      </c>
      <c r="I133" s="135"/>
      <c r="J133" s="136">
        <f t="shared" si="0"/>
        <v>0</v>
      </c>
      <c r="K133" s="137"/>
      <c r="L133" s="29"/>
      <c r="M133" s="138" t="s">
        <v>1</v>
      </c>
      <c r="N133" s="139" t="s">
        <v>44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0.26</v>
      </c>
      <c r="T133" s="141">
        <f t="shared" si="3"/>
        <v>16.900000000000002</v>
      </c>
      <c r="AR133" s="142" t="s">
        <v>142</v>
      </c>
      <c r="AT133" s="142" t="s">
        <v>138</v>
      </c>
      <c r="AU133" s="142" t="s">
        <v>89</v>
      </c>
      <c r="AY133" s="14" t="s">
        <v>136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4" t="s">
        <v>87</v>
      </c>
      <c r="BK133" s="143">
        <f t="shared" si="9"/>
        <v>0</v>
      </c>
      <c r="BL133" s="14" t="s">
        <v>142</v>
      </c>
      <c r="BM133" s="142" t="s">
        <v>157</v>
      </c>
    </row>
    <row r="134" spans="2:65" s="1" customFormat="1" ht="24.2" customHeight="1">
      <c r="B134" s="29"/>
      <c r="C134" s="130" t="s">
        <v>158</v>
      </c>
      <c r="D134" s="130" t="s">
        <v>138</v>
      </c>
      <c r="E134" s="131" t="s">
        <v>159</v>
      </c>
      <c r="F134" s="132" t="s">
        <v>160</v>
      </c>
      <c r="G134" s="133" t="s">
        <v>141</v>
      </c>
      <c r="H134" s="134">
        <v>1050</v>
      </c>
      <c r="I134" s="135"/>
      <c r="J134" s="136">
        <f t="shared" si="0"/>
        <v>0</v>
      </c>
      <c r="K134" s="137"/>
      <c r="L134" s="29"/>
      <c r="M134" s="138" t="s">
        <v>1</v>
      </c>
      <c r="N134" s="139" t="s">
        <v>44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0.316</v>
      </c>
      <c r="T134" s="141">
        <f t="shared" si="3"/>
        <v>331.8</v>
      </c>
      <c r="AR134" s="142" t="s">
        <v>142</v>
      </c>
      <c r="AT134" s="142" t="s">
        <v>138</v>
      </c>
      <c r="AU134" s="142" t="s">
        <v>89</v>
      </c>
      <c r="AY134" s="14" t="s">
        <v>136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4" t="s">
        <v>87</v>
      </c>
      <c r="BK134" s="143">
        <f t="shared" si="9"/>
        <v>0</v>
      </c>
      <c r="BL134" s="14" t="s">
        <v>142</v>
      </c>
      <c r="BM134" s="142" t="s">
        <v>161</v>
      </c>
    </row>
    <row r="135" spans="2:65" s="1" customFormat="1" ht="24.2" customHeight="1">
      <c r="B135" s="29"/>
      <c r="C135" s="130" t="s">
        <v>162</v>
      </c>
      <c r="D135" s="130" t="s">
        <v>138</v>
      </c>
      <c r="E135" s="131" t="s">
        <v>163</v>
      </c>
      <c r="F135" s="132" t="s">
        <v>164</v>
      </c>
      <c r="G135" s="133" t="s">
        <v>141</v>
      </c>
      <c r="H135" s="134">
        <v>15</v>
      </c>
      <c r="I135" s="135"/>
      <c r="J135" s="136">
        <f t="shared" si="0"/>
        <v>0</v>
      </c>
      <c r="K135" s="137"/>
      <c r="L135" s="29"/>
      <c r="M135" s="138" t="s">
        <v>1</v>
      </c>
      <c r="N135" s="139" t="s">
        <v>44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0.22</v>
      </c>
      <c r="T135" s="141">
        <f t="shared" si="3"/>
        <v>3.3</v>
      </c>
      <c r="AR135" s="142" t="s">
        <v>142</v>
      </c>
      <c r="AT135" s="142" t="s">
        <v>138</v>
      </c>
      <c r="AU135" s="142" t="s">
        <v>89</v>
      </c>
      <c r="AY135" s="14" t="s">
        <v>136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4" t="s">
        <v>87</v>
      </c>
      <c r="BK135" s="143">
        <f t="shared" si="9"/>
        <v>0</v>
      </c>
      <c r="BL135" s="14" t="s">
        <v>142</v>
      </c>
      <c r="BM135" s="142" t="s">
        <v>165</v>
      </c>
    </row>
    <row r="136" spans="2:65" s="1" customFormat="1" ht="16.5" customHeight="1">
      <c r="B136" s="29"/>
      <c r="C136" s="130" t="s">
        <v>166</v>
      </c>
      <c r="D136" s="130" t="s">
        <v>138</v>
      </c>
      <c r="E136" s="131" t="s">
        <v>167</v>
      </c>
      <c r="F136" s="132" t="s">
        <v>168</v>
      </c>
      <c r="G136" s="133" t="s">
        <v>169</v>
      </c>
      <c r="H136" s="134">
        <v>440</v>
      </c>
      <c r="I136" s="135"/>
      <c r="J136" s="136">
        <f t="shared" si="0"/>
        <v>0</v>
      </c>
      <c r="K136" s="137"/>
      <c r="L136" s="29"/>
      <c r="M136" s="138" t="s">
        <v>1</v>
      </c>
      <c r="N136" s="139" t="s">
        <v>44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0.205</v>
      </c>
      <c r="T136" s="141">
        <f t="shared" si="3"/>
        <v>90.19999999999999</v>
      </c>
      <c r="AR136" s="142" t="s">
        <v>142</v>
      </c>
      <c r="AT136" s="142" t="s">
        <v>138</v>
      </c>
      <c r="AU136" s="142" t="s">
        <v>89</v>
      </c>
      <c r="AY136" s="14" t="s">
        <v>136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4" t="s">
        <v>87</v>
      </c>
      <c r="BK136" s="143">
        <f t="shared" si="9"/>
        <v>0</v>
      </c>
      <c r="BL136" s="14" t="s">
        <v>142</v>
      </c>
      <c r="BM136" s="142" t="s">
        <v>170</v>
      </c>
    </row>
    <row r="137" spans="2:51" s="12" customFormat="1" ht="11.25">
      <c r="B137" s="144"/>
      <c r="D137" s="145" t="s">
        <v>171</v>
      </c>
      <c r="E137" s="146" t="s">
        <v>1</v>
      </c>
      <c r="F137" s="147" t="s">
        <v>172</v>
      </c>
      <c r="H137" s="148">
        <v>440</v>
      </c>
      <c r="I137" s="149"/>
      <c r="L137" s="144"/>
      <c r="M137" s="150"/>
      <c r="T137" s="151"/>
      <c r="AT137" s="146" t="s">
        <v>171</v>
      </c>
      <c r="AU137" s="146" t="s">
        <v>89</v>
      </c>
      <c r="AV137" s="12" t="s">
        <v>89</v>
      </c>
      <c r="AW137" s="12" t="s">
        <v>36</v>
      </c>
      <c r="AX137" s="12" t="s">
        <v>87</v>
      </c>
      <c r="AY137" s="146" t="s">
        <v>136</v>
      </c>
    </row>
    <row r="138" spans="2:65" s="1" customFormat="1" ht="16.5" customHeight="1">
      <c r="B138" s="29"/>
      <c r="C138" s="130" t="s">
        <v>173</v>
      </c>
      <c r="D138" s="130" t="s">
        <v>138</v>
      </c>
      <c r="E138" s="131" t="s">
        <v>174</v>
      </c>
      <c r="F138" s="132" t="s">
        <v>175</v>
      </c>
      <c r="G138" s="133" t="s">
        <v>169</v>
      </c>
      <c r="H138" s="134">
        <v>110</v>
      </c>
      <c r="I138" s="135"/>
      <c r="J138" s="136">
        <f aca="true" t="shared" si="10" ref="J138:J144">ROUND(I138*H138,2)</f>
        <v>0</v>
      </c>
      <c r="K138" s="137"/>
      <c r="L138" s="29"/>
      <c r="M138" s="138" t="s">
        <v>1</v>
      </c>
      <c r="N138" s="139" t="s">
        <v>44</v>
      </c>
      <c r="P138" s="140">
        <f aca="true" t="shared" si="11" ref="P138:P144">O138*H138</f>
        <v>0</v>
      </c>
      <c r="Q138" s="140">
        <v>0</v>
      </c>
      <c r="R138" s="140">
        <f aca="true" t="shared" si="12" ref="R138:R144">Q138*H138</f>
        <v>0</v>
      </c>
      <c r="S138" s="140">
        <v>0.04</v>
      </c>
      <c r="T138" s="141">
        <f aca="true" t="shared" si="13" ref="T138:T144">S138*H138</f>
        <v>4.4</v>
      </c>
      <c r="AR138" s="142" t="s">
        <v>142</v>
      </c>
      <c r="AT138" s="142" t="s">
        <v>138</v>
      </c>
      <c r="AU138" s="142" t="s">
        <v>89</v>
      </c>
      <c r="AY138" s="14" t="s">
        <v>136</v>
      </c>
      <c r="BE138" s="143">
        <f aca="true" t="shared" si="14" ref="BE138:BE144">IF(N138="základní",J138,0)</f>
        <v>0</v>
      </c>
      <c r="BF138" s="143">
        <f aca="true" t="shared" si="15" ref="BF138:BF144">IF(N138="snížená",J138,0)</f>
        <v>0</v>
      </c>
      <c r="BG138" s="143">
        <f aca="true" t="shared" si="16" ref="BG138:BG144">IF(N138="zákl. přenesená",J138,0)</f>
        <v>0</v>
      </c>
      <c r="BH138" s="143">
        <f aca="true" t="shared" si="17" ref="BH138:BH144">IF(N138="sníž. přenesená",J138,0)</f>
        <v>0</v>
      </c>
      <c r="BI138" s="143">
        <f aca="true" t="shared" si="18" ref="BI138:BI144">IF(N138="nulová",J138,0)</f>
        <v>0</v>
      </c>
      <c r="BJ138" s="14" t="s">
        <v>87</v>
      </c>
      <c r="BK138" s="143">
        <f aca="true" t="shared" si="19" ref="BK138:BK144">ROUND(I138*H138,2)</f>
        <v>0</v>
      </c>
      <c r="BL138" s="14" t="s">
        <v>142</v>
      </c>
      <c r="BM138" s="142" t="s">
        <v>176</v>
      </c>
    </row>
    <row r="139" spans="2:65" s="1" customFormat="1" ht="24.2" customHeight="1">
      <c r="B139" s="29"/>
      <c r="C139" s="130" t="s">
        <v>177</v>
      </c>
      <c r="D139" s="130" t="s">
        <v>138</v>
      </c>
      <c r="E139" s="131" t="s">
        <v>178</v>
      </c>
      <c r="F139" s="132" t="s">
        <v>179</v>
      </c>
      <c r="G139" s="133" t="s">
        <v>141</v>
      </c>
      <c r="H139" s="134">
        <v>500</v>
      </c>
      <c r="I139" s="135"/>
      <c r="J139" s="136">
        <f t="shared" si="10"/>
        <v>0</v>
      </c>
      <c r="K139" s="137"/>
      <c r="L139" s="29"/>
      <c r="M139" s="138" t="s">
        <v>1</v>
      </c>
      <c r="N139" s="139" t="s">
        <v>44</v>
      </c>
      <c r="P139" s="140">
        <f t="shared" si="11"/>
        <v>0</v>
      </c>
      <c r="Q139" s="140">
        <v>0</v>
      </c>
      <c r="R139" s="140">
        <f t="shared" si="12"/>
        <v>0</v>
      </c>
      <c r="S139" s="140">
        <v>0</v>
      </c>
      <c r="T139" s="141">
        <f t="shared" si="13"/>
        <v>0</v>
      </c>
      <c r="AR139" s="142" t="s">
        <v>142</v>
      </c>
      <c r="AT139" s="142" t="s">
        <v>138</v>
      </c>
      <c r="AU139" s="142" t="s">
        <v>89</v>
      </c>
      <c r="AY139" s="14" t="s">
        <v>136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4" t="s">
        <v>87</v>
      </c>
      <c r="BK139" s="143">
        <f t="shared" si="19"/>
        <v>0</v>
      </c>
      <c r="BL139" s="14" t="s">
        <v>142</v>
      </c>
      <c r="BM139" s="142" t="s">
        <v>180</v>
      </c>
    </row>
    <row r="140" spans="2:65" s="1" customFormat="1" ht="37.9" customHeight="1">
      <c r="B140" s="29"/>
      <c r="C140" s="130" t="s">
        <v>181</v>
      </c>
      <c r="D140" s="130" t="s">
        <v>138</v>
      </c>
      <c r="E140" s="131" t="s">
        <v>182</v>
      </c>
      <c r="F140" s="132" t="s">
        <v>183</v>
      </c>
      <c r="G140" s="133" t="s">
        <v>184</v>
      </c>
      <c r="H140" s="134">
        <v>220</v>
      </c>
      <c r="I140" s="135"/>
      <c r="J140" s="136">
        <f t="shared" si="10"/>
        <v>0</v>
      </c>
      <c r="K140" s="137"/>
      <c r="L140" s="29"/>
      <c r="M140" s="138" t="s">
        <v>1</v>
      </c>
      <c r="N140" s="139" t="s">
        <v>44</v>
      </c>
      <c r="P140" s="140">
        <f t="shared" si="11"/>
        <v>0</v>
      </c>
      <c r="Q140" s="140">
        <v>0</v>
      </c>
      <c r="R140" s="140">
        <f t="shared" si="12"/>
        <v>0</v>
      </c>
      <c r="S140" s="140">
        <v>0</v>
      </c>
      <c r="T140" s="141">
        <f t="shared" si="13"/>
        <v>0</v>
      </c>
      <c r="AR140" s="142" t="s">
        <v>142</v>
      </c>
      <c r="AT140" s="142" t="s">
        <v>138</v>
      </c>
      <c r="AU140" s="142" t="s">
        <v>89</v>
      </c>
      <c r="AY140" s="14" t="s">
        <v>136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4" t="s">
        <v>87</v>
      </c>
      <c r="BK140" s="143">
        <f t="shared" si="19"/>
        <v>0</v>
      </c>
      <c r="BL140" s="14" t="s">
        <v>142</v>
      </c>
      <c r="BM140" s="142" t="s">
        <v>185</v>
      </c>
    </row>
    <row r="141" spans="2:65" s="1" customFormat="1" ht="24.2" customHeight="1">
      <c r="B141" s="29"/>
      <c r="C141" s="130" t="s">
        <v>186</v>
      </c>
      <c r="D141" s="130" t="s">
        <v>138</v>
      </c>
      <c r="E141" s="131" t="s">
        <v>187</v>
      </c>
      <c r="F141" s="132" t="s">
        <v>188</v>
      </c>
      <c r="G141" s="133" t="s">
        <v>184</v>
      </c>
      <c r="H141" s="134">
        <v>33</v>
      </c>
      <c r="I141" s="135"/>
      <c r="J141" s="136">
        <f t="shared" si="10"/>
        <v>0</v>
      </c>
      <c r="K141" s="137"/>
      <c r="L141" s="29"/>
      <c r="M141" s="138" t="s">
        <v>1</v>
      </c>
      <c r="N141" s="139" t="s">
        <v>44</v>
      </c>
      <c r="P141" s="140">
        <f t="shared" si="11"/>
        <v>0</v>
      </c>
      <c r="Q141" s="140">
        <v>0</v>
      </c>
      <c r="R141" s="140">
        <f t="shared" si="12"/>
        <v>0</v>
      </c>
      <c r="S141" s="140">
        <v>0</v>
      </c>
      <c r="T141" s="141">
        <f t="shared" si="13"/>
        <v>0</v>
      </c>
      <c r="AR141" s="142" t="s">
        <v>142</v>
      </c>
      <c r="AT141" s="142" t="s">
        <v>138</v>
      </c>
      <c r="AU141" s="142" t="s">
        <v>89</v>
      </c>
      <c r="AY141" s="14" t="s">
        <v>136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4" t="s">
        <v>87</v>
      </c>
      <c r="BK141" s="143">
        <f t="shared" si="19"/>
        <v>0</v>
      </c>
      <c r="BL141" s="14" t="s">
        <v>142</v>
      </c>
      <c r="BM141" s="142" t="s">
        <v>189</v>
      </c>
    </row>
    <row r="142" spans="2:65" s="1" customFormat="1" ht="33" customHeight="1">
      <c r="B142" s="29"/>
      <c r="C142" s="130" t="s">
        <v>190</v>
      </c>
      <c r="D142" s="130" t="s">
        <v>138</v>
      </c>
      <c r="E142" s="131" t="s">
        <v>191</v>
      </c>
      <c r="F142" s="132" t="s">
        <v>192</v>
      </c>
      <c r="G142" s="133" t="s">
        <v>184</v>
      </c>
      <c r="H142" s="134">
        <v>3</v>
      </c>
      <c r="I142" s="135"/>
      <c r="J142" s="136">
        <f t="shared" si="10"/>
        <v>0</v>
      </c>
      <c r="K142" s="137"/>
      <c r="L142" s="29"/>
      <c r="M142" s="138" t="s">
        <v>1</v>
      </c>
      <c r="N142" s="139" t="s">
        <v>44</v>
      </c>
      <c r="P142" s="140">
        <f t="shared" si="11"/>
        <v>0</v>
      </c>
      <c r="Q142" s="140">
        <v>0</v>
      </c>
      <c r="R142" s="140">
        <f t="shared" si="12"/>
        <v>0</v>
      </c>
      <c r="S142" s="140">
        <v>0</v>
      </c>
      <c r="T142" s="141">
        <f t="shared" si="13"/>
        <v>0</v>
      </c>
      <c r="AR142" s="142" t="s">
        <v>142</v>
      </c>
      <c r="AT142" s="142" t="s">
        <v>138</v>
      </c>
      <c r="AU142" s="142" t="s">
        <v>89</v>
      </c>
      <c r="AY142" s="14" t="s">
        <v>136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4" t="s">
        <v>87</v>
      </c>
      <c r="BK142" s="143">
        <f t="shared" si="19"/>
        <v>0</v>
      </c>
      <c r="BL142" s="14" t="s">
        <v>142</v>
      </c>
      <c r="BM142" s="142" t="s">
        <v>193</v>
      </c>
    </row>
    <row r="143" spans="2:65" s="1" customFormat="1" ht="24.2" customHeight="1">
      <c r="B143" s="29"/>
      <c r="C143" s="130" t="s">
        <v>194</v>
      </c>
      <c r="D143" s="130" t="s">
        <v>138</v>
      </c>
      <c r="E143" s="131" t="s">
        <v>195</v>
      </c>
      <c r="F143" s="132" t="s">
        <v>196</v>
      </c>
      <c r="G143" s="133" t="s">
        <v>184</v>
      </c>
      <c r="H143" s="134">
        <v>3</v>
      </c>
      <c r="I143" s="135"/>
      <c r="J143" s="136">
        <f t="shared" si="10"/>
        <v>0</v>
      </c>
      <c r="K143" s="137"/>
      <c r="L143" s="29"/>
      <c r="M143" s="138" t="s">
        <v>1</v>
      </c>
      <c r="N143" s="139" t="s">
        <v>44</v>
      </c>
      <c r="P143" s="140">
        <f t="shared" si="11"/>
        <v>0</v>
      </c>
      <c r="Q143" s="140">
        <v>0</v>
      </c>
      <c r="R143" s="140">
        <f t="shared" si="12"/>
        <v>0</v>
      </c>
      <c r="S143" s="140">
        <v>0</v>
      </c>
      <c r="T143" s="141">
        <f t="shared" si="13"/>
        <v>0</v>
      </c>
      <c r="AR143" s="142" t="s">
        <v>142</v>
      </c>
      <c r="AT143" s="142" t="s">
        <v>138</v>
      </c>
      <c r="AU143" s="142" t="s">
        <v>89</v>
      </c>
      <c r="AY143" s="14" t="s">
        <v>136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4" t="s">
        <v>87</v>
      </c>
      <c r="BK143" s="143">
        <f t="shared" si="19"/>
        <v>0</v>
      </c>
      <c r="BL143" s="14" t="s">
        <v>142</v>
      </c>
      <c r="BM143" s="142" t="s">
        <v>197</v>
      </c>
    </row>
    <row r="144" spans="2:65" s="1" customFormat="1" ht="37.9" customHeight="1">
      <c r="B144" s="29"/>
      <c r="C144" s="130" t="s">
        <v>8</v>
      </c>
      <c r="D144" s="130" t="s">
        <v>138</v>
      </c>
      <c r="E144" s="131" t="s">
        <v>198</v>
      </c>
      <c r="F144" s="132" t="s">
        <v>199</v>
      </c>
      <c r="G144" s="133" t="s">
        <v>184</v>
      </c>
      <c r="H144" s="134">
        <v>158</v>
      </c>
      <c r="I144" s="135"/>
      <c r="J144" s="136">
        <f t="shared" si="10"/>
        <v>0</v>
      </c>
      <c r="K144" s="137"/>
      <c r="L144" s="29"/>
      <c r="M144" s="138" t="s">
        <v>1</v>
      </c>
      <c r="N144" s="139" t="s">
        <v>44</v>
      </c>
      <c r="P144" s="140">
        <f t="shared" si="11"/>
        <v>0</v>
      </c>
      <c r="Q144" s="140">
        <v>0</v>
      </c>
      <c r="R144" s="140">
        <f t="shared" si="12"/>
        <v>0</v>
      </c>
      <c r="S144" s="140">
        <v>0</v>
      </c>
      <c r="T144" s="141">
        <f t="shared" si="13"/>
        <v>0</v>
      </c>
      <c r="AR144" s="142" t="s">
        <v>142</v>
      </c>
      <c r="AT144" s="142" t="s">
        <v>138</v>
      </c>
      <c r="AU144" s="142" t="s">
        <v>89</v>
      </c>
      <c r="AY144" s="14" t="s">
        <v>136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4" t="s">
        <v>87</v>
      </c>
      <c r="BK144" s="143">
        <f t="shared" si="19"/>
        <v>0</v>
      </c>
      <c r="BL144" s="14" t="s">
        <v>142</v>
      </c>
      <c r="BM144" s="142" t="s">
        <v>200</v>
      </c>
    </row>
    <row r="145" spans="2:51" s="12" customFormat="1" ht="11.25">
      <c r="B145" s="144"/>
      <c r="D145" s="145" t="s">
        <v>171</v>
      </c>
      <c r="E145" s="146" t="s">
        <v>1</v>
      </c>
      <c r="F145" s="147" t="s">
        <v>201</v>
      </c>
      <c r="H145" s="148">
        <v>158</v>
      </c>
      <c r="I145" s="149"/>
      <c r="L145" s="144"/>
      <c r="M145" s="150"/>
      <c r="T145" s="151"/>
      <c r="AT145" s="146" t="s">
        <v>171</v>
      </c>
      <c r="AU145" s="146" t="s">
        <v>89</v>
      </c>
      <c r="AV145" s="12" t="s">
        <v>89</v>
      </c>
      <c r="AW145" s="12" t="s">
        <v>36</v>
      </c>
      <c r="AX145" s="12" t="s">
        <v>87</v>
      </c>
      <c r="AY145" s="146" t="s">
        <v>136</v>
      </c>
    </row>
    <row r="146" spans="2:65" s="1" customFormat="1" ht="37.9" customHeight="1">
      <c r="B146" s="29"/>
      <c r="C146" s="130" t="s">
        <v>202</v>
      </c>
      <c r="D146" s="130" t="s">
        <v>138</v>
      </c>
      <c r="E146" s="131" t="s">
        <v>203</v>
      </c>
      <c r="F146" s="132" t="s">
        <v>204</v>
      </c>
      <c r="G146" s="133" t="s">
        <v>184</v>
      </c>
      <c r="H146" s="134">
        <v>194</v>
      </c>
      <c r="I146" s="135"/>
      <c r="J146" s="136">
        <f>ROUND(I146*H146,2)</f>
        <v>0</v>
      </c>
      <c r="K146" s="137"/>
      <c r="L146" s="29"/>
      <c r="M146" s="138" t="s">
        <v>1</v>
      </c>
      <c r="N146" s="139" t="s">
        <v>44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142</v>
      </c>
      <c r="AT146" s="142" t="s">
        <v>138</v>
      </c>
      <c r="AU146" s="142" t="s">
        <v>89</v>
      </c>
      <c r="AY146" s="14" t="s">
        <v>136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4" t="s">
        <v>87</v>
      </c>
      <c r="BK146" s="143">
        <f>ROUND(I146*H146,2)</f>
        <v>0</v>
      </c>
      <c r="BL146" s="14" t="s">
        <v>142</v>
      </c>
      <c r="BM146" s="142" t="s">
        <v>205</v>
      </c>
    </row>
    <row r="147" spans="2:51" s="12" customFormat="1" ht="11.25">
      <c r="B147" s="144"/>
      <c r="D147" s="145" t="s">
        <v>171</v>
      </c>
      <c r="E147" s="146" t="s">
        <v>1</v>
      </c>
      <c r="F147" s="147" t="s">
        <v>206</v>
      </c>
      <c r="H147" s="148">
        <v>194</v>
      </c>
      <c r="I147" s="149"/>
      <c r="L147" s="144"/>
      <c r="M147" s="150"/>
      <c r="T147" s="151"/>
      <c r="AT147" s="146" t="s">
        <v>171</v>
      </c>
      <c r="AU147" s="146" t="s">
        <v>89</v>
      </c>
      <c r="AV147" s="12" t="s">
        <v>89</v>
      </c>
      <c r="AW147" s="12" t="s">
        <v>36</v>
      </c>
      <c r="AX147" s="12" t="s">
        <v>87</v>
      </c>
      <c r="AY147" s="146" t="s">
        <v>136</v>
      </c>
    </row>
    <row r="148" spans="2:65" s="1" customFormat="1" ht="37.9" customHeight="1">
      <c r="B148" s="29"/>
      <c r="C148" s="130" t="s">
        <v>207</v>
      </c>
      <c r="D148" s="130" t="s">
        <v>138</v>
      </c>
      <c r="E148" s="131" t="s">
        <v>208</v>
      </c>
      <c r="F148" s="132" t="s">
        <v>209</v>
      </c>
      <c r="G148" s="133" t="s">
        <v>184</v>
      </c>
      <c r="H148" s="134">
        <v>2522</v>
      </c>
      <c r="I148" s="135"/>
      <c r="J148" s="136">
        <f>ROUND(I148*H148,2)</f>
        <v>0</v>
      </c>
      <c r="K148" s="137"/>
      <c r="L148" s="29"/>
      <c r="M148" s="138" t="s">
        <v>1</v>
      </c>
      <c r="N148" s="139" t="s">
        <v>44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142</v>
      </c>
      <c r="AT148" s="142" t="s">
        <v>138</v>
      </c>
      <c r="AU148" s="142" t="s">
        <v>89</v>
      </c>
      <c r="AY148" s="14" t="s">
        <v>136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4" t="s">
        <v>87</v>
      </c>
      <c r="BK148" s="143">
        <f>ROUND(I148*H148,2)</f>
        <v>0</v>
      </c>
      <c r="BL148" s="14" t="s">
        <v>142</v>
      </c>
      <c r="BM148" s="142" t="s">
        <v>210</v>
      </c>
    </row>
    <row r="149" spans="2:51" s="12" customFormat="1" ht="11.25">
      <c r="B149" s="144"/>
      <c r="D149" s="145" t="s">
        <v>171</v>
      </c>
      <c r="E149" s="146" t="s">
        <v>1</v>
      </c>
      <c r="F149" s="147" t="s">
        <v>211</v>
      </c>
      <c r="H149" s="148">
        <v>2522</v>
      </c>
      <c r="I149" s="149"/>
      <c r="L149" s="144"/>
      <c r="M149" s="150"/>
      <c r="T149" s="151"/>
      <c r="AT149" s="146" t="s">
        <v>171</v>
      </c>
      <c r="AU149" s="146" t="s">
        <v>89</v>
      </c>
      <c r="AV149" s="12" t="s">
        <v>89</v>
      </c>
      <c r="AW149" s="12" t="s">
        <v>36</v>
      </c>
      <c r="AX149" s="12" t="s">
        <v>87</v>
      </c>
      <c r="AY149" s="146" t="s">
        <v>136</v>
      </c>
    </row>
    <row r="150" spans="2:65" s="1" customFormat="1" ht="24.2" customHeight="1">
      <c r="B150" s="29"/>
      <c r="C150" s="130" t="s">
        <v>212</v>
      </c>
      <c r="D150" s="130" t="s">
        <v>138</v>
      </c>
      <c r="E150" s="131" t="s">
        <v>213</v>
      </c>
      <c r="F150" s="132" t="s">
        <v>214</v>
      </c>
      <c r="G150" s="133" t="s">
        <v>184</v>
      </c>
      <c r="H150" s="134">
        <v>79</v>
      </c>
      <c r="I150" s="135"/>
      <c r="J150" s="136">
        <f>ROUND(I150*H150,2)</f>
        <v>0</v>
      </c>
      <c r="K150" s="137"/>
      <c r="L150" s="29"/>
      <c r="M150" s="138" t="s">
        <v>1</v>
      </c>
      <c r="N150" s="139" t="s">
        <v>44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142</v>
      </c>
      <c r="AT150" s="142" t="s">
        <v>138</v>
      </c>
      <c r="AU150" s="142" t="s">
        <v>89</v>
      </c>
      <c r="AY150" s="14" t="s">
        <v>136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4" t="s">
        <v>87</v>
      </c>
      <c r="BK150" s="143">
        <f>ROUND(I150*H150,2)</f>
        <v>0</v>
      </c>
      <c r="BL150" s="14" t="s">
        <v>142</v>
      </c>
      <c r="BM150" s="142" t="s">
        <v>215</v>
      </c>
    </row>
    <row r="151" spans="2:51" s="12" customFormat="1" ht="11.25">
      <c r="B151" s="144"/>
      <c r="D151" s="145" t="s">
        <v>171</v>
      </c>
      <c r="E151" s="146" t="s">
        <v>1</v>
      </c>
      <c r="F151" s="147" t="s">
        <v>216</v>
      </c>
      <c r="H151" s="148">
        <v>79</v>
      </c>
      <c r="I151" s="149"/>
      <c r="L151" s="144"/>
      <c r="M151" s="150"/>
      <c r="T151" s="151"/>
      <c r="AT151" s="146" t="s">
        <v>171</v>
      </c>
      <c r="AU151" s="146" t="s">
        <v>89</v>
      </c>
      <c r="AV151" s="12" t="s">
        <v>89</v>
      </c>
      <c r="AW151" s="12" t="s">
        <v>36</v>
      </c>
      <c r="AX151" s="12" t="s">
        <v>87</v>
      </c>
      <c r="AY151" s="146" t="s">
        <v>136</v>
      </c>
    </row>
    <row r="152" spans="2:65" s="1" customFormat="1" ht="16.5" customHeight="1">
      <c r="B152" s="29"/>
      <c r="C152" s="130" t="s">
        <v>217</v>
      </c>
      <c r="D152" s="130" t="s">
        <v>138</v>
      </c>
      <c r="E152" s="131" t="s">
        <v>218</v>
      </c>
      <c r="F152" s="132" t="s">
        <v>219</v>
      </c>
      <c r="G152" s="133" t="s">
        <v>184</v>
      </c>
      <c r="H152" s="134">
        <v>194</v>
      </c>
      <c r="I152" s="135"/>
      <c r="J152" s="136">
        <f>ROUND(I152*H152,2)</f>
        <v>0</v>
      </c>
      <c r="K152" s="137"/>
      <c r="L152" s="29"/>
      <c r="M152" s="138" t="s">
        <v>1</v>
      </c>
      <c r="N152" s="139" t="s">
        <v>44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142</v>
      </c>
      <c r="AT152" s="142" t="s">
        <v>138</v>
      </c>
      <c r="AU152" s="142" t="s">
        <v>89</v>
      </c>
      <c r="AY152" s="14" t="s">
        <v>136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4" t="s">
        <v>87</v>
      </c>
      <c r="BK152" s="143">
        <f>ROUND(I152*H152,2)</f>
        <v>0</v>
      </c>
      <c r="BL152" s="14" t="s">
        <v>142</v>
      </c>
      <c r="BM152" s="142" t="s">
        <v>220</v>
      </c>
    </row>
    <row r="153" spans="2:51" s="12" customFormat="1" ht="11.25">
      <c r="B153" s="144"/>
      <c r="D153" s="145" t="s">
        <v>171</v>
      </c>
      <c r="E153" s="146" t="s">
        <v>1</v>
      </c>
      <c r="F153" s="147" t="s">
        <v>206</v>
      </c>
      <c r="H153" s="148">
        <v>194</v>
      </c>
      <c r="I153" s="149"/>
      <c r="L153" s="144"/>
      <c r="M153" s="150"/>
      <c r="T153" s="151"/>
      <c r="AT153" s="146" t="s">
        <v>171</v>
      </c>
      <c r="AU153" s="146" t="s">
        <v>89</v>
      </c>
      <c r="AV153" s="12" t="s">
        <v>89</v>
      </c>
      <c r="AW153" s="12" t="s">
        <v>36</v>
      </c>
      <c r="AX153" s="12" t="s">
        <v>87</v>
      </c>
      <c r="AY153" s="146" t="s">
        <v>136</v>
      </c>
    </row>
    <row r="154" spans="2:65" s="1" customFormat="1" ht="24.2" customHeight="1">
      <c r="B154" s="29"/>
      <c r="C154" s="130" t="s">
        <v>221</v>
      </c>
      <c r="D154" s="130" t="s">
        <v>138</v>
      </c>
      <c r="E154" s="131" t="s">
        <v>222</v>
      </c>
      <c r="F154" s="132" t="s">
        <v>223</v>
      </c>
      <c r="G154" s="133" t="s">
        <v>224</v>
      </c>
      <c r="H154" s="134">
        <v>310.4</v>
      </c>
      <c r="I154" s="135"/>
      <c r="J154" s="136">
        <f>ROUND(I154*H154,2)</f>
        <v>0</v>
      </c>
      <c r="K154" s="137"/>
      <c r="L154" s="29"/>
      <c r="M154" s="138" t="s">
        <v>1</v>
      </c>
      <c r="N154" s="139" t="s">
        <v>44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142</v>
      </c>
      <c r="AT154" s="142" t="s">
        <v>138</v>
      </c>
      <c r="AU154" s="142" t="s">
        <v>89</v>
      </c>
      <c r="AY154" s="14" t="s">
        <v>136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4" t="s">
        <v>87</v>
      </c>
      <c r="BK154" s="143">
        <f>ROUND(I154*H154,2)</f>
        <v>0</v>
      </c>
      <c r="BL154" s="14" t="s">
        <v>142</v>
      </c>
      <c r="BM154" s="142" t="s">
        <v>225</v>
      </c>
    </row>
    <row r="155" spans="2:51" s="12" customFormat="1" ht="11.25">
      <c r="B155" s="144"/>
      <c r="D155" s="145" t="s">
        <v>171</v>
      </c>
      <c r="E155" s="146" t="s">
        <v>1</v>
      </c>
      <c r="F155" s="147" t="s">
        <v>226</v>
      </c>
      <c r="H155" s="148">
        <v>310.4</v>
      </c>
      <c r="I155" s="149"/>
      <c r="L155" s="144"/>
      <c r="M155" s="150"/>
      <c r="T155" s="151"/>
      <c r="AT155" s="146" t="s">
        <v>171</v>
      </c>
      <c r="AU155" s="146" t="s">
        <v>89</v>
      </c>
      <c r="AV155" s="12" t="s">
        <v>89</v>
      </c>
      <c r="AW155" s="12" t="s">
        <v>36</v>
      </c>
      <c r="AX155" s="12" t="s">
        <v>87</v>
      </c>
      <c r="AY155" s="146" t="s">
        <v>136</v>
      </c>
    </row>
    <row r="156" spans="2:65" s="1" customFormat="1" ht="24.2" customHeight="1">
      <c r="B156" s="29"/>
      <c r="C156" s="130" t="s">
        <v>7</v>
      </c>
      <c r="D156" s="130" t="s">
        <v>138</v>
      </c>
      <c r="E156" s="131" t="s">
        <v>227</v>
      </c>
      <c r="F156" s="132" t="s">
        <v>228</v>
      </c>
      <c r="G156" s="133" t="s">
        <v>141</v>
      </c>
      <c r="H156" s="134">
        <v>1535</v>
      </c>
      <c r="I156" s="135"/>
      <c r="J156" s="136">
        <f>ROUND(I156*H156,2)</f>
        <v>0</v>
      </c>
      <c r="K156" s="137"/>
      <c r="L156" s="29"/>
      <c r="M156" s="138" t="s">
        <v>1</v>
      </c>
      <c r="N156" s="139" t="s">
        <v>44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142</v>
      </c>
      <c r="AT156" s="142" t="s">
        <v>138</v>
      </c>
      <c r="AU156" s="142" t="s">
        <v>89</v>
      </c>
      <c r="AY156" s="14" t="s">
        <v>136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4" t="s">
        <v>87</v>
      </c>
      <c r="BK156" s="143">
        <f>ROUND(I156*H156,2)</f>
        <v>0</v>
      </c>
      <c r="BL156" s="14" t="s">
        <v>142</v>
      </c>
      <c r="BM156" s="142" t="s">
        <v>229</v>
      </c>
    </row>
    <row r="157" spans="2:51" s="12" customFormat="1" ht="11.25">
      <c r="B157" s="144"/>
      <c r="D157" s="145" t="s">
        <v>171</v>
      </c>
      <c r="E157" s="146" t="s">
        <v>1</v>
      </c>
      <c r="F157" s="147" t="s">
        <v>230</v>
      </c>
      <c r="H157" s="148">
        <v>1535</v>
      </c>
      <c r="I157" s="149"/>
      <c r="L157" s="144"/>
      <c r="M157" s="150"/>
      <c r="T157" s="151"/>
      <c r="AT157" s="146" t="s">
        <v>171</v>
      </c>
      <c r="AU157" s="146" t="s">
        <v>89</v>
      </c>
      <c r="AV157" s="12" t="s">
        <v>89</v>
      </c>
      <c r="AW157" s="12" t="s">
        <v>36</v>
      </c>
      <c r="AX157" s="12" t="s">
        <v>87</v>
      </c>
      <c r="AY157" s="146" t="s">
        <v>136</v>
      </c>
    </row>
    <row r="158" spans="2:65" s="1" customFormat="1" ht="33" customHeight="1">
      <c r="B158" s="29"/>
      <c r="C158" s="130" t="s">
        <v>231</v>
      </c>
      <c r="D158" s="130" t="s">
        <v>138</v>
      </c>
      <c r="E158" s="131" t="s">
        <v>232</v>
      </c>
      <c r="F158" s="132" t="s">
        <v>233</v>
      </c>
      <c r="G158" s="133" t="s">
        <v>141</v>
      </c>
      <c r="H158" s="134">
        <v>430</v>
      </c>
      <c r="I158" s="135"/>
      <c r="J158" s="136">
        <f>ROUND(I158*H158,2)</f>
        <v>0</v>
      </c>
      <c r="K158" s="137"/>
      <c r="L158" s="29"/>
      <c r="M158" s="138" t="s">
        <v>1</v>
      </c>
      <c r="N158" s="139" t="s">
        <v>44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142</v>
      </c>
      <c r="AT158" s="142" t="s">
        <v>138</v>
      </c>
      <c r="AU158" s="142" t="s">
        <v>89</v>
      </c>
      <c r="AY158" s="14" t="s">
        <v>136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4" t="s">
        <v>87</v>
      </c>
      <c r="BK158" s="143">
        <f>ROUND(I158*H158,2)</f>
        <v>0</v>
      </c>
      <c r="BL158" s="14" t="s">
        <v>142</v>
      </c>
      <c r="BM158" s="142" t="s">
        <v>234</v>
      </c>
    </row>
    <row r="159" spans="2:65" s="1" customFormat="1" ht="24.2" customHeight="1">
      <c r="B159" s="29"/>
      <c r="C159" s="130" t="s">
        <v>235</v>
      </c>
      <c r="D159" s="130" t="s">
        <v>138</v>
      </c>
      <c r="E159" s="131" t="s">
        <v>236</v>
      </c>
      <c r="F159" s="132" t="s">
        <v>237</v>
      </c>
      <c r="G159" s="133" t="s">
        <v>141</v>
      </c>
      <c r="H159" s="134">
        <v>430</v>
      </c>
      <c r="I159" s="135"/>
      <c r="J159" s="136">
        <f>ROUND(I159*H159,2)</f>
        <v>0</v>
      </c>
      <c r="K159" s="137"/>
      <c r="L159" s="29"/>
      <c r="M159" s="138" t="s">
        <v>1</v>
      </c>
      <c r="N159" s="139" t="s">
        <v>44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142</v>
      </c>
      <c r="AT159" s="142" t="s">
        <v>138</v>
      </c>
      <c r="AU159" s="142" t="s">
        <v>89</v>
      </c>
      <c r="AY159" s="14" t="s">
        <v>136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4" t="s">
        <v>87</v>
      </c>
      <c r="BK159" s="143">
        <f>ROUND(I159*H159,2)</f>
        <v>0</v>
      </c>
      <c r="BL159" s="14" t="s">
        <v>142</v>
      </c>
      <c r="BM159" s="142" t="s">
        <v>238</v>
      </c>
    </row>
    <row r="160" spans="2:65" s="1" customFormat="1" ht="16.5" customHeight="1">
      <c r="B160" s="29"/>
      <c r="C160" s="152" t="s">
        <v>239</v>
      </c>
      <c r="D160" s="152" t="s">
        <v>240</v>
      </c>
      <c r="E160" s="153" t="s">
        <v>241</v>
      </c>
      <c r="F160" s="154" t="s">
        <v>242</v>
      </c>
      <c r="G160" s="155" t="s">
        <v>243</v>
      </c>
      <c r="H160" s="156">
        <v>8.6</v>
      </c>
      <c r="I160" s="157"/>
      <c r="J160" s="158">
        <f>ROUND(I160*H160,2)</f>
        <v>0</v>
      </c>
      <c r="K160" s="159"/>
      <c r="L160" s="160"/>
      <c r="M160" s="161" t="s">
        <v>1</v>
      </c>
      <c r="N160" s="162" t="s">
        <v>44</v>
      </c>
      <c r="P160" s="140">
        <f>O160*H160</f>
        <v>0</v>
      </c>
      <c r="Q160" s="140">
        <v>0.001</v>
      </c>
      <c r="R160" s="140">
        <f>Q160*H160</f>
        <v>0.0086</v>
      </c>
      <c r="S160" s="140">
        <v>0</v>
      </c>
      <c r="T160" s="141">
        <f>S160*H160</f>
        <v>0</v>
      </c>
      <c r="AR160" s="142" t="s">
        <v>166</v>
      </c>
      <c r="AT160" s="142" t="s">
        <v>240</v>
      </c>
      <c r="AU160" s="142" t="s">
        <v>89</v>
      </c>
      <c r="AY160" s="14" t="s">
        <v>136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4" t="s">
        <v>87</v>
      </c>
      <c r="BK160" s="143">
        <f>ROUND(I160*H160,2)</f>
        <v>0</v>
      </c>
      <c r="BL160" s="14" t="s">
        <v>142</v>
      </c>
      <c r="BM160" s="142" t="s">
        <v>244</v>
      </c>
    </row>
    <row r="161" spans="2:51" s="12" customFormat="1" ht="11.25">
      <c r="B161" s="144"/>
      <c r="D161" s="145" t="s">
        <v>171</v>
      </c>
      <c r="F161" s="147" t="s">
        <v>245</v>
      </c>
      <c r="H161" s="148">
        <v>8.6</v>
      </c>
      <c r="I161" s="149"/>
      <c r="L161" s="144"/>
      <c r="M161" s="150"/>
      <c r="T161" s="151"/>
      <c r="AT161" s="146" t="s">
        <v>171</v>
      </c>
      <c r="AU161" s="146" t="s">
        <v>89</v>
      </c>
      <c r="AV161" s="12" t="s">
        <v>89</v>
      </c>
      <c r="AW161" s="12" t="s">
        <v>4</v>
      </c>
      <c r="AX161" s="12" t="s">
        <v>87</v>
      </c>
      <c r="AY161" s="146" t="s">
        <v>136</v>
      </c>
    </row>
    <row r="162" spans="2:63" s="11" customFormat="1" ht="22.9" customHeight="1">
      <c r="B162" s="118"/>
      <c r="D162" s="119" t="s">
        <v>78</v>
      </c>
      <c r="E162" s="128" t="s">
        <v>147</v>
      </c>
      <c r="F162" s="128" t="s">
        <v>246</v>
      </c>
      <c r="I162" s="121"/>
      <c r="J162" s="129">
        <f>BK162</f>
        <v>0</v>
      </c>
      <c r="L162" s="118"/>
      <c r="M162" s="123"/>
      <c r="P162" s="124">
        <f>SUM(P163:P168)</f>
        <v>0</v>
      </c>
      <c r="R162" s="124">
        <f>SUM(R163:R168)</f>
        <v>32.885771999999996</v>
      </c>
      <c r="T162" s="125">
        <f>SUM(T163:T168)</f>
        <v>0</v>
      </c>
      <c r="AR162" s="119" t="s">
        <v>87</v>
      </c>
      <c r="AT162" s="126" t="s">
        <v>78</v>
      </c>
      <c r="AU162" s="126" t="s">
        <v>87</v>
      </c>
      <c r="AY162" s="119" t="s">
        <v>136</v>
      </c>
      <c r="BK162" s="127">
        <f>SUM(BK163:BK168)</f>
        <v>0</v>
      </c>
    </row>
    <row r="163" spans="2:65" s="1" customFormat="1" ht="24.2" customHeight="1">
      <c r="B163" s="29"/>
      <c r="C163" s="130" t="s">
        <v>247</v>
      </c>
      <c r="D163" s="130" t="s">
        <v>138</v>
      </c>
      <c r="E163" s="131" t="s">
        <v>248</v>
      </c>
      <c r="F163" s="132" t="s">
        <v>249</v>
      </c>
      <c r="G163" s="133" t="s">
        <v>169</v>
      </c>
      <c r="H163" s="134">
        <v>11</v>
      </c>
      <c r="I163" s="135"/>
      <c r="J163" s="136">
        <f>ROUND(I163*H163,2)</f>
        <v>0</v>
      </c>
      <c r="K163" s="137"/>
      <c r="L163" s="29"/>
      <c r="M163" s="138" t="s">
        <v>1</v>
      </c>
      <c r="N163" s="139" t="s">
        <v>44</v>
      </c>
      <c r="P163" s="140">
        <f>O163*H163</f>
        <v>0</v>
      </c>
      <c r="Q163" s="140">
        <v>0.120636</v>
      </c>
      <c r="R163" s="140">
        <f>Q163*H163</f>
        <v>1.3269959999999998</v>
      </c>
      <c r="S163" s="140">
        <v>0</v>
      </c>
      <c r="T163" s="141">
        <f>S163*H163</f>
        <v>0</v>
      </c>
      <c r="AR163" s="142" t="s">
        <v>142</v>
      </c>
      <c r="AT163" s="142" t="s">
        <v>138</v>
      </c>
      <c r="AU163" s="142" t="s">
        <v>89</v>
      </c>
      <c r="AY163" s="14" t="s">
        <v>136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4" t="s">
        <v>87</v>
      </c>
      <c r="BK163" s="143">
        <f>ROUND(I163*H163,2)</f>
        <v>0</v>
      </c>
      <c r="BL163" s="14" t="s">
        <v>142</v>
      </c>
      <c r="BM163" s="142" t="s">
        <v>250</v>
      </c>
    </row>
    <row r="164" spans="2:65" s="1" customFormat="1" ht="24.2" customHeight="1">
      <c r="B164" s="29"/>
      <c r="C164" s="152" t="s">
        <v>251</v>
      </c>
      <c r="D164" s="152" t="s">
        <v>240</v>
      </c>
      <c r="E164" s="153" t="s">
        <v>252</v>
      </c>
      <c r="F164" s="154" t="s">
        <v>253</v>
      </c>
      <c r="G164" s="155" t="s">
        <v>254</v>
      </c>
      <c r="H164" s="156">
        <v>68</v>
      </c>
      <c r="I164" s="157"/>
      <c r="J164" s="158">
        <f>ROUND(I164*H164,2)</f>
        <v>0</v>
      </c>
      <c r="K164" s="159"/>
      <c r="L164" s="160"/>
      <c r="M164" s="161" t="s">
        <v>1</v>
      </c>
      <c r="N164" s="162" t="s">
        <v>44</v>
      </c>
      <c r="P164" s="140">
        <f>O164*H164</f>
        <v>0</v>
      </c>
      <c r="Q164" s="140">
        <v>0.03</v>
      </c>
      <c r="R164" s="140">
        <f>Q164*H164</f>
        <v>2.04</v>
      </c>
      <c r="S164" s="140">
        <v>0</v>
      </c>
      <c r="T164" s="141">
        <f>S164*H164</f>
        <v>0</v>
      </c>
      <c r="AR164" s="142" t="s">
        <v>166</v>
      </c>
      <c r="AT164" s="142" t="s">
        <v>240</v>
      </c>
      <c r="AU164" s="142" t="s">
        <v>89</v>
      </c>
      <c r="AY164" s="14" t="s">
        <v>136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4" t="s">
        <v>87</v>
      </c>
      <c r="BK164" s="143">
        <f>ROUND(I164*H164,2)</f>
        <v>0</v>
      </c>
      <c r="BL164" s="14" t="s">
        <v>142</v>
      </c>
      <c r="BM164" s="142" t="s">
        <v>255</v>
      </c>
    </row>
    <row r="165" spans="2:65" s="1" customFormat="1" ht="24.2" customHeight="1">
      <c r="B165" s="29"/>
      <c r="C165" s="130" t="s">
        <v>256</v>
      </c>
      <c r="D165" s="130" t="s">
        <v>138</v>
      </c>
      <c r="E165" s="131" t="s">
        <v>257</v>
      </c>
      <c r="F165" s="132" t="s">
        <v>258</v>
      </c>
      <c r="G165" s="133" t="s">
        <v>169</v>
      </c>
      <c r="H165" s="134">
        <v>58</v>
      </c>
      <c r="I165" s="135"/>
      <c r="J165" s="136">
        <f>ROUND(I165*H165,2)</f>
        <v>0</v>
      </c>
      <c r="K165" s="137"/>
      <c r="L165" s="29"/>
      <c r="M165" s="138" t="s">
        <v>1</v>
      </c>
      <c r="N165" s="139" t="s">
        <v>44</v>
      </c>
      <c r="P165" s="140">
        <f>O165*H165</f>
        <v>0</v>
      </c>
      <c r="Q165" s="140">
        <v>0.241272</v>
      </c>
      <c r="R165" s="140">
        <f>Q165*H165</f>
        <v>13.993775999999999</v>
      </c>
      <c r="S165" s="140">
        <v>0</v>
      </c>
      <c r="T165" s="141">
        <f>S165*H165</f>
        <v>0</v>
      </c>
      <c r="AR165" s="142" t="s">
        <v>142</v>
      </c>
      <c r="AT165" s="142" t="s">
        <v>138</v>
      </c>
      <c r="AU165" s="142" t="s">
        <v>89</v>
      </c>
      <c r="AY165" s="14" t="s">
        <v>136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4" t="s">
        <v>87</v>
      </c>
      <c r="BK165" s="143">
        <f>ROUND(I165*H165,2)</f>
        <v>0</v>
      </c>
      <c r="BL165" s="14" t="s">
        <v>142</v>
      </c>
      <c r="BM165" s="142" t="s">
        <v>259</v>
      </c>
    </row>
    <row r="166" spans="2:51" s="12" customFormat="1" ht="11.25">
      <c r="B166" s="144"/>
      <c r="D166" s="145" t="s">
        <v>171</v>
      </c>
      <c r="E166" s="146" t="s">
        <v>1</v>
      </c>
      <c r="F166" s="147" t="s">
        <v>260</v>
      </c>
      <c r="H166" s="148">
        <v>58</v>
      </c>
      <c r="I166" s="149"/>
      <c r="L166" s="144"/>
      <c r="M166" s="150"/>
      <c r="T166" s="151"/>
      <c r="AT166" s="146" t="s">
        <v>171</v>
      </c>
      <c r="AU166" s="146" t="s">
        <v>89</v>
      </c>
      <c r="AV166" s="12" t="s">
        <v>89</v>
      </c>
      <c r="AW166" s="12" t="s">
        <v>36</v>
      </c>
      <c r="AX166" s="12" t="s">
        <v>87</v>
      </c>
      <c r="AY166" s="146" t="s">
        <v>136</v>
      </c>
    </row>
    <row r="167" spans="2:65" s="1" customFormat="1" ht="24.2" customHeight="1">
      <c r="B167" s="29"/>
      <c r="C167" s="152" t="s">
        <v>261</v>
      </c>
      <c r="D167" s="152" t="s">
        <v>240</v>
      </c>
      <c r="E167" s="153" t="s">
        <v>262</v>
      </c>
      <c r="F167" s="154" t="s">
        <v>263</v>
      </c>
      <c r="G167" s="155" t="s">
        <v>254</v>
      </c>
      <c r="H167" s="156">
        <v>150</v>
      </c>
      <c r="I167" s="157"/>
      <c r="J167" s="158">
        <f>ROUND(I167*H167,2)</f>
        <v>0</v>
      </c>
      <c r="K167" s="159"/>
      <c r="L167" s="160"/>
      <c r="M167" s="161" t="s">
        <v>1</v>
      </c>
      <c r="N167" s="162" t="s">
        <v>44</v>
      </c>
      <c r="P167" s="140">
        <f>O167*H167</f>
        <v>0</v>
      </c>
      <c r="Q167" s="140">
        <v>0.0325</v>
      </c>
      <c r="R167" s="140">
        <f>Q167*H167</f>
        <v>4.875</v>
      </c>
      <c r="S167" s="140">
        <v>0</v>
      </c>
      <c r="T167" s="141">
        <f>S167*H167</f>
        <v>0</v>
      </c>
      <c r="AR167" s="142" t="s">
        <v>166</v>
      </c>
      <c r="AT167" s="142" t="s">
        <v>240</v>
      </c>
      <c r="AU167" s="142" t="s">
        <v>89</v>
      </c>
      <c r="AY167" s="14" t="s">
        <v>136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4" t="s">
        <v>87</v>
      </c>
      <c r="BK167" s="143">
        <f>ROUND(I167*H167,2)</f>
        <v>0</v>
      </c>
      <c r="BL167" s="14" t="s">
        <v>142</v>
      </c>
      <c r="BM167" s="142" t="s">
        <v>264</v>
      </c>
    </row>
    <row r="168" spans="2:65" s="1" customFormat="1" ht="24.2" customHeight="1">
      <c r="B168" s="29"/>
      <c r="C168" s="152" t="s">
        <v>265</v>
      </c>
      <c r="D168" s="152" t="s">
        <v>240</v>
      </c>
      <c r="E168" s="153" t="s">
        <v>266</v>
      </c>
      <c r="F168" s="154" t="s">
        <v>267</v>
      </c>
      <c r="G168" s="155" t="s">
        <v>254</v>
      </c>
      <c r="H168" s="156">
        <v>213</v>
      </c>
      <c r="I168" s="157"/>
      <c r="J168" s="158">
        <f>ROUND(I168*H168,2)</f>
        <v>0</v>
      </c>
      <c r="K168" s="159"/>
      <c r="L168" s="160"/>
      <c r="M168" s="161" t="s">
        <v>1</v>
      </c>
      <c r="N168" s="162" t="s">
        <v>44</v>
      </c>
      <c r="P168" s="140">
        <f>O168*H168</f>
        <v>0</v>
      </c>
      <c r="Q168" s="140">
        <v>0.05</v>
      </c>
      <c r="R168" s="140">
        <f>Q168*H168</f>
        <v>10.65</v>
      </c>
      <c r="S168" s="140">
        <v>0</v>
      </c>
      <c r="T168" s="141">
        <f>S168*H168</f>
        <v>0</v>
      </c>
      <c r="AR168" s="142" t="s">
        <v>166</v>
      </c>
      <c r="AT168" s="142" t="s">
        <v>240</v>
      </c>
      <c r="AU168" s="142" t="s">
        <v>89</v>
      </c>
      <c r="AY168" s="14" t="s">
        <v>136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4" t="s">
        <v>87</v>
      </c>
      <c r="BK168" s="143">
        <f>ROUND(I168*H168,2)</f>
        <v>0</v>
      </c>
      <c r="BL168" s="14" t="s">
        <v>142</v>
      </c>
      <c r="BM168" s="142" t="s">
        <v>268</v>
      </c>
    </row>
    <row r="169" spans="2:63" s="11" customFormat="1" ht="22.9" customHeight="1">
      <c r="B169" s="118"/>
      <c r="D169" s="119" t="s">
        <v>78</v>
      </c>
      <c r="E169" s="128" t="s">
        <v>142</v>
      </c>
      <c r="F169" s="128" t="s">
        <v>269</v>
      </c>
      <c r="I169" s="121"/>
      <c r="J169" s="129">
        <f>BK169</f>
        <v>0</v>
      </c>
      <c r="L169" s="118"/>
      <c r="M169" s="123"/>
      <c r="P169" s="124">
        <f>P170</f>
        <v>0</v>
      </c>
      <c r="R169" s="124">
        <f>R170</f>
        <v>8.8283966736</v>
      </c>
      <c r="T169" s="125">
        <f>T170</f>
        <v>0</v>
      </c>
      <c r="AR169" s="119" t="s">
        <v>87</v>
      </c>
      <c r="AT169" s="126" t="s">
        <v>78</v>
      </c>
      <c r="AU169" s="126" t="s">
        <v>87</v>
      </c>
      <c r="AY169" s="119" t="s">
        <v>136</v>
      </c>
      <c r="BK169" s="127">
        <f>BK170</f>
        <v>0</v>
      </c>
    </row>
    <row r="170" spans="2:65" s="1" customFormat="1" ht="24.2" customHeight="1">
      <c r="B170" s="29"/>
      <c r="C170" s="130" t="s">
        <v>270</v>
      </c>
      <c r="D170" s="130" t="s">
        <v>138</v>
      </c>
      <c r="E170" s="131" t="s">
        <v>271</v>
      </c>
      <c r="F170" s="132" t="s">
        <v>272</v>
      </c>
      <c r="G170" s="133" t="s">
        <v>169</v>
      </c>
      <c r="H170" s="134">
        <v>21</v>
      </c>
      <c r="I170" s="135"/>
      <c r="J170" s="136">
        <f>ROUND(I170*H170,2)</f>
        <v>0</v>
      </c>
      <c r="K170" s="137"/>
      <c r="L170" s="29"/>
      <c r="M170" s="138" t="s">
        <v>1</v>
      </c>
      <c r="N170" s="139" t="s">
        <v>44</v>
      </c>
      <c r="P170" s="140">
        <f>O170*H170</f>
        <v>0</v>
      </c>
      <c r="Q170" s="140">
        <v>0.4203998416</v>
      </c>
      <c r="R170" s="140">
        <f>Q170*H170</f>
        <v>8.8283966736</v>
      </c>
      <c r="S170" s="140">
        <v>0</v>
      </c>
      <c r="T170" s="141">
        <f>S170*H170</f>
        <v>0</v>
      </c>
      <c r="AR170" s="142" t="s">
        <v>142</v>
      </c>
      <c r="AT170" s="142" t="s">
        <v>138</v>
      </c>
      <c r="AU170" s="142" t="s">
        <v>89</v>
      </c>
      <c r="AY170" s="14" t="s">
        <v>136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4" t="s">
        <v>87</v>
      </c>
      <c r="BK170" s="143">
        <f>ROUND(I170*H170,2)</f>
        <v>0</v>
      </c>
      <c r="BL170" s="14" t="s">
        <v>142</v>
      </c>
      <c r="BM170" s="142" t="s">
        <v>273</v>
      </c>
    </row>
    <row r="171" spans="2:63" s="11" customFormat="1" ht="22.9" customHeight="1">
      <c r="B171" s="118"/>
      <c r="D171" s="119" t="s">
        <v>78</v>
      </c>
      <c r="E171" s="128" t="s">
        <v>154</v>
      </c>
      <c r="F171" s="128" t="s">
        <v>274</v>
      </c>
      <c r="I171" s="121"/>
      <c r="J171" s="129">
        <f>BK171</f>
        <v>0</v>
      </c>
      <c r="L171" s="118"/>
      <c r="M171" s="123"/>
      <c r="P171" s="124">
        <f>SUM(P172:P210)</f>
        <v>0</v>
      </c>
      <c r="R171" s="124">
        <f>SUM(R172:R210)</f>
        <v>1100.0407</v>
      </c>
      <c r="T171" s="125">
        <f>SUM(T172:T210)</f>
        <v>0</v>
      </c>
      <c r="AR171" s="119" t="s">
        <v>87</v>
      </c>
      <c r="AT171" s="126" t="s">
        <v>78</v>
      </c>
      <c r="AU171" s="126" t="s">
        <v>87</v>
      </c>
      <c r="AY171" s="119" t="s">
        <v>136</v>
      </c>
      <c r="BK171" s="127">
        <f>SUM(BK172:BK210)</f>
        <v>0</v>
      </c>
    </row>
    <row r="172" spans="2:65" s="1" customFormat="1" ht="24.2" customHeight="1">
      <c r="B172" s="29"/>
      <c r="C172" s="130" t="s">
        <v>275</v>
      </c>
      <c r="D172" s="130" t="s">
        <v>138</v>
      </c>
      <c r="E172" s="131" t="s">
        <v>276</v>
      </c>
      <c r="F172" s="132" t="s">
        <v>277</v>
      </c>
      <c r="G172" s="133" t="s">
        <v>141</v>
      </c>
      <c r="H172" s="134">
        <v>1248</v>
      </c>
      <c r="I172" s="135"/>
      <c r="J172" s="136">
        <f>ROUND(I172*H172,2)</f>
        <v>0</v>
      </c>
      <c r="K172" s="137"/>
      <c r="L172" s="29"/>
      <c r="M172" s="138" t="s">
        <v>1</v>
      </c>
      <c r="N172" s="139" t="s">
        <v>44</v>
      </c>
      <c r="P172" s="140">
        <f>O172*H172</f>
        <v>0</v>
      </c>
      <c r="Q172" s="140">
        <v>0.345</v>
      </c>
      <c r="R172" s="140">
        <f>Q172*H172</f>
        <v>430.55999999999995</v>
      </c>
      <c r="S172" s="140">
        <v>0</v>
      </c>
      <c r="T172" s="141">
        <f>S172*H172</f>
        <v>0</v>
      </c>
      <c r="AR172" s="142" t="s">
        <v>142</v>
      </c>
      <c r="AT172" s="142" t="s">
        <v>138</v>
      </c>
      <c r="AU172" s="142" t="s">
        <v>89</v>
      </c>
      <c r="AY172" s="14" t="s">
        <v>136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4" t="s">
        <v>87</v>
      </c>
      <c r="BK172" s="143">
        <f>ROUND(I172*H172,2)</f>
        <v>0</v>
      </c>
      <c r="BL172" s="14" t="s">
        <v>142</v>
      </c>
      <c r="BM172" s="142" t="s">
        <v>278</v>
      </c>
    </row>
    <row r="173" spans="2:47" s="1" customFormat="1" ht="19.5">
      <c r="B173" s="29"/>
      <c r="D173" s="145" t="s">
        <v>279</v>
      </c>
      <c r="F173" s="163" t="s">
        <v>280</v>
      </c>
      <c r="I173" s="164"/>
      <c r="L173" s="29"/>
      <c r="M173" s="165"/>
      <c r="T173" s="53"/>
      <c r="AT173" s="14" t="s">
        <v>279</v>
      </c>
      <c r="AU173" s="14" t="s">
        <v>89</v>
      </c>
    </row>
    <row r="174" spans="2:51" s="12" customFormat="1" ht="11.25">
      <c r="B174" s="144"/>
      <c r="D174" s="145" t="s">
        <v>171</v>
      </c>
      <c r="E174" s="146" t="s">
        <v>1</v>
      </c>
      <c r="F174" s="147" t="s">
        <v>281</v>
      </c>
      <c r="H174" s="148">
        <v>1248</v>
      </c>
      <c r="I174" s="149"/>
      <c r="L174" s="144"/>
      <c r="M174" s="150"/>
      <c r="T174" s="151"/>
      <c r="AT174" s="146" t="s">
        <v>171</v>
      </c>
      <c r="AU174" s="146" t="s">
        <v>89</v>
      </c>
      <c r="AV174" s="12" t="s">
        <v>89</v>
      </c>
      <c r="AW174" s="12" t="s">
        <v>36</v>
      </c>
      <c r="AX174" s="12" t="s">
        <v>87</v>
      </c>
      <c r="AY174" s="146" t="s">
        <v>136</v>
      </c>
    </row>
    <row r="175" spans="2:65" s="1" customFormat="1" ht="24.2" customHeight="1">
      <c r="B175" s="29"/>
      <c r="C175" s="130" t="s">
        <v>282</v>
      </c>
      <c r="D175" s="130" t="s">
        <v>138</v>
      </c>
      <c r="E175" s="131" t="s">
        <v>283</v>
      </c>
      <c r="F175" s="132" t="s">
        <v>284</v>
      </c>
      <c r="G175" s="133" t="s">
        <v>141</v>
      </c>
      <c r="H175" s="134">
        <v>807</v>
      </c>
      <c r="I175" s="135"/>
      <c r="J175" s="136">
        <f>ROUND(I175*H175,2)</f>
        <v>0</v>
      </c>
      <c r="K175" s="137"/>
      <c r="L175" s="29"/>
      <c r="M175" s="138" t="s">
        <v>1</v>
      </c>
      <c r="N175" s="139" t="s">
        <v>44</v>
      </c>
      <c r="P175" s="140">
        <f>O175*H175</f>
        <v>0</v>
      </c>
      <c r="Q175" s="140">
        <v>0.575</v>
      </c>
      <c r="R175" s="140">
        <f>Q175*H175</f>
        <v>464.025</v>
      </c>
      <c r="S175" s="140">
        <v>0</v>
      </c>
      <c r="T175" s="141">
        <f>S175*H175</f>
        <v>0</v>
      </c>
      <c r="AR175" s="142" t="s">
        <v>142</v>
      </c>
      <c r="AT175" s="142" t="s">
        <v>138</v>
      </c>
      <c r="AU175" s="142" t="s">
        <v>89</v>
      </c>
      <c r="AY175" s="14" t="s">
        <v>136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4" t="s">
        <v>87</v>
      </c>
      <c r="BK175" s="143">
        <f>ROUND(I175*H175,2)</f>
        <v>0</v>
      </c>
      <c r="BL175" s="14" t="s">
        <v>142</v>
      </c>
      <c r="BM175" s="142" t="s">
        <v>285</v>
      </c>
    </row>
    <row r="176" spans="2:47" s="1" customFormat="1" ht="19.5">
      <c r="B176" s="29"/>
      <c r="D176" s="145" t="s">
        <v>279</v>
      </c>
      <c r="F176" s="163" t="s">
        <v>286</v>
      </c>
      <c r="I176" s="164"/>
      <c r="L176" s="29"/>
      <c r="M176" s="165"/>
      <c r="T176" s="53"/>
      <c r="AT176" s="14" t="s">
        <v>279</v>
      </c>
      <c r="AU176" s="14" t="s">
        <v>89</v>
      </c>
    </row>
    <row r="177" spans="2:51" s="12" customFormat="1" ht="11.25">
      <c r="B177" s="144"/>
      <c r="D177" s="145" t="s">
        <v>171</v>
      </c>
      <c r="E177" s="146" t="s">
        <v>1</v>
      </c>
      <c r="F177" s="147" t="s">
        <v>287</v>
      </c>
      <c r="H177" s="148">
        <v>807</v>
      </c>
      <c r="I177" s="149"/>
      <c r="L177" s="144"/>
      <c r="M177" s="150"/>
      <c r="T177" s="151"/>
      <c r="AT177" s="146" t="s">
        <v>171</v>
      </c>
      <c r="AU177" s="146" t="s">
        <v>89</v>
      </c>
      <c r="AV177" s="12" t="s">
        <v>89</v>
      </c>
      <c r="AW177" s="12" t="s">
        <v>36</v>
      </c>
      <c r="AX177" s="12" t="s">
        <v>87</v>
      </c>
      <c r="AY177" s="146" t="s">
        <v>136</v>
      </c>
    </row>
    <row r="178" spans="2:65" s="1" customFormat="1" ht="33" customHeight="1">
      <c r="B178" s="29"/>
      <c r="C178" s="130" t="s">
        <v>288</v>
      </c>
      <c r="D178" s="130" t="s">
        <v>138</v>
      </c>
      <c r="E178" s="131" t="s">
        <v>289</v>
      </c>
      <c r="F178" s="132" t="s">
        <v>290</v>
      </c>
      <c r="G178" s="133" t="s">
        <v>141</v>
      </c>
      <c r="H178" s="134">
        <v>780</v>
      </c>
      <c r="I178" s="135"/>
      <c r="J178" s="136">
        <f>ROUND(I178*H178,2)</f>
        <v>0</v>
      </c>
      <c r="K178" s="137"/>
      <c r="L178" s="29"/>
      <c r="M178" s="138" t="s">
        <v>1</v>
      </c>
      <c r="N178" s="139" t="s">
        <v>44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142</v>
      </c>
      <c r="AT178" s="142" t="s">
        <v>138</v>
      </c>
      <c r="AU178" s="142" t="s">
        <v>89</v>
      </c>
      <c r="AY178" s="14" t="s">
        <v>136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4" t="s">
        <v>87</v>
      </c>
      <c r="BK178" s="143">
        <f>ROUND(I178*H178,2)</f>
        <v>0</v>
      </c>
      <c r="BL178" s="14" t="s">
        <v>142</v>
      </c>
      <c r="BM178" s="142" t="s">
        <v>291</v>
      </c>
    </row>
    <row r="179" spans="2:47" s="1" customFormat="1" ht="19.5">
      <c r="B179" s="29"/>
      <c r="D179" s="145" t="s">
        <v>279</v>
      </c>
      <c r="F179" s="163" t="s">
        <v>292</v>
      </c>
      <c r="I179" s="164"/>
      <c r="L179" s="29"/>
      <c r="M179" s="165"/>
      <c r="T179" s="53"/>
      <c r="AT179" s="14" t="s">
        <v>279</v>
      </c>
      <c r="AU179" s="14" t="s">
        <v>89</v>
      </c>
    </row>
    <row r="180" spans="2:51" s="12" customFormat="1" ht="11.25">
      <c r="B180" s="144"/>
      <c r="D180" s="145" t="s">
        <v>171</v>
      </c>
      <c r="E180" s="146" t="s">
        <v>1</v>
      </c>
      <c r="F180" s="147" t="s">
        <v>293</v>
      </c>
      <c r="H180" s="148">
        <v>780</v>
      </c>
      <c r="I180" s="149"/>
      <c r="L180" s="144"/>
      <c r="M180" s="150"/>
      <c r="T180" s="151"/>
      <c r="AT180" s="146" t="s">
        <v>171</v>
      </c>
      <c r="AU180" s="146" t="s">
        <v>89</v>
      </c>
      <c r="AV180" s="12" t="s">
        <v>89</v>
      </c>
      <c r="AW180" s="12" t="s">
        <v>36</v>
      </c>
      <c r="AX180" s="12" t="s">
        <v>87</v>
      </c>
      <c r="AY180" s="146" t="s">
        <v>136</v>
      </c>
    </row>
    <row r="181" spans="2:65" s="1" customFormat="1" ht="33" customHeight="1">
      <c r="B181" s="29"/>
      <c r="C181" s="130" t="s">
        <v>294</v>
      </c>
      <c r="D181" s="130" t="s">
        <v>138</v>
      </c>
      <c r="E181" s="131" t="s">
        <v>295</v>
      </c>
      <c r="F181" s="132" t="s">
        <v>296</v>
      </c>
      <c r="G181" s="133" t="s">
        <v>141</v>
      </c>
      <c r="H181" s="134">
        <v>520</v>
      </c>
      <c r="I181" s="135"/>
      <c r="J181" s="136">
        <f>ROUND(I181*H181,2)</f>
        <v>0</v>
      </c>
      <c r="K181" s="137"/>
      <c r="L181" s="29"/>
      <c r="M181" s="138" t="s">
        <v>1</v>
      </c>
      <c r="N181" s="139" t="s">
        <v>44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142</v>
      </c>
      <c r="AT181" s="142" t="s">
        <v>138</v>
      </c>
      <c r="AU181" s="142" t="s">
        <v>89</v>
      </c>
      <c r="AY181" s="14" t="s">
        <v>136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4" t="s">
        <v>87</v>
      </c>
      <c r="BK181" s="143">
        <f>ROUND(I181*H181,2)</f>
        <v>0</v>
      </c>
      <c r="BL181" s="14" t="s">
        <v>142</v>
      </c>
      <c r="BM181" s="142" t="s">
        <v>297</v>
      </c>
    </row>
    <row r="182" spans="2:47" s="1" customFormat="1" ht="19.5">
      <c r="B182" s="29"/>
      <c r="D182" s="145" t="s">
        <v>279</v>
      </c>
      <c r="F182" s="163" t="s">
        <v>292</v>
      </c>
      <c r="I182" s="164"/>
      <c r="L182" s="29"/>
      <c r="M182" s="165"/>
      <c r="T182" s="53"/>
      <c r="AT182" s="14" t="s">
        <v>279</v>
      </c>
      <c r="AU182" s="14" t="s">
        <v>89</v>
      </c>
    </row>
    <row r="183" spans="2:65" s="1" customFormat="1" ht="21.75" customHeight="1">
      <c r="B183" s="29"/>
      <c r="C183" s="130" t="s">
        <v>298</v>
      </c>
      <c r="D183" s="130" t="s">
        <v>138</v>
      </c>
      <c r="E183" s="131" t="s">
        <v>299</v>
      </c>
      <c r="F183" s="132" t="s">
        <v>300</v>
      </c>
      <c r="G183" s="133" t="s">
        <v>141</v>
      </c>
      <c r="H183" s="134">
        <v>780</v>
      </c>
      <c r="I183" s="135"/>
      <c r="J183" s="136">
        <f>ROUND(I183*H183,2)</f>
        <v>0</v>
      </c>
      <c r="K183" s="137"/>
      <c r="L183" s="29"/>
      <c r="M183" s="138" t="s">
        <v>1</v>
      </c>
      <c r="N183" s="139" t="s">
        <v>44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142</v>
      </c>
      <c r="AT183" s="142" t="s">
        <v>138</v>
      </c>
      <c r="AU183" s="142" t="s">
        <v>89</v>
      </c>
      <c r="AY183" s="14" t="s">
        <v>136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4" t="s">
        <v>87</v>
      </c>
      <c r="BK183" s="143">
        <f>ROUND(I183*H183,2)</f>
        <v>0</v>
      </c>
      <c r="BL183" s="14" t="s">
        <v>142</v>
      </c>
      <c r="BM183" s="142" t="s">
        <v>301</v>
      </c>
    </row>
    <row r="184" spans="2:51" s="12" customFormat="1" ht="11.25">
      <c r="B184" s="144"/>
      <c r="D184" s="145" t="s">
        <v>171</v>
      </c>
      <c r="E184" s="146" t="s">
        <v>1</v>
      </c>
      <c r="F184" s="147" t="s">
        <v>293</v>
      </c>
      <c r="H184" s="148">
        <v>780</v>
      </c>
      <c r="I184" s="149"/>
      <c r="L184" s="144"/>
      <c r="M184" s="150"/>
      <c r="T184" s="151"/>
      <c r="AT184" s="146" t="s">
        <v>171</v>
      </c>
      <c r="AU184" s="146" t="s">
        <v>89</v>
      </c>
      <c r="AV184" s="12" t="s">
        <v>89</v>
      </c>
      <c r="AW184" s="12" t="s">
        <v>36</v>
      </c>
      <c r="AX184" s="12" t="s">
        <v>87</v>
      </c>
      <c r="AY184" s="146" t="s">
        <v>136</v>
      </c>
    </row>
    <row r="185" spans="2:65" s="1" customFormat="1" ht="24.2" customHeight="1">
      <c r="B185" s="29"/>
      <c r="C185" s="130" t="s">
        <v>302</v>
      </c>
      <c r="D185" s="130" t="s">
        <v>138</v>
      </c>
      <c r="E185" s="131" t="s">
        <v>303</v>
      </c>
      <c r="F185" s="132" t="s">
        <v>304</v>
      </c>
      <c r="G185" s="133" t="s">
        <v>141</v>
      </c>
      <c r="H185" s="134">
        <v>520</v>
      </c>
      <c r="I185" s="135"/>
      <c r="J185" s="136">
        <f>ROUND(I185*H185,2)</f>
        <v>0</v>
      </c>
      <c r="K185" s="137"/>
      <c r="L185" s="29"/>
      <c r="M185" s="138" t="s">
        <v>1</v>
      </c>
      <c r="N185" s="139" t="s">
        <v>44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142</v>
      </c>
      <c r="AT185" s="142" t="s">
        <v>138</v>
      </c>
      <c r="AU185" s="142" t="s">
        <v>89</v>
      </c>
      <c r="AY185" s="14" t="s">
        <v>136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4" t="s">
        <v>87</v>
      </c>
      <c r="BK185" s="143">
        <f>ROUND(I185*H185,2)</f>
        <v>0</v>
      </c>
      <c r="BL185" s="14" t="s">
        <v>142</v>
      </c>
      <c r="BM185" s="142" t="s">
        <v>305</v>
      </c>
    </row>
    <row r="186" spans="2:65" s="1" customFormat="1" ht="24.2" customHeight="1">
      <c r="B186" s="29"/>
      <c r="C186" s="130" t="s">
        <v>306</v>
      </c>
      <c r="D186" s="130" t="s">
        <v>138</v>
      </c>
      <c r="E186" s="131" t="s">
        <v>307</v>
      </c>
      <c r="F186" s="132" t="s">
        <v>308</v>
      </c>
      <c r="G186" s="133" t="s">
        <v>141</v>
      </c>
      <c r="H186" s="134">
        <v>6</v>
      </c>
      <c r="I186" s="135"/>
      <c r="J186" s="136">
        <f>ROUND(I186*H186,2)</f>
        <v>0</v>
      </c>
      <c r="K186" s="137"/>
      <c r="L186" s="29"/>
      <c r="M186" s="138" t="s">
        <v>1</v>
      </c>
      <c r="N186" s="139" t="s">
        <v>44</v>
      </c>
      <c r="P186" s="140">
        <f>O186*H186</f>
        <v>0</v>
      </c>
      <c r="Q186" s="140">
        <v>0.0835</v>
      </c>
      <c r="R186" s="140">
        <f>Q186*H186</f>
        <v>0.501</v>
      </c>
      <c r="S186" s="140">
        <v>0</v>
      </c>
      <c r="T186" s="141">
        <f>S186*H186</f>
        <v>0</v>
      </c>
      <c r="AR186" s="142" t="s">
        <v>142</v>
      </c>
      <c r="AT186" s="142" t="s">
        <v>138</v>
      </c>
      <c r="AU186" s="142" t="s">
        <v>89</v>
      </c>
      <c r="AY186" s="14" t="s">
        <v>136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4" t="s">
        <v>87</v>
      </c>
      <c r="BK186" s="143">
        <f>ROUND(I186*H186,2)</f>
        <v>0</v>
      </c>
      <c r="BL186" s="14" t="s">
        <v>142</v>
      </c>
      <c r="BM186" s="142" t="s">
        <v>309</v>
      </c>
    </row>
    <row r="187" spans="2:47" s="1" customFormat="1" ht="19.5">
      <c r="B187" s="29"/>
      <c r="D187" s="145" t="s">
        <v>279</v>
      </c>
      <c r="F187" s="163" t="s">
        <v>310</v>
      </c>
      <c r="I187" s="164"/>
      <c r="L187" s="29"/>
      <c r="M187" s="165"/>
      <c r="T187" s="53"/>
      <c r="AT187" s="14" t="s">
        <v>279</v>
      </c>
      <c r="AU187" s="14" t="s">
        <v>89</v>
      </c>
    </row>
    <row r="188" spans="2:65" s="1" customFormat="1" ht="16.5" customHeight="1">
      <c r="B188" s="29"/>
      <c r="C188" s="152" t="s">
        <v>311</v>
      </c>
      <c r="D188" s="152" t="s">
        <v>240</v>
      </c>
      <c r="E188" s="153" t="s">
        <v>312</v>
      </c>
      <c r="F188" s="154" t="s">
        <v>313</v>
      </c>
      <c r="G188" s="155" t="s">
        <v>254</v>
      </c>
      <c r="H188" s="156">
        <v>1</v>
      </c>
      <c r="I188" s="157"/>
      <c r="J188" s="158">
        <f>ROUND(I188*H188,2)</f>
        <v>0</v>
      </c>
      <c r="K188" s="159"/>
      <c r="L188" s="160"/>
      <c r="M188" s="161" t="s">
        <v>1</v>
      </c>
      <c r="N188" s="162" t="s">
        <v>44</v>
      </c>
      <c r="P188" s="140">
        <f>O188*H188</f>
        <v>0</v>
      </c>
      <c r="Q188" s="140">
        <v>2.115</v>
      </c>
      <c r="R188" s="140">
        <f>Q188*H188</f>
        <v>2.115</v>
      </c>
      <c r="S188" s="140">
        <v>0</v>
      </c>
      <c r="T188" s="141">
        <f>S188*H188</f>
        <v>0</v>
      </c>
      <c r="AR188" s="142" t="s">
        <v>166</v>
      </c>
      <c r="AT188" s="142" t="s">
        <v>240</v>
      </c>
      <c r="AU188" s="142" t="s">
        <v>89</v>
      </c>
      <c r="AY188" s="14" t="s">
        <v>136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4" t="s">
        <v>87</v>
      </c>
      <c r="BK188" s="143">
        <f>ROUND(I188*H188,2)</f>
        <v>0</v>
      </c>
      <c r="BL188" s="14" t="s">
        <v>142</v>
      </c>
      <c r="BM188" s="142" t="s">
        <v>314</v>
      </c>
    </row>
    <row r="189" spans="2:47" s="1" customFormat="1" ht="19.5">
      <c r="B189" s="29"/>
      <c r="D189" s="145" t="s">
        <v>279</v>
      </c>
      <c r="F189" s="163" t="s">
        <v>310</v>
      </c>
      <c r="I189" s="164"/>
      <c r="L189" s="29"/>
      <c r="M189" s="165"/>
      <c r="T189" s="53"/>
      <c r="AT189" s="14" t="s">
        <v>279</v>
      </c>
      <c r="AU189" s="14" t="s">
        <v>89</v>
      </c>
    </row>
    <row r="190" spans="2:65" s="1" customFormat="1" ht="33" customHeight="1">
      <c r="B190" s="29"/>
      <c r="C190" s="130" t="s">
        <v>315</v>
      </c>
      <c r="D190" s="130" t="s">
        <v>138</v>
      </c>
      <c r="E190" s="131" t="s">
        <v>316</v>
      </c>
      <c r="F190" s="132" t="s">
        <v>317</v>
      </c>
      <c r="G190" s="133" t="s">
        <v>141</v>
      </c>
      <c r="H190" s="134">
        <v>208</v>
      </c>
      <c r="I190" s="135"/>
      <c r="J190" s="136">
        <f>ROUND(I190*H190,2)</f>
        <v>0</v>
      </c>
      <c r="K190" s="137"/>
      <c r="L190" s="29"/>
      <c r="M190" s="138" t="s">
        <v>1</v>
      </c>
      <c r="N190" s="139" t="s">
        <v>44</v>
      </c>
      <c r="P190" s="140">
        <f>O190*H190</f>
        <v>0</v>
      </c>
      <c r="Q190" s="140">
        <v>0.08922</v>
      </c>
      <c r="R190" s="140">
        <f>Q190*H190</f>
        <v>18.55776</v>
      </c>
      <c r="S190" s="140">
        <v>0</v>
      </c>
      <c r="T190" s="141">
        <f>S190*H190</f>
        <v>0</v>
      </c>
      <c r="AR190" s="142" t="s">
        <v>142</v>
      </c>
      <c r="AT190" s="142" t="s">
        <v>138</v>
      </c>
      <c r="AU190" s="142" t="s">
        <v>89</v>
      </c>
      <c r="AY190" s="14" t="s">
        <v>136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4" t="s">
        <v>87</v>
      </c>
      <c r="BK190" s="143">
        <f>ROUND(I190*H190,2)</f>
        <v>0</v>
      </c>
      <c r="BL190" s="14" t="s">
        <v>142</v>
      </c>
      <c r="BM190" s="142" t="s">
        <v>318</v>
      </c>
    </row>
    <row r="191" spans="2:47" s="1" customFormat="1" ht="19.5">
      <c r="B191" s="29"/>
      <c r="D191" s="145" t="s">
        <v>279</v>
      </c>
      <c r="F191" s="163" t="s">
        <v>319</v>
      </c>
      <c r="I191" s="164"/>
      <c r="L191" s="29"/>
      <c r="M191" s="165"/>
      <c r="T191" s="53"/>
      <c r="AT191" s="14" t="s">
        <v>279</v>
      </c>
      <c r="AU191" s="14" t="s">
        <v>89</v>
      </c>
    </row>
    <row r="192" spans="2:65" s="1" customFormat="1" ht="21.75" customHeight="1">
      <c r="B192" s="29"/>
      <c r="C192" s="152" t="s">
        <v>320</v>
      </c>
      <c r="D192" s="152" t="s">
        <v>240</v>
      </c>
      <c r="E192" s="153" t="s">
        <v>321</v>
      </c>
      <c r="F192" s="154" t="s">
        <v>322</v>
      </c>
      <c r="G192" s="155" t="s">
        <v>141</v>
      </c>
      <c r="H192" s="156">
        <v>180</v>
      </c>
      <c r="I192" s="157"/>
      <c r="J192" s="158">
        <f>ROUND(I192*H192,2)</f>
        <v>0</v>
      </c>
      <c r="K192" s="159"/>
      <c r="L192" s="160"/>
      <c r="M192" s="161" t="s">
        <v>1</v>
      </c>
      <c r="N192" s="162" t="s">
        <v>44</v>
      </c>
      <c r="P192" s="140">
        <f>O192*H192</f>
        <v>0</v>
      </c>
      <c r="Q192" s="140">
        <v>0.131</v>
      </c>
      <c r="R192" s="140">
        <f>Q192*H192</f>
        <v>23.580000000000002</v>
      </c>
      <c r="S192" s="140">
        <v>0</v>
      </c>
      <c r="T192" s="141">
        <f>S192*H192</f>
        <v>0</v>
      </c>
      <c r="AR192" s="142" t="s">
        <v>166</v>
      </c>
      <c r="AT192" s="142" t="s">
        <v>240</v>
      </c>
      <c r="AU192" s="142" t="s">
        <v>89</v>
      </c>
      <c r="AY192" s="14" t="s">
        <v>136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4" t="s">
        <v>87</v>
      </c>
      <c r="BK192" s="143">
        <f>ROUND(I192*H192,2)</f>
        <v>0</v>
      </c>
      <c r="BL192" s="14" t="s">
        <v>142</v>
      </c>
      <c r="BM192" s="142" t="s">
        <v>323</v>
      </c>
    </row>
    <row r="193" spans="2:47" s="1" customFormat="1" ht="19.5">
      <c r="B193" s="29"/>
      <c r="D193" s="145" t="s">
        <v>279</v>
      </c>
      <c r="F193" s="163" t="s">
        <v>319</v>
      </c>
      <c r="I193" s="164"/>
      <c r="L193" s="29"/>
      <c r="M193" s="165"/>
      <c r="T193" s="53"/>
      <c r="AT193" s="14" t="s">
        <v>279</v>
      </c>
      <c r="AU193" s="14" t="s">
        <v>89</v>
      </c>
    </row>
    <row r="194" spans="2:65" s="1" customFormat="1" ht="24.2" customHeight="1">
      <c r="B194" s="29"/>
      <c r="C194" s="152" t="s">
        <v>324</v>
      </c>
      <c r="D194" s="152" t="s">
        <v>240</v>
      </c>
      <c r="E194" s="153" t="s">
        <v>325</v>
      </c>
      <c r="F194" s="154" t="s">
        <v>326</v>
      </c>
      <c r="G194" s="155" t="s">
        <v>141</v>
      </c>
      <c r="H194" s="156">
        <v>28</v>
      </c>
      <c r="I194" s="157"/>
      <c r="J194" s="158">
        <f>ROUND(I194*H194,2)</f>
        <v>0</v>
      </c>
      <c r="K194" s="159"/>
      <c r="L194" s="160"/>
      <c r="M194" s="161" t="s">
        <v>1</v>
      </c>
      <c r="N194" s="162" t="s">
        <v>44</v>
      </c>
      <c r="P194" s="140">
        <f>O194*H194</f>
        <v>0</v>
      </c>
      <c r="Q194" s="140">
        <v>0.131</v>
      </c>
      <c r="R194" s="140">
        <f>Q194*H194</f>
        <v>3.668</v>
      </c>
      <c r="S194" s="140">
        <v>0</v>
      </c>
      <c r="T194" s="141">
        <f>S194*H194</f>
        <v>0</v>
      </c>
      <c r="AR194" s="142" t="s">
        <v>166</v>
      </c>
      <c r="AT194" s="142" t="s">
        <v>240</v>
      </c>
      <c r="AU194" s="142" t="s">
        <v>89</v>
      </c>
      <c r="AY194" s="14" t="s">
        <v>136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4" t="s">
        <v>87</v>
      </c>
      <c r="BK194" s="143">
        <f>ROUND(I194*H194,2)</f>
        <v>0</v>
      </c>
      <c r="BL194" s="14" t="s">
        <v>142</v>
      </c>
      <c r="BM194" s="142" t="s">
        <v>327</v>
      </c>
    </row>
    <row r="195" spans="2:47" s="1" customFormat="1" ht="19.5">
      <c r="B195" s="29"/>
      <c r="D195" s="145" t="s">
        <v>279</v>
      </c>
      <c r="F195" s="163" t="s">
        <v>319</v>
      </c>
      <c r="I195" s="164"/>
      <c r="L195" s="29"/>
      <c r="M195" s="165"/>
      <c r="T195" s="53"/>
      <c r="AT195" s="14" t="s">
        <v>279</v>
      </c>
      <c r="AU195" s="14" t="s">
        <v>89</v>
      </c>
    </row>
    <row r="196" spans="2:65" s="1" customFormat="1" ht="24.2" customHeight="1">
      <c r="B196" s="29"/>
      <c r="C196" s="130" t="s">
        <v>328</v>
      </c>
      <c r="D196" s="130" t="s">
        <v>138</v>
      </c>
      <c r="E196" s="131" t="s">
        <v>329</v>
      </c>
      <c r="F196" s="132" t="s">
        <v>330</v>
      </c>
      <c r="G196" s="133" t="s">
        <v>141</v>
      </c>
      <c r="H196" s="134">
        <v>387</v>
      </c>
      <c r="I196" s="135"/>
      <c r="J196" s="136">
        <f>ROUND(I196*H196,2)</f>
        <v>0</v>
      </c>
      <c r="K196" s="137"/>
      <c r="L196" s="29"/>
      <c r="M196" s="138" t="s">
        <v>1</v>
      </c>
      <c r="N196" s="139" t="s">
        <v>44</v>
      </c>
      <c r="P196" s="140">
        <f>O196*H196</f>
        <v>0</v>
      </c>
      <c r="Q196" s="140">
        <v>0.11162</v>
      </c>
      <c r="R196" s="140">
        <f>Q196*H196</f>
        <v>43.19694</v>
      </c>
      <c r="S196" s="140">
        <v>0</v>
      </c>
      <c r="T196" s="141">
        <f>S196*H196</f>
        <v>0</v>
      </c>
      <c r="AR196" s="142" t="s">
        <v>142</v>
      </c>
      <c r="AT196" s="142" t="s">
        <v>138</v>
      </c>
      <c r="AU196" s="142" t="s">
        <v>89</v>
      </c>
      <c r="AY196" s="14" t="s">
        <v>136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4" t="s">
        <v>87</v>
      </c>
      <c r="BK196" s="143">
        <f>ROUND(I196*H196,2)</f>
        <v>0</v>
      </c>
      <c r="BL196" s="14" t="s">
        <v>142</v>
      </c>
      <c r="BM196" s="142" t="s">
        <v>331</v>
      </c>
    </row>
    <row r="197" spans="2:47" s="1" customFormat="1" ht="19.5">
      <c r="B197" s="29"/>
      <c r="D197" s="145" t="s">
        <v>279</v>
      </c>
      <c r="F197" s="163" t="s">
        <v>286</v>
      </c>
      <c r="I197" s="164"/>
      <c r="L197" s="29"/>
      <c r="M197" s="165"/>
      <c r="T197" s="53"/>
      <c r="AT197" s="14" t="s">
        <v>279</v>
      </c>
      <c r="AU197" s="14" t="s">
        <v>89</v>
      </c>
    </row>
    <row r="198" spans="2:65" s="1" customFormat="1" ht="21.75" customHeight="1">
      <c r="B198" s="29"/>
      <c r="C198" s="152" t="s">
        <v>332</v>
      </c>
      <c r="D198" s="152" t="s">
        <v>240</v>
      </c>
      <c r="E198" s="153" t="s">
        <v>333</v>
      </c>
      <c r="F198" s="154" t="s">
        <v>334</v>
      </c>
      <c r="G198" s="155" t="s">
        <v>141</v>
      </c>
      <c r="H198" s="156">
        <v>260</v>
      </c>
      <c r="I198" s="157"/>
      <c r="J198" s="158">
        <f>ROUND(I198*H198,2)</f>
        <v>0</v>
      </c>
      <c r="K198" s="159"/>
      <c r="L198" s="160"/>
      <c r="M198" s="161" t="s">
        <v>1</v>
      </c>
      <c r="N198" s="162" t="s">
        <v>44</v>
      </c>
      <c r="P198" s="140">
        <f>O198*H198</f>
        <v>0</v>
      </c>
      <c r="Q198" s="140">
        <v>0.15</v>
      </c>
      <c r="R198" s="140">
        <f>Q198*H198</f>
        <v>39</v>
      </c>
      <c r="S198" s="140">
        <v>0</v>
      </c>
      <c r="T198" s="141">
        <f>S198*H198</f>
        <v>0</v>
      </c>
      <c r="AR198" s="142" t="s">
        <v>166</v>
      </c>
      <c r="AT198" s="142" t="s">
        <v>240</v>
      </c>
      <c r="AU198" s="142" t="s">
        <v>89</v>
      </c>
      <c r="AY198" s="14" t="s">
        <v>136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4" t="s">
        <v>87</v>
      </c>
      <c r="BK198" s="143">
        <f>ROUND(I198*H198,2)</f>
        <v>0</v>
      </c>
      <c r="BL198" s="14" t="s">
        <v>142</v>
      </c>
      <c r="BM198" s="142" t="s">
        <v>335</v>
      </c>
    </row>
    <row r="199" spans="2:47" s="1" customFormat="1" ht="19.5">
      <c r="B199" s="29"/>
      <c r="D199" s="145" t="s">
        <v>279</v>
      </c>
      <c r="F199" s="163" t="s">
        <v>336</v>
      </c>
      <c r="I199" s="164"/>
      <c r="L199" s="29"/>
      <c r="M199" s="165"/>
      <c r="T199" s="53"/>
      <c r="AT199" s="14" t="s">
        <v>279</v>
      </c>
      <c r="AU199" s="14" t="s">
        <v>89</v>
      </c>
    </row>
    <row r="200" spans="2:65" s="1" customFormat="1" ht="21.75" customHeight="1">
      <c r="B200" s="29"/>
      <c r="C200" s="152" t="s">
        <v>337</v>
      </c>
      <c r="D200" s="152" t="s">
        <v>240</v>
      </c>
      <c r="E200" s="153" t="s">
        <v>338</v>
      </c>
      <c r="F200" s="154" t="s">
        <v>339</v>
      </c>
      <c r="G200" s="155" t="s">
        <v>141</v>
      </c>
      <c r="H200" s="156">
        <v>60</v>
      </c>
      <c r="I200" s="157"/>
      <c r="J200" s="158">
        <f>ROUND(I200*H200,2)</f>
        <v>0</v>
      </c>
      <c r="K200" s="159"/>
      <c r="L200" s="160"/>
      <c r="M200" s="161" t="s">
        <v>1</v>
      </c>
      <c r="N200" s="162" t="s">
        <v>44</v>
      </c>
      <c r="P200" s="140">
        <f>O200*H200</f>
        <v>0</v>
      </c>
      <c r="Q200" s="140">
        <v>0.176</v>
      </c>
      <c r="R200" s="140">
        <f>Q200*H200</f>
        <v>10.559999999999999</v>
      </c>
      <c r="S200" s="140">
        <v>0</v>
      </c>
      <c r="T200" s="141">
        <f>S200*H200</f>
        <v>0</v>
      </c>
      <c r="AR200" s="142" t="s">
        <v>166</v>
      </c>
      <c r="AT200" s="142" t="s">
        <v>240</v>
      </c>
      <c r="AU200" s="142" t="s">
        <v>89</v>
      </c>
      <c r="AY200" s="14" t="s">
        <v>136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4" t="s">
        <v>87</v>
      </c>
      <c r="BK200" s="143">
        <f>ROUND(I200*H200,2)</f>
        <v>0</v>
      </c>
      <c r="BL200" s="14" t="s">
        <v>142</v>
      </c>
      <c r="BM200" s="142" t="s">
        <v>340</v>
      </c>
    </row>
    <row r="201" spans="2:47" s="1" customFormat="1" ht="29.25">
      <c r="B201" s="29"/>
      <c r="D201" s="145" t="s">
        <v>279</v>
      </c>
      <c r="F201" s="163" t="s">
        <v>341</v>
      </c>
      <c r="I201" s="164"/>
      <c r="L201" s="29"/>
      <c r="M201" s="165"/>
      <c r="T201" s="53"/>
      <c r="AT201" s="14" t="s">
        <v>279</v>
      </c>
      <c r="AU201" s="14" t="s">
        <v>89</v>
      </c>
    </row>
    <row r="202" spans="2:65" s="1" customFormat="1" ht="21.75" customHeight="1">
      <c r="B202" s="29"/>
      <c r="C202" s="152" t="s">
        <v>342</v>
      </c>
      <c r="D202" s="152" t="s">
        <v>240</v>
      </c>
      <c r="E202" s="153" t="s">
        <v>343</v>
      </c>
      <c r="F202" s="154" t="s">
        <v>344</v>
      </c>
      <c r="G202" s="155" t="s">
        <v>141</v>
      </c>
      <c r="H202" s="156">
        <v>52</v>
      </c>
      <c r="I202" s="157"/>
      <c r="J202" s="158">
        <f>ROUND(I202*H202,2)</f>
        <v>0</v>
      </c>
      <c r="K202" s="159"/>
      <c r="L202" s="160"/>
      <c r="M202" s="161" t="s">
        <v>1</v>
      </c>
      <c r="N202" s="162" t="s">
        <v>44</v>
      </c>
      <c r="P202" s="140">
        <f>O202*H202</f>
        <v>0</v>
      </c>
      <c r="Q202" s="140">
        <v>0.176</v>
      </c>
      <c r="R202" s="140">
        <f>Q202*H202</f>
        <v>9.152</v>
      </c>
      <c r="S202" s="140">
        <v>0</v>
      </c>
      <c r="T202" s="141">
        <f>S202*H202</f>
        <v>0</v>
      </c>
      <c r="AR202" s="142" t="s">
        <v>166</v>
      </c>
      <c r="AT202" s="142" t="s">
        <v>240</v>
      </c>
      <c r="AU202" s="142" t="s">
        <v>89</v>
      </c>
      <c r="AY202" s="14" t="s">
        <v>136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4" t="s">
        <v>87</v>
      </c>
      <c r="BK202" s="143">
        <f>ROUND(I202*H202,2)</f>
        <v>0</v>
      </c>
      <c r="BL202" s="14" t="s">
        <v>142</v>
      </c>
      <c r="BM202" s="142" t="s">
        <v>345</v>
      </c>
    </row>
    <row r="203" spans="2:47" s="1" customFormat="1" ht="19.5">
      <c r="B203" s="29"/>
      <c r="D203" s="145" t="s">
        <v>279</v>
      </c>
      <c r="F203" s="163" t="s">
        <v>286</v>
      </c>
      <c r="I203" s="164"/>
      <c r="L203" s="29"/>
      <c r="M203" s="165"/>
      <c r="T203" s="53"/>
      <c r="AT203" s="14" t="s">
        <v>279</v>
      </c>
      <c r="AU203" s="14" t="s">
        <v>89</v>
      </c>
    </row>
    <row r="204" spans="2:51" s="12" customFormat="1" ht="11.25">
      <c r="B204" s="144"/>
      <c r="D204" s="145" t="s">
        <v>171</v>
      </c>
      <c r="E204" s="146" t="s">
        <v>1</v>
      </c>
      <c r="F204" s="147" t="s">
        <v>346</v>
      </c>
      <c r="H204" s="148">
        <v>52</v>
      </c>
      <c r="I204" s="149"/>
      <c r="L204" s="144"/>
      <c r="M204" s="150"/>
      <c r="T204" s="151"/>
      <c r="AT204" s="146" t="s">
        <v>171</v>
      </c>
      <c r="AU204" s="146" t="s">
        <v>89</v>
      </c>
      <c r="AV204" s="12" t="s">
        <v>89</v>
      </c>
      <c r="AW204" s="12" t="s">
        <v>36</v>
      </c>
      <c r="AX204" s="12" t="s">
        <v>87</v>
      </c>
      <c r="AY204" s="146" t="s">
        <v>136</v>
      </c>
    </row>
    <row r="205" spans="2:65" s="1" customFormat="1" ht="24.2" customHeight="1">
      <c r="B205" s="29"/>
      <c r="C205" s="152" t="s">
        <v>347</v>
      </c>
      <c r="D205" s="152" t="s">
        <v>240</v>
      </c>
      <c r="E205" s="153" t="s">
        <v>348</v>
      </c>
      <c r="F205" s="154" t="s">
        <v>349</v>
      </c>
      <c r="G205" s="155" t="s">
        <v>141</v>
      </c>
      <c r="H205" s="156">
        <v>15</v>
      </c>
      <c r="I205" s="157"/>
      <c r="J205" s="158">
        <f>ROUND(I205*H205,2)</f>
        <v>0</v>
      </c>
      <c r="K205" s="159"/>
      <c r="L205" s="160"/>
      <c r="M205" s="161" t="s">
        <v>1</v>
      </c>
      <c r="N205" s="162" t="s">
        <v>44</v>
      </c>
      <c r="P205" s="140">
        <f>O205*H205</f>
        <v>0</v>
      </c>
      <c r="Q205" s="140">
        <v>0.175</v>
      </c>
      <c r="R205" s="140">
        <f>Q205*H205</f>
        <v>2.625</v>
      </c>
      <c r="S205" s="140">
        <v>0</v>
      </c>
      <c r="T205" s="141">
        <f>S205*H205</f>
        <v>0</v>
      </c>
      <c r="AR205" s="142" t="s">
        <v>166</v>
      </c>
      <c r="AT205" s="142" t="s">
        <v>240</v>
      </c>
      <c r="AU205" s="142" t="s">
        <v>89</v>
      </c>
      <c r="AY205" s="14" t="s">
        <v>136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4" t="s">
        <v>87</v>
      </c>
      <c r="BK205" s="143">
        <f>ROUND(I205*H205,2)</f>
        <v>0</v>
      </c>
      <c r="BL205" s="14" t="s">
        <v>142</v>
      </c>
      <c r="BM205" s="142" t="s">
        <v>350</v>
      </c>
    </row>
    <row r="206" spans="2:47" s="1" customFormat="1" ht="19.5">
      <c r="B206" s="29"/>
      <c r="D206" s="145" t="s">
        <v>279</v>
      </c>
      <c r="F206" s="163" t="s">
        <v>351</v>
      </c>
      <c r="I206" s="164"/>
      <c r="L206" s="29"/>
      <c r="M206" s="165"/>
      <c r="T206" s="53"/>
      <c r="AT206" s="14" t="s">
        <v>279</v>
      </c>
      <c r="AU206" s="14" t="s">
        <v>89</v>
      </c>
    </row>
    <row r="207" spans="2:65" s="1" customFormat="1" ht="24.2" customHeight="1">
      <c r="B207" s="29"/>
      <c r="C207" s="130" t="s">
        <v>352</v>
      </c>
      <c r="D207" s="130" t="s">
        <v>138</v>
      </c>
      <c r="E207" s="131" t="s">
        <v>353</v>
      </c>
      <c r="F207" s="132" t="s">
        <v>354</v>
      </c>
      <c r="G207" s="133" t="s">
        <v>141</v>
      </c>
      <c r="H207" s="134">
        <v>420</v>
      </c>
      <c r="I207" s="135"/>
      <c r="J207" s="136">
        <f>ROUND(I207*H207,2)</f>
        <v>0</v>
      </c>
      <c r="K207" s="137"/>
      <c r="L207" s="29"/>
      <c r="M207" s="138" t="s">
        <v>1</v>
      </c>
      <c r="N207" s="139" t="s">
        <v>44</v>
      </c>
      <c r="P207" s="140">
        <f>O207*H207</f>
        <v>0</v>
      </c>
      <c r="Q207" s="140">
        <v>0.098</v>
      </c>
      <c r="R207" s="140">
        <f>Q207*H207</f>
        <v>41.160000000000004</v>
      </c>
      <c r="S207" s="140">
        <v>0</v>
      </c>
      <c r="T207" s="141">
        <f>S207*H207</f>
        <v>0</v>
      </c>
      <c r="AR207" s="142" t="s">
        <v>142</v>
      </c>
      <c r="AT207" s="142" t="s">
        <v>138</v>
      </c>
      <c r="AU207" s="142" t="s">
        <v>89</v>
      </c>
      <c r="AY207" s="14" t="s">
        <v>136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4" t="s">
        <v>87</v>
      </c>
      <c r="BK207" s="143">
        <f>ROUND(I207*H207,2)</f>
        <v>0</v>
      </c>
      <c r="BL207" s="14" t="s">
        <v>142</v>
      </c>
      <c r="BM207" s="142" t="s">
        <v>355</v>
      </c>
    </row>
    <row r="208" spans="2:47" s="1" customFormat="1" ht="19.5">
      <c r="B208" s="29"/>
      <c r="D208" s="145" t="s">
        <v>279</v>
      </c>
      <c r="F208" s="163" t="s">
        <v>336</v>
      </c>
      <c r="I208" s="164"/>
      <c r="L208" s="29"/>
      <c r="M208" s="165"/>
      <c r="T208" s="53"/>
      <c r="AT208" s="14" t="s">
        <v>279</v>
      </c>
      <c r="AU208" s="14" t="s">
        <v>89</v>
      </c>
    </row>
    <row r="209" spans="2:65" s="1" customFormat="1" ht="16.5" customHeight="1">
      <c r="B209" s="29"/>
      <c r="C209" s="152" t="s">
        <v>356</v>
      </c>
      <c r="D209" s="152" t="s">
        <v>240</v>
      </c>
      <c r="E209" s="153" t="s">
        <v>357</v>
      </c>
      <c r="F209" s="154" t="s">
        <v>358</v>
      </c>
      <c r="G209" s="155" t="s">
        <v>141</v>
      </c>
      <c r="H209" s="156">
        <v>420</v>
      </c>
      <c r="I209" s="157"/>
      <c r="J209" s="158">
        <f>ROUND(I209*H209,2)</f>
        <v>0</v>
      </c>
      <c r="K209" s="159"/>
      <c r="L209" s="160"/>
      <c r="M209" s="161" t="s">
        <v>1</v>
      </c>
      <c r="N209" s="162" t="s">
        <v>44</v>
      </c>
      <c r="P209" s="140">
        <f>O209*H209</f>
        <v>0</v>
      </c>
      <c r="Q209" s="140">
        <v>0.027</v>
      </c>
      <c r="R209" s="140">
        <f>Q209*H209</f>
        <v>11.34</v>
      </c>
      <c r="S209" s="140">
        <v>0</v>
      </c>
      <c r="T209" s="141">
        <f>S209*H209</f>
        <v>0</v>
      </c>
      <c r="AR209" s="142" t="s">
        <v>166</v>
      </c>
      <c r="AT209" s="142" t="s">
        <v>240</v>
      </c>
      <c r="AU209" s="142" t="s">
        <v>89</v>
      </c>
      <c r="AY209" s="14" t="s">
        <v>136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4" t="s">
        <v>87</v>
      </c>
      <c r="BK209" s="143">
        <f>ROUND(I209*H209,2)</f>
        <v>0</v>
      </c>
      <c r="BL209" s="14" t="s">
        <v>142</v>
      </c>
      <c r="BM209" s="142" t="s">
        <v>359</v>
      </c>
    </row>
    <row r="210" spans="2:47" s="1" customFormat="1" ht="19.5">
      <c r="B210" s="29"/>
      <c r="D210" s="145" t="s">
        <v>279</v>
      </c>
      <c r="F210" s="163" t="s">
        <v>336</v>
      </c>
      <c r="I210" s="164"/>
      <c r="L210" s="29"/>
      <c r="M210" s="165"/>
      <c r="T210" s="53"/>
      <c r="AT210" s="14" t="s">
        <v>279</v>
      </c>
      <c r="AU210" s="14" t="s">
        <v>89</v>
      </c>
    </row>
    <row r="211" spans="2:63" s="11" customFormat="1" ht="22.9" customHeight="1">
      <c r="B211" s="118"/>
      <c r="D211" s="119" t="s">
        <v>78</v>
      </c>
      <c r="E211" s="128" t="s">
        <v>166</v>
      </c>
      <c r="F211" s="128" t="s">
        <v>360</v>
      </c>
      <c r="I211" s="121"/>
      <c r="J211" s="129">
        <f>BK211</f>
        <v>0</v>
      </c>
      <c r="L211" s="118"/>
      <c r="M211" s="123"/>
      <c r="P211" s="124">
        <f>P212+SUM(P213:P215)</f>
        <v>0</v>
      </c>
      <c r="R211" s="124">
        <f>R212+SUM(R213:R215)</f>
        <v>2.8916054</v>
      </c>
      <c r="T211" s="125">
        <f>T212+SUM(T213:T215)</f>
        <v>5.96</v>
      </c>
      <c r="AR211" s="119" t="s">
        <v>87</v>
      </c>
      <c r="AT211" s="126" t="s">
        <v>78</v>
      </c>
      <c r="AU211" s="126" t="s">
        <v>87</v>
      </c>
      <c r="AY211" s="119" t="s">
        <v>136</v>
      </c>
      <c r="BK211" s="127">
        <f>BK212+SUM(BK213:BK215)</f>
        <v>0</v>
      </c>
    </row>
    <row r="212" spans="2:65" s="1" customFormat="1" ht="24.2" customHeight="1">
      <c r="B212" s="29"/>
      <c r="C212" s="130" t="s">
        <v>361</v>
      </c>
      <c r="D212" s="130" t="s">
        <v>138</v>
      </c>
      <c r="E212" s="131" t="s">
        <v>362</v>
      </c>
      <c r="F212" s="132" t="s">
        <v>363</v>
      </c>
      <c r="G212" s="133" t="s">
        <v>184</v>
      </c>
      <c r="H212" s="134">
        <v>3</v>
      </c>
      <c r="I212" s="135"/>
      <c r="J212" s="136">
        <f>ROUND(I212*H212,2)</f>
        <v>0</v>
      </c>
      <c r="K212" s="137"/>
      <c r="L212" s="29"/>
      <c r="M212" s="138" t="s">
        <v>1</v>
      </c>
      <c r="N212" s="139" t="s">
        <v>44</v>
      </c>
      <c r="P212" s="140">
        <f>O212*H212</f>
        <v>0</v>
      </c>
      <c r="Q212" s="140">
        <v>0</v>
      </c>
      <c r="R212" s="140">
        <f>Q212*H212</f>
        <v>0</v>
      </c>
      <c r="S212" s="140">
        <v>1.92</v>
      </c>
      <c r="T212" s="141">
        <f>S212*H212</f>
        <v>5.76</v>
      </c>
      <c r="AR212" s="142" t="s">
        <v>142</v>
      </c>
      <c r="AT212" s="142" t="s">
        <v>138</v>
      </c>
      <c r="AU212" s="142" t="s">
        <v>89</v>
      </c>
      <c r="AY212" s="14" t="s">
        <v>136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4" t="s">
        <v>87</v>
      </c>
      <c r="BK212" s="143">
        <f>ROUND(I212*H212,2)</f>
        <v>0</v>
      </c>
      <c r="BL212" s="14" t="s">
        <v>142</v>
      </c>
      <c r="BM212" s="142" t="s">
        <v>364</v>
      </c>
    </row>
    <row r="213" spans="2:65" s="1" customFormat="1" ht="24.2" customHeight="1">
      <c r="B213" s="29"/>
      <c r="C213" s="130" t="s">
        <v>365</v>
      </c>
      <c r="D213" s="130" t="s">
        <v>138</v>
      </c>
      <c r="E213" s="131" t="s">
        <v>366</v>
      </c>
      <c r="F213" s="132" t="s">
        <v>367</v>
      </c>
      <c r="G213" s="133" t="s">
        <v>254</v>
      </c>
      <c r="H213" s="134">
        <v>2</v>
      </c>
      <c r="I213" s="135"/>
      <c r="J213" s="136">
        <f>ROUND(I213*H213,2)</f>
        <v>0</v>
      </c>
      <c r="K213" s="137"/>
      <c r="L213" s="29"/>
      <c r="M213" s="138" t="s">
        <v>1</v>
      </c>
      <c r="N213" s="139" t="s">
        <v>44</v>
      </c>
      <c r="P213" s="140">
        <f>O213*H213</f>
        <v>0</v>
      </c>
      <c r="Q213" s="140">
        <v>0</v>
      </c>
      <c r="R213" s="140">
        <f>Q213*H213</f>
        <v>0</v>
      </c>
      <c r="S213" s="140">
        <v>0.1</v>
      </c>
      <c r="T213" s="141">
        <f>S213*H213</f>
        <v>0.2</v>
      </c>
      <c r="AR213" s="142" t="s">
        <v>142</v>
      </c>
      <c r="AT213" s="142" t="s">
        <v>138</v>
      </c>
      <c r="AU213" s="142" t="s">
        <v>89</v>
      </c>
      <c r="AY213" s="14" t="s">
        <v>136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4" t="s">
        <v>87</v>
      </c>
      <c r="BK213" s="143">
        <f>ROUND(I213*H213,2)</f>
        <v>0</v>
      </c>
      <c r="BL213" s="14" t="s">
        <v>142</v>
      </c>
      <c r="BM213" s="142" t="s">
        <v>368</v>
      </c>
    </row>
    <row r="214" spans="2:65" s="1" customFormat="1" ht="24.2" customHeight="1">
      <c r="B214" s="29"/>
      <c r="C214" s="130" t="s">
        <v>369</v>
      </c>
      <c r="D214" s="130" t="s">
        <v>138</v>
      </c>
      <c r="E214" s="131" t="s">
        <v>370</v>
      </c>
      <c r="F214" s="132" t="s">
        <v>371</v>
      </c>
      <c r="G214" s="133" t="s">
        <v>254</v>
      </c>
      <c r="H214" s="134">
        <v>3</v>
      </c>
      <c r="I214" s="135"/>
      <c r="J214" s="136">
        <f>ROUND(I214*H214,2)</f>
        <v>0</v>
      </c>
      <c r="K214" s="137"/>
      <c r="L214" s="29"/>
      <c r="M214" s="138" t="s">
        <v>1</v>
      </c>
      <c r="N214" s="139" t="s">
        <v>44</v>
      </c>
      <c r="P214" s="140">
        <f>O214*H214</f>
        <v>0</v>
      </c>
      <c r="Q214" s="140">
        <v>0.4208</v>
      </c>
      <c r="R214" s="140">
        <f>Q214*H214</f>
        <v>1.2624</v>
      </c>
      <c r="S214" s="140">
        <v>0</v>
      </c>
      <c r="T214" s="141">
        <f>S214*H214</f>
        <v>0</v>
      </c>
      <c r="AR214" s="142" t="s">
        <v>142</v>
      </c>
      <c r="AT214" s="142" t="s">
        <v>138</v>
      </c>
      <c r="AU214" s="142" t="s">
        <v>89</v>
      </c>
      <c r="AY214" s="14" t="s">
        <v>136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4" t="s">
        <v>87</v>
      </c>
      <c r="BK214" s="143">
        <f>ROUND(I214*H214,2)</f>
        <v>0</v>
      </c>
      <c r="BL214" s="14" t="s">
        <v>142</v>
      </c>
      <c r="BM214" s="142" t="s">
        <v>372</v>
      </c>
    </row>
    <row r="215" spans="2:63" s="11" customFormat="1" ht="20.85" customHeight="1">
      <c r="B215" s="118"/>
      <c r="D215" s="119" t="s">
        <v>78</v>
      </c>
      <c r="E215" s="128" t="s">
        <v>373</v>
      </c>
      <c r="F215" s="128" t="s">
        <v>374</v>
      </c>
      <c r="I215" s="121"/>
      <c r="J215" s="129">
        <f>BK215</f>
        <v>0</v>
      </c>
      <c r="L215" s="118"/>
      <c r="M215" s="123"/>
      <c r="P215" s="124">
        <f>SUM(P216:P229)</f>
        <v>0</v>
      </c>
      <c r="R215" s="124">
        <f>SUM(R216:R229)</f>
        <v>1.6292054</v>
      </c>
      <c r="T215" s="125">
        <f>SUM(T216:T229)</f>
        <v>0</v>
      </c>
      <c r="AR215" s="119" t="s">
        <v>87</v>
      </c>
      <c r="AT215" s="126" t="s">
        <v>78</v>
      </c>
      <c r="AU215" s="126" t="s">
        <v>89</v>
      </c>
      <c r="AY215" s="119" t="s">
        <v>136</v>
      </c>
      <c r="BK215" s="127">
        <f>SUM(BK216:BK229)</f>
        <v>0</v>
      </c>
    </row>
    <row r="216" spans="2:65" s="1" customFormat="1" ht="24.2" customHeight="1">
      <c r="B216" s="29"/>
      <c r="C216" s="130" t="s">
        <v>375</v>
      </c>
      <c r="D216" s="130" t="s">
        <v>138</v>
      </c>
      <c r="E216" s="131" t="s">
        <v>376</v>
      </c>
      <c r="F216" s="132" t="s">
        <v>377</v>
      </c>
      <c r="G216" s="133" t="s">
        <v>169</v>
      </c>
      <c r="H216" s="134">
        <v>4</v>
      </c>
      <c r="I216" s="135"/>
      <c r="J216" s="136">
        <f aca="true" t="shared" si="20" ref="J216:J229">ROUND(I216*H216,2)</f>
        <v>0</v>
      </c>
      <c r="K216" s="137"/>
      <c r="L216" s="29"/>
      <c r="M216" s="138" t="s">
        <v>1</v>
      </c>
      <c r="N216" s="139" t="s">
        <v>44</v>
      </c>
      <c r="P216" s="140">
        <f aca="true" t="shared" si="21" ref="P216:P229">O216*H216</f>
        <v>0</v>
      </c>
      <c r="Q216" s="140">
        <v>0.0027611</v>
      </c>
      <c r="R216" s="140">
        <f aca="true" t="shared" si="22" ref="R216:R229">Q216*H216</f>
        <v>0.0110444</v>
      </c>
      <c r="S216" s="140">
        <v>0</v>
      </c>
      <c r="T216" s="141">
        <f aca="true" t="shared" si="23" ref="T216:T229">S216*H216</f>
        <v>0</v>
      </c>
      <c r="AR216" s="142" t="s">
        <v>142</v>
      </c>
      <c r="AT216" s="142" t="s">
        <v>138</v>
      </c>
      <c r="AU216" s="142" t="s">
        <v>147</v>
      </c>
      <c r="AY216" s="14" t="s">
        <v>136</v>
      </c>
      <c r="BE216" s="143">
        <f aca="true" t="shared" si="24" ref="BE216:BE229">IF(N216="základní",J216,0)</f>
        <v>0</v>
      </c>
      <c r="BF216" s="143">
        <f aca="true" t="shared" si="25" ref="BF216:BF229">IF(N216="snížená",J216,0)</f>
        <v>0</v>
      </c>
      <c r="BG216" s="143">
        <f aca="true" t="shared" si="26" ref="BG216:BG229">IF(N216="zákl. přenesená",J216,0)</f>
        <v>0</v>
      </c>
      <c r="BH216" s="143">
        <f aca="true" t="shared" si="27" ref="BH216:BH229">IF(N216="sníž. přenesená",J216,0)</f>
        <v>0</v>
      </c>
      <c r="BI216" s="143">
        <f aca="true" t="shared" si="28" ref="BI216:BI229">IF(N216="nulová",J216,0)</f>
        <v>0</v>
      </c>
      <c r="BJ216" s="14" t="s">
        <v>87</v>
      </c>
      <c r="BK216" s="143">
        <f aca="true" t="shared" si="29" ref="BK216:BK229">ROUND(I216*H216,2)</f>
        <v>0</v>
      </c>
      <c r="BL216" s="14" t="s">
        <v>142</v>
      </c>
      <c r="BM216" s="142" t="s">
        <v>378</v>
      </c>
    </row>
    <row r="217" spans="2:65" s="1" customFormat="1" ht="21.75" customHeight="1">
      <c r="B217" s="29"/>
      <c r="C217" s="130" t="s">
        <v>379</v>
      </c>
      <c r="D217" s="130" t="s">
        <v>138</v>
      </c>
      <c r="E217" s="131" t="s">
        <v>380</v>
      </c>
      <c r="F217" s="132" t="s">
        <v>381</v>
      </c>
      <c r="G217" s="133" t="s">
        <v>169</v>
      </c>
      <c r="H217" s="134">
        <v>4</v>
      </c>
      <c r="I217" s="135"/>
      <c r="J217" s="136">
        <f t="shared" si="20"/>
        <v>0</v>
      </c>
      <c r="K217" s="137"/>
      <c r="L217" s="29"/>
      <c r="M217" s="138" t="s">
        <v>1</v>
      </c>
      <c r="N217" s="139" t="s">
        <v>44</v>
      </c>
      <c r="P217" s="140">
        <f t="shared" si="21"/>
        <v>0</v>
      </c>
      <c r="Q217" s="140">
        <v>6.3E-05</v>
      </c>
      <c r="R217" s="140">
        <f t="shared" si="22"/>
        <v>0.000252</v>
      </c>
      <c r="S217" s="140">
        <v>0</v>
      </c>
      <c r="T217" s="141">
        <f t="shared" si="23"/>
        <v>0</v>
      </c>
      <c r="AR217" s="142" t="s">
        <v>142</v>
      </c>
      <c r="AT217" s="142" t="s">
        <v>138</v>
      </c>
      <c r="AU217" s="142" t="s">
        <v>147</v>
      </c>
      <c r="AY217" s="14" t="s">
        <v>136</v>
      </c>
      <c r="BE217" s="143">
        <f t="shared" si="24"/>
        <v>0</v>
      </c>
      <c r="BF217" s="143">
        <f t="shared" si="25"/>
        <v>0</v>
      </c>
      <c r="BG217" s="143">
        <f t="shared" si="26"/>
        <v>0</v>
      </c>
      <c r="BH217" s="143">
        <f t="shared" si="27"/>
        <v>0</v>
      </c>
      <c r="BI217" s="143">
        <f t="shared" si="28"/>
        <v>0</v>
      </c>
      <c r="BJ217" s="14" t="s">
        <v>87</v>
      </c>
      <c r="BK217" s="143">
        <f t="shared" si="29"/>
        <v>0</v>
      </c>
      <c r="BL217" s="14" t="s">
        <v>142</v>
      </c>
      <c r="BM217" s="142" t="s">
        <v>382</v>
      </c>
    </row>
    <row r="218" spans="2:65" s="1" customFormat="1" ht="33" customHeight="1">
      <c r="B218" s="29"/>
      <c r="C218" s="130" t="s">
        <v>383</v>
      </c>
      <c r="D218" s="130" t="s">
        <v>138</v>
      </c>
      <c r="E218" s="131" t="s">
        <v>384</v>
      </c>
      <c r="F218" s="132" t="s">
        <v>385</v>
      </c>
      <c r="G218" s="133" t="s">
        <v>254</v>
      </c>
      <c r="H218" s="134">
        <v>4</v>
      </c>
      <c r="I218" s="135"/>
      <c r="J218" s="136">
        <f t="shared" si="20"/>
        <v>0</v>
      </c>
      <c r="K218" s="137"/>
      <c r="L218" s="29"/>
      <c r="M218" s="138" t="s">
        <v>1</v>
      </c>
      <c r="N218" s="139" t="s">
        <v>44</v>
      </c>
      <c r="P218" s="140">
        <f t="shared" si="21"/>
        <v>0</v>
      </c>
      <c r="Q218" s="140">
        <v>3.75E-06</v>
      </c>
      <c r="R218" s="140">
        <f t="shared" si="22"/>
        <v>1.5E-05</v>
      </c>
      <c r="S218" s="140">
        <v>0</v>
      </c>
      <c r="T218" s="141">
        <f t="shared" si="23"/>
        <v>0</v>
      </c>
      <c r="AR218" s="142" t="s">
        <v>142</v>
      </c>
      <c r="AT218" s="142" t="s">
        <v>138</v>
      </c>
      <c r="AU218" s="142" t="s">
        <v>147</v>
      </c>
      <c r="AY218" s="14" t="s">
        <v>136</v>
      </c>
      <c r="BE218" s="143">
        <f t="shared" si="24"/>
        <v>0</v>
      </c>
      <c r="BF218" s="143">
        <f t="shared" si="25"/>
        <v>0</v>
      </c>
      <c r="BG218" s="143">
        <f t="shared" si="26"/>
        <v>0</v>
      </c>
      <c r="BH218" s="143">
        <f t="shared" si="27"/>
        <v>0</v>
      </c>
      <c r="BI218" s="143">
        <f t="shared" si="28"/>
        <v>0</v>
      </c>
      <c r="BJ218" s="14" t="s">
        <v>87</v>
      </c>
      <c r="BK218" s="143">
        <f t="shared" si="29"/>
        <v>0</v>
      </c>
      <c r="BL218" s="14" t="s">
        <v>142</v>
      </c>
      <c r="BM218" s="142" t="s">
        <v>386</v>
      </c>
    </row>
    <row r="219" spans="2:65" s="1" customFormat="1" ht="16.5" customHeight="1">
      <c r="B219" s="29"/>
      <c r="C219" s="152" t="s">
        <v>387</v>
      </c>
      <c r="D219" s="152" t="s">
        <v>240</v>
      </c>
      <c r="E219" s="153" t="s">
        <v>388</v>
      </c>
      <c r="F219" s="154" t="s">
        <v>389</v>
      </c>
      <c r="G219" s="155" t="s">
        <v>254</v>
      </c>
      <c r="H219" s="156">
        <v>4</v>
      </c>
      <c r="I219" s="157"/>
      <c r="J219" s="158">
        <f t="shared" si="20"/>
        <v>0</v>
      </c>
      <c r="K219" s="159"/>
      <c r="L219" s="160"/>
      <c r="M219" s="161" t="s">
        <v>1</v>
      </c>
      <c r="N219" s="162" t="s">
        <v>44</v>
      </c>
      <c r="P219" s="140">
        <f t="shared" si="21"/>
        <v>0</v>
      </c>
      <c r="Q219" s="140">
        <v>0.00072</v>
      </c>
      <c r="R219" s="140">
        <f t="shared" si="22"/>
        <v>0.00288</v>
      </c>
      <c r="S219" s="140">
        <v>0</v>
      </c>
      <c r="T219" s="141">
        <f t="shared" si="23"/>
        <v>0</v>
      </c>
      <c r="AR219" s="142" t="s">
        <v>166</v>
      </c>
      <c r="AT219" s="142" t="s">
        <v>240</v>
      </c>
      <c r="AU219" s="142" t="s">
        <v>147</v>
      </c>
      <c r="AY219" s="14" t="s">
        <v>136</v>
      </c>
      <c r="BE219" s="143">
        <f t="shared" si="24"/>
        <v>0</v>
      </c>
      <c r="BF219" s="143">
        <f t="shared" si="25"/>
        <v>0</v>
      </c>
      <c r="BG219" s="143">
        <f t="shared" si="26"/>
        <v>0</v>
      </c>
      <c r="BH219" s="143">
        <f t="shared" si="27"/>
        <v>0</v>
      </c>
      <c r="BI219" s="143">
        <f t="shared" si="28"/>
        <v>0</v>
      </c>
      <c r="BJ219" s="14" t="s">
        <v>87</v>
      </c>
      <c r="BK219" s="143">
        <f t="shared" si="29"/>
        <v>0</v>
      </c>
      <c r="BL219" s="14" t="s">
        <v>142</v>
      </c>
      <c r="BM219" s="142" t="s">
        <v>390</v>
      </c>
    </row>
    <row r="220" spans="2:65" s="1" customFormat="1" ht="24.2" customHeight="1">
      <c r="B220" s="29"/>
      <c r="C220" s="130" t="s">
        <v>391</v>
      </c>
      <c r="D220" s="130" t="s">
        <v>138</v>
      </c>
      <c r="E220" s="131" t="s">
        <v>392</v>
      </c>
      <c r="F220" s="132" t="s">
        <v>393</v>
      </c>
      <c r="G220" s="133" t="s">
        <v>254</v>
      </c>
      <c r="H220" s="134">
        <v>2</v>
      </c>
      <c r="I220" s="135"/>
      <c r="J220" s="136">
        <f t="shared" si="20"/>
        <v>0</v>
      </c>
      <c r="K220" s="137"/>
      <c r="L220" s="29"/>
      <c r="M220" s="138" t="s">
        <v>1</v>
      </c>
      <c r="N220" s="139" t="s">
        <v>44</v>
      </c>
      <c r="P220" s="140">
        <f t="shared" si="21"/>
        <v>0</v>
      </c>
      <c r="Q220" s="140">
        <v>0.217338</v>
      </c>
      <c r="R220" s="140">
        <f t="shared" si="22"/>
        <v>0.434676</v>
      </c>
      <c r="S220" s="140">
        <v>0</v>
      </c>
      <c r="T220" s="141">
        <f t="shared" si="23"/>
        <v>0</v>
      </c>
      <c r="AR220" s="142" t="s">
        <v>142</v>
      </c>
      <c r="AT220" s="142" t="s">
        <v>138</v>
      </c>
      <c r="AU220" s="142" t="s">
        <v>147</v>
      </c>
      <c r="AY220" s="14" t="s">
        <v>136</v>
      </c>
      <c r="BE220" s="143">
        <f t="shared" si="24"/>
        <v>0</v>
      </c>
      <c r="BF220" s="143">
        <f t="shared" si="25"/>
        <v>0</v>
      </c>
      <c r="BG220" s="143">
        <f t="shared" si="26"/>
        <v>0</v>
      </c>
      <c r="BH220" s="143">
        <f t="shared" si="27"/>
        <v>0</v>
      </c>
      <c r="BI220" s="143">
        <f t="shared" si="28"/>
        <v>0</v>
      </c>
      <c r="BJ220" s="14" t="s">
        <v>87</v>
      </c>
      <c r="BK220" s="143">
        <f t="shared" si="29"/>
        <v>0</v>
      </c>
      <c r="BL220" s="14" t="s">
        <v>142</v>
      </c>
      <c r="BM220" s="142" t="s">
        <v>394</v>
      </c>
    </row>
    <row r="221" spans="2:65" s="1" customFormat="1" ht="24.2" customHeight="1">
      <c r="B221" s="29"/>
      <c r="C221" s="152" t="s">
        <v>395</v>
      </c>
      <c r="D221" s="152" t="s">
        <v>240</v>
      </c>
      <c r="E221" s="153" t="s">
        <v>396</v>
      </c>
      <c r="F221" s="154" t="s">
        <v>397</v>
      </c>
      <c r="G221" s="155" t="s">
        <v>254</v>
      </c>
      <c r="H221" s="156">
        <v>2</v>
      </c>
      <c r="I221" s="157"/>
      <c r="J221" s="158">
        <f t="shared" si="20"/>
        <v>0</v>
      </c>
      <c r="K221" s="159"/>
      <c r="L221" s="160"/>
      <c r="M221" s="161" t="s">
        <v>1</v>
      </c>
      <c r="N221" s="162" t="s">
        <v>44</v>
      </c>
      <c r="P221" s="140">
        <f t="shared" si="21"/>
        <v>0</v>
      </c>
      <c r="Q221" s="140">
        <v>0.108</v>
      </c>
      <c r="R221" s="140">
        <f t="shared" si="22"/>
        <v>0.216</v>
      </c>
      <c r="S221" s="140">
        <v>0</v>
      </c>
      <c r="T221" s="141">
        <f t="shared" si="23"/>
        <v>0</v>
      </c>
      <c r="AR221" s="142" t="s">
        <v>166</v>
      </c>
      <c r="AT221" s="142" t="s">
        <v>240</v>
      </c>
      <c r="AU221" s="142" t="s">
        <v>147</v>
      </c>
      <c r="AY221" s="14" t="s">
        <v>136</v>
      </c>
      <c r="BE221" s="143">
        <f t="shared" si="24"/>
        <v>0</v>
      </c>
      <c r="BF221" s="143">
        <f t="shared" si="25"/>
        <v>0</v>
      </c>
      <c r="BG221" s="143">
        <f t="shared" si="26"/>
        <v>0</v>
      </c>
      <c r="BH221" s="143">
        <f t="shared" si="27"/>
        <v>0</v>
      </c>
      <c r="BI221" s="143">
        <f t="shared" si="28"/>
        <v>0</v>
      </c>
      <c r="BJ221" s="14" t="s">
        <v>87</v>
      </c>
      <c r="BK221" s="143">
        <f t="shared" si="29"/>
        <v>0</v>
      </c>
      <c r="BL221" s="14" t="s">
        <v>142</v>
      </c>
      <c r="BM221" s="142" t="s">
        <v>398</v>
      </c>
    </row>
    <row r="222" spans="2:65" s="1" customFormat="1" ht="21.75" customHeight="1">
      <c r="B222" s="29"/>
      <c r="C222" s="152" t="s">
        <v>399</v>
      </c>
      <c r="D222" s="152" t="s">
        <v>240</v>
      </c>
      <c r="E222" s="153" t="s">
        <v>400</v>
      </c>
      <c r="F222" s="154" t="s">
        <v>401</v>
      </c>
      <c r="G222" s="155" t="s">
        <v>254</v>
      </c>
      <c r="H222" s="156">
        <v>2</v>
      </c>
      <c r="I222" s="157"/>
      <c r="J222" s="158">
        <f t="shared" si="20"/>
        <v>0</v>
      </c>
      <c r="K222" s="159"/>
      <c r="L222" s="160"/>
      <c r="M222" s="161" t="s">
        <v>1</v>
      </c>
      <c r="N222" s="162" t="s">
        <v>44</v>
      </c>
      <c r="P222" s="140">
        <f t="shared" si="21"/>
        <v>0</v>
      </c>
      <c r="Q222" s="140">
        <v>0.0085</v>
      </c>
      <c r="R222" s="140">
        <f t="shared" si="22"/>
        <v>0.017</v>
      </c>
      <c r="S222" s="140">
        <v>0</v>
      </c>
      <c r="T222" s="141">
        <f t="shared" si="23"/>
        <v>0</v>
      </c>
      <c r="AR222" s="142" t="s">
        <v>166</v>
      </c>
      <c r="AT222" s="142" t="s">
        <v>240</v>
      </c>
      <c r="AU222" s="142" t="s">
        <v>147</v>
      </c>
      <c r="AY222" s="14" t="s">
        <v>136</v>
      </c>
      <c r="BE222" s="143">
        <f t="shared" si="24"/>
        <v>0</v>
      </c>
      <c r="BF222" s="143">
        <f t="shared" si="25"/>
        <v>0</v>
      </c>
      <c r="BG222" s="143">
        <f t="shared" si="26"/>
        <v>0</v>
      </c>
      <c r="BH222" s="143">
        <f t="shared" si="27"/>
        <v>0</v>
      </c>
      <c r="BI222" s="143">
        <f t="shared" si="28"/>
        <v>0</v>
      </c>
      <c r="BJ222" s="14" t="s">
        <v>87</v>
      </c>
      <c r="BK222" s="143">
        <f t="shared" si="29"/>
        <v>0</v>
      </c>
      <c r="BL222" s="14" t="s">
        <v>142</v>
      </c>
      <c r="BM222" s="142" t="s">
        <v>402</v>
      </c>
    </row>
    <row r="223" spans="2:65" s="1" customFormat="1" ht="24.2" customHeight="1">
      <c r="B223" s="29"/>
      <c r="C223" s="152" t="s">
        <v>403</v>
      </c>
      <c r="D223" s="152" t="s">
        <v>240</v>
      </c>
      <c r="E223" s="153" t="s">
        <v>404</v>
      </c>
      <c r="F223" s="154" t="s">
        <v>405</v>
      </c>
      <c r="G223" s="155" t="s">
        <v>254</v>
      </c>
      <c r="H223" s="156">
        <v>2</v>
      </c>
      <c r="I223" s="157"/>
      <c r="J223" s="158">
        <f t="shared" si="20"/>
        <v>0</v>
      </c>
      <c r="K223" s="159"/>
      <c r="L223" s="160"/>
      <c r="M223" s="161" t="s">
        <v>1</v>
      </c>
      <c r="N223" s="162" t="s">
        <v>44</v>
      </c>
      <c r="P223" s="140">
        <f t="shared" si="21"/>
        <v>0</v>
      </c>
      <c r="Q223" s="140">
        <v>0.027</v>
      </c>
      <c r="R223" s="140">
        <f t="shared" si="22"/>
        <v>0.054</v>
      </c>
      <c r="S223" s="140">
        <v>0</v>
      </c>
      <c r="T223" s="141">
        <f t="shared" si="23"/>
        <v>0</v>
      </c>
      <c r="AR223" s="142" t="s">
        <v>166</v>
      </c>
      <c r="AT223" s="142" t="s">
        <v>240</v>
      </c>
      <c r="AU223" s="142" t="s">
        <v>147</v>
      </c>
      <c r="AY223" s="14" t="s">
        <v>136</v>
      </c>
      <c r="BE223" s="143">
        <f t="shared" si="24"/>
        <v>0</v>
      </c>
      <c r="BF223" s="143">
        <f t="shared" si="25"/>
        <v>0</v>
      </c>
      <c r="BG223" s="143">
        <f t="shared" si="26"/>
        <v>0</v>
      </c>
      <c r="BH223" s="143">
        <f t="shared" si="27"/>
        <v>0</v>
      </c>
      <c r="BI223" s="143">
        <f t="shared" si="28"/>
        <v>0</v>
      </c>
      <c r="BJ223" s="14" t="s">
        <v>87</v>
      </c>
      <c r="BK223" s="143">
        <f t="shared" si="29"/>
        <v>0</v>
      </c>
      <c r="BL223" s="14" t="s">
        <v>142</v>
      </c>
      <c r="BM223" s="142" t="s">
        <v>406</v>
      </c>
    </row>
    <row r="224" spans="2:65" s="1" customFormat="1" ht="24.2" customHeight="1">
      <c r="B224" s="29"/>
      <c r="C224" s="130" t="s">
        <v>407</v>
      </c>
      <c r="D224" s="130" t="s">
        <v>138</v>
      </c>
      <c r="E224" s="131" t="s">
        <v>408</v>
      </c>
      <c r="F224" s="132" t="s">
        <v>409</v>
      </c>
      <c r="G224" s="133" t="s">
        <v>254</v>
      </c>
      <c r="H224" s="134">
        <v>2</v>
      </c>
      <c r="I224" s="135"/>
      <c r="J224" s="136">
        <f t="shared" si="20"/>
        <v>0</v>
      </c>
      <c r="K224" s="137"/>
      <c r="L224" s="29"/>
      <c r="M224" s="138" t="s">
        <v>1</v>
      </c>
      <c r="N224" s="139" t="s">
        <v>44</v>
      </c>
      <c r="P224" s="140">
        <f t="shared" si="21"/>
        <v>0</v>
      </c>
      <c r="Q224" s="140">
        <v>0.029723</v>
      </c>
      <c r="R224" s="140">
        <f t="shared" si="22"/>
        <v>0.059446</v>
      </c>
      <c r="S224" s="140">
        <v>0</v>
      </c>
      <c r="T224" s="141">
        <f t="shared" si="23"/>
        <v>0</v>
      </c>
      <c r="AR224" s="142" t="s">
        <v>142</v>
      </c>
      <c r="AT224" s="142" t="s">
        <v>138</v>
      </c>
      <c r="AU224" s="142" t="s">
        <v>147</v>
      </c>
      <c r="AY224" s="14" t="s">
        <v>136</v>
      </c>
      <c r="BE224" s="143">
        <f t="shared" si="24"/>
        <v>0</v>
      </c>
      <c r="BF224" s="143">
        <f t="shared" si="25"/>
        <v>0</v>
      </c>
      <c r="BG224" s="143">
        <f t="shared" si="26"/>
        <v>0</v>
      </c>
      <c r="BH224" s="143">
        <f t="shared" si="27"/>
        <v>0</v>
      </c>
      <c r="BI224" s="143">
        <f t="shared" si="28"/>
        <v>0</v>
      </c>
      <c r="BJ224" s="14" t="s">
        <v>87</v>
      </c>
      <c r="BK224" s="143">
        <f t="shared" si="29"/>
        <v>0</v>
      </c>
      <c r="BL224" s="14" t="s">
        <v>142</v>
      </c>
      <c r="BM224" s="142" t="s">
        <v>410</v>
      </c>
    </row>
    <row r="225" spans="2:65" s="1" customFormat="1" ht="24.2" customHeight="1">
      <c r="B225" s="29"/>
      <c r="C225" s="152" t="s">
        <v>411</v>
      </c>
      <c r="D225" s="152" t="s">
        <v>240</v>
      </c>
      <c r="E225" s="153" t="s">
        <v>412</v>
      </c>
      <c r="F225" s="154" t="s">
        <v>413</v>
      </c>
      <c r="G225" s="155" t="s">
        <v>254</v>
      </c>
      <c r="H225" s="156">
        <v>2</v>
      </c>
      <c r="I225" s="157"/>
      <c r="J225" s="158">
        <f t="shared" si="20"/>
        <v>0</v>
      </c>
      <c r="K225" s="159"/>
      <c r="L225" s="160"/>
      <c r="M225" s="161" t="s">
        <v>1</v>
      </c>
      <c r="N225" s="162" t="s">
        <v>44</v>
      </c>
      <c r="P225" s="140">
        <f t="shared" si="21"/>
        <v>0</v>
      </c>
      <c r="Q225" s="140">
        <v>0.112</v>
      </c>
      <c r="R225" s="140">
        <f t="shared" si="22"/>
        <v>0.224</v>
      </c>
      <c r="S225" s="140">
        <v>0</v>
      </c>
      <c r="T225" s="141">
        <f t="shared" si="23"/>
        <v>0</v>
      </c>
      <c r="AR225" s="142" t="s">
        <v>166</v>
      </c>
      <c r="AT225" s="142" t="s">
        <v>240</v>
      </c>
      <c r="AU225" s="142" t="s">
        <v>147</v>
      </c>
      <c r="AY225" s="14" t="s">
        <v>136</v>
      </c>
      <c r="BE225" s="143">
        <f t="shared" si="24"/>
        <v>0</v>
      </c>
      <c r="BF225" s="143">
        <f t="shared" si="25"/>
        <v>0</v>
      </c>
      <c r="BG225" s="143">
        <f t="shared" si="26"/>
        <v>0</v>
      </c>
      <c r="BH225" s="143">
        <f t="shared" si="27"/>
        <v>0</v>
      </c>
      <c r="BI225" s="143">
        <f t="shared" si="28"/>
        <v>0</v>
      </c>
      <c r="BJ225" s="14" t="s">
        <v>87</v>
      </c>
      <c r="BK225" s="143">
        <f t="shared" si="29"/>
        <v>0</v>
      </c>
      <c r="BL225" s="14" t="s">
        <v>142</v>
      </c>
      <c r="BM225" s="142" t="s">
        <v>414</v>
      </c>
    </row>
    <row r="226" spans="2:65" s="1" customFormat="1" ht="24.2" customHeight="1">
      <c r="B226" s="29"/>
      <c r="C226" s="130" t="s">
        <v>415</v>
      </c>
      <c r="D226" s="130" t="s">
        <v>138</v>
      </c>
      <c r="E226" s="131" t="s">
        <v>416</v>
      </c>
      <c r="F226" s="132" t="s">
        <v>417</v>
      </c>
      <c r="G226" s="133" t="s">
        <v>254</v>
      </c>
      <c r="H226" s="134">
        <v>2</v>
      </c>
      <c r="I226" s="135"/>
      <c r="J226" s="136">
        <f t="shared" si="20"/>
        <v>0</v>
      </c>
      <c r="K226" s="137"/>
      <c r="L226" s="29"/>
      <c r="M226" s="138" t="s">
        <v>1</v>
      </c>
      <c r="N226" s="139" t="s">
        <v>44</v>
      </c>
      <c r="P226" s="140">
        <f t="shared" si="21"/>
        <v>0</v>
      </c>
      <c r="Q226" s="140">
        <v>0.029723</v>
      </c>
      <c r="R226" s="140">
        <f t="shared" si="22"/>
        <v>0.059446</v>
      </c>
      <c r="S226" s="140">
        <v>0</v>
      </c>
      <c r="T226" s="141">
        <f t="shared" si="23"/>
        <v>0</v>
      </c>
      <c r="AR226" s="142" t="s">
        <v>142</v>
      </c>
      <c r="AT226" s="142" t="s">
        <v>138</v>
      </c>
      <c r="AU226" s="142" t="s">
        <v>147</v>
      </c>
      <c r="AY226" s="14" t="s">
        <v>136</v>
      </c>
      <c r="BE226" s="143">
        <f t="shared" si="24"/>
        <v>0</v>
      </c>
      <c r="BF226" s="143">
        <f t="shared" si="25"/>
        <v>0</v>
      </c>
      <c r="BG226" s="143">
        <f t="shared" si="26"/>
        <v>0</v>
      </c>
      <c r="BH226" s="143">
        <f t="shared" si="27"/>
        <v>0</v>
      </c>
      <c r="BI226" s="143">
        <f t="shared" si="28"/>
        <v>0</v>
      </c>
      <c r="BJ226" s="14" t="s">
        <v>87</v>
      </c>
      <c r="BK226" s="143">
        <f t="shared" si="29"/>
        <v>0</v>
      </c>
      <c r="BL226" s="14" t="s">
        <v>142</v>
      </c>
      <c r="BM226" s="142" t="s">
        <v>418</v>
      </c>
    </row>
    <row r="227" spans="2:65" s="1" customFormat="1" ht="24.2" customHeight="1">
      <c r="B227" s="29"/>
      <c r="C227" s="152" t="s">
        <v>419</v>
      </c>
      <c r="D227" s="152" t="s">
        <v>240</v>
      </c>
      <c r="E227" s="153" t="s">
        <v>420</v>
      </c>
      <c r="F227" s="154" t="s">
        <v>421</v>
      </c>
      <c r="G227" s="155" t="s">
        <v>254</v>
      </c>
      <c r="H227" s="156">
        <v>2</v>
      </c>
      <c r="I227" s="157"/>
      <c r="J227" s="158">
        <f t="shared" si="20"/>
        <v>0</v>
      </c>
      <c r="K227" s="159"/>
      <c r="L227" s="160"/>
      <c r="M227" s="161" t="s">
        <v>1</v>
      </c>
      <c r="N227" s="162" t="s">
        <v>44</v>
      </c>
      <c r="P227" s="140">
        <f t="shared" si="21"/>
        <v>0</v>
      </c>
      <c r="Q227" s="140">
        <v>0.054</v>
      </c>
      <c r="R227" s="140">
        <f t="shared" si="22"/>
        <v>0.108</v>
      </c>
      <c r="S227" s="140">
        <v>0</v>
      </c>
      <c r="T227" s="141">
        <f t="shared" si="23"/>
        <v>0</v>
      </c>
      <c r="AR227" s="142" t="s">
        <v>166</v>
      </c>
      <c r="AT227" s="142" t="s">
        <v>240</v>
      </c>
      <c r="AU227" s="142" t="s">
        <v>147</v>
      </c>
      <c r="AY227" s="14" t="s">
        <v>136</v>
      </c>
      <c r="BE227" s="143">
        <f t="shared" si="24"/>
        <v>0</v>
      </c>
      <c r="BF227" s="143">
        <f t="shared" si="25"/>
        <v>0</v>
      </c>
      <c r="BG227" s="143">
        <f t="shared" si="26"/>
        <v>0</v>
      </c>
      <c r="BH227" s="143">
        <f t="shared" si="27"/>
        <v>0</v>
      </c>
      <c r="BI227" s="143">
        <f t="shared" si="28"/>
        <v>0</v>
      </c>
      <c r="BJ227" s="14" t="s">
        <v>87</v>
      </c>
      <c r="BK227" s="143">
        <f t="shared" si="29"/>
        <v>0</v>
      </c>
      <c r="BL227" s="14" t="s">
        <v>142</v>
      </c>
      <c r="BM227" s="142" t="s">
        <v>422</v>
      </c>
    </row>
    <row r="228" spans="2:65" s="1" customFormat="1" ht="24.2" customHeight="1">
      <c r="B228" s="29"/>
      <c r="C228" s="130" t="s">
        <v>423</v>
      </c>
      <c r="D228" s="130" t="s">
        <v>138</v>
      </c>
      <c r="E228" s="131" t="s">
        <v>424</v>
      </c>
      <c r="F228" s="132" t="s">
        <v>425</v>
      </c>
      <c r="G228" s="133" t="s">
        <v>254</v>
      </c>
      <c r="H228" s="134">
        <v>2</v>
      </c>
      <c r="I228" s="135"/>
      <c r="J228" s="136">
        <f t="shared" si="20"/>
        <v>0</v>
      </c>
      <c r="K228" s="137"/>
      <c r="L228" s="29"/>
      <c r="M228" s="138" t="s">
        <v>1</v>
      </c>
      <c r="N228" s="139" t="s">
        <v>44</v>
      </c>
      <c r="P228" s="140">
        <f t="shared" si="21"/>
        <v>0</v>
      </c>
      <c r="Q228" s="140">
        <v>0.124223</v>
      </c>
      <c r="R228" s="140">
        <f t="shared" si="22"/>
        <v>0.248446</v>
      </c>
      <c r="S228" s="140">
        <v>0</v>
      </c>
      <c r="T228" s="141">
        <f t="shared" si="23"/>
        <v>0</v>
      </c>
      <c r="AR228" s="142" t="s">
        <v>142</v>
      </c>
      <c r="AT228" s="142" t="s">
        <v>138</v>
      </c>
      <c r="AU228" s="142" t="s">
        <v>147</v>
      </c>
      <c r="AY228" s="14" t="s">
        <v>136</v>
      </c>
      <c r="BE228" s="143">
        <f t="shared" si="24"/>
        <v>0</v>
      </c>
      <c r="BF228" s="143">
        <f t="shared" si="25"/>
        <v>0</v>
      </c>
      <c r="BG228" s="143">
        <f t="shared" si="26"/>
        <v>0</v>
      </c>
      <c r="BH228" s="143">
        <f t="shared" si="27"/>
        <v>0</v>
      </c>
      <c r="BI228" s="143">
        <f t="shared" si="28"/>
        <v>0</v>
      </c>
      <c r="BJ228" s="14" t="s">
        <v>87</v>
      </c>
      <c r="BK228" s="143">
        <f t="shared" si="29"/>
        <v>0</v>
      </c>
      <c r="BL228" s="14" t="s">
        <v>142</v>
      </c>
      <c r="BM228" s="142" t="s">
        <v>426</v>
      </c>
    </row>
    <row r="229" spans="2:65" s="1" customFormat="1" ht="24.2" customHeight="1">
      <c r="B229" s="29"/>
      <c r="C229" s="152" t="s">
        <v>427</v>
      </c>
      <c r="D229" s="152" t="s">
        <v>240</v>
      </c>
      <c r="E229" s="153" t="s">
        <v>428</v>
      </c>
      <c r="F229" s="154" t="s">
        <v>429</v>
      </c>
      <c r="G229" s="155" t="s">
        <v>254</v>
      </c>
      <c r="H229" s="156">
        <v>2</v>
      </c>
      <c r="I229" s="157"/>
      <c r="J229" s="158">
        <f t="shared" si="20"/>
        <v>0</v>
      </c>
      <c r="K229" s="159"/>
      <c r="L229" s="160"/>
      <c r="M229" s="161" t="s">
        <v>1</v>
      </c>
      <c r="N229" s="162" t="s">
        <v>44</v>
      </c>
      <c r="P229" s="140">
        <f t="shared" si="21"/>
        <v>0</v>
      </c>
      <c r="Q229" s="140">
        <v>0.097</v>
      </c>
      <c r="R229" s="140">
        <f t="shared" si="22"/>
        <v>0.194</v>
      </c>
      <c r="S229" s="140">
        <v>0</v>
      </c>
      <c r="T229" s="141">
        <f t="shared" si="23"/>
        <v>0</v>
      </c>
      <c r="AR229" s="142" t="s">
        <v>166</v>
      </c>
      <c r="AT229" s="142" t="s">
        <v>240</v>
      </c>
      <c r="AU229" s="142" t="s">
        <v>147</v>
      </c>
      <c r="AY229" s="14" t="s">
        <v>136</v>
      </c>
      <c r="BE229" s="143">
        <f t="shared" si="24"/>
        <v>0</v>
      </c>
      <c r="BF229" s="143">
        <f t="shared" si="25"/>
        <v>0</v>
      </c>
      <c r="BG229" s="143">
        <f t="shared" si="26"/>
        <v>0</v>
      </c>
      <c r="BH229" s="143">
        <f t="shared" si="27"/>
        <v>0</v>
      </c>
      <c r="BI229" s="143">
        <f t="shared" si="28"/>
        <v>0</v>
      </c>
      <c r="BJ229" s="14" t="s">
        <v>87</v>
      </c>
      <c r="BK229" s="143">
        <f t="shared" si="29"/>
        <v>0</v>
      </c>
      <c r="BL229" s="14" t="s">
        <v>142</v>
      </c>
      <c r="BM229" s="142" t="s">
        <v>430</v>
      </c>
    </row>
    <row r="230" spans="2:63" s="11" customFormat="1" ht="22.9" customHeight="1">
      <c r="B230" s="118"/>
      <c r="D230" s="119" t="s">
        <v>78</v>
      </c>
      <c r="E230" s="128" t="s">
        <v>173</v>
      </c>
      <c r="F230" s="128" t="s">
        <v>431</v>
      </c>
      <c r="I230" s="121"/>
      <c r="J230" s="129">
        <f>BK230</f>
        <v>0</v>
      </c>
      <c r="L230" s="118"/>
      <c r="M230" s="123"/>
      <c r="P230" s="124">
        <f>SUM(P231:P267)</f>
        <v>0</v>
      </c>
      <c r="R230" s="124">
        <f>SUM(R231:R267)</f>
        <v>130.5216552</v>
      </c>
      <c r="T230" s="125">
        <f>SUM(T231:T267)</f>
        <v>7.912800000000001</v>
      </c>
      <c r="AR230" s="119" t="s">
        <v>87</v>
      </c>
      <c r="AT230" s="126" t="s">
        <v>78</v>
      </c>
      <c r="AU230" s="126" t="s">
        <v>87</v>
      </c>
      <c r="AY230" s="119" t="s">
        <v>136</v>
      </c>
      <c r="BK230" s="127">
        <f>SUM(BK231:BK267)</f>
        <v>0</v>
      </c>
    </row>
    <row r="231" spans="2:65" s="1" customFormat="1" ht="24.2" customHeight="1">
      <c r="B231" s="29"/>
      <c r="C231" s="130" t="s">
        <v>432</v>
      </c>
      <c r="D231" s="130" t="s">
        <v>138</v>
      </c>
      <c r="E231" s="131" t="s">
        <v>433</v>
      </c>
      <c r="F231" s="132" t="s">
        <v>434</v>
      </c>
      <c r="G231" s="133" t="s">
        <v>254</v>
      </c>
      <c r="H231" s="134">
        <v>9</v>
      </c>
      <c r="I231" s="135"/>
      <c r="J231" s="136">
        <f aca="true" t="shared" si="30" ref="J231:J244">ROUND(I231*H231,2)</f>
        <v>0</v>
      </c>
      <c r="K231" s="137"/>
      <c r="L231" s="29"/>
      <c r="M231" s="138" t="s">
        <v>1</v>
      </c>
      <c r="N231" s="139" t="s">
        <v>44</v>
      </c>
      <c r="P231" s="140">
        <f aca="true" t="shared" si="31" ref="P231:P244">O231*H231</f>
        <v>0</v>
      </c>
      <c r="Q231" s="140">
        <v>0.0007</v>
      </c>
      <c r="R231" s="140">
        <f aca="true" t="shared" si="32" ref="R231:R244">Q231*H231</f>
        <v>0.0063</v>
      </c>
      <c r="S231" s="140">
        <v>0</v>
      </c>
      <c r="T231" s="141">
        <f aca="true" t="shared" si="33" ref="T231:T244">S231*H231</f>
        <v>0</v>
      </c>
      <c r="AR231" s="142" t="s">
        <v>142</v>
      </c>
      <c r="AT231" s="142" t="s">
        <v>138</v>
      </c>
      <c r="AU231" s="142" t="s">
        <v>89</v>
      </c>
      <c r="AY231" s="14" t="s">
        <v>136</v>
      </c>
      <c r="BE231" s="143">
        <f aca="true" t="shared" si="34" ref="BE231:BE244">IF(N231="základní",J231,0)</f>
        <v>0</v>
      </c>
      <c r="BF231" s="143">
        <f aca="true" t="shared" si="35" ref="BF231:BF244">IF(N231="snížená",J231,0)</f>
        <v>0</v>
      </c>
      <c r="BG231" s="143">
        <f aca="true" t="shared" si="36" ref="BG231:BG244">IF(N231="zákl. přenesená",J231,0)</f>
        <v>0</v>
      </c>
      <c r="BH231" s="143">
        <f aca="true" t="shared" si="37" ref="BH231:BH244">IF(N231="sníž. přenesená",J231,0)</f>
        <v>0</v>
      </c>
      <c r="BI231" s="143">
        <f aca="true" t="shared" si="38" ref="BI231:BI244">IF(N231="nulová",J231,0)</f>
        <v>0</v>
      </c>
      <c r="BJ231" s="14" t="s">
        <v>87</v>
      </c>
      <c r="BK231" s="143">
        <f aca="true" t="shared" si="39" ref="BK231:BK244">ROUND(I231*H231,2)</f>
        <v>0</v>
      </c>
      <c r="BL231" s="14" t="s">
        <v>142</v>
      </c>
      <c r="BM231" s="142" t="s">
        <v>435</v>
      </c>
    </row>
    <row r="232" spans="2:65" s="1" customFormat="1" ht="24.2" customHeight="1">
      <c r="B232" s="29"/>
      <c r="C232" s="152" t="s">
        <v>436</v>
      </c>
      <c r="D232" s="152" t="s">
        <v>240</v>
      </c>
      <c r="E232" s="153" t="s">
        <v>437</v>
      </c>
      <c r="F232" s="154" t="s">
        <v>438</v>
      </c>
      <c r="G232" s="155" t="s">
        <v>254</v>
      </c>
      <c r="H232" s="156">
        <v>2</v>
      </c>
      <c r="I232" s="157"/>
      <c r="J232" s="158">
        <f t="shared" si="30"/>
        <v>0</v>
      </c>
      <c r="K232" s="159"/>
      <c r="L232" s="160"/>
      <c r="M232" s="161" t="s">
        <v>1</v>
      </c>
      <c r="N232" s="162" t="s">
        <v>44</v>
      </c>
      <c r="P232" s="140">
        <f t="shared" si="31"/>
        <v>0</v>
      </c>
      <c r="Q232" s="140">
        <v>0.0025</v>
      </c>
      <c r="R232" s="140">
        <f t="shared" si="32"/>
        <v>0.005</v>
      </c>
      <c r="S232" s="140">
        <v>0</v>
      </c>
      <c r="T232" s="141">
        <f t="shared" si="33"/>
        <v>0</v>
      </c>
      <c r="AR232" s="142" t="s">
        <v>166</v>
      </c>
      <c r="AT232" s="142" t="s">
        <v>240</v>
      </c>
      <c r="AU232" s="142" t="s">
        <v>89</v>
      </c>
      <c r="AY232" s="14" t="s">
        <v>136</v>
      </c>
      <c r="BE232" s="143">
        <f t="shared" si="34"/>
        <v>0</v>
      </c>
      <c r="BF232" s="143">
        <f t="shared" si="35"/>
        <v>0</v>
      </c>
      <c r="BG232" s="143">
        <f t="shared" si="36"/>
        <v>0</v>
      </c>
      <c r="BH232" s="143">
        <f t="shared" si="37"/>
        <v>0</v>
      </c>
      <c r="BI232" s="143">
        <f t="shared" si="38"/>
        <v>0</v>
      </c>
      <c r="BJ232" s="14" t="s">
        <v>87</v>
      </c>
      <c r="BK232" s="143">
        <f t="shared" si="39"/>
        <v>0</v>
      </c>
      <c r="BL232" s="14" t="s">
        <v>142</v>
      </c>
      <c r="BM232" s="142" t="s">
        <v>439</v>
      </c>
    </row>
    <row r="233" spans="2:65" s="1" customFormat="1" ht="24.2" customHeight="1">
      <c r="B233" s="29"/>
      <c r="C233" s="152" t="s">
        <v>440</v>
      </c>
      <c r="D233" s="152" t="s">
        <v>240</v>
      </c>
      <c r="E233" s="153" t="s">
        <v>441</v>
      </c>
      <c r="F233" s="154" t="s">
        <v>442</v>
      </c>
      <c r="G233" s="155" t="s">
        <v>254</v>
      </c>
      <c r="H233" s="156">
        <v>1</v>
      </c>
      <c r="I233" s="157"/>
      <c r="J233" s="158">
        <f t="shared" si="30"/>
        <v>0</v>
      </c>
      <c r="K233" s="159"/>
      <c r="L233" s="160"/>
      <c r="M233" s="161" t="s">
        <v>1</v>
      </c>
      <c r="N233" s="162" t="s">
        <v>44</v>
      </c>
      <c r="P233" s="140">
        <f t="shared" si="31"/>
        <v>0</v>
      </c>
      <c r="Q233" s="140">
        <v>0.0026</v>
      </c>
      <c r="R233" s="140">
        <f t="shared" si="32"/>
        <v>0.0026</v>
      </c>
      <c r="S233" s="140">
        <v>0</v>
      </c>
      <c r="T233" s="141">
        <f t="shared" si="33"/>
        <v>0</v>
      </c>
      <c r="AR233" s="142" t="s">
        <v>166</v>
      </c>
      <c r="AT233" s="142" t="s">
        <v>240</v>
      </c>
      <c r="AU233" s="142" t="s">
        <v>89</v>
      </c>
      <c r="AY233" s="14" t="s">
        <v>136</v>
      </c>
      <c r="BE233" s="143">
        <f t="shared" si="34"/>
        <v>0</v>
      </c>
      <c r="BF233" s="143">
        <f t="shared" si="35"/>
        <v>0</v>
      </c>
      <c r="BG233" s="143">
        <f t="shared" si="36"/>
        <v>0</v>
      </c>
      <c r="BH233" s="143">
        <f t="shared" si="37"/>
        <v>0</v>
      </c>
      <c r="BI233" s="143">
        <f t="shared" si="38"/>
        <v>0</v>
      </c>
      <c r="BJ233" s="14" t="s">
        <v>87</v>
      </c>
      <c r="BK233" s="143">
        <f t="shared" si="39"/>
        <v>0</v>
      </c>
      <c r="BL233" s="14" t="s">
        <v>142</v>
      </c>
      <c r="BM233" s="142" t="s">
        <v>443</v>
      </c>
    </row>
    <row r="234" spans="2:65" s="1" customFormat="1" ht="24.2" customHeight="1">
      <c r="B234" s="29"/>
      <c r="C234" s="152" t="s">
        <v>444</v>
      </c>
      <c r="D234" s="152" t="s">
        <v>240</v>
      </c>
      <c r="E234" s="153" t="s">
        <v>445</v>
      </c>
      <c r="F234" s="154" t="s">
        <v>446</v>
      </c>
      <c r="G234" s="155" t="s">
        <v>254</v>
      </c>
      <c r="H234" s="156">
        <v>1</v>
      </c>
      <c r="I234" s="157"/>
      <c r="J234" s="158">
        <f t="shared" si="30"/>
        <v>0</v>
      </c>
      <c r="K234" s="159"/>
      <c r="L234" s="160"/>
      <c r="M234" s="161" t="s">
        <v>1</v>
      </c>
      <c r="N234" s="162" t="s">
        <v>44</v>
      </c>
      <c r="P234" s="140">
        <f t="shared" si="31"/>
        <v>0</v>
      </c>
      <c r="Q234" s="140">
        <v>0.0035</v>
      </c>
      <c r="R234" s="140">
        <f t="shared" si="32"/>
        <v>0.0035</v>
      </c>
      <c r="S234" s="140">
        <v>0</v>
      </c>
      <c r="T234" s="141">
        <f t="shared" si="33"/>
        <v>0</v>
      </c>
      <c r="AR234" s="142" t="s">
        <v>166</v>
      </c>
      <c r="AT234" s="142" t="s">
        <v>240</v>
      </c>
      <c r="AU234" s="142" t="s">
        <v>89</v>
      </c>
      <c r="AY234" s="14" t="s">
        <v>136</v>
      </c>
      <c r="BE234" s="143">
        <f t="shared" si="34"/>
        <v>0</v>
      </c>
      <c r="BF234" s="143">
        <f t="shared" si="35"/>
        <v>0</v>
      </c>
      <c r="BG234" s="143">
        <f t="shared" si="36"/>
        <v>0</v>
      </c>
      <c r="BH234" s="143">
        <f t="shared" si="37"/>
        <v>0</v>
      </c>
      <c r="BI234" s="143">
        <f t="shared" si="38"/>
        <v>0</v>
      </c>
      <c r="BJ234" s="14" t="s">
        <v>87</v>
      </c>
      <c r="BK234" s="143">
        <f t="shared" si="39"/>
        <v>0</v>
      </c>
      <c r="BL234" s="14" t="s">
        <v>142</v>
      </c>
      <c r="BM234" s="142" t="s">
        <v>447</v>
      </c>
    </row>
    <row r="235" spans="2:65" s="1" customFormat="1" ht="24.2" customHeight="1">
      <c r="B235" s="29"/>
      <c r="C235" s="152" t="s">
        <v>448</v>
      </c>
      <c r="D235" s="152" t="s">
        <v>240</v>
      </c>
      <c r="E235" s="153" t="s">
        <v>449</v>
      </c>
      <c r="F235" s="154" t="s">
        <v>450</v>
      </c>
      <c r="G235" s="155" t="s">
        <v>254</v>
      </c>
      <c r="H235" s="156">
        <v>4</v>
      </c>
      <c r="I235" s="157"/>
      <c r="J235" s="158">
        <f t="shared" si="30"/>
        <v>0</v>
      </c>
      <c r="K235" s="159"/>
      <c r="L235" s="160"/>
      <c r="M235" s="161" t="s">
        <v>1</v>
      </c>
      <c r="N235" s="162" t="s">
        <v>44</v>
      </c>
      <c r="P235" s="140">
        <f t="shared" si="31"/>
        <v>0</v>
      </c>
      <c r="Q235" s="140">
        <v>0.0077</v>
      </c>
      <c r="R235" s="140">
        <f t="shared" si="32"/>
        <v>0.0308</v>
      </c>
      <c r="S235" s="140">
        <v>0</v>
      </c>
      <c r="T235" s="141">
        <f t="shared" si="33"/>
        <v>0</v>
      </c>
      <c r="AR235" s="142" t="s">
        <v>166</v>
      </c>
      <c r="AT235" s="142" t="s">
        <v>240</v>
      </c>
      <c r="AU235" s="142" t="s">
        <v>89</v>
      </c>
      <c r="AY235" s="14" t="s">
        <v>136</v>
      </c>
      <c r="BE235" s="143">
        <f t="shared" si="34"/>
        <v>0</v>
      </c>
      <c r="BF235" s="143">
        <f t="shared" si="35"/>
        <v>0</v>
      </c>
      <c r="BG235" s="143">
        <f t="shared" si="36"/>
        <v>0</v>
      </c>
      <c r="BH235" s="143">
        <f t="shared" si="37"/>
        <v>0</v>
      </c>
      <c r="BI235" s="143">
        <f t="shared" si="38"/>
        <v>0</v>
      </c>
      <c r="BJ235" s="14" t="s">
        <v>87</v>
      </c>
      <c r="BK235" s="143">
        <f t="shared" si="39"/>
        <v>0</v>
      </c>
      <c r="BL235" s="14" t="s">
        <v>142</v>
      </c>
      <c r="BM235" s="142" t="s">
        <v>451</v>
      </c>
    </row>
    <row r="236" spans="2:65" s="1" customFormat="1" ht="21.75" customHeight="1">
      <c r="B236" s="29"/>
      <c r="C236" s="152" t="s">
        <v>452</v>
      </c>
      <c r="D236" s="152" t="s">
        <v>240</v>
      </c>
      <c r="E236" s="153" t="s">
        <v>453</v>
      </c>
      <c r="F236" s="154" t="s">
        <v>454</v>
      </c>
      <c r="G236" s="155" t="s">
        <v>254</v>
      </c>
      <c r="H236" s="156">
        <v>1</v>
      </c>
      <c r="I236" s="157"/>
      <c r="J236" s="158">
        <f t="shared" si="30"/>
        <v>0</v>
      </c>
      <c r="K236" s="159"/>
      <c r="L236" s="160"/>
      <c r="M236" s="161" t="s">
        <v>1</v>
      </c>
      <c r="N236" s="162" t="s">
        <v>44</v>
      </c>
      <c r="P236" s="140">
        <f t="shared" si="31"/>
        <v>0</v>
      </c>
      <c r="Q236" s="140">
        <v>0.0009</v>
      </c>
      <c r="R236" s="140">
        <f t="shared" si="32"/>
        <v>0.0009</v>
      </c>
      <c r="S236" s="140">
        <v>0</v>
      </c>
      <c r="T236" s="141">
        <f t="shared" si="33"/>
        <v>0</v>
      </c>
      <c r="AR236" s="142" t="s">
        <v>166</v>
      </c>
      <c r="AT236" s="142" t="s">
        <v>240</v>
      </c>
      <c r="AU236" s="142" t="s">
        <v>89</v>
      </c>
      <c r="AY236" s="14" t="s">
        <v>136</v>
      </c>
      <c r="BE236" s="143">
        <f t="shared" si="34"/>
        <v>0</v>
      </c>
      <c r="BF236" s="143">
        <f t="shared" si="35"/>
        <v>0</v>
      </c>
      <c r="BG236" s="143">
        <f t="shared" si="36"/>
        <v>0</v>
      </c>
      <c r="BH236" s="143">
        <f t="shared" si="37"/>
        <v>0</v>
      </c>
      <c r="BI236" s="143">
        <f t="shared" si="38"/>
        <v>0</v>
      </c>
      <c r="BJ236" s="14" t="s">
        <v>87</v>
      </c>
      <c r="BK236" s="143">
        <f t="shared" si="39"/>
        <v>0</v>
      </c>
      <c r="BL236" s="14" t="s">
        <v>142</v>
      </c>
      <c r="BM236" s="142" t="s">
        <v>455</v>
      </c>
    </row>
    <row r="237" spans="2:65" s="1" customFormat="1" ht="24.2" customHeight="1">
      <c r="B237" s="29"/>
      <c r="C237" s="130" t="s">
        <v>456</v>
      </c>
      <c r="D237" s="130" t="s">
        <v>138</v>
      </c>
      <c r="E237" s="131" t="s">
        <v>457</v>
      </c>
      <c r="F237" s="132" t="s">
        <v>458</v>
      </c>
      <c r="G237" s="133" t="s">
        <v>254</v>
      </c>
      <c r="H237" s="134">
        <v>2</v>
      </c>
      <c r="I237" s="135"/>
      <c r="J237" s="136">
        <f t="shared" si="30"/>
        <v>0</v>
      </c>
      <c r="K237" s="137"/>
      <c r="L237" s="29"/>
      <c r="M237" s="138" t="s">
        <v>1</v>
      </c>
      <c r="N237" s="139" t="s">
        <v>44</v>
      </c>
      <c r="P237" s="140">
        <f t="shared" si="31"/>
        <v>0</v>
      </c>
      <c r="Q237" s="140">
        <v>0.109405</v>
      </c>
      <c r="R237" s="140">
        <f t="shared" si="32"/>
        <v>0.21881</v>
      </c>
      <c r="S237" s="140">
        <v>0</v>
      </c>
      <c r="T237" s="141">
        <f t="shared" si="33"/>
        <v>0</v>
      </c>
      <c r="AR237" s="142" t="s">
        <v>142</v>
      </c>
      <c r="AT237" s="142" t="s">
        <v>138</v>
      </c>
      <c r="AU237" s="142" t="s">
        <v>89</v>
      </c>
      <c r="AY237" s="14" t="s">
        <v>136</v>
      </c>
      <c r="BE237" s="143">
        <f t="shared" si="34"/>
        <v>0</v>
      </c>
      <c r="BF237" s="143">
        <f t="shared" si="35"/>
        <v>0</v>
      </c>
      <c r="BG237" s="143">
        <f t="shared" si="36"/>
        <v>0</v>
      </c>
      <c r="BH237" s="143">
        <f t="shared" si="37"/>
        <v>0</v>
      </c>
      <c r="BI237" s="143">
        <f t="shared" si="38"/>
        <v>0</v>
      </c>
      <c r="BJ237" s="14" t="s">
        <v>87</v>
      </c>
      <c r="BK237" s="143">
        <f t="shared" si="39"/>
        <v>0</v>
      </c>
      <c r="BL237" s="14" t="s">
        <v>142</v>
      </c>
      <c r="BM237" s="142" t="s">
        <v>459</v>
      </c>
    </row>
    <row r="238" spans="2:65" s="1" customFormat="1" ht="21.75" customHeight="1">
      <c r="B238" s="29"/>
      <c r="C238" s="152" t="s">
        <v>460</v>
      </c>
      <c r="D238" s="152" t="s">
        <v>240</v>
      </c>
      <c r="E238" s="153" t="s">
        <v>461</v>
      </c>
      <c r="F238" s="154" t="s">
        <v>462</v>
      </c>
      <c r="G238" s="155" t="s">
        <v>254</v>
      </c>
      <c r="H238" s="156">
        <v>3</v>
      </c>
      <c r="I238" s="157"/>
      <c r="J238" s="158">
        <f t="shared" si="30"/>
        <v>0</v>
      </c>
      <c r="K238" s="159"/>
      <c r="L238" s="160"/>
      <c r="M238" s="161" t="s">
        <v>1</v>
      </c>
      <c r="N238" s="162" t="s">
        <v>44</v>
      </c>
      <c r="P238" s="140">
        <f t="shared" si="31"/>
        <v>0</v>
      </c>
      <c r="Q238" s="140">
        <v>0.0065</v>
      </c>
      <c r="R238" s="140">
        <f t="shared" si="32"/>
        <v>0.0195</v>
      </c>
      <c r="S238" s="140">
        <v>0</v>
      </c>
      <c r="T238" s="141">
        <f t="shared" si="33"/>
        <v>0</v>
      </c>
      <c r="AR238" s="142" t="s">
        <v>166</v>
      </c>
      <c r="AT238" s="142" t="s">
        <v>240</v>
      </c>
      <c r="AU238" s="142" t="s">
        <v>89</v>
      </c>
      <c r="AY238" s="14" t="s">
        <v>136</v>
      </c>
      <c r="BE238" s="143">
        <f t="shared" si="34"/>
        <v>0</v>
      </c>
      <c r="BF238" s="143">
        <f t="shared" si="35"/>
        <v>0</v>
      </c>
      <c r="BG238" s="143">
        <f t="shared" si="36"/>
        <v>0</v>
      </c>
      <c r="BH238" s="143">
        <f t="shared" si="37"/>
        <v>0</v>
      </c>
      <c r="BI238" s="143">
        <f t="shared" si="38"/>
        <v>0</v>
      </c>
      <c r="BJ238" s="14" t="s">
        <v>87</v>
      </c>
      <c r="BK238" s="143">
        <f t="shared" si="39"/>
        <v>0</v>
      </c>
      <c r="BL238" s="14" t="s">
        <v>142</v>
      </c>
      <c r="BM238" s="142" t="s">
        <v>463</v>
      </c>
    </row>
    <row r="239" spans="2:65" s="1" customFormat="1" ht="24.2" customHeight="1">
      <c r="B239" s="29"/>
      <c r="C239" s="130" t="s">
        <v>464</v>
      </c>
      <c r="D239" s="130" t="s">
        <v>138</v>
      </c>
      <c r="E239" s="131" t="s">
        <v>465</v>
      </c>
      <c r="F239" s="132" t="s">
        <v>466</v>
      </c>
      <c r="G239" s="133" t="s">
        <v>254</v>
      </c>
      <c r="H239" s="134">
        <v>1</v>
      </c>
      <c r="I239" s="135"/>
      <c r="J239" s="136">
        <f t="shared" si="30"/>
        <v>0</v>
      </c>
      <c r="K239" s="137"/>
      <c r="L239" s="29"/>
      <c r="M239" s="138" t="s">
        <v>1</v>
      </c>
      <c r="N239" s="139" t="s">
        <v>44</v>
      </c>
      <c r="P239" s="140">
        <f t="shared" si="31"/>
        <v>0</v>
      </c>
      <c r="Q239" s="140">
        <v>0.112405</v>
      </c>
      <c r="R239" s="140">
        <f t="shared" si="32"/>
        <v>0.112405</v>
      </c>
      <c r="S239" s="140">
        <v>0</v>
      </c>
      <c r="T239" s="141">
        <f t="shared" si="33"/>
        <v>0</v>
      </c>
      <c r="AR239" s="142" t="s">
        <v>142</v>
      </c>
      <c r="AT239" s="142" t="s">
        <v>138</v>
      </c>
      <c r="AU239" s="142" t="s">
        <v>89</v>
      </c>
      <c r="AY239" s="14" t="s">
        <v>136</v>
      </c>
      <c r="BE239" s="143">
        <f t="shared" si="34"/>
        <v>0</v>
      </c>
      <c r="BF239" s="143">
        <f t="shared" si="35"/>
        <v>0</v>
      </c>
      <c r="BG239" s="143">
        <f t="shared" si="36"/>
        <v>0</v>
      </c>
      <c r="BH239" s="143">
        <f t="shared" si="37"/>
        <v>0</v>
      </c>
      <c r="BI239" s="143">
        <f t="shared" si="38"/>
        <v>0</v>
      </c>
      <c r="BJ239" s="14" t="s">
        <v>87</v>
      </c>
      <c r="BK239" s="143">
        <f t="shared" si="39"/>
        <v>0</v>
      </c>
      <c r="BL239" s="14" t="s">
        <v>142</v>
      </c>
      <c r="BM239" s="142" t="s">
        <v>467</v>
      </c>
    </row>
    <row r="240" spans="2:65" s="1" customFormat="1" ht="16.5" customHeight="1">
      <c r="B240" s="29"/>
      <c r="C240" s="152" t="s">
        <v>468</v>
      </c>
      <c r="D240" s="152" t="s">
        <v>240</v>
      </c>
      <c r="E240" s="153" t="s">
        <v>469</v>
      </c>
      <c r="F240" s="154" t="s">
        <v>470</v>
      </c>
      <c r="G240" s="155" t="s">
        <v>254</v>
      </c>
      <c r="H240" s="156">
        <v>1</v>
      </c>
      <c r="I240" s="157"/>
      <c r="J240" s="158">
        <f t="shared" si="30"/>
        <v>0</v>
      </c>
      <c r="K240" s="159"/>
      <c r="L240" s="160"/>
      <c r="M240" s="161" t="s">
        <v>1</v>
      </c>
      <c r="N240" s="162" t="s">
        <v>44</v>
      </c>
      <c r="P240" s="140">
        <f t="shared" si="31"/>
        <v>0</v>
      </c>
      <c r="Q240" s="140">
        <v>0.0033</v>
      </c>
      <c r="R240" s="140">
        <f t="shared" si="32"/>
        <v>0.0033</v>
      </c>
      <c r="S240" s="140">
        <v>0</v>
      </c>
      <c r="T240" s="141">
        <f t="shared" si="33"/>
        <v>0</v>
      </c>
      <c r="AR240" s="142" t="s">
        <v>166</v>
      </c>
      <c r="AT240" s="142" t="s">
        <v>240</v>
      </c>
      <c r="AU240" s="142" t="s">
        <v>89</v>
      </c>
      <c r="AY240" s="14" t="s">
        <v>136</v>
      </c>
      <c r="BE240" s="143">
        <f t="shared" si="34"/>
        <v>0</v>
      </c>
      <c r="BF240" s="143">
        <f t="shared" si="35"/>
        <v>0</v>
      </c>
      <c r="BG240" s="143">
        <f t="shared" si="36"/>
        <v>0</v>
      </c>
      <c r="BH240" s="143">
        <f t="shared" si="37"/>
        <v>0</v>
      </c>
      <c r="BI240" s="143">
        <f t="shared" si="38"/>
        <v>0</v>
      </c>
      <c r="BJ240" s="14" t="s">
        <v>87</v>
      </c>
      <c r="BK240" s="143">
        <f t="shared" si="39"/>
        <v>0</v>
      </c>
      <c r="BL240" s="14" t="s">
        <v>142</v>
      </c>
      <c r="BM240" s="142" t="s">
        <v>471</v>
      </c>
    </row>
    <row r="241" spans="2:65" s="1" customFormat="1" ht="16.5" customHeight="1">
      <c r="B241" s="29"/>
      <c r="C241" s="152" t="s">
        <v>472</v>
      </c>
      <c r="D241" s="152" t="s">
        <v>240</v>
      </c>
      <c r="E241" s="153" t="s">
        <v>473</v>
      </c>
      <c r="F241" s="154" t="s">
        <v>474</v>
      </c>
      <c r="G241" s="155" t="s">
        <v>254</v>
      </c>
      <c r="H241" s="156">
        <v>3</v>
      </c>
      <c r="I241" s="157"/>
      <c r="J241" s="158">
        <f t="shared" si="30"/>
        <v>0</v>
      </c>
      <c r="K241" s="159"/>
      <c r="L241" s="160"/>
      <c r="M241" s="161" t="s">
        <v>1</v>
      </c>
      <c r="N241" s="162" t="s">
        <v>44</v>
      </c>
      <c r="P241" s="140">
        <f t="shared" si="31"/>
        <v>0</v>
      </c>
      <c r="Q241" s="140">
        <v>0.00015</v>
      </c>
      <c r="R241" s="140">
        <f t="shared" si="32"/>
        <v>0.00045</v>
      </c>
      <c r="S241" s="140">
        <v>0</v>
      </c>
      <c r="T241" s="141">
        <f t="shared" si="33"/>
        <v>0</v>
      </c>
      <c r="AR241" s="142" t="s">
        <v>166</v>
      </c>
      <c r="AT241" s="142" t="s">
        <v>240</v>
      </c>
      <c r="AU241" s="142" t="s">
        <v>89</v>
      </c>
      <c r="AY241" s="14" t="s">
        <v>136</v>
      </c>
      <c r="BE241" s="143">
        <f t="shared" si="34"/>
        <v>0</v>
      </c>
      <c r="BF241" s="143">
        <f t="shared" si="35"/>
        <v>0</v>
      </c>
      <c r="BG241" s="143">
        <f t="shared" si="36"/>
        <v>0</v>
      </c>
      <c r="BH241" s="143">
        <f t="shared" si="37"/>
        <v>0</v>
      </c>
      <c r="BI241" s="143">
        <f t="shared" si="38"/>
        <v>0</v>
      </c>
      <c r="BJ241" s="14" t="s">
        <v>87</v>
      </c>
      <c r="BK241" s="143">
        <f t="shared" si="39"/>
        <v>0</v>
      </c>
      <c r="BL241" s="14" t="s">
        <v>142</v>
      </c>
      <c r="BM241" s="142" t="s">
        <v>475</v>
      </c>
    </row>
    <row r="242" spans="2:65" s="1" customFormat="1" ht="24.2" customHeight="1">
      <c r="B242" s="29"/>
      <c r="C242" s="130" t="s">
        <v>476</v>
      </c>
      <c r="D242" s="130" t="s">
        <v>138</v>
      </c>
      <c r="E242" s="131" t="s">
        <v>477</v>
      </c>
      <c r="F242" s="132" t="s">
        <v>478</v>
      </c>
      <c r="G242" s="133" t="s">
        <v>254</v>
      </c>
      <c r="H242" s="134">
        <v>3</v>
      </c>
      <c r="I242" s="135"/>
      <c r="J242" s="136">
        <f t="shared" si="30"/>
        <v>0</v>
      </c>
      <c r="K242" s="137"/>
      <c r="L242" s="29"/>
      <c r="M242" s="138" t="s">
        <v>1</v>
      </c>
      <c r="N242" s="139" t="s">
        <v>44</v>
      </c>
      <c r="P242" s="140">
        <f t="shared" si="31"/>
        <v>0</v>
      </c>
      <c r="Q242" s="140">
        <v>0</v>
      </c>
      <c r="R242" s="140">
        <f t="shared" si="32"/>
        <v>0</v>
      </c>
      <c r="S242" s="140">
        <v>0.082</v>
      </c>
      <c r="T242" s="141">
        <f t="shared" si="33"/>
        <v>0.246</v>
      </c>
      <c r="AR242" s="142" t="s">
        <v>142</v>
      </c>
      <c r="AT242" s="142" t="s">
        <v>138</v>
      </c>
      <c r="AU242" s="142" t="s">
        <v>89</v>
      </c>
      <c r="AY242" s="14" t="s">
        <v>136</v>
      </c>
      <c r="BE242" s="143">
        <f t="shared" si="34"/>
        <v>0</v>
      </c>
      <c r="BF242" s="143">
        <f t="shared" si="35"/>
        <v>0</v>
      </c>
      <c r="BG242" s="143">
        <f t="shared" si="36"/>
        <v>0</v>
      </c>
      <c r="BH242" s="143">
        <f t="shared" si="37"/>
        <v>0</v>
      </c>
      <c r="BI242" s="143">
        <f t="shared" si="38"/>
        <v>0</v>
      </c>
      <c r="BJ242" s="14" t="s">
        <v>87</v>
      </c>
      <c r="BK242" s="143">
        <f t="shared" si="39"/>
        <v>0</v>
      </c>
      <c r="BL242" s="14" t="s">
        <v>142</v>
      </c>
      <c r="BM242" s="142" t="s">
        <v>479</v>
      </c>
    </row>
    <row r="243" spans="2:65" s="1" customFormat="1" ht="24.2" customHeight="1">
      <c r="B243" s="29"/>
      <c r="C243" s="130" t="s">
        <v>480</v>
      </c>
      <c r="D243" s="130" t="s">
        <v>138</v>
      </c>
      <c r="E243" s="131" t="s">
        <v>481</v>
      </c>
      <c r="F243" s="132" t="s">
        <v>482</v>
      </c>
      <c r="G243" s="133" t="s">
        <v>254</v>
      </c>
      <c r="H243" s="134">
        <v>1</v>
      </c>
      <c r="I243" s="135"/>
      <c r="J243" s="136">
        <f t="shared" si="30"/>
        <v>0</v>
      </c>
      <c r="K243" s="137"/>
      <c r="L243" s="29"/>
      <c r="M243" s="138" t="s">
        <v>1</v>
      </c>
      <c r="N243" s="139" t="s">
        <v>44</v>
      </c>
      <c r="P243" s="140">
        <f t="shared" si="31"/>
        <v>0</v>
      </c>
      <c r="Q243" s="140">
        <v>0</v>
      </c>
      <c r="R243" s="140">
        <f t="shared" si="32"/>
        <v>0</v>
      </c>
      <c r="S243" s="140">
        <v>0.004</v>
      </c>
      <c r="T243" s="141">
        <f t="shared" si="33"/>
        <v>0.004</v>
      </c>
      <c r="AR243" s="142" t="s">
        <v>142</v>
      </c>
      <c r="AT243" s="142" t="s">
        <v>138</v>
      </c>
      <c r="AU243" s="142" t="s">
        <v>89</v>
      </c>
      <c r="AY243" s="14" t="s">
        <v>136</v>
      </c>
      <c r="BE243" s="143">
        <f t="shared" si="34"/>
        <v>0</v>
      </c>
      <c r="BF243" s="143">
        <f t="shared" si="35"/>
        <v>0</v>
      </c>
      <c r="BG243" s="143">
        <f t="shared" si="36"/>
        <v>0</v>
      </c>
      <c r="BH243" s="143">
        <f t="shared" si="37"/>
        <v>0</v>
      </c>
      <c r="BI243" s="143">
        <f t="shared" si="38"/>
        <v>0</v>
      </c>
      <c r="BJ243" s="14" t="s">
        <v>87</v>
      </c>
      <c r="BK243" s="143">
        <f t="shared" si="39"/>
        <v>0</v>
      </c>
      <c r="BL243" s="14" t="s">
        <v>142</v>
      </c>
      <c r="BM243" s="142" t="s">
        <v>483</v>
      </c>
    </row>
    <row r="244" spans="2:65" s="1" customFormat="1" ht="24.2" customHeight="1">
      <c r="B244" s="29"/>
      <c r="C244" s="130" t="s">
        <v>484</v>
      </c>
      <c r="D244" s="130" t="s">
        <v>138</v>
      </c>
      <c r="E244" s="131" t="s">
        <v>485</v>
      </c>
      <c r="F244" s="132" t="s">
        <v>486</v>
      </c>
      <c r="G244" s="133" t="s">
        <v>141</v>
      </c>
      <c r="H244" s="134">
        <v>2</v>
      </c>
      <c r="I244" s="135"/>
      <c r="J244" s="136">
        <f t="shared" si="30"/>
        <v>0</v>
      </c>
      <c r="K244" s="137"/>
      <c r="L244" s="29"/>
      <c r="M244" s="138" t="s">
        <v>1</v>
      </c>
      <c r="N244" s="139" t="s">
        <v>44</v>
      </c>
      <c r="P244" s="140">
        <f t="shared" si="31"/>
        <v>0</v>
      </c>
      <c r="Q244" s="140">
        <v>0.0016</v>
      </c>
      <c r="R244" s="140">
        <f t="shared" si="32"/>
        <v>0.0032</v>
      </c>
      <c r="S244" s="140">
        <v>0</v>
      </c>
      <c r="T244" s="141">
        <f t="shared" si="33"/>
        <v>0</v>
      </c>
      <c r="AR244" s="142" t="s">
        <v>142</v>
      </c>
      <c r="AT244" s="142" t="s">
        <v>138</v>
      </c>
      <c r="AU244" s="142" t="s">
        <v>89</v>
      </c>
      <c r="AY244" s="14" t="s">
        <v>136</v>
      </c>
      <c r="BE244" s="143">
        <f t="shared" si="34"/>
        <v>0</v>
      </c>
      <c r="BF244" s="143">
        <f t="shared" si="35"/>
        <v>0</v>
      </c>
      <c r="BG244" s="143">
        <f t="shared" si="36"/>
        <v>0</v>
      </c>
      <c r="BH244" s="143">
        <f t="shared" si="37"/>
        <v>0</v>
      </c>
      <c r="BI244" s="143">
        <f t="shared" si="38"/>
        <v>0</v>
      </c>
      <c r="BJ244" s="14" t="s">
        <v>87</v>
      </c>
      <c r="BK244" s="143">
        <f t="shared" si="39"/>
        <v>0</v>
      </c>
      <c r="BL244" s="14" t="s">
        <v>142</v>
      </c>
      <c r="BM244" s="142" t="s">
        <v>487</v>
      </c>
    </row>
    <row r="245" spans="2:47" s="1" customFormat="1" ht="19.5">
      <c r="B245" s="29"/>
      <c r="D245" s="145" t="s">
        <v>279</v>
      </c>
      <c r="F245" s="163" t="s">
        <v>488</v>
      </c>
      <c r="I245" s="164"/>
      <c r="L245" s="29"/>
      <c r="M245" s="165"/>
      <c r="T245" s="53"/>
      <c r="AT245" s="14" t="s">
        <v>279</v>
      </c>
      <c r="AU245" s="14" t="s">
        <v>89</v>
      </c>
    </row>
    <row r="246" spans="2:65" s="1" customFormat="1" ht="33" customHeight="1">
      <c r="B246" s="29"/>
      <c r="C246" s="130" t="s">
        <v>489</v>
      </c>
      <c r="D246" s="130" t="s">
        <v>138</v>
      </c>
      <c r="E246" s="131" t="s">
        <v>490</v>
      </c>
      <c r="F246" s="132" t="s">
        <v>491</v>
      </c>
      <c r="G246" s="133" t="s">
        <v>169</v>
      </c>
      <c r="H246" s="134">
        <v>381</v>
      </c>
      <c r="I246" s="135"/>
      <c r="J246" s="136">
        <f>ROUND(I246*H246,2)</f>
        <v>0</v>
      </c>
      <c r="K246" s="137"/>
      <c r="L246" s="29"/>
      <c r="M246" s="138" t="s">
        <v>1</v>
      </c>
      <c r="N246" s="139" t="s">
        <v>44</v>
      </c>
      <c r="P246" s="140">
        <f>O246*H246</f>
        <v>0</v>
      </c>
      <c r="Q246" s="140">
        <v>0.15539952</v>
      </c>
      <c r="R246" s="140">
        <f>Q246*H246</f>
        <v>59.20721712</v>
      </c>
      <c r="S246" s="140">
        <v>0</v>
      </c>
      <c r="T246" s="141">
        <f>S246*H246</f>
        <v>0</v>
      </c>
      <c r="AR246" s="142" t="s">
        <v>142</v>
      </c>
      <c r="AT246" s="142" t="s">
        <v>138</v>
      </c>
      <c r="AU246" s="142" t="s">
        <v>89</v>
      </c>
      <c r="AY246" s="14" t="s">
        <v>136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4" t="s">
        <v>87</v>
      </c>
      <c r="BK246" s="143">
        <f>ROUND(I246*H246,2)</f>
        <v>0</v>
      </c>
      <c r="BL246" s="14" t="s">
        <v>142</v>
      </c>
      <c r="BM246" s="142" t="s">
        <v>492</v>
      </c>
    </row>
    <row r="247" spans="2:65" s="1" customFormat="1" ht="16.5" customHeight="1">
      <c r="B247" s="29"/>
      <c r="C247" s="152" t="s">
        <v>493</v>
      </c>
      <c r="D247" s="152" t="s">
        <v>240</v>
      </c>
      <c r="E247" s="153" t="s">
        <v>494</v>
      </c>
      <c r="F247" s="154" t="s">
        <v>495</v>
      </c>
      <c r="G247" s="155" t="s">
        <v>169</v>
      </c>
      <c r="H247" s="156">
        <v>250</v>
      </c>
      <c r="I247" s="157"/>
      <c r="J247" s="158">
        <f>ROUND(I247*H247,2)</f>
        <v>0</v>
      </c>
      <c r="K247" s="159"/>
      <c r="L247" s="160"/>
      <c r="M247" s="161" t="s">
        <v>1</v>
      </c>
      <c r="N247" s="162" t="s">
        <v>44</v>
      </c>
      <c r="P247" s="140">
        <f>O247*H247</f>
        <v>0</v>
      </c>
      <c r="Q247" s="140">
        <v>0.08</v>
      </c>
      <c r="R247" s="140">
        <f>Q247*H247</f>
        <v>20</v>
      </c>
      <c r="S247" s="140">
        <v>0</v>
      </c>
      <c r="T247" s="141">
        <f>S247*H247</f>
        <v>0</v>
      </c>
      <c r="AR247" s="142" t="s">
        <v>166</v>
      </c>
      <c r="AT247" s="142" t="s">
        <v>240</v>
      </c>
      <c r="AU247" s="142" t="s">
        <v>89</v>
      </c>
      <c r="AY247" s="14" t="s">
        <v>136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4" t="s">
        <v>87</v>
      </c>
      <c r="BK247" s="143">
        <f>ROUND(I247*H247,2)</f>
        <v>0</v>
      </c>
      <c r="BL247" s="14" t="s">
        <v>142</v>
      </c>
      <c r="BM247" s="142" t="s">
        <v>496</v>
      </c>
    </row>
    <row r="248" spans="2:51" s="12" customFormat="1" ht="11.25">
      <c r="B248" s="144"/>
      <c r="D248" s="145" t="s">
        <v>171</v>
      </c>
      <c r="E248" s="146" t="s">
        <v>1</v>
      </c>
      <c r="F248" s="147" t="s">
        <v>497</v>
      </c>
      <c r="H248" s="148">
        <v>250</v>
      </c>
      <c r="I248" s="149"/>
      <c r="L248" s="144"/>
      <c r="M248" s="150"/>
      <c r="T248" s="151"/>
      <c r="AT248" s="146" t="s">
        <v>171</v>
      </c>
      <c r="AU248" s="146" t="s">
        <v>89</v>
      </c>
      <c r="AV248" s="12" t="s">
        <v>89</v>
      </c>
      <c r="AW248" s="12" t="s">
        <v>36</v>
      </c>
      <c r="AX248" s="12" t="s">
        <v>87</v>
      </c>
      <c r="AY248" s="146" t="s">
        <v>136</v>
      </c>
    </row>
    <row r="249" spans="2:65" s="1" customFormat="1" ht="16.5" customHeight="1">
      <c r="B249" s="29"/>
      <c r="C249" s="152" t="s">
        <v>498</v>
      </c>
      <c r="D249" s="152" t="s">
        <v>240</v>
      </c>
      <c r="E249" s="153" t="s">
        <v>499</v>
      </c>
      <c r="F249" s="154" t="s">
        <v>500</v>
      </c>
      <c r="G249" s="155" t="s">
        <v>169</v>
      </c>
      <c r="H249" s="156">
        <v>40</v>
      </c>
      <c r="I249" s="157"/>
      <c r="J249" s="158">
        <f>ROUND(I249*H249,2)</f>
        <v>0</v>
      </c>
      <c r="K249" s="159"/>
      <c r="L249" s="160"/>
      <c r="M249" s="161" t="s">
        <v>1</v>
      </c>
      <c r="N249" s="162" t="s">
        <v>44</v>
      </c>
      <c r="P249" s="140">
        <f>O249*H249</f>
        <v>0</v>
      </c>
      <c r="Q249" s="140">
        <v>0.04</v>
      </c>
      <c r="R249" s="140">
        <f>Q249*H249</f>
        <v>1.6</v>
      </c>
      <c r="S249" s="140">
        <v>0</v>
      </c>
      <c r="T249" s="141">
        <f>S249*H249</f>
        <v>0</v>
      </c>
      <c r="AR249" s="142" t="s">
        <v>166</v>
      </c>
      <c r="AT249" s="142" t="s">
        <v>240</v>
      </c>
      <c r="AU249" s="142" t="s">
        <v>89</v>
      </c>
      <c r="AY249" s="14" t="s">
        <v>136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4" t="s">
        <v>87</v>
      </c>
      <c r="BK249" s="143">
        <f>ROUND(I249*H249,2)</f>
        <v>0</v>
      </c>
      <c r="BL249" s="14" t="s">
        <v>142</v>
      </c>
      <c r="BM249" s="142" t="s">
        <v>501</v>
      </c>
    </row>
    <row r="250" spans="2:65" s="1" customFormat="1" ht="21.75" customHeight="1">
      <c r="B250" s="29"/>
      <c r="C250" s="152" t="s">
        <v>502</v>
      </c>
      <c r="D250" s="152" t="s">
        <v>240</v>
      </c>
      <c r="E250" s="153" t="s">
        <v>503</v>
      </c>
      <c r="F250" s="154" t="s">
        <v>504</v>
      </c>
      <c r="G250" s="155" t="s">
        <v>169</v>
      </c>
      <c r="H250" s="156">
        <v>4</v>
      </c>
      <c r="I250" s="157"/>
      <c r="J250" s="158">
        <f>ROUND(I250*H250,2)</f>
        <v>0</v>
      </c>
      <c r="K250" s="159"/>
      <c r="L250" s="160"/>
      <c r="M250" s="161" t="s">
        <v>1</v>
      </c>
      <c r="N250" s="162" t="s">
        <v>44</v>
      </c>
      <c r="P250" s="140">
        <f>O250*H250</f>
        <v>0</v>
      </c>
      <c r="Q250" s="140">
        <v>0.061</v>
      </c>
      <c r="R250" s="140">
        <f>Q250*H250</f>
        <v>0.244</v>
      </c>
      <c r="S250" s="140">
        <v>0</v>
      </c>
      <c r="T250" s="141">
        <f>S250*H250</f>
        <v>0</v>
      </c>
      <c r="AR250" s="142" t="s">
        <v>166</v>
      </c>
      <c r="AT250" s="142" t="s">
        <v>240</v>
      </c>
      <c r="AU250" s="142" t="s">
        <v>89</v>
      </c>
      <c r="AY250" s="14" t="s">
        <v>136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4" t="s">
        <v>87</v>
      </c>
      <c r="BK250" s="143">
        <f>ROUND(I250*H250,2)</f>
        <v>0</v>
      </c>
      <c r="BL250" s="14" t="s">
        <v>142</v>
      </c>
      <c r="BM250" s="142" t="s">
        <v>505</v>
      </c>
    </row>
    <row r="251" spans="2:47" s="1" customFormat="1" ht="29.25">
      <c r="B251" s="29"/>
      <c r="D251" s="145" t="s">
        <v>279</v>
      </c>
      <c r="F251" s="163" t="s">
        <v>506</v>
      </c>
      <c r="I251" s="164"/>
      <c r="L251" s="29"/>
      <c r="M251" s="165"/>
      <c r="T251" s="53"/>
      <c r="AT251" s="14" t="s">
        <v>279</v>
      </c>
      <c r="AU251" s="14" t="s">
        <v>89</v>
      </c>
    </row>
    <row r="252" spans="2:51" s="12" customFormat="1" ht="11.25">
      <c r="B252" s="144"/>
      <c r="D252" s="145" t="s">
        <v>171</v>
      </c>
      <c r="E252" s="146" t="s">
        <v>1</v>
      </c>
      <c r="F252" s="147" t="s">
        <v>507</v>
      </c>
      <c r="H252" s="148">
        <v>4</v>
      </c>
      <c r="I252" s="149"/>
      <c r="L252" s="144"/>
      <c r="M252" s="150"/>
      <c r="T252" s="151"/>
      <c r="AT252" s="146" t="s">
        <v>171</v>
      </c>
      <c r="AU252" s="146" t="s">
        <v>89</v>
      </c>
      <c r="AV252" s="12" t="s">
        <v>89</v>
      </c>
      <c r="AW252" s="12" t="s">
        <v>36</v>
      </c>
      <c r="AX252" s="12" t="s">
        <v>87</v>
      </c>
      <c r="AY252" s="146" t="s">
        <v>136</v>
      </c>
    </row>
    <row r="253" spans="2:65" s="1" customFormat="1" ht="21.75" customHeight="1">
      <c r="B253" s="29"/>
      <c r="C253" s="152" t="s">
        <v>508</v>
      </c>
      <c r="D253" s="152" t="s">
        <v>240</v>
      </c>
      <c r="E253" s="153" t="s">
        <v>509</v>
      </c>
      <c r="F253" s="154" t="s">
        <v>510</v>
      </c>
      <c r="G253" s="155" t="s">
        <v>511</v>
      </c>
      <c r="H253" s="156">
        <v>1</v>
      </c>
      <c r="I253" s="157"/>
      <c r="J253" s="158">
        <f>ROUND(I253*H253,2)</f>
        <v>0</v>
      </c>
      <c r="K253" s="159"/>
      <c r="L253" s="160"/>
      <c r="M253" s="161" t="s">
        <v>1</v>
      </c>
      <c r="N253" s="162" t="s">
        <v>44</v>
      </c>
      <c r="P253" s="140">
        <f>O253*H253</f>
        <v>0</v>
      </c>
      <c r="Q253" s="140">
        <v>0.061</v>
      </c>
      <c r="R253" s="140">
        <f>Q253*H253</f>
        <v>0.061</v>
      </c>
      <c r="S253" s="140">
        <v>0</v>
      </c>
      <c r="T253" s="141">
        <f>S253*H253</f>
        <v>0</v>
      </c>
      <c r="AR253" s="142" t="s">
        <v>166</v>
      </c>
      <c r="AT253" s="142" t="s">
        <v>240</v>
      </c>
      <c r="AU253" s="142" t="s">
        <v>89</v>
      </c>
      <c r="AY253" s="14" t="s">
        <v>136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4" t="s">
        <v>87</v>
      </c>
      <c r="BK253" s="143">
        <f>ROUND(I253*H253,2)</f>
        <v>0</v>
      </c>
      <c r="BL253" s="14" t="s">
        <v>142</v>
      </c>
      <c r="BM253" s="142" t="s">
        <v>512</v>
      </c>
    </row>
    <row r="254" spans="2:65" s="1" customFormat="1" ht="24.2" customHeight="1">
      <c r="B254" s="29"/>
      <c r="C254" s="152" t="s">
        <v>513</v>
      </c>
      <c r="D254" s="152" t="s">
        <v>240</v>
      </c>
      <c r="E254" s="153" t="s">
        <v>514</v>
      </c>
      <c r="F254" s="154" t="s">
        <v>515</v>
      </c>
      <c r="G254" s="155" t="s">
        <v>169</v>
      </c>
      <c r="H254" s="156">
        <v>60</v>
      </c>
      <c r="I254" s="157"/>
      <c r="J254" s="158">
        <f>ROUND(I254*H254,2)</f>
        <v>0</v>
      </c>
      <c r="K254" s="159"/>
      <c r="L254" s="160"/>
      <c r="M254" s="161" t="s">
        <v>1</v>
      </c>
      <c r="N254" s="162" t="s">
        <v>44</v>
      </c>
      <c r="P254" s="140">
        <f>O254*H254</f>
        <v>0</v>
      </c>
      <c r="Q254" s="140">
        <v>0.0483</v>
      </c>
      <c r="R254" s="140">
        <f>Q254*H254</f>
        <v>2.898</v>
      </c>
      <c r="S254" s="140">
        <v>0</v>
      </c>
      <c r="T254" s="141">
        <f>S254*H254</f>
        <v>0</v>
      </c>
      <c r="AR254" s="142" t="s">
        <v>166</v>
      </c>
      <c r="AT254" s="142" t="s">
        <v>240</v>
      </c>
      <c r="AU254" s="142" t="s">
        <v>89</v>
      </c>
      <c r="AY254" s="14" t="s">
        <v>136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4" t="s">
        <v>87</v>
      </c>
      <c r="BK254" s="143">
        <f>ROUND(I254*H254,2)</f>
        <v>0</v>
      </c>
      <c r="BL254" s="14" t="s">
        <v>142</v>
      </c>
      <c r="BM254" s="142" t="s">
        <v>516</v>
      </c>
    </row>
    <row r="255" spans="2:65" s="1" customFormat="1" ht="24.2" customHeight="1">
      <c r="B255" s="29"/>
      <c r="C255" s="152" t="s">
        <v>517</v>
      </c>
      <c r="D255" s="152" t="s">
        <v>240</v>
      </c>
      <c r="E255" s="153" t="s">
        <v>518</v>
      </c>
      <c r="F255" s="154" t="s">
        <v>519</v>
      </c>
      <c r="G255" s="155" t="s">
        <v>169</v>
      </c>
      <c r="H255" s="156">
        <v>26</v>
      </c>
      <c r="I255" s="157"/>
      <c r="J255" s="158">
        <f>ROUND(I255*H255,2)</f>
        <v>0</v>
      </c>
      <c r="K255" s="159"/>
      <c r="L255" s="160"/>
      <c r="M255" s="161" t="s">
        <v>1</v>
      </c>
      <c r="N255" s="162" t="s">
        <v>44</v>
      </c>
      <c r="P255" s="140">
        <f>O255*H255</f>
        <v>0</v>
      </c>
      <c r="Q255" s="140">
        <v>0.06567</v>
      </c>
      <c r="R255" s="140">
        <f>Q255*H255</f>
        <v>1.7074200000000002</v>
      </c>
      <c r="S255" s="140">
        <v>0</v>
      </c>
      <c r="T255" s="141">
        <f>S255*H255</f>
        <v>0</v>
      </c>
      <c r="AR255" s="142" t="s">
        <v>166</v>
      </c>
      <c r="AT255" s="142" t="s">
        <v>240</v>
      </c>
      <c r="AU255" s="142" t="s">
        <v>89</v>
      </c>
      <c r="AY255" s="14" t="s">
        <v>136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4" t="s">
        <v>87</v>
      </c>
      <c r="BK255" s="143">
        <f>ROUND(I255*H255,2)</f>
        <v>0</v>
      </c>
      <c r="BL255" s="14" t="s">
        <v>142</v>
      </c>
      <c r="BM255" s="142" t="s">
        <v>520</v>
      </c>
    </row>
    <row r="256" spans="2:47" s="1" customFormat="1" ht="29.25">
      <c r="B256" s="29"/>
      <c r="D256" s="145" t="s">
        <v>279</v>
      </c>
      <c r="F256" s="163" t="s">
        <v>521</v>
      </c>
      <c r="I256" s="164"/>
      <c r="L256" s="29"/>
      <c r="M256" s="165"/>
      <c r="T256" s="53"/>
      <c r="AT256" s="14" t="s">
        <v>279</v>
      </c>
      <c r="AU256" s="14" t="s">
        <v>89</v>
      </c>
    </row>
    <row r="257" spans="2:51" s="12" customFormat="1" ht="11.25">
      <c r="B257" s="144"/>
      <c r="D257" s="145" t="s">
        <v>171</v>
      </c>
      <c r="E257" s="146" t="s">
        <v>1</v>
      </c>
      <c r="F257" s="147" t="s">
        <v>522</v>
      </c>
      <c r="H257" s="148">
        <v>26</v>
      </c>
      <c r="I257" s="149"/>
      <c r="L257" s="144"/>
      <c r="M257" s="150"/>
      <c r="T257" s="151"/>
      <c r="AT257" s="146" t="s">
        <v>171</v>
      </c>
      <c r="AU257" s="146" t="s">
        <v>89</v>
      </c>
      <c r="AV257" s="12" t="s">
        <v>89</v>
      </c>
      <c r="AW257" s="12" t="s">
        <v>36</v>
      </c>
      <c r="AX257" s="12" t="s">
        <v>87</v>
      </c>
      <c r="AY257" s="146" t="s">
        <v>136</v>
      </c>
    </row>
    <row r="258" spans="2:65" s="1" customFormat="1" ht="33" customHeight="1">
      <c r="B258" s="29"/>
      <c r="C258" s="130" t="s">
        <v>523</v>
      </c>
      <c r="D258" s="130" t="s">
        <v>138</v>
      </c>
      <c r="E258" s="131" t="s">
        <v>524</v>
      </c>
      <c r="F258" s="132" t="s">
        <v>525</v>
      </c>
      <c r="G258" s="133" t="s">
        <v>169</v>
      </c>
      <c r="H258" s="134">
        <v>251</v>
      </c>
      <c r="I258" s="135"/>
      <c r="J258" s="136">
        <f aca="true" t="shared" si="40" ref="J258:J267">ROUND(I258*H258,2)</f>
        <v>0</v>
      </c>
      <c r="K258" s="137"/>
      <c r="L258" s="29"/>
      <c r="M258" s="138" t="s">
        <v>1</v>
      </c>
      <c r="N258" s="139" t="s">
        <v>44</v>
      </c>
      <c r="P258" s="140">
        <f aca="true" t="shared" si="41" ref="P258:P267">O258*H258</f>
        <v>0</v>
      </c>
      <c r="Q258" s="140">
        <v>0.1294996</v>
      </c>
      <c r="R258" s="140">
        <f aca="true" t="shared" si="42" ref="R258:R267">Q258*H258</f>
        <v>32.5043996</v>
      </c>
      <c r="S258" s="140">
        <v>0</v>
      </c>
      <c r="T258" s="141">
        <f aca="true" t="shared" si="43" ref="T258:T267">S258*H258</f>
        <v>0</v>
      </c>
      <c r="AR258" s="142" t="s">
        <v>142</v>
      </c>
      <c r="AT258" s="142" t="s">
        <v>138</v>
      </c>
      <c r="AU258" s="142" t="s">
        <v>89</v>
      </c>
      <c r="AY258" s="14" t="s">
        <v>136</v>
      </c>
      <c r="BE258" s="143">
        <f aca="true" t="shared" si="44" ref="BE258:BE267">IF(N258="základní",J258,0)</f>
        <v>0</v>
      </c>
      <c r="BF258" s="143">
        <f aca="true" t="shared" si="45" ref="BF258:BF267">IF(N258="snížená",J258,0)</f>
        <v>0</v>
      </c>
      <c r="BG258" s="143">
        <f aca="true" t="shared" si="46" ref="BG258:BG267">IF(N258="zákl. přenesená",J258,0)</f>
        <v>0</v>
      </c>
      <c r="BH258" s="143">
        <f aca="true" t="shared" si="47" ref="BH258:BH267">IF(N258="sníž. přenesená",J258,0)</f>
        <v>0</v>
      </c>
      <c r="BI258" s="143">
        <f aca="true" t="shared" si="48" ref="BI258:BI267">IF(N258="nulová",J258,0)</f>
        <v>0</v>
      </c>
      <c r="BJ258" s="14" t="s">
        <v>87</v>
      </c>
      <c r="BK258" s="143">
        <f aca="true" t="shared" si="49" ref="BK258:BK267">ROUND(I258*H258,2)</f>
        <v>0</v>
      </c>
      <c r="BL258" s="14" t="s">
        <v>142</v>
      </c>
      <c r="BM258" s="142" t="s">
        <v>526</v>
      </c>
    </row>
    <row r="259" spans="2:65" s="1" customFormat="1" ht="16.5" customHeight="1">
      <c r="B259" s="29"/>
      <c r="C259" s="152" t="s">
        <v>527</v>
      </c>
      <c r="D259" s="152" t="s">
        <v>240</v>
      </c>
      <c r="E259" s="153" t="s">
        <v>528</v>
      </c>
      <c r="F259" s="154" t="s">
        <v>529</v>
      </c>
      <c r="G259" s="155" t="s">
        <v>169</v>
      </c>
      <c r="H259" s="156">
        <v>240</v>
      </c>
      <c r="I259" s="157"/>
      <c r="J259" s="158">
        <f t="shared" si="40"/>
        <v>0</v>
      </c>
      <c r="K259" s="159"/>
      <c r="L259" s="160"/>
      <c r="M259" s="161" t="s">
        <v>1</v>
      </c>
      <c r="N259" s="162" t="s">
        <v>44</v>
      </c>
      <c r="P259" s="140">
        <f t="shared" si="41"/>
        <v>0</v>
      </c>
      <c r="Q259" s="140">
        <v>0.045</v>
      </c>
      <c r="R259" s="140">
        <f t="shared" si="42"/>
        <v>10.799999999999999</v>
      </c>
      <c r="S259" s="140">
        <v>0</v>
      </c>
      <c r="T259" s="141">
        <f t="shared" si="43"/>
        <v>0</v>
      </c>
      <c r="AR259" s="142" t="s">
        <v>166</v>
      </c>
      <c r="AT259" s="142" t="s">
        <v>240</v>
      </c>
      <c r="AU259" s="142" t="s">
        <v>89</v>
      </c>
      <c r="AY259" s="14" t="s">
        <v>136</v>
      </c>
      <c r="BE259" s="143">
        <f t="shared" si="44"/>
        <v>0</v>
      </c>
      <c r="BF259" s="143">
        <f t="shared" si="45"/>
        <v>0</v>
      </c>
      <c r="BG259" s="143">
        <f t="shared" si="46"/>
        <v>0</v>
      </c>
      <c r="BH259" s="143">
        <f t="shared" si="47"/>
        <v>0</v>
      </c>
      <c r="BI259" s="143">
        <f t="shared" si="48"/>
        <v>0</v>
      </c>
      <c r="BJ259" s="14" t="s">
        <v>87</v>
      </c>
      <c r="BK259" s="143">
        <f t="shared" si="49"/>
        <v>0</v>
      </c>
      <c r="BL259" s="14" t="s">
        <v>142</v>
      </c>
      <c r="BM259" s="142" t="s">
        <v>530</v>
      </c>
    </row>
    <row r="260" spans="2:65" s="1" customFormat="1" ht="21.75" customHeight="1">
      <c r="B260" s="29"/>
      <c r="C260" s="152" t="s">
        <v>531</v>
      </c>
      <c r="D260" s="152" t="s">
        <v>240</v>
      </c>
      <c r="E260" s="153" t="s">
        <v>532</v>
      </c>
      <c r="F260" s="154" t="s">
        <v>533</v>
      </c>
      <c r="G260" s="155" t="s">
        <v>169</v>
      </c>
      <c r="H260" s="156">
        <v>10</v>
      </c>
      <c r="I260" s="157"/>
      <c r="J260" s="158">
        <f t="shared" si="40"/>
        <v>0</v>
      </c>
      <c r="K260" s="159"/>
      <c r="L260" s="160"/>
      <c r="M260" s="161" t="s">
        <v>1</v>
      </c>
      <c r="N260" s="162" t="s">
        <v>44</v>
      </c>
      <c r="P260" s="140">
        <f t="shared" si="41"/>
        <v>0</v>
      </c>
      <c r="Q260" s="140">
        <v>0.048</v>
      </c>
      <c r="R260" s="140">
        <f t="shared" si="42"/>
        <v>0.48</v>
      </c>
      <c r="S260" s="140">
        <v>0</v>
      </c>
      <c r="T260" s="141">
        <f t="shared" si="43"/>
        <v>0</v>
      </c>
      <c r="AR260" s="142" t="s">
        <v>166</v>
      </c>
      <c r="AT260" s="142" t="s">
        <v>240</v>
      </c>
      <c r="AU260" s="142" t="s">
        <v>89</v>
      </c>
      <c r="AY260" s="14" t="s">
        <v>136</v>
      </c>
      <c r="BE260" s="143">
        <f t="shared" si="44"/>
        <v>0</v>
      </c>
      <c r="BF260" s="143">
        <f t="shared" si="45"/>
        <v>0</v>
      </c>
      <c r="BG260" s="143">
        <f t="shared" si="46"/>
        <v>0</v>
      </c>
      <c r="BH260" s="143">
        <f t="shared" si="47"/>
        <v>0</v>
      </c>
      <c r="BI260" s="143">
        <f t="shared" si="48"/>
        <v>0</v>
      </c>
      <c r="BJ260" s="14" t="s">
        <v>87</v>
      </c>
      <c r="BK260" s="143">
        <f t="shared" si="49"/>
        <v>0</v>
      </c>
      <c r="BL260" s="14" t="s">
        <v>142</v>
      </c>
      <c r="BM260" s="142" t="s">
        <v>534</v>
      </c>
    </row>
    <row r="261" spans="2:65" s="1" customFormat="1" ht="16.5" customHeight="1">
      <c r="B261" s="29"/>
      <c r="C261" s="152" t="s">
        <v>535</v>
      </c>
      <c r="D261" s="152" t="s">
        <v>240</v>
      </c>
      <c r="E261" s="153" t="s">
        <v>536</v>
      </c>
      <c r="F261" s="154" t="s">
        <v>537</v>
      </c>
      <c r="G261" s="155" t="s">
        <v>511</v>
      </c>
      <c r="H261" s="156">
        <v>1</v>
      </c>
      <c r="I261" s="157"/>
      <c r="J261" s="158">
        <f t="shared" si="40"/>
        <v>0</v>
      </c>
      <c r="K261" s="159"/>
      <c r="L261" s="160"/>
      <c r="M261" s="161" t="s">
        <v>1</v>
      </c>
      <c r="N261" s="162" t="s">
        <v>44</v>
      </c>
      <c r="P261" s="140">
        <f t="shared" si="41"/>
        <v>0</v>
      </c>
      <c r="Q261" s="140">
        <v>0.061</v>
      </c>
      <c r="R261" s="140">
        <f t="shared" si="42"/>
        <v>0.061</v>
      </c>
      <c r="S261" s="140">
        <v>0</v>
      </c>
      <c r="T261" s="141">
        <f t="shared" si="43"/>
        <v>0</v>
      </c>
      <c r="AR261" s="142" t="s">
        <v>166</v>
      </c>
      <c r="AT261" s="142" t="s">
        <v>240</v>
      </c>
      <c r="AU261" s="142" t="s">
        <v>89</v>
      </c>
      <c r="AY261" s="14" t="s">
        <v>136</v>
      </c>
      <c r="BE261" s="143">
        <f t="shared" si="44"/>
        <v>0</v>
      </c>
      <c r="BF261" s="143">
        <f t="shared" si="45"/>
        <v>0</v>
      </c>
      <c r="BG261" s="143">
        <f t="shared" si="46"/>
        <v>0</v>
      </c>
      <c r="BH261" s="143">
        <f t="shared" si="47"/>
        <v>0</v>
      </c>
      <c r="BI261" s="143">
        <f t="shared" si="48"/>
        <v>0</v>
      </c>
      <c r="BJ261" s="14" t="s">
        <v>87</v>
      </c>
      <c r="BK261" s="143">
        <f t="shared" si="49"/>
        <v>0</v>
      </c>
      <c r="BL261" s="14" t="s">
        <v>142</v>
      </c>
      <c r="BM261" s="142" t="s">
        <v>538</v>
      </c>
    </row>
    <row r="262" spans="2:65" s="1" customFormat="1" ht="24.2" customHeight="1">
      <c r="B262" s="29"/>
      <c r="C262" s="130" t="s">
        <v>539</v>
      </c>
      <c r="D262" s="130" t="s">
        <v>138</v>
      </c>
      <c r="E262" s="131" t="s">
        <v>540</v>
      </c>
      <c r="F262" s="132" t="s">
        <v>541</v>
      </c>
      <c r="G262" s="133" t="s">
        <v>141</v>
      </c>
      <c r="H262" s="134">
        <v>747</v>
      </c>
      <c r="I262" s="135"/>
      <c r="J262" s="136">
        <f t="shared" si="40"/>
        <v>0</v>
      </c>
      <c r="K262" s="137"/>
      <c r="L262" s="29"/>
      <c r="M262" s="138" t="s">
        <v>1</v>
      </c>
      <c r="N262" s="139" t="s">
        <v>44</v>
      </c>
      <c r="P262" s="140">
        <f t="shared" si="41"/>
        <v>0</v>
      </c>
      <c r="Q262" s="140">
        <v>0.00069</v>
      </c>
      <c r="R262" s="140">
        <f t="shared" si="42"/>
        <v>0.5154299999999999</v>
      </c>
      <c r="S262" s="140">
        <v>0</v>
      </c>
      <c r="T262" s="141">
        <f t="shared" si="43"/>
        <v>0</v>
      </c>
      <c r="AR262" s="142" t="s">
        <v>142</v>
      </c>
      <c r="AT262" s="142" t="s">
        <v>138</v>
      </c>
      <c r="AU262" s="142" t="s">
        <v>89</v>
      </c>
      <c r="AY262" s="14" t="s">
        <v>136</v>
      </c>
      <c r="BE262" s="143">
        <f t="shared" si="44"/>
        <v>0</v>
      </c>
      <c r="BF262" s="143">
        <f t="shared" si="45"/>
        <v>0</v>
      </c>
      <c r="BG262" s="143">
        <f t="shared" si="46"/>
        <v>0</v>
      </c>
      <c r="BH262" s="143">
        <f t="shared" si="47"/>
        <v>0</v>
      </c>
      <c r="BI262" s="143">
        <f t="shared" si="48"/>
        <v>0</v>
      </c>
      <c r="BJ262" s="14" t="s">
        <v>87</v>
      </c>
      <c r="BK262" s="143">
        <f t="shared" si="49"/>
        <v>0</v>
      </c>
      <c r="BL262" s="14" t="s">
        <v>142</v>
      </c>
      <c r="BM262" s="142" t="s">
        <v>542</v>
      </c>
    </row>
    <row r="263" spans="2:65" s="1" customFormat="1" ht="24.2" customHeight="1">
      <c r="B263" s="29"/>
      <c r="C263" s="130" t="s">
        <v>543</v>
      </c>
      <c r="D263" s="130" t="s">
        <v>138</v>
      </c>
      <c r="E263" s="131" t="s">
        <v>544</v>
      </c>
      <c r="F263" s="132" t="s">
        <v>545</v>
      </c>
      <c r="G263" s="133" t="s">
        <v>169</v>
      </c>
      <c r="H263" s="134">
        <v>60</v>
      </c>
      <c r="I263" s="135"/>
      <c r="J263" s="136">
        <f t="shared" si="40"/>
        <v>0</v>
      </c>
      <c r="K263" s="137"/>
      <c r="L263" s="29"/>
      <c r="M263" s="138" t="s">
        <v>1</v>
      </c>
      <c r="N263" s="139" t="s">
        <v>44</v>
      </c>
      <c r="P263" s="140">
        <f t="shared" si="41"/>
        <v>0</v>
      </c>
      <c r="Q263" s="140">
        <v>1.995E-06</v>
      </c>
      <c r="R263" s="140">
        <f t="shared" si="42"/>
        <v>0.0001197</v>
      </c>
      <c r="S263" s="140">
        <v>0</v>
      </c>
      <c r="T263" s="141">
        <f t="shared" si="43"/>
        <v>0</v>
      </c>
      <c r="AR263" s="142" t="s">
        <v>142</v>
      </c>
      <c r="AT263" s="142" t="s">
        <v>138</v>
      </c>
      <c r="AU263" s="142" t="s">
        <v>89</v>
      </c>
      <c r="AY263" s="14" t="s">
        <v>136</v>
      </c>
      <c r="BE263" s="143">
        <f t="shared" si="44"/>
        <v>0</v>
      </c>
      <c r="BF263" s="143">
        <f t="shared" si="45"/>
        <v>0</v>
      </c>
      <c r="BG263" s="143">
        <f t="shared" si="46"/>
        <v>0</v>
      </c>
      <c r="BH263" s="143">
        <f t="shared" si="47"/>
        <v>0</v>
      </c>
      <c r="BI263" s="143">
        <f t="shared" si="48"/>
        <v>0</v>
      </c>
      <c r="BJ263" s="14" t="s">
        <v>87</v>
      </c>
      <c r="BK263" s="143">
        <f t="shared" si="49"/>
        <v>0</v>
      </c>
      <c r="BL263" s="14" t="s">
        <v>142</v>
      </c>
      <c r="BM263" s="142" t="s">
        <v>546</v>
      </c>
    </row>
    <row r="264" spans="2:65" s="1" customFormat="1" ht="33" customHeight="1">
      <c r="B264" s="29"/>
      <c r="C264" s="130" t="s">
        <v>547</v>
      </c>
      <c r="D264" s="130" t="s">
        <v>138</v>
      </c>
      <c r="E264" s="131" t="s">
        <v>548</v>
      </c>
      <c r="F264" s="132" t="s">
        <v>549</v>
      </c>
      <c r="G264" s="133" t="s">
        <v>169</v>
      </c>
      <c r="H264" s="134">
        <v>60</v>
      </c>
      <c r="I264" s="135"/>
      <c r="J264" s="136">
        <f t="shared" si="40"/>
        <v>0</v>
      </c>
      <c r="K264" s="137"/>
      <c r="L264" s="29"/>
      <c r="M264" s="138" t="s">
        <v>1</v>
      </c>
      <c r="N264" s="139" t="s">
        <v>44</v>
      </c>
      <c r="P264" s="140">
        <f t="shared" si="41"/>
        <v>0</v>
      </c>
      <c r="Q264" s="140">
        <v>0.000605063</v>
      </c>
      <c r="R264" s="140">
        <f t="shared" si="42"/>
        <v>0.03630378</v>
      </c>
      <c r="S264" s="140">
        <v>0</v>
      </c>
      <c r="T264" s="141">
        <f t="shared" si="43"/>
        <v>0</v>
      </c>
      <c r="AR264" s="142" t="s">
        <v>142</v>
      </c>
      <c r="AT264" s="142" t="s">
        <v>138</v>
      </c>
      <c r="AU264" s="142" t="s">
        <v>89</v>
      </c>
      <c r="AY264" s="14" t="s">
        <v>136</v>
      </c>
      <c r="BE264" s="143">
        <f t="shared" si="44"/>
        <v>0</v>
      </c>
      <c r="BF264" s="143">
        <f t="shared" si="45"/>
        <v>0</v>
      </c>
      <c r="BG264" s="143">
        <f t="shared" si="46"/>
        <v>0</v>
      </c>
      <c r="BH264" s="143">
        <f t="shared" si="47"/>
        <v>0</v>
      </c>
      <c r="BI264" s="143">
        <f t="shared" si="48"/>
        <v>0</v>
      </c>
      <c r="BJ264" s="14" t="s">
        <v>87</v>
      </c>
      <c r="BK264" s="143">
        <f t="shared" si="49"/>
        <v>0</v>
      </c>
      <c r="BL264" s="14" t="s">
        <v>142</v>
      </c>
      <c r="BM264" s="142" t="s">
        <v>550</v>
      </c>
    </row>
    <row r="265" spans="2:65" s="1" customFormat="1" ht="16.5" customHeight="1">
      <c r="B265" s="29"/>
      <c r="C265" s="130" t="s">
        <v>551</v>
      </c>
      <c r="D265" s="130" t="s">
        <v>138</v>
      </c>
      <c r="E265" s="131" t="s">
        <v>552</v>
      </c>
      <c r="F265" s="132" t="s">
        <v>553</v>
      </c>
      <c r="G265" s="133" t="s">
        <v>184</v>
      </c>
      <c r="H265" s="134">
        <v>2</v>
      </c>
      <c r="I265" s="135"/>
      <c r="J265" s="136">
        <f t="shared" si="40"/>
        <v>0</v>
      </c>
      <c r="K265" s="137"/>
      <c r="L265" s="29"/>
      <c r="M265" s="138" t="s">
        <v>1</v>
      </c>
      <c r="N265" s="139" t="s">
        <v>44</v>
      </c>
      <c r="P265" s="140">
        <f t="shared" si="41"/>
        <v>0</v>
      </c>
      <c r="Q265" s="140">
        <v>0</v>
      </c>
      <c r="R265" s="140">
        <f t="shared" si="42"/>
        <v>0</v>
      </c>
      <c r="S265" s="140">
        <v>2.4</v>
      </c>
      <c r="T265" s="141">
        <f t="shared" si="43"/>
        <v>4.8</v>
      </c>
      <c r="AR265" s="142" t="s">
        <v>142</v>
      </c>
      <c r="AT265" s="142" t="s">
        <v>138</v>
      </c>
      <c r="AU265" s="142" t="s">
        <v>89</v>
      </c>
      <c r="AY265" s="14" t="s">
        <v>136</v>
      </c>
      <c r="BE265" s="143">
        <f t="shared" si="44"/>
        <v>0</v>
      </c>
      <c r="BF265" s="143">
        <f t="shared" si="45"/>
        <v>0</v>
      </c>
      <c r="BG265" s="143">
        <f t="shared" si="46"/>
        <v>0</v>
      </c>
      <c r="BH265" s="143">
        <f t="shared" si="47"/>
        <v>0</v>
      </c>
      <c r="BI265" s="143">
        <f t="shared" si="48"/>
        <v>0</v>
      </c>
      <c r="BJ265" s="14" t="s">
        <v>87</v>
      </c>
      <c r="BK265" s="143">
        <f t="shared" si="49"/>
        <v>0</v>
      </c>
      <c r="BL265" s="14" t="s">
        <v>142</v>
      </c>
      <c r="BM265" s="142" t="s">
        <v>554</v>
      </c>
    </row>
    <row r="266" spans="2:65" s="1" customFormat="1" ht="16.5" customHeight="1">
      <c r="B266" s="29"/>
      <c r="C266" s="130" t="s">
        <v>555</v>
      </c>
      <c r="D266" s="130" t="s">
        <v>138</v>
      </c>
      <c r="E266" s="131" t="s">
        <v>556</v>
      </c>
      <c r="F266" s="132" t="s">
        <v>557</v>
      </c>
      <c r="G266" s="133" t="s">
        <v>184</v>
      </c>
      <c r="H266" s="134">
        <v>1</v>
      </c>
      <c r="I266" s="135"/>
      <c r="J266" s="136">
        <f t="shared" si="40"/>
        <v>0</v>
      </c>
      <c r="K266" s="137"/>
      <c r="L266" s="29"/>
      <c r="M266" s="138" t="s">
        <v>1</v>
      </c>
      <c r="N266" s="139" t="s">
        <v>44</v>
      </c>
      <c r="P266" s="140">
        <f t="shared" si="41"/>
        <v>0</v>
      </c>
      <c r="Q266" s="140">
        <v>0</v>
      </c>
      <c r="R266" s="140">
        <f t="shared" si="42"/>
        <v>0</v>
      </c>
      <c r="S266" s="140">
        <v>2.6</v>
      </c>
      <c r="T266" s="141">
        <f t="shared" si="43"/>
        <v>2.6</v>
      </c>
      <c r="AR266" s="142" t="s">
        <v>142</v>
      </c>
      <c r="AT266" s="142" t="s">
        <v>138</v>
      </c>
      <c r="AU266" s="142" t="s">
        <v>89</v>
      </c>
      <c r="AY266" s="14" t="s">
        <v>136</v>
      </c>
      <c r="BE266" s="143">
        <f t="shared" si="44"/>
        <v>0</v>
      </c>
      <c r="BF266" s="143">
        <f t="shared" si="45"/>
        <v>0</v>
      </c>
      <c r="BG266" s="143">
        <f t="shared" si="46"/>
        <v>0</v>
      </c>
      <c r="BH266" s="143">
        <f t="shared" si="47"/>
        <v>0</v>
      </c>
      <c r="BI266" s="143">
        <f t="shared" si="48"/>
        <v>0</v>
      </c>
      <c r="BJ266" s="14" t="s">
        <v>87</v>
      </c>
      <c r="BK266" s="143">
        <f t="shared" si="49"/>
        <v>0</v>
      </c>
      <c r="BL266" s="14" t="s">
        <v>142</v>
      </c>
      <c r="BM266" s="142" t="s">
        <v>558</v>
      </c>
    </row>
    <row r="267" spans="2:65" s="1" customFormat="1" ht="24.2" customHeight="1">
      <c r="B267" s="29"/>
      <c r="C267" s="130" t="s">
        <v>559</v>
      </c>
      <c r="D267" s="130" t="s">
        <v>138</v>
      </c>
      <c r="E267" s="131" t="s">
        <v>560</v>
      </c>
      <c r="F267" s="132" t="s">
        <v>561</v>
      </c>
      <c r="G267" s="133" t="s">
        <v>254</v>
      </c>
      <c r="H267" s="134">
        <v>4</v>
      </c>
      <c r="I267" s="135"/>
      <c r="J267" s="136">
        <f t="shared" si="40"/>
        <v>0</v>
      </c>
      <c r="K267" s="137"/>
      <c r="L267" s="29"/>
      <c r="M267" s="138" t="s">
        <v>1</v>
      </c>
      <c r="N267" s="139" t="s">
        <v>44</v>
      </c>
      <c r="P267" s="140">
        <f t="shared" si="41"/>
        <v>0</v>
      </c>
      <c r="Q267" s="140">
        <v>0</v>
      </c>
      <c r="R267" s="140">
        <f t="shared" si="42"/>
        <v>0</v>
      </c>
      <c r="S267" s="140">
        <v>0.0657</v>
      </c>
      <c r="T267" s="141">
        <f t="shared" si="43"/>
        <v>0.2628</v>
      </c>
      <c r="AR267" s="142" t="s">
        <v>142</v>
      </c>
      <c r="AT267" s="142" t="s">
        <v>138</v>
      </c>
      <c r="AU267" s="142" t="s">
        <v>89</v>
      </c>
      <c r="AY267" s="14" t="s">
        <v>136</v>
      </c>
      <c r="BE267" s="143">
        <f t="shared" si="44"/>
        <v>0</v>
      </c>
      <c r="BF267" s="143">
        <f t="shared" si="45"/>
        <v>0</v>
      </c>
      <c r="BG267" s="143">
        <f t="shared" si="46"/>
        <v>0</v>
      </c>
      <c r="BH267" s="143">
        <f t="shared" si="47"/>
        <v>0</v>
      </c>
      <c r="BI267" s="143">
        <f t="shared" si="48"/>
        <v>0</v>
      </c>
      <c r="BJ267" s="14" t="s">
        <v>87</v>
      </c>
      <c r="BK267" s="143">
        <f t="shared" si="49"/>
        <v>0</v>
      </c>
      <c r="BL267" s="14" t="s">
        <v>142</v>
      </c>
      <c r="BM267" s="142" t="s">
        <v>562</v>
      </c>
    </row>
    <row r="268" spans="2:63" s="11" customFormat="1" ht="22.9" customHeight="1">
      <c r="B268" s="118"/>
      <c r="D268" s="119" t="s">
        <v>78</v>
      </c>
      <c r="E268" s="128" t="s">
        <v>563</v>
      </c>
      <c r="F268" s="128" t="s">
        <v>564</v>
      </c>
      <c r="I268" s="121"/>
      <c r="J268" s="129">
        <f>BK268</f>
        <v>0</v>
      </c>
      <c r="L268" s="118"/>
      <c r="M268" s="123"/>
      <c r="P268" s="124">
        <f>SUM(P269:P277)</f>
        <v>0</v>
      </c>
      <c r="R268" s="124">
        <f>SUM(R269:R277)</f>
        <v>0</v>
      </c>
      <c r="T268" s="125">
        <f>SUM(T269:T277)</f>
        <v>0</v>
      </c>
      <c r="AR268" s="119" t="s">
        <v>87</v>
      </c>
      <c r="AT268" s="126" t="s">
        <v>78</v>
      </c>
      <c r="AU268" s="126" t="s">
        <v>87</v>
      </c>
      <c r="AY268" s="119" t="s">
        <v>136</v>
      </c>
      <c r="BK268" s="127">
        <f>SUM(BK269:BK277)</f>
        <v>0</v>
      </c>
    </row>
    <row r="269" spans="2:65" s="1" customFormat="1" ht="21.75" customHeight="1">
      <c r="B269" s="29"/>
      <c r="C269" s="130" t="s">
        <v>565</v>
      </c>
      <c r="D269" s="130" t="s">
        <v>138</v>
      </c>
      <c r="E269" s="131" t="s">
        <v>566</v>
      </c>
      <c r="F269" s="132" t="s">
        <v>567</v>
      </c>
      <c r="G269" s="133" t="s">
        <v>224</v>
      </c>
      <c r="H269" s="134">
        <v>877.868</v>
      </c>
      <c r="I269" s="135"/>
      <c r="J269" s="136">
        <f>ROUND(I269*H269,2)</f>
        <v>0</v>
      </c>
      <c r="K269" s="137"/>
      <c r="L269" s="29"/>
      <c r="M269" s="138" t="s">
        <v>1</v>
      </c>
      <c r="N269" s="139" t="s">
        <v>44</v>
      </c>
      <c r="P269" s="140">
        <f>O269*H269</f>
        <v>0</v>
      </c>
      <c r="Q269" s="140">
        <v>0</v>
      </c>
      <c r="R269" s="140">
        <f>Q269*H269</f>
        <v>0</v>
      </c>
      <c r="S269" s="140">
        <v>0</v>
      </c>
      <c r="T269" s="141">
        <f>S269*H269</f>
        <v>0</v>
      </c>
      <c r="AR269" s="142" t="s">
        <v>142</v>
      </c>
      <c r="AT269" s="142" t="s">
        <v>138</v>
      </c>
      <c r="AU269" s="142" t="s">
        <v>89</v>
      </c>
      <c r="AY269" s="14" t="s">
        <v>136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4" t="s">
        <v>87</v>
      </c>
      <c r="BK269" s="143">
        <f>ROUND(I269*H269,2)</f>
        <v>0</v>
      </c>
      <c r="BL269" s="14" t="s">
        <v>142</v>
      </c>
      <c r="BM269" s="142" t="s">
        <v>568</v>
      </c>
    </row>
    <row r="270" spans="2:65" s="1" customFormat="1" ht="24.2" customHeight="1">
      <c r="B270" s="29"/>
      <c r="C270" s="130" t="s">
        <v>569</v>
      </c>
      <c r="D270" s="130" t="s">
        <v>138</v>
      </c>
      <c r="E270" s="131" t="s">
        <v>570</v>
      </c>
      <c r="F270" s="132" t="s">
        <v>571</v>
      </c>
      <c r="G270" s="133" t="s">
        <v>224</v>
      </c>
      <c r="H270" s="134">
        <v>19313.096</v>
      </c>
      <c r="I270" s="135"/>
      <c r="J270" s="136">
        <f>ROUND(I270*H270,2)</f>
        <v>0</v>
      </c>
      <c r="K270" s="137"/>
      <c r="L270" s="29"/>
      <c r="M270" s="138" t="s">
        <v>1</v>
      </c>
      <c r="N270" s="139" t="s">
        <v>44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142</v>
      </c>
      <c r="AT270" s="142" t="s">
        <v>138</v>
      </c>
      <c r="AU270" s="142" t="s">
        <v>89</v>
      </c>
      <c r="AY270" s="14" t="s">
        <v>136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4" t="s">
        <v>87</v>
      </c>
      <c r="BK270" s="143">
        <f>ROUND(I270*H270,2)</f>
        <v>0</v>
      </c>
      <c r="BL270" s="14" t="s">
        <v>142</v>
      </c>
      <c r="BM270" s="142" t="s">
        <v>572</v>
      </c>
    </row>
    <row r="271" spans="2:51" s="12" customFormat="1" ht="11.25">
      <c r="B271" s="144"/>
      <c r="D271" s="145" t="s">
        <v>171</v>
      </c>
      <c r="F271" s="147" t="s">
        <v>573</v>
      </c>
      <c r="H271" s="148">
        <v>19313.096</v>
      </c>
      <c r="I271" s="149"/>
      <c r="L271" s="144"/>
      <c r="M271" s="150"/>
      <c r="T271" s="151"/>
      <c r="AT271" s="146" t="s">
        <v>171</v>
      </c>
      <c r="AU271" s="146" t="s">
        <v>89</v>
      </c>
      <c r="AV271" s="12" t="s">
        <v>89</v>
      </c>
      <c r="AW271" s="12" t="s">
        <v>4</v>
      </c>
      <c r="AX271" s="12" t="s">
        <v>87</v>
      </c>
      <c r="AY271" s="146" t="s">
        <v>136</v>
      </c>
    </row>
    <row r="272" spans="2:65" s="1" customFormat="1" ht="33" customHeight="1">
      <c r="B272" s="29"/>
      <c r="C272" s="130" t="s">
        <v>574</v>
      </c>
      <c r="D272" s="130" t="s">
        <v>138</v>
      </c>
      <c r="E272" s="131" t="s">
        <v>575</v>
      </c>
      <c r="F272" s="132" t="s">
        <v>576</v>
      </c>
      <c r="G272" s="133" t="s">
        <v>224</v>
      </c>
      <c r="H272" s="134">
        <v>136.335</v>
      </c>
      <c r="I272" s="135"/>
      <c r="J272" s="136">
        <f>ROUND(I272*H272,2)</f>
        <v>0</v>
      </c>
      <c r="K272" s="137"/>
      <c r="L272" s="29"/>
      <c r="M272" s="138" t="s">
        <v>1</v>
      </c>
      <c r="N272" s="139" t="s">
        <v>44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142</v>
      </c>
      <c r="AT272" s="142" t="s">
        <v>138</v>
      </c>
      <c r="AU272" s="142" t="s">
        <v>89</v>
      </c>
      <c r="AY272" s="14" t="s">
        <v>136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4" t="s">
        <v>87</v>
      </c>
      <c r="BK272" s="143">
        <f>ROUND(I272*H272,2)</f>
        <v>0</v>
      </c>
      <c r="BL272" s="14" t="s">
        <v>142</v>
      </c>
      <c r="BM272" s="142" t="s">
        <v>577</v>
      </c>
    </row>
    <row r="273" spans="2:51" s="12" customFormat="1" ht="11.25">
      <c r="B273" s="144"/>
      <c r="D273" s="145" t="s">
        <v>171</v>
      </c>
      <c r="E273" s="146" t="s">
        <v>1</v>
      </c>
      <c r="F273" s="147" t="s">
        <v>578</v>
      </c>
      <c r="H273" s="148">
        <v>136.335</v>
      </c>
      <c r="I273" s="149"/>
      <c r="L273" s="144"/>
      <c r="M273" s="150"/>
      <c r="T273" s="151"/>
      <c r="AT273" s="146" t="s">
        <v>171</v>
      </c>
      <c r="AU273" s="146" t="s">
        <v>89</v>
      </c>
      <c r="AV273" s="12" t="s">
        <v>89</v>
      </c>
      <c r="AW273" s="12" t="s">
        <v>36</v>
      </c>
      <c r="AX273" s="12" t="s">
        <v>87</v>
      </c>
      <c r="AY273" s="146" t="s">
        <v>136</v>
      </c>
    </row>
    <row r="274" spans="2:65" s="1" customFormat="1" ht="37.9" customHeight="1">
      <c r="B274" s="29"/>
      <c r="C274" s="130" t="s">
        <v>579</v>
      </c>
      <c r="D274" s="130" t="s">
        <v>138</v>
      </c>
      <c r="E274" s="131" t="s">
        <v>580</v>
      </c>
      <c r="F274" s="132" t="s">
        <v>581</v>
      </c>
      <c r="G274" s="133" t="s">
        <v>224</v>
      </c>
      <c r="H274" s="134">
        <v>4.8</v>
      </c>
      <c r="I274" s="135"/>
      <c r="J274" s="136">
        <f>ROUND(I274*H274,2)</f>
        <v>0</v>
      </c>
      <c r="K274" s="137"/>
      <c r="L274" s="29"/>
      <c r="M274" s="138" t="s">
        <v>1</v>
      </c>
      <c r="N274" s="139" t="s">
        <v>44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142</v>
      </c>
      <c r="AT274" s="142" t="s">
        <v>138</v>
      </c>
      <c r="AU274" s="142" t="s">
        <v>89</v>
      </c>
      <c r="AY274" s="14" t="s">
        <v>136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4" t="s">
        <v>87</v>
      </c>
      <c r="BK274" s="143">
        <f>ROUND(I274*H274,2)</f>
        <v>0</v>
      </c>
      <c r="BL274" s="14" t="s">
        <v>142</v>
      </c>
      <c r="BM274" s="142" t="s">
        <v>582</v>
      </c>
    </row>
    <row r="275" spans="2:65" s="1" customFormat="1" ht="33" customHeight="1">
      <c r="B275" s="29"/>
      <c r="C275" s="130" t="s">
        <v>583</v>
      </c>
      <c r="D275" s="130" t="s">
        <v>138</v>
      </c>
      <c r="E275" s="131" t="s">
        <v>584</v>
      </c>
      <c r="F275" s="132" t="s">
        <v>585</v>
      </c>
      <c r="G275" s="133" t="s">
        <v>224</v>
      </c>
      <c r="H275" s="134">
        <v>359.02</v>
      </c>
      <c r="I275" s="135"/>
      <c r="J275" s="136">
        <f>ROUND(I275*H275,2)</f>
        <v>0</v>
      </c>
      <c r="K275" s="137"/>
      <c r="L275" s="29"/>
      <c r="M275" s="138" t="s">
        <v>1</v>
      </c>
      <c r="N275" s="139" t="s">
        <v>44</v>
      </c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42" t="s">
        <v>142</v>
      </c>
      <c r="AT275" s="142" t="s">
        <v>138</v>
      </c>
      <c r="AU275" s="142" t="s">
        <v>89</v>
      </c>
      <c r="AY275" s="14" t="s">
        <v>136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4" t="s">
        <v>87</v>
      </c>
      <c r="BK275" s="143">
        <f>ROUND(I275*H275,2)</f>
        <v>0</v>
      </c>
      <c r="BL275" s="14" t="s">
        <v>142</v>
      </c>
      <c r="BM275" s="142" t="s">
        <v>586</v>
      </c>
    </row>
    <row r="276" spans="2:51" s="12" customFormat="1" ht="11.25">
      <c r="B276" s="144"/>
      <c r="D276" s="145" t="s">
        <v>171</v>
      </c>
      <c r="E276" s="146" t="s">
        <v>1</v>
      </c>
      <c r="F276" s="147" t="s">
        <v>587</v>
      </c>
      <c r="H276" s="148">
        <v>359.02</v>
      </c>
      <c r="I276" s="149"/>
      <c r="L276" s="144"/>
      <c r="M276" s="150"/>
      <c r="T276" s="151"/>
      <c r="AT276" s="146" t="s">
        <v>171</v>
      </c>
      <c r="AU276" s="146" t="s">
        <v>89</v>
      </c>
      <c r="AV276" s="12" t="s">
        <v>89</v>
      </c>
      <c r="AW276" s="12" t="s">
        <v>36</v>
      </c>
      <c r="AX276" s="12" t="s">
        <v>87</v>
      </c>
      <c r="AY276" s="146" t="s">
        <v>136</v>
      </c>
    </row>
    <row r="277" spans="2:65" s="1" customFormat="1" ht="24.2" customHeight="1">
      <c r="B277" s="29"/>
      <c r="C277" s="130" t="s">
        <v>588</v>
      </c>
      <c r="D277" s="130" t="s">
        <v>138</v>
      </c>
      <c r="E277" s="131" t="s">
        <v>589</v>
      </c>
      <c r="F277" s="132" t="s">
        <v>223</v>
      </c>
      <c r="G277" s="133" t="s">
        <v>224</v>
      </c>
      <c r="H277" s="134">
        <v>377</v>
      </c>
      <c r="I277" s="135"/>
      <c r="J277" s="136">
        <f>ROUND(I277*H277,2)</f>
        <v>0</v>
      </c>
      <c r="K277" s="137"/>
      <c r="L277" s="29"/>
      <c r="M277" s="138" t="s">
        <v>1</v>
      </c>
      <c r="N277" s="139" t="s">
        <v>44</v>
      </c>
      <c r="P277" s="140">
        <f>O277*H277</f>
        <v>0</v>
      </c>
      <c r="Q277" s="140">
        <v>0</v>
      </c>
      <c r="R277" s="140">
        <f>Q277*H277</f>
        <v>0</v>
      </c>
      <c r="S277" s="140">
        <v>0</v>
      </c>
      <c r="T277" s="141">
        <f>S277*H277</f>
        <v>0</v>
      </c>
      <c r="AR277" s="142" t="s">
        <v>142</v>
      </c>
      <c r="AT277" s="142" t="s">
        <v>138</v>
      </c>
      <c r="AU277" s="142" t="s">
        <v>89</v>
      </c>
      <c r="AY277" s="14" t="s">
        <v>136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4" t="s">
        <v>87</v>
      </c>
      <c r="BK277" s="143">
        <f>ROUND(I277*H277,2)</f>
        <v>0</v>
      </c>
      <c r="BL277" s="14" t="s">
        <v>142</v>
      </c>
      <c r="BM277" s="142" t="s">
        <v>590</v>
      </c>
    </row>
    <row r="278" spans="2:63" s="11" customFormat="1" ht="22.9" customHeight="1">
      <c r="B278" s="118"/>
      <c r="D278" s="119" t="s">
        <v>78</v>
      </c>
      <c r="E278" s="128" t="s">
        <v>591</v>
      </c>
      <c r="F278" s="128" t="s">
        <v>592</v>
      </c>
      <c r="I278" s="121"/>
      <c r="J278" s="129">
        <f>BK278</f>
        <v>0</v>
      </c>
      <c r="L278" s="118"/>
      <c r="M278" s="123"/>
      <c r="P278" s="124">
        <f>P279</f>
        <v>0</v>
      </c>
      <c r="R278" s="124">
        <f>R279</f>
        <v>0</v>
      </c>
      <c r="T278" s="125">
        <f>T279</f>
        <v>0</v>
      </c>
      <c r="AR278" s="119" t="s">
        <v>87</v>
      </c>
      <c r="AT278" s="126" t="s">
        <v>78</v>
      </c>
      <c r="AU278" s="126" t="s">
        <v>87</v>
      </c>
      <c r="AY278" s="119" t="s">
        <v>136</v>
      </c>
      <c r="BK278" s="127">
        <f>BK279</f>
        <v>0</v>
      </c>
    </row>
    <row r="279" spans="2:65" s="1" customFormat="1" ht="33" customHeight="1">
      <c r="B279" s="29"/>
      <c r="C279" s="130" t="s">
        <v>593</v>
      </c>
      <c r="D279" s="130" t="s">
        <v>138</v>
      </c>
      <c r="E279" s="131" t="s">
        <v>594</v>
      </c>
      <c r="F279" s="132" t="s">
        <v>595</v>
      </c>
      <c r="G279" s="133" t="s">
        <v>224</v>
      </c>
      <c r="H279" s="134">
        <v>1275.187</v>
      </c>
      <c r="I279" s="135"/>
      <c r="J279" s="136">
        <f>ROUND(I279*H279,2)</f>
        <v>0</v>
      </c>
      <c r="K279" s="137"/>
      <c r="L279" s="29"/>
      <c r="M279" s="166" t="s">
        <v>1</v>
      </c>
      <c r="N279" s="167" t="s">
        <v>44</v>
      </c>
      <c r="O279" s="168"/>
      <c r="P279" s="169">
        <f>O279*H279</f>
        <v>0</v>
      </c>
      <c r="Q279" s="169">
        <v>0</v>
      </c>
      <c r="R279" s="169">
        <f>Q279*H279</f>
        <v>0</v>
      </c>
      <c r="S279" s="169">
        <v>0</v>
      </c>
      <c r="T279" s="170">
        <f>S279*H279</f>
        <v>0</v>
      </c>
      <c r="AR279" s="142" t="s">
        <v>142</v>
      </c>
      <c r="AT279" s="142" t="s">
        <v>138</v>
      </c>
      <c r="AU279" s="142" t="s">
        <v>89</v>
      </c>
      <c r="AY279" s="14" t="s">
        <v>136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4" t="s">
        <v>87</v>
      </c>
      <c r="BK279" s="143">
        <f>ROUND(I279*H279,2)</f>
        <v>0</v>
      </c>
      <c r="BL279" s="14" t="s">
        <v>142</v>
      </c>
      <c r="BM279" s="142" t="s">
        <v>596</v>
      </c>
    </row>
    <row r="280" spans="2:12" s="1" customFormat="1" ht="6.95" customHeight="1">
      <c r="B280" s="41"/>
      <c r="C280" s="42"/>
      <c r="D280" s="42"/>
      <c r="E280" s="42"/>
      <c r="F280" s="42"/>
      <c r="G280" s="42"/>
      <c r="H280" s="42"/>
      <c r="I280" s="42"/>
      <c r="J280" s="42"/>
      <c r="K280" s="42"/>
      <c r="L280" s="29"/>
    </row>
  </sheetData>
  <sheetProtection algorithmName="SHA-512" hashValue="6kuruFS299HFaRgUy0eMVXG+KBLi57tdQbSKTGCWy2VQgYwRzww0XvV33u9vbkDXM7qsCeq4/NOUKzyFGLzfXg==" saltValue="g+90jhinr1L2M8k48/bijY+4Yqv6VlkqFiH/mLazYoxvMMGSe33FKz6V4fkR8CJNBApRhLyofS7ZYtPjfS6C9w==" spinCount="100000" sheet="1" objects="1" scenarios="1" formatColumns="0" formatRows="0" autoFilter="0"/>
  <autoFilter ref="C125:K27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597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91.25" customHeight="1">
      <c r="B27" s="86"/>
      <c r="E27" s="198" t="s">
        <v>105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ROUND(J123,2)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ROUND((SUM(BE123:BE275)),2)</f>
        <v>0</v>
      </c>
      <c r="I33" s="89">
        <v>0.21</v>
      </c>
      <c r="J33" s="88">
        <f>ROUND(((SUM(BE123:BE275))*I33),2)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ROUND((SUM(BF123:BF275)),2)</f>
        <v>0</v>
      </c>
      <c r="I34" s="89">
        <v>0.15</v>
      </c>
      <c r="J34" s="88">
        <f>ROUND(((SUM(BF123:BF275))*I34),2)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ROUND((SUM(BG123:BG275)),2)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ROUND((SUM(BH123:BH275)),2)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ROUND((SUM(BI123:BI275)),2)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SO 101b - Komunikace a zpevněné plochy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GEOprojectKV s.r.o.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J123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111</v>
      </c>
      <c r="E97" s="103"/>
      <c r="F97" s="103"/>
      <c r="G97" s="103"/>
      <c r="H97" s="103"/>
      <c r="I97" s="103"/>
      <c r="J97" s="104">
        <f>J124</f>
        <v>0</v>
      </c>
      <c r="L97" s="101"/>
    </row>
    <row r="98" spans="2:12" s="9" customFormat="1" ht="19.9" customHeight="1">
      <c r="B98" s="105"/>
      <c r="D98" s="106" t="s">
        <v>112</v>
      </c>
      <c r="E98" s="107"/>
      <c r="F98" s="107"/>
      <c r="G98" s="107"/>
      <c r="H98" s="107"/>
      <c r="I98" s="107"/>
      <c r="J98" s="108">
        <f>J125</f>
        <v>0</v>
      </c>
      <c r="L98" s="105"/>
    </row>
    <row r="99" spans="2:12" s="9" customFormat="1" ht="19.9" customHeight="1">
      <c r="B99" s="105"/>
      <c r="D99" s="106" t="s">
        <v>115</v>
      </c>
      <c r="E99" s="107"/>
      <c r="F99" s="107"/>
      <c r="G99" s="107"/>
      <c r="H99" s="107"/>
      <c r="I99" s="107"/>
      <c r="J99" s="108">
        <f>J185</f>
        <v>0</v>
      </c>
      <c r="L99" s="105"/>
    </row>
    <row r="100" spans="2:12" s="9" customFormat="1" ht="19.9" customHeight="1">
      <c r="B100" s="105"/>
      <c r="D100" s="106" t="s">
        <v>116</v>
      </c>
      <c r="E100" s="107"/>
      <c r="F100" s="107"/>
      <c r="G100" s="107"/>
      <c r="H100" s="107"/>
      <c r="I100" s="107"/>
      <c r="J100" s="108">
        <f>J229</f>
        <v>0</v>
      </c>
      <c r="L100" s="105"/>
    </row>
    <row r="101" spans="2:12" s="9" customFormat="1" ht="19.9" customHeight="1">
      <c r="B101" s="105"/>
      <c r="D101" s="106" t="s">
        <v>118</v>
      </c>
      <c r="E101" s="107"/>
      <c r="F101" s="107"/>
      <c r="G101" s="107"/>
      <c r="H101" s="107"/>
      <c r="I101" s="107"/>
      <c r="J101" s="108">
        <f>J231</f>
        <v>0</v>
      </c>
      <c r="L101" s="105"/>
    </row>
    <row r="102" spans="2:12" s="9" customFormat="1" ht="19.9" customHeight="1">
      <c r="B102" s="105"/>
      <c r="D102" s="106" t="s">
        <v>119</v>
      </c>
      <c r="E102" s="107"/>
      <c r="F102" s="107"/>
      <c r="G102" s="107"/>
      <c r="H102" s="107"/>
      <c r="I102" s="107"/>
      <c r="J102" s="108">
        <f>J262</f>
        <v>0</v>
      </c>
      <c r="L102" s="105"/>
    </row>
    <row r="103" spans="2:12" s="9" customFormat="1" ht="19.9" customHeight="1">
      <c r="B103" s="105"/>
      <c r="D103" s="106" t="s">
        <v>120</v>
      </c>
      <c r="E103" s="107"/>
      <c r="F103" s="107"/>
      <c r="G103" s="107"/>
      <c r="H103" s="107"/>
      <c r="I103" s="107"/>
      <c r="J103" s="108">
        <f>J274</f>
        <v>0</v>
      </c>
      <c r="L103" s="105"/>
    </row>
    <row r="104" spans="2:12" s="1" customFormat="1" ht="21.75" customHeight="1">
      <c r="B104" s="29"/>
      <c r="L104" s="29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9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9"/>
    </row>
    <row r="110" spans="2:12" s="1" customFormat="1" ht="24.95" customHeight="1">
      <c r="B110" s="29"/>
      <c r="C110" s="18" t="s">
        <v>121</v>
      </c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4" t="s">
        <v>16</v>
      </c>
      <c r="L112" s="29"/>
    </row>
    <row r="113" spans="2:12" s="1" customFormat="1" ht="16.5" customHeight="1">
      <c r="B113" s="29"/>
      <c r="E113" s="209" t="str">
        <f>E7</f>
        <v>Parkoviště v ulici Sokolovská u Herby, Sokolov</v>
      </c>
      <c r="F113" s="210"/>
      <c r="G113" s="210"/>
      <c r="H113" s="210"/>
      <c r="L113" s="29"/>
    </row>
    <row r="114" spans="2:12" s="1" customFormat="1" ht="12" customHeight="1">
      <c r="B114" s="29"/>
      <c r="C114" s="24" t="s">
        <v>103</v>
      </c>
      <c r="L114" s="29"/>
    </row>
    <row r="115" spans="2:12" s="1" customFormat="1" ht="16.5" customHeight="1">
      <c r="B115" s="29"/>
      <c r="E115" s="171" t="str">
        <f>E9</f>
        <v>SO 101b - Komunikace a zpevněné plochy</v>
      </c>
      <c r="F115" s="211"/>
      <c r="G115" s="211"/>
      <c r="H115" s="211"/>
      <c r="L115" s="29"/>
    </row>
    <row r="116" spans="2:12" s="1" customFormat="1" ht="6.95" customHeight="1">
      <c r="B116" s="29"/>
      <c r="L116" s="29"/>
    </row>
    <row r="117" spans="2:12" s="1" customFormat="1" ht="12" customHeight="1">
      <c r="B117" s="29"/>
      <c r="C117" s="24" t="s">
        <v>20</v>
      </c>
      <c r="F117" s="22" t="str">
        <f>F12</f>
        <v>Sokolov</v>
      </c>
      <c r="I117" s="24" t="s">
        <v>22</v>
      </c>
      <c r="J117" s="49" t="str">
        <f>IF(J12="","",J12)</f>
        <v>7. 7. 2022</v>
      </c>
      <c r="L117" s="29"/>
    </row>
    <row r="118" spans="2:12" s="1" customFormat="1" ht="6.95" customHeight="1">
      <c r="B118" s="29"/>
      <c r="L118" s="29"/>
    </row>
    <row r="119" spans="2:12" s="1" customFormat="1" ht="15.2" customHeight="1">
      <c r="B119" s="29"/>
      <c r="C119" s="24" t="s">
        <v>24</v>
      </c>
      <c r="F119" s="22" t="str">
        <f>E15</f>
        <v>Město Sokolov</v>
      </c>
      <c r="I119" s="24" t="s">
        <v>32</v>
      </c>
      <c r="J119" s="27" t="str">
        <f>E21</f>
        <v>GEOprojectKV s.r.o.</v>
      </c>
      <c r="L119" s="29"/>
    </row>
    <row r="120" spans="2:12" s="1" customFormat="1" ht="15.2" customHeight="1">
      <c r="B120" s="29"/>
      <c r="C120" s="24" t="s">
        <v>30</v>
      </c>
      <c r="F120" s="22" t="str">
        <f>IF(E18="","",E18)</f>
        <v>Vyplň údaj</v>
      </c>
      <c r="I120" s="24" t="s">
        <v>37</v>
      </c>
      <c r="J120" s="27" t="str">
        <f>E24</f>
        <v>GEOprojectKV s.r.o.</v>
      </c>
      <c r="L120" s="29"/>
    </row>
    <row r="121" spans="2:12" s="1" customFormat="1" ht="10.35" customHeight="1">
      <c r="B121" s="29"/>
      <c r="L121" s="29"/>
    </row>
    <row r="122" spans="2:20" s="10" customFormat="1" ht="29.25" customHeight="1">
      <c r="B122" s="109"/>
      <c r="C122" s="110" t="s">
        <v>122</v>
      </c>
      <c r="D122" s="111" t="s">
        <v>64</v>
      </c>
      <c r="E122" s="111" t="s">
        <v>60</v>
      </c>
      <c r="F122" s="111" t="s">
        <v>61</v>
      </c>
      <c r="G122" s="111" t="s">
        <v>123</v>
      </c>
      <c r="H122" s="111" t="s">
        <v>124</v>
      </c>
      <c r="I122" s="111" t="s">
        <v>125</v>
      </c>
      <c r="J122" s="112" t="s">
        <v>108</v>
      </c>
      <c r="K122" s="113" t="s">
        <v>126</v>
      </c>
      <c r="L122" s="109"/>
      <c r="M122" s="56" t="s">
        <v>1</v>
      </c>
      <c r="N122" s="57" t="s">
        <v>43</v>
      </c>
      <c r="O122" s="57" t="s">
        <v>127</v>
      </c>
      <c r="P122" s="57" t="s">
        <v>128</v>
      </c>
      <c r="Q122" s="57" t="s">
        <v>129</v>
      </c>
      <c r="R122" s="57" t="s">
        <v>130</v>
      </c>
      <c r="S122" s="57" t="s">
        <v>131</v>
      </c>
      <c r="T122" s="58" t="s">
        <v>132</v>
      </c>
    </row>
    <row r="123" spans="2:63" s="1" customFormat="1" ht="22.9" customHeight="1">
      <c r="B123" s="29"/>
      <c r="C123" s="61" t="s">
        <v>133</v>
      </c>
      <c r="J123" s="114">
        <f>BK123</f>
        <v>0</v>
      </c>
      <c r="L123" s="29"/>
      <c r="M123" s="59"/>
      <c r="N123" s="50"/>
      <c r="O123" s="50"/>
      <c r="P123" s="115">
        <f>P124</f>
        <v>0</v>
      </c>
      <c r="Q123" s="50"/>
      <c r="R123" s="115">
        <f>R124</f>
        <v>1464.99334348</v>
      </c>
      <c r="S123" s="50"/>
      <c r="T123" s="116">
        <f>T124</f>
        <v>1194.8400000000001</v>
      </c>
      <c r="AT123" s="14" t="s">
        <v>78</v>
      </c>
      <c r="AU123" s="14" t="s">
        <v>110</v>
      </c>
      <c r="BK123" s="117">
        <f>BK124</f>
        <v>0</v>
      </c>
    </row>
    <row r="124" spans="2:63" s="11" customFormat="1" ht="25.9" customHeight="1">
      <c r="B124" s="118"/>
      <c r="D124" s="119" t="s">
        <v>78</v>
      </c>
      <c r="E124" s="120" t="s">
        <v>134</v>
      </c>
      <c r="F124" s="120" t="s">
        <v>135</v>
      </c>
      <c r="I124" s="121"/>
      <c r="J124" s="122">
        <f>BK124</f>
        <v>0</v>
      </c>
      <c r="L124" s="118"/>
      <c r="M124" s="123"/>
      <c r="P124" s="124">
        <f>P125+P185+P229+P231+P262+P274</f>
        <v>0</v>
      </c>
      <c r="R124" s="124">
        <f>R125+R185+R229+R231+R262+R274</f>
        <v>1464.99334348</v>
      </c>
      <c r="T124" s="125">
        <f>T125+T185+T229+T231+T262+T274</f>
        <v>1194.8400000000001</v>
      </c>
      <c r="AR124" s="119" t="s">
        <v>87</v>
      </c>
      <c r="AT124" s="126" t="s">
        <v>78</v>
      </c>
      <c r="AU124" s="126" t="s">
        <v>79</v>
      </c>
      <c r="AY124" s="119" t="s">
        <v>136</v>
      </c>
      <c r="BK124" s="127">
        <f>BK125+BK185+BK229+BK231+BK262+BK274</f>
        <v>0</v>
      </c>
    </row>
    <row r="125" spans="2:63" s="11" customFormat="1" ht="22.9" customHeight="1">
      <c r="B125" s="118"/>
      <c r="D125" s="119" t="s">
        <v>78</v>
      </c>
      <c r="E125" s="128" t="s">
        <v>87</v>
      </c>
      <c r="F125" s="128" t="s">
        <v>137</v>
      </c>
      <c r="I125" s="121"/>
      <c r="J125" s="129">
        <f>BK125</f>
        <v>0</v>
      </c>
      <c r="L125" s="118"/>
      <c r="M125" s="123"/>
      <c r="P125" s="124">
        <f>SUM(P126:P184)</f>
        <v>0</v>
      </c>
      <c r="R125" s="124">
        <f>SUM(R126:R184)</f>
        <v>0.23962139999999998</v>
      </c>
      <c r="T125" s="125">
        <f>SUM(T126:T184)</f>
        <v>1163.64</v>
      </c>
      <c r="AR125" s="119" t="s">
        <v>87</v>
      </c>
      <c r="AT125" s="126" t="s">
        <v>78</v>
      </c>
      <c r="AU125" s="126" t="s">
        <v>87</v>
      </c>
      <c r="AY125" s="119" t="s">
        <v>136</v>
      </c>
      <c r="BK125" s="127">
        <f>SUM(BK126:BK184)</f>
        <v>0</v>
      </c>
    </row>
    <row r="126" spans="2:65" s="1" customFormat="1" ht="33" customHeight="1">
      <c r="B126" s="29"/>
      <c r="C126" s="130" t="s">
        <v>87</v>
      </c>
      <c r="D126" s="130" t="s">
        <v>138</v>
      </c>
      <c r="E126" s="131" t="s">
        <v>598</v>
      </c>
      <c r="F126" s="132" t="s">
        <v>599</v>
      </c>
      <c r="G126" s="133" t="s">
        <v>141</v>
      </c>
      <c r="H126" s="134">
        <v>8</v>
      </c>
      <c r="I126" s="135"/>
      <c r="J126" s="136">
        <f aca="true" t="shared" si="0" ref="J126:J131">ROUND(I126*H126,2)</f>
        <v>0</v>
      </c>
      <c r="K126" s="137"/>
      <c r="L126" s="29"/>
      <c r="M126" s="138" t="s">
        <v>1</v>
      </c>
      <c r="N126" s="139" t="s">
        <v>44</v>
      </c>
      <c r="P126" s="140">
        <f aca="true" t="shared" si="1" ref="P126:P131">O126*H126</f>
        <v>0</v>
      </c>
      <c r="Q126" s="140">
        <v>0</v>
      </c>
      <c r="R126" s="140">
        <f aca="true" t="shared" si="2" ref="R126:R131">Q126*H126</f>
        <v>0</v>
      </c>
      <c r="S126" s="140">
        <v>0</v>
      </c>
      <c r="T126" s="141">
        <f aca="true" t="shared" si="3" ref="T126:T131">S126*H126</f>
        <v>0</v>
      </c>
      <c r="AR126" s="142" t="s">
        <v>142</v>
      </c>
      <c r="AT126" s="142" t="s">
        <v>138</v>
      </c>
      <c r="AU126" s="142" t="s">
        <v>89</v>
      </c>
      <c r="AY126" s="14" t="s">
        <v>136</v>
      </c>
      <c r="BE126" s="143">
        <f aca="true" t="shared" si="4" ref="BE126:BE131">IF(N126="základní",J126,0)</f>
        <v>0</v>
      </c>
      <c r="BF126" s="143">
        <f aca="true" t="shared" si="5" ref="BF126:BF131">IF(N126="snížená",J126,0)</f>
        <v>0</v>
      </c>
      <c r="BG126" s="143">
        <f aca="true" t="shared" si="6" ref="BG126:BG131">IF(N126="zákl. přenesená",J126,0)</f>
        <v>0</v>
      </c>
      <c r="BH126" s="143">
        <f aca="true" t="shared" si="7" ref="BH126:BH131">IF(N126="sníž. přenesená",J126,0)</f>
        <v>0</v>
      </c>
      <c r="BI126" s="143">
        <f aca="true" t="shared" si="8" ref="BI126:BI131">IF(N126="nulová",J126,0)</f>
        <v>0</v>
      </c>
      <c r="BJ126" s="14" t="s">
        <v>87</v>
      </c>
      <c r="BK126" s="143">
        <f aca="true" t="shared" si="9" ref="BK126:BK131">ROUND(I126*H126,2)</f>
        <v>0</v>
      </c>
      <c r="BL126" s="14" t="s">
        <v>142</v>
      </c>
      <c r="BM126" s="142" t="s">
        <v>600</v>
      </c>
    </row>
    <row r="127" spans="2:65" s="1" customFormat="1" ht="33" customHeight="1">
      <c r="B127" s="29"/>
      <c r="C127" s="130" t="s">
        <v>89</v>
      </c>
      <c r="D127" s="130" t="s">
        <v>138</v>
      </c>
      <c r="E127" s="131" t="s">
        <v>601</v>
      </c>
      <c r="F127" s="132" t="s">
        <v>602</v>
      </c>
      <c r="G127" s="133" t="s">
        <v>141</v>
      </c>
      <c r="H127" s="134">
        <v>2</v>
      </c>
      <c r="I127" s="135"/>
      <c r="J127" s="136">
        <f t="shared" si="0"/>
        <v>0</v>
      </c>
      <c r="K127" s="137"/>
      <c r="L127" s="29"/>
      <c r="M127" s="138" t="s">
        <v>1</v>
      </c>
      <c r="N127" s="139" t="s">
        <v>44</v>
      </c>
      <c r="P127" s="140">
        <f t="shared" si="1"/>
        <v>0</v>
      </c>
      <c r="Q127" s="140">
        <v>0</v>
      </c>
      <c r="R127" s="140">
        <f t="shared" si="2"/>
        <v>0</v>
      </c>
      <c r="S127" s="140">
        <v>0</v>
      </c>
      <c r="T127" s="141">
        <f t="shared" si="3"/>
        <v>0</v>
      </c>
      <c r="AR127" s="142" t="s">
        <v>142</v>
      </c>
      <c r="AT127" s="142" t="s">
        <v>138</v>
      </c>
      <c r="AU127" s="142" t="s">
        <v>89</v>
      </c>
      <c r="AY127" s="14" t="s">
        <v>136</v>
      </c>
      <c r="BE127" s="143">
        <f t="shared" si="4"/>
        <v>0</v>
      </c>
      <c r="BF127" s="143">
        <f t="shared" si="5"/>
        <v>0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4" t="s">
        <v>87</v>
      </c>
      <c r="BK127" s="143">
        <f t="shared" si="9"/>
        <v>0</v>
      </c>
      <c r="BL127" s="14" t="s">
        <v>142</v>
      </c>
      <c r="BM127" s="142" t="s">
        <v>603</v>
      </c>
    </row>
    <row r="128" spans="2:65" s="1" customFormat="1" ht="24.2" customHeight="1">
      <c r="B128" s="29"/>
      <c r="C128" s="130" t="s">
        <v>147</v>
      </c>
      <c r="D128" s="130" t="s">
        <v>138</v>
      </c>
      <c r="E128" s="131" t="s">
        <v>604</v>
      </c>
      <c r="F128" s="132" t="s">
        <v>605</v>
      </c>
      <c r="G128" s="133" t="s">
        <v>254</v>
      </c>
      <c r="H128" s="134">
        <v>2</v>
      </c>
      <c r="I128" s="135"/>
      <c r="J128" s="136">
        <f t="shared" si="0"/>
        <v>0</v>
      </c>
      <c r="K128" s="137"/>
      <c r="L128" s="29"/>
      <c r="M128" s="138" t="s">
        <v>1</v>
      </c>
      <c r="N128" s="139" t="s">
        <v>44</v>
      </c>
      <c r="P128" s="140">
        <f t="shared" si="1"/>
        <v>0</v>
      </c>
      <c r="Q128" s="140">
        <v>0</v>
      </c>
      <c r="R128" s="140">
        <f t="shared" si="2"/>
        <v>0</v>
      </c>
      <c r="S128" s="140">
        <v>0</v>
      </c>
      <c r="T128" s="141">
        <f t="shared" si="3"/>
        <v>0</v>
      </c>
      <c r="AR128" s="142" t="s">
        <v>142</v>
      </c>
      <c r="AT128" s="142" t="s">
        <v>138</v>
      </c>
      <c r="AU128" s="142" t="s">
        <v>89</v>
      </c>
      <c r="AY128" s="14" t="s">
        <v>136</v>
      </c>
      <c r="BE128" s="143">
        <f t="shared" si="4"/>
        <v>0</v>
      </c>
      <c r="BF128" s="143">
        <f t="shared" si="5"/>
        <v>0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4" t="s">
        <v>87</v>
      </c>
      <c r="BK128" s="143">
        <f t="shared" si="9"/>
        <v>0</v>
      </c>
      <c r="BL128" s="14" t="s">
        <v>142</v>
      </c>
      <c r="BM128" s="142" t="s">
        <v>606</v>
      </c>
    </row>
    <row r="129" spans="2:65" s="1" customFormat="1" ht="24.2" customHeight="1">
      <c r="B129" s="29"/>
      <c r="C129" s="130" t="s">
        <v>142</v>
      </c>
      <c r="D129" s="130" t="s">
        <v>138</v>
      </c>
      <c r="E129" s="131" t="s">
        <v>607</v>
      </c>
      <c r="F129" s="132" t="s">
        <v>608</v>
      </c>
      <c r="G129" s="133" t="s">
        <v>254</v>
      </c>
      <c r="H129" s="134">
        <v>1</v>
      </c>
      <c r="I129" s="135"/>
      <c r="J129" s="136">
        <f t="shared" si="0"/>
        <v>0</v>
      </c>
      <c r="K129" s="137"/>
      <c r="L129" s="29"/>
      <c r="M129" s="138" t="s">
        <v>1</v>
      </c>
      <c r="N129" s="139" t="s">
        <v>44</v>
      </c>
      <c r="P129" s="140">
        <f t="shared" si="1"/>
        <v>0</v>
      </c>
      <c r="Q129" s="140">
        <v>0</v>
      </c>
      <c r="R129" s="140">
        <f t="shared" si="2"/>
        <v>0</v>
      </c>
      <c r="S129" s="140">
        <v>0</v>
      </c>
      <c r="T129" s="141">
        <f t="shared" si="3"/>
        <v>0</v>
      </c>
      <c r="AR129" s="142" t="s">
        <v>142</v>
      </c>
      <c r="AT129" s="142" t="s">
        <v>138</v>
      </c>
      <c r="AU129" s="142" t="s">
        <v>89</v>
      </c>
      <c r="AY129" s="14" t="s">
        <v>136</v>
      </c>
      <c r="BE129" s="143">
        <f t="shared" si="4"/>
        <v>0</v>
      </c>
      <c r="BF129" s="143">
        <f t="shared" si="5"/>
        <v>0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4" t="s">
        <v>87</v>
      </c>
      <c r="BK129" s="143">
        <f t="shared" si="9"/>
        <v>0</v>
      </c>
      <c r="BL129" s="14" t="s">
        <v>142</v>
      </c>
      <c r="BM129" s="142" t="s">
        <v>609</v>
      </c>
    </row>
    <row r="130" spans="2:65" s="1" customFormat="1" ht="33" customHeight="1">
      <c r="B130" s="29"/>
      <c r="C130" s="130" t="s">
        <v>154</v>
      </c>
      <c r="D130" s="130" t="s">
        <v>138</v>
      </c>
      <c r="E130" s="131" t="s">
        <v>610</v>
      </c>
      <c r="F130" s="132" t="s">
        <v>611</v>
      </c>
      <c r="G130" s="133" t="s">
        <v>254</v>
      </c>
      <c r="H130" s="134">
        <v>2</v>
      </c>
      <c r="I130" s="135"/>
      <c r="J130" s="136">
        <f t="shared" si="0"/>
        <v>0</v>
      </c>
      <c r="K130" s="137"/>
      <c r="L130" s="29"/>
      <c r="M130" s="138" t="s">
        <v>1</v>
      </c>
      <c r="N130" s="139" t="s">
        <v>44</v>
      </c>
      <c r="P130" s="140">
        <f t="shared" si="1"/>
        <v>0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142</v>
      </c>
      <c r="AT130" s="142" t="s">
        <v>138</v>
      </c>
      <c r="AU130" s="142" t="s">
        <v>89</v>
      </c>
      <c r="AY130" s="14" t="s">
        <v>136</v>
      </c>
      <c r="BE130" s="143">
        <f t="shared" si="4"/>
        <v>0</v>
      </c>
      <c r="BF130" s="143">
        <f t="shared" si="5"/>
        <v>0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4" t="s">
        <v>87</v>
      </c>
      <c r="BK130" s="143">
        <f t="shared" si="9"/>
        <v>0</v>
      </c>
      <c r="BL130" s="14" t="s">
        <v>142</v>
      </c>
      <c r="BM130" s="142" t="s">
        <v>612</v>
      </c>
    </row>
    <row r="131" spans="2:65" s="1" customFormat="1" ht="33" customHeight="1">
      <c r="B131" s="29"/>
      <c r="C131" s="130" t="s">
        <v>158</v>
      </c>
      <c r="D131" s="130" t="s">
        <v>138</v>
      </c>
      <c r="E131" s="131" t="s">
        <v>613</v>
      </c>
      <c r="F131" s="132" t="s">
        <v>614</v>
      </c>
      <c r="G131" s="133" t="s">
        <v>254</v>
      </c>
      <c r="H131" s="134">
        <v>2</v>
      </c>
      <c r="I131" s="135"/>
      <c r="J131" s="136">
        <f t="shared" si="0"/>
        <v>0</v>
      </c>
      <c r="K131" s="137"/>
      <c r="L131" s="29"/>
      <c r="M131" s="138" t="s">
        <v>1</v>
      </c>
      <c r="N131" s="139" t="s">
        <v>44</v>
      </c>
      <c r="P131" s="140">
        <f t="shared" si="1"/>
        <v>0</v>
      </c>
      <c r="Q131" s="140">
        <v>0</v>
      </c>
      <c r="R131" s="140">
        <f t="shared" si="2"/>
        <v>0</v>
      </c>
      <c r="S131" s="140">
        <v>0</v>
      </c>
      <c r="T131" s="141">
        <f t="shared" si="3"/>
        <v>0</v>
      </c>
      <c r="AR131" s="142" t="s">
        <v>142</v>
      </c>
      <c r="AT131" s="142" t="s">
        <v>138</v>
      </c>
      <c r="AU131" s="142" t="s">
        <v>89</v>
      </c>
      <c r="AY131" s="14" t="s">
        <v>136</v>
      </c>
      <c r="BE131" s="143">
        <f t="shared" si="4"/>
        <v>0</v>
      </c>
      <c r="BF131" s="143">
        <f t="shared" si="5"/>
        <v>0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4" t="s">
        <v>87</v>
      </c>
      <c r="BK131" s="143">
        <f t="shared" si="9"/>
        <v>0</v>
      </c>
      <c r="BL131" s="14" t="s">
        <v>142</v>
      </c>
      <c r="BM131" s="142" t="s">
        <v>615</v>
      </c>
    </row>
    <row r="132" spans="2:51" s="12" customFormat="1" ht="11.25">
      <c r="B132" s="144"/>
      <c r="D132" s="145" t="s">
        <v>171</v>
      </c>
      <c r="E132" s="146" t="s">
        <v>1</v>
      </c>
      <c r="F132" s="147" t="s">
        <v>616</v>
      </c>
      <c r="H132" s="148">
        <v>2</v>
      </c>
      <c r="I132" s="149"/>
      <c r="L132" s="144"/>
      <c r="M132" s="150"/>
      <c r="T132" s="151"/>
      <c r="AT132" s="146" t="s">
        <v>171</v>
      </c>
      <c r="AU132" s="146" t="s">
        <v>89</v>
      </c>
      <c r="AV132" s="12" t="s">
        <v>89</v>
      </c>
      <c r="AW132" s="12" t="s">
        <v>36</v>
      </c>
      <c r="AX132" s="12" t="s">
        <v>87</v>
      </c>
      <c r="AY132" s="146" t="s">
        <v>136</v>
      </c>
    </row>
    <row r="133" spans="2:65" s="1" customFormat="1" ht="24.2" customHeight="1">
      <c r="B133" s="29"/>
      <c r="C133" s="130" t="s">
        <v>162</v>
      </c>
      <c r="D133" s="130" t="s">
        <v>138</v>
      </c>
      <c r="E133" s="131" t="s">
        <v>617</v>
      </c>
      <c r="F133" s="132" t="s">
        <v>618</v>
      </c>
      <c r="G133" s="133" t="s">
        <v>254</v>
      </c>
      <c r="H133" s="134">
        <v>2</v>
      </c>
      <c r="I133" s="135"/>
      <c r="J133" s="136">
        <f>ROUND(I133*H133,2)</f>
        <v>0</v>
      </c>
      <c r="K133" s="137"/>
      <c r="L133" s="29"/>
      <c r="M133" s="138" t="s">
        <v>1</v>
      </c>
      <c r="N133" s="139" t="s">
        <v>44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142</v>
      </c>
      <c r="AT133" s="142" t="s">
        <v>138</v>
      </c>
      <c r="AU133" s="142" t="s">
        <v>89</v>
      </c>
      <c r="AY133" s="14" t="s">
        <v>136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4" t="s">
        <v>87</v>
      </c>
      <c r="BK133" s="143">
        <f>ROUND(I133*H133,2)</f>
        <v>0</v>
      </c>
      <c r="BL133" s="14" t="s">
        <v>142</v>
      </c>
      <c r="BM133" s="142" t="s">
        <v>619</v>
      </c>
    </row>
    <row r="134" spans="2:65" s="1" customFormat="1" ht="24.2" customHeight="1">
      <c r="B134" s="29"/>
      <c r="C134" s="130" t="s">
        <v>166</v>
      </c>
      <c r="D134" s="130" t="s">
        <v>138</v>
      </c>
      <c r="E134" s="131" t="s">
        <v>620</v>
      </c>
      <c r="F134" s="132" t="s">
        <v>621</v>
      </c>
      <c r="G134" s="133" t="s">
        <v>254</v>
      </c>
      <c r="H134" s="134">
        <v>1</v>
      </c>
      <c r="I134" s="135"/>
      <c r="J134" s="136">
        <f>ROUND(I134*H134,2)</f>
        <v>0</v>
      </c>
      <c r="K134" s="137"/>
      <c r="L134" s="29"/>
      <c r="M134" s="138" t="s">
        <v>1</v>
      </c>
      <c r="N134" s="139" t="s">
        <v>44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142</v>
      </c>
      <c r="AT134" s="142" t="s">
        <v>138</v>
      </c>
      <c r="AU134" s="142" t="s">
        <v>89</v>
      </c>
      <c r="AY134" s="14" t="s">
        <v>136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4" t="s">
        <v>87</v>
      </c>
      <c r="BK134" s="143">
        <f>ROUND(I134*H134,2)</f>
        <v>0</v>
      </c>
      <c r="BL134" s="14" t="s">
        <v>142</v>
      </c>
      <c r="BM134" s="142" t="s">
        <v>622</v>
      </c>
    </row>
    <row r="135" spans="2:65" s="1" customFormat="1" ht="24.2" customHeight="1">
      <c r="B135" s="29"/>
      <c r="C135" s="130" t="s">
        <v>173</v>
      </c>
      <c r="D135" s="130" t="s">
        <v>138</v>
      </c>
      <c r="E135" s="131" t="s">
        <v>623</v>
      </c>
      <c r="F135" s="132" t="s">
        <v>624</v>
      </c>
      <c r="G135" s="133" t="s">
        <v>254</v>
      </c>
      <c r="H135" s="134">
        <v>2</v>
      </c>
      <c r="I135" s="135"/>
      <c r="J135" s="136">
        <f>ROUND(I135*H135,2)</f>
        <v>0</v>
      </c>
      <c r="K135" s="137"/>
      <c r="L135" s="29"/>
      <c r="M135" s="138" t="s">
        <v>1</v>
      </c>
      <c r="N135" s="139" t="s">
        <v>44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142</v>
      </c>
      <c r="AT135" s="142" t="s">
        <v>138</v>
      </c>
      <c r="AU135" s="142" t="s">
        <v>89</v>
      </c>
      <c r="AY135" s="14" t="s">
        <v>136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4" t="s">
        <v>87</v>
      </c>
      <c r="BK135" s="143">
        <f>ROUND(I135*H135,2)</f>
        <v>0</v>
      </c>
      <c r="BL135" s="14" t="s">
        <v>142</v>
      </c>
      <c r="BM135" s="142" t="s">
        <v>625</v>
      </c>
    </row>
    <row r="136" spans="2:65" s="1" customFormat="1" ht="24.2" customHeight="1">
      <c r="B136" s="29"/>
      <c r="C136" s="130" t="s">
        <v>177</v>
      </c>
      <c r="D136" s="130" t="s">
        <v>138</v>
      </c>
      <c r="E136" s="131" t="s">
        <v>626</v>
      </c>
      <c r="F136" s="132" t="s">
        <v>627</v>
      </c>
      <c r="G136" s="133" t="s">
        <v>254</v>
      </c>
      <c r="H136" s="134">
        <v>2</v>
      </c>
      <c r="I136" s="135"/>
      <c r="J136" s="136">
        <f>ROUND(I136*H136,2)</f>
        <v>0</v>
      </c>
      <c r="K136" s="137"/>
      <c r="L136" s="29"/>
      <c r="M136" s="138" t="s">
        <v>1</v>
      </c>
      <c r="N136" s="139" t="s">
        <v>44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142</v>
      </c>
      <c r="AT136" s="142" t="s">
        <v>138</v>
      </c>
      <c r="AU136" s="142" t="s">
        <v>89</v>
      </c>
      <c r="AY136" s="14" t="s">
        <v>136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4" t="s">
        <v>87</v>
      </c>
      <c r="BK136" s="143">
        <f>ROUND(I136*H136,2)</f>
        <v>0</v>
      </c>
      <c r="BL136" s="14" t="s">
        <v>142</v>
      </c>
      <c r="BM136" s="142" t="s">
        <v>628</v>
      </c>
    </row>
    <row r="137" spans="2:51" s="12" customFormat="1" ht="11.25">
      <c r="B137" s="144"/>
      <c r="D137" s="145" t="s">
        <v>171</v>
      </c>
      <c r="E137" s="146" t="s">
        <v>1</v>
      </c>
      <c r="F137" s="147" t="s">
        <v>616</v>
      </c>
      <c r="H137" s="148">
        <v>2</v>
      </c>
      <c r="I137" s="149"/>
      <c r="L137" s="144"/>
      <c r="M137" s="150"/>
      <c r="T137" s="151"/>
      <c r="AT137" s="146" t="s">
        <v>171</v>
      </c>
      <c r="AU137" s="146" t="s">
        <v>89</v>
      </c>
      <c r="AV137" s="12" t="s">
        <v>89</v>
      </c>
      <c r="AW137" s="12" t="s">
        <v>36</v>
      </c>
      <c r="AX137" s="12" t="s">
        <v>87</v>
      </c>
      <c r="AY137" s="146" t="s">
        <v>136</v>
      </c>
    </row>
    <row r="138" spans="2:65" s="1" customFormat="1" ht="33" customHeight="1">
      <c r="B138" s="29"/>
      <c r="C138" s="130" t="s">
        <v>181</v>
      </c>
      <c r="D138" s="130" t="s">
        <v>138</v>
      </c>
      <c r="E138" s="131" t="s">
        <v>629</v>
      </c>
      <c r="F138" s="132" t="s">
        <v>630</v>
      </c>
      <c r="G138" s="133" t="s">
        <v>254</v>
      </c>
      <c r="H138" s="134">
        <v>44</v>
      </c>
      <c r="I138" s="135"/>
      <c r="J138" s="136">
        <f>ROUND(I138*H138,2)</f>
        <v>0</v>
      </c>
      <c r="K138" s="137"/>
      <c r="L138" s="29"/>
      <c r="M138" s="138" t="s">
        <v>1</v>
      </c>
      <c r="N138" s="139" t="s">
        <v>44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142</v>
      </c>
      <c r="AT138" s="142" t="s">
        <v>138</v>
      </c>
      <c r="AU138" s="142" t="s">
        <v>89</v>
      </c>
      <c r="AY138" s="14" t="s">
        <v>136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4" t="s">
        <v>87</v>
      </c>
      <c r="BK138" s="143">
        <f>ROUND(I138*H138,2)</f>
        <v>0</v>
      </c>
      <c r="BL138" s="14" t="s">
        <v>142</v>
      </c>
      <c r="BM138" s="142" t="s">
        <v>631</v>
      </c>
    </row>
    <row r="139" spans="2:51" s="12" customFormat="1" ht="11.25">
      <c r="B139" s="144"/>
      <c r="D139" s="145" t="s">
        <v>171</v>
      </c>
      <c r="E139" s="146" t="s">
        <v>1</v>
      </c>
      <c r="F139" s="147" t="s">
        <v>632</v>
      </c>
      <c r="H139" s="148">
        <v>44</v>
      </c>
      <c r="I139" s="149"/>
      <c r="L139" s="144"/>
      <c r="M139" s="150"/>
      <c r="T139" s="151"/>
      <c r="AT139" s="146" t="s">
        <v>171</v>
      </c>
      <c r="AU139" s="146" t="s">
        <v>89</v>
      </c>
      <c r="AV139" s="12" t="s">
        <v>89</v>
      </c>
      <c r="AW139" s="12" t="s">
        <v>36</v>
      </c>
      <c r="AX139" s="12" t="s">
        <v>87</v>
      </c>
      <c r="AY139" s="146" t="s">
        <v>136</v>
      </c>
    </row>
    <row r="140" spans="2:65" s="1" customFormat="1" ht="33" customHeight="1">
      <c r="B140" s="29"/>
      <c r="C140" s="130" t="s">
        <v>186</v>
      </c>
      <c r="D140" s="130" t="s">
        <v>138</v>
      </c>
      <c r="E140" s="131" t="s">
        <v>633</v>
      </c>
      <c r="F140" s="132" t="s">
        <v>634</v>
      </c>
      <c r="G140" s="133" t="s">
        <v>254</v>
      </c>
      <c r="H140" s="134">
        <v>22</v>
      </c>
      <c r="I140" s="135"/>
      <c r="J140" s="136">
        <f>ROUND(I140*H140,2)</f>
        <v>0</v>
      </c>
      <c r="K140" s="137"/>
      <c r="L140" s="29"/>
      <c r="M140" s="138" t="s">
        <v>1</v>
      </c>
      <c r="N140" s="139" t="s">
        <v>44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142</v>
      </c>
      <c r="AT140" s="142" t="s">
        <v>138</v>
      </c>
      <c r="AU140" s="142" t="s">
        <v>89</v>
      </c>
      <c r="AY140" s="14" t="s">
        <v>136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4" t="s">
        <v>87</v>
      </c>
      <c r="BK140" s="143">
        <f>ROUND(I140*H140,2)</f>
        <v>0</v>
      </c>
      <c r="BL140" s="14" t="s">
        <v>142</v>
      </c>
      <c r="BM140" s="142" t="s">
        <v>635</v>
      </c>
    </row>
    <row r="141" spans="2:51" s="12" customFormat="1" ht="11.25">
      <c r="B141" s="144"/>
      <c r="D141" s="145" t="s">
        <v>171</v>
      </c>
      <c r="E141" s="146" t="s">
        <v>1</v>
      </c>
      <c r="F141" s="147" t="s">
        <v>636</v>
      </c>
      <c r="H141" s="148">
        <v>22</v>
      </c>
      <c r="I141" s="149"/>
      <c r="L141" s="144"/>
      <c r="M141" s="150"/>
      <c r="T141" s="151"/>
      <c r="AT141" s="146" t="s">
        <v>171</v>
      </c>
      <c r="AU141" s="146" t="s">
        <v>89</v>
      </c>
      <c r="AV141" s="12" t="s">
        <v>89</v>
      </c>
      <c r="AW141" s="12" t="s">
        <v>36</v>
      </c>
      <c r="AX141" s="12" t="s">
        <v>87</v>
      </c>
      <c r="AY141" s="146" t="s">
        <v>136</v>
      </c>
    </row>
    <row r="142" spans="2:65" s="1" customFormat="1" ht="24.2" customHeight="1">
      <c r="B142" s="29"/>
      <c r="C142" s="130" t="s">
        <v>190</v>
      </c>
      <c r="D142" s="130" t="s">
        <v>138</v>
      </c>
      <c r="E142" s="131" t="s">
        <v>637</v>
      </c>
      <c r="F142" s="132" t="s">
        <v>638</v>
      </c>
      <c r="G142" s="133" t="s">
        <v>254</v>
      </c>
      <c r="H142" s="134">
        <v>44</v>
      </c>
      <c r="I142" s="135"/>
      <c r="J142" s="136">
        <f>ROUND(I142*H142,2)</f>
        <v>0</v>
      </c>
      <c r="K142" s="137"/>
      <c r="L142" s="29"/>
      <c r="M142" s="138" t="s">
        <v>1</v>
      </c>
      <c r="N142" s="139" t="s">
        <v>44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142</v>
      </c>
      <c r="AT142" s="142" t="s">
        <v>138</v>
      </c>
      <c r="AU142" s="142" t="s">
        <v>89</v>
      </c>
      <c r="AY142" s="14" t="s">
        <v>136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4" t="s">
        <v>87</v>
      </c>
      <c r="BK142" s="143">
        <f>ROUND(I142*H142,2)</f>
        <v>0</v>
      </c>
      <c r="BL142" s="14" t="s">
        <v>142</v>
      </c>
      <c r="BM142" s="142" t="s">
        <v>639</v>
      </c>
    </row>
    <row r="143" spans="2:51" s="12" customFormat="1" ht="11.25">
      <c r="B143" s="144"/>
      <c r="D143" s="145" t="s">
        <v>171</v>
      </c>
      <c r="E143" s="146" t="s">
        <v>1</v>
      </c>
      <c r="F143" s="147" t="s">
        <v>632</v>
      </c>
      <c r="H143" s="148">
        <v>44</v>
      </c>
      <c r="I143" s="149"/>
      <c r="L143" s="144"/>
      <c r="M143" s="150"/>
      <c r="T143" s="151"/>
      <c r="AT143" s="146" t="s">
        <v>171</v>
      </c>
      <c r="AU143" s="146" t="s">
        <v>89</v>
      </c>
      <c r="AV143" s="12" t="s">
        <v>89</v>
      </c>
      <c r="AW143" s="12" t="s">
        <v>36</v>
      </c>
      <c r="AX143" s="12" t="s">
        <v>87</v>
      </c>
      <c r="AY143" s="146" t="s">
        <v>136</v>
      </c>
    </row>
    <row r="144" spans="2:65" s="1" customFormat="1" ht="24.2" customHeight="1">
      <c r="B144" s="29"/>
      <c r="C144" s="130" t="s">
        <v>194</v>
      </c>
      <c r="D144" s="130" t="s">
        <v>138</v>
      </c>
      <c r="E144" s="131" t="s">
        <v>640</v>
      </c>
      <c r="F144" s="132" t="s">
        <v>641</v>
      </c>
      <c r="G144" s="133" t="s">
        <v>254</v>
      </c>
      <c r="H144" s="134">
        <v>44</v>
      </c>
      <c r="I144" s="135"/>
      <c r="J144" s="136">
        <f>ROUND(I144*H144,2)</f>
        <v>0</v>
      </c>
      <c r="K144" s="137"/>
      <c r="L144" s="29"/>
      <c r="M144" s="138" t="s">
        <v>1</v>
      </c>
      <c r="N144" s="139" t="s">
        <v>44</v>
      </c>
      <c r="P144" s="140">
        <f>O144*H144</f>
        <v>0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142</v>
      </c>
      <c r="AT144" s="142" t="s">
        <v>138</v>
      </c>
      <c r="AU144" s="142" t="s">
        <v>89</v>
      </c>
      <c r="AY144" s="14" t="s">
        <v>136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4" t="s">
        <v>87</v>
      </c>
      <c r="BK144" s="143">
        <f>ROUND(I144*H144,2)</f>
        <v>0</v>
      </c>
      <c r="BL144" s="14" t="s">
        <v>142</v>
      </c>
      <c r="BM144" s="142" t="s">
        <v>642</v>
      </c>
    </row>
    <row r="145" spans="2:51" s="12" customFormat="1" ht="11.25">
      <c r="B145" s="144"/>
      <c r="D145" s="145" t="s">
        <v>171</v>
      </c>
      <c r="E145" s="146" t="s">
        <v>1</v>
      </c>
      <c r="F145" s="147" t="s">
        <v>632</v>
      </c>
      <c r="H145" s="148">
        <v>44</v>
      </c>
      <c r="I145" s="149"/>
      <c r="L145" s="144"/>
      <c r="M145" s="150"/>
      <c r="T145" s="151"/>
      <c r="AT145" s="146" t="s">
        <v>171</v>
      </c>
      <c r="AU145" s="146" t="s">
        <v>89</v>
      </c>
      <c r="AV145" s="12" t="s">
        <v>89</v>
      </c>
      <c r="AW145" s="12" t="s">
        <v>36</v>
      </c>
      <c r="AX145" s="12" t="s">
        <v>87</v>
      </c>
      <c r="AY145" s="146" t="s">
        <v>136</v>
      </c>
    </row>
    <row r="146" spans="2:65" s="1" customFormat="1" ht="24.2" customHeight="1">
      <c r="B146" s="29"/>
      <c r="C146" s="130" t="s">
        <v>8</v>
      </c>
      <c r="D146" s="130" t="s">
        <v>138</v>
      </c>
      <c r="E146" s="131" t="s">
        <v>144</v>
      </c>
      <c r="F146" s="132" t="s">
        <v>145</v>
      </c>
      <c r="G146" s="133" t="s">
        <v>141</v>
      </c>
      <c r="H146" s="134">
        <v>460</v>
      </c>
      <c r="I146" s="135"/>
      <c r="J146" s="136">
        <f>ROUND(I146*H146,2)</f>
        <v>0</v>
      </c>
      <c r="K146" s="137"/>
      <c r="L146" s="29"/>
      <c r="M146" s="138" t="s">
        <v>1</v>
      </c>
      <c r="N146" s="139" t="s">
        <v>44</v>
      </c>
      <c r="P146" s="140">
        <f>O146*H146</f>
        <v>0</v>
      </c>
      <c r="Q146" s="140">
        <v>0</v>
      </c>
      <c r="R146" s="140">
        <f>Q146*H146</f>
        <v>0</v>
      </c>
      <c r="S146" s="140">
        <v>0.29</v>
      </c>
      <c r="T146" s="141">
        <f>S146*H146</f>
        <v>133.39999999999998</v>
      </c>
      <c r="AR146" s="142" t="s">
        <v>142</v>
      </c>
      <c r="AT146" s="142" t="s">
        <v>138</v>
      </c>
      <c r="AU146" s="142" t="s">
        <v>89</v>
      </c>
      <c r="AY146" s="14" t="s">
        <v>136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4" t="s">
        <v>87</v>
      </c>
      <c r="BK146" s="143">
        <f>ROUND(I146*H146,2)</f>
        <v>0</v>
      </c>
      <c r="BL146" s="14" t="s">
        <v>142</v>
      </c>
      <c r="BM146" s="142" t="s">
        <v>146</v>
      </c>
    </row>
    <row r="147" spans="2:65" s="1" customFormat="1" ht="24.2" customHeight="1">
      <c r="B147" s="29"/>
      <c r="C147" s="130" t="s">
        <v>202</v>
      </c>
      <c r="D147" s="130" t="s">
        <v>138</v>
      </c>
      <c r="E147" s="131" t="s">
        <v>148</v>
      </c>
      <c r="F147" s="132" t="s">
        <v>149</v>
      </c>
      <c r="G147" s="133" t="s">
        <v>141</v>
      </c>
      <c r="H147" s="134">
        <v>1380</v>
      </c>
      <c r="I147" s="135"/>
      <c r="J147" s="136">
        <f>ROUND(I147*H147,2)</f>
        <v>0</v>
      </c>
      <c r="K147" s="137"/>
      <c r="L147" s="29"/>
      <c r="M147" s="138" t="s">
        <v>1</v>
      </c>
      <c r="N147" s="139" t="s">
        <v>44</v>
      </c>
      <c r="P147" s="140">
        <f>O147*H147</f>
        <v>0</v>
      </c>
      <c r="Q147" s="140">
        <v>0</v>
      </c>
      <c r="R147" s="140">
        <f>Q147*H147</f>
        <v>0</v>
      </c>
      <c r="S147" s="140">
        <v>0.625</v>
      </c>
      <c r="T147" s="141">
        <f>S147*H147</f>
        <v>862.5</v>
      </c>
      <c r="AR147" s="142" t="s">
        <v>142</v>
      </c>
      <c r="AT147" s="142" t="s">
        <v>138</v>
      </c>
      <c r="AU147" s="142" t="s">
        <v>89</v>
      </c>
      <c r="AY147" s="14" t="s">
        <v>136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4" t="s">
        <v>87</v>
      </c>
      <c r="BK147" s="143">
        <f>ROUND(I147*H147,2)</f>
        <v>0</v>
      </c>
      <c r="BL147" s="14" t="s">
        <v>142</v>
      </c>
      <c r="BM147" s="142" t="s">
        <v>150</v>
      </c>
    </row>
    <row r="148" spans="2:47" s="1" customFormat="1" ht="19.5">
      <c r="B148" s="29"/>
      <c r="D148" s="145" t="s">
        <v>279</v>
      </c>
      <c r="F148" s="163" t="s">
        <v>643</v>
      </c>
      <c r="I148" s="164"/>
      <c r="L148" s="29"/>
      <c r="M148" s="165"/>
      <c r="T148" s="53"/>
      <c r="AT148" s="14" t="s">
        <v>279</v>
      </c>
      <c r="AU148" s="14" t="s">
        <v>89</v>
      </c>
    </row>
    <row r="149" spans="2:51" s="12" customFormat="1" ht="11.25">
      <c r="B149" s="144"/>
      <c r="D149" s="145" t="s">
        <v>171</v>
      </c>
      <c r="E149" s="146" t="s">
        <v>1</v>
      </c>
      <c r="F149" s="147" t="s">
        <v>644</v>
      </c>
      <c r="H149" s="148">
        <v>1380</v>
      </c>
      <c r="I149" s="149"/>
      <c r="L149" s="144"/>
      <c r="M149" s="150"/>
      <c r="T149" s="151"/>
      <c r="AT149" s="146" t="s">
        <v>171</v>
      </c>
      <c r="AU149" s="146" t="s">
        <v>89</v>
      </c>
      <c r="AV149" s="12" t="s">
        <v>89</v>
      </c>
      <c r="AW149" s="12" t="s">
        <v>36</v>
      </c>
      <c r="AX149" s="12" t="s">
        <v>87</v>
      </c>
      <c r="AY149" s="146" t="s">
        <v>136</v>
      </c>
    </row>
    <row r="150" spans="2:65" s="1" customFormat="1" ht="24.2" customHeight="1">
      <c r="B150" s="29"/>
      <c r="C150" s="130" t="s">
        <v>207</v>
      </c>
      <c r="D150" s="130" t="s">
        <v>138</v>
      </c>
      <c r="E150" s="131" t="s">
        <v>159</v>
      </c>
      <c r="F150" s="132" t="s">
        <v>160</v>
      </c>
      <c r="G150" s="133" t="s">
        <v>141</v>
      </c>
      <c r="H150" s="134">
        <v>440</v>
      </c>
      <c r="I150" s="135"/>
      <c r="J150" s="136">
        <f>ROUND(I150*H150,2)</f>
        <v>0</v>
      </c>
      <c r="K150" s="137"/>
      <c r="L150" s="29"/>
      <c r="M150" s="138" t="s">
        <v>1</v>
      </c>
      <c r="N150" s="139" t="s">
        <v>44</v>
      </c>
      <c r="P150" s="140">
        <f>O150*H150</f>
        <v>0</v>
      </c>
      <c r="Q150" s="140">
        <v>0</v>
      </c>
      <c r="R150" s="140">
        <f>Q150*H150</f>
        <v>0</v>
      </c>
      <c r="S150" s="140">
        <v>0.316</v>
      </c>
      <c r="T150" s="141">
        <f>S150*H150</f>
        <v>139.04</v>
      </c>
      <c r="AR150" s="142" t="s">
        <v>142</v>
      </c>
      <c r="AT150" s="142" t="s">
        <v>138</v>
      </c>
      <c r="AU150" s="142" t="s">
        <v>89</v>
      </c>
      <c r="AY150" s="14" t="s">
        <v>136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4" t="s">
        <v>87</v>
      </c>
      <c r="BK150" s="143">
        <f>ROUND(I150*H150,2)</f>
        <v>0</v>
      </c>
      <c r="BL150" s="14" t="s">
        <v>142</v>
      </c>
      <c r="BM150" s="142" t="s">
        <v>161</v>
      </c>
    </row>
    <row r="151" spans="2:65" s="1" customFormat="1" ht="16.5" customHeight="1">
      <c r="B151" s="29"/>
      <c r="C151" s="130" t="s">
        <v>212</v>
      </c>
      <c r="D151" s="130" t="s">
        <v>138</v>
      </c>
      <c r="E151" s="131" t="s">
        <v>167</v>
      </c>
      <c r="F151" s="132" t="s">
        <v>168</v>
      </c>
      <c r="G151" s="133" t="s">
        <v>169</v>
      </c>
      <c r="H151" s="134">
        <v>140</v>
      </c>
      <c r="I151" s="135"/>
      <c r="J151" s="136">
        <f>ROUND(I151*H151,2)</f>
        <v>0</v>
      </c>
      <c r="K151" s="137"/>
      <c r="L151" s="29"/>
      <c r="M151" s="138" t="s">
        <v>1</v>
      </c>
      <c r="N151" s="139" t="s">
        <v>44</v>
      </c>
      <c r="P151" s="140">
        <f>O151*H151</f>
        <v>0</v>
      </c>
      <c r="Q151" s="140">
        <v>0</v>
      </c>
      <c r="R151" s="140">
        <f>Q151*H151</f>
        <v>0</v>
      </c>
      <c r="S151" s="140">
        <v>0.205</v>
      </c>
      <c r="T151" s="141">
        <f>S151*H151</f>
        <v>28.7</v>
      </c>
      <c r="AR151" s="142" t="s">
        <v>142</v>
      </c>
      <c r="AT151" s="142" t="s">
        <v>138</v>
      </c>
      <c r="AU151" s="142" t="s">
        <v>89</v>
      </c>
      <c r="AY151" s="14" t="s">
        <v>136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4" t="s">
        <v>87</v>
      </c>
      <c r="BK151" s="143">
        <f>ROUND(I151*H151,2)</f>
        <v>0</v>
      </c>
      <c r="BL151" s="14" t="s">
        <v>142</v>
      </c>
      <c r="BM151" s="142" t="s">
        <v>170</v>
      </c>
    </row>
    <row r="152" spans="2:65" s="1" customFormat="1" ht="24.2" customHeight="1">
      <c r="B152" s="29"/>
      <c r="C152" s="130" t="s">
        <v>217</v>
      </c>
      <c r="D152" s="130" t="s">
        <v>138</v>
      </c>
      <c r="E152" s="131" t="s">
        <v>178</v>
      </c>
      <c r="F152" s="132" t="s">
        <v>179</v>
      </c>
      <c r="G152" s="133" t="s">
        <v>141</v>
      </c>
      <c r="H152" s="134">
        <v>1700</v>
      </c>
      <c r="I152" s="135"/>
      <c r="J152" s="136">
        <f>ROUND(I152*H152,2)</f>
        <v>0</v>
      </c>
      <c r="K152" s="137"/>
      <c r="L152" s="29"/>
      <c r="M152" s="138" t="s">
        <v>1</v>
      </c>
      <c r="N152" s="139" t="s">
        <v>44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142</v>
      </c>
      <c r="AT152" s="142" t="s">
        <v>138</v>
      </c>
      <c r="AU152" s="142" t="s">
        <v>89</v>
      </c>
      <c r="AY152" s="14" t="s">
        <v>136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4" t="s">
        <v>87</v>
      </c>
      <c r="BK152" s="143">
        <f>ROUND(I152*H152,2)</f>
        <v>0</v>
      </c>
      <c r="BL152" s="14" t="s">
        <v>142</v>
      </c>
      <c r="BM152" s="142" t="s">
        <v>180</v>
      </c>
    </row>
    <row r="153" spans="2:65" s="1" customFormat="1" ht="37.9" customHeight="1">
      <c r="B153" s="29"/>
      <c r="C153" s="130" t="s">
        <v>221</v>
      </c>
      <c r="D153" s="130" t="s">
        <v>138</v>
      </c>
      <c r="E153" s="131" t="s">
        <v>182</v>
      </c>
      <c r="F153" s="132" t="s">
        <v>183</v>
      </c>
      <c r="G153" s="133" t="s">
        <v>184</v>
      </c>
      <c r="H153" s="134">
        <v>500</v>
      </c>
      <c r="I153" s="135"/>
      <c r="J153" s="136">
        <f>ROUND(I153*H153,2)</f>
        <v>0</v>
      </c>
      <c r="K153" s="137"/>
      <c r="L153" s="29"/>
      <c r="M153" s="138" t="s">
        <v>1</v>
      </c>
      <c r="N153" s="139" t="s">
        <v>44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142</v>
      </c>
      <c r="AT153" s="142" t="s">
        <v>138</v>
      </c>
      <c r="AU153" s="142" t="s">
        <v>89</v>
      </c>
      <c r="AY153" s="14" t="s">
        <v>136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4" t="s">
        <v>87</v>
      </c>
      <c r="BK153" s="143">
        <f>ROUND(I153*H153,2)</f>
        <v>0</v>
      </c>
      <c r="BL153" s="14" t="s">
        <v>142</v>
      </c>
      <c r="BM153" s="142" t="s">
        <v>185</v>
      </c>
    </row>
    <row r="154" spans="2:65" s="1" customFormat="1" ht="33" customHeight="1">
      <c r="B154" s="29"/>
      <c r="C154" s="130" t="s">
        <v>7</v>
      </c>
      <c r="D154" s="130" t="s">
        <v>138</v>
      </c>
      <c r="E154" s="131" t="s">
        <v>191</v>
      </c>
      <c r="F154" s="132" t="s">
        <v>192</v>
      </c>
      <c r="G154" s="133" t="s">
        <v>184</v>
      </c>
      <c r="H154" s="134">
        <v>74</v>
      </c>
      <c r="I154" s="135"/>
      <c r="J154" s="136">
        <f>ROUND(I154*H154,2)</f>
        <v>0</v>
      </c>
      <c r="K154" s="137"/>
      <c r="L154" s="29"/>
      <c r="M154" s="138" t="s">
        <v>1</v>
      </c>
      <c r="N154" s="139" t="s">
        <v>44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142</v>
      </c>
      <c r="AT154" s="142" t="s">
        <v>138</v>
      </c>
      <c r="AU154" s="142" t="s">
        <v>89</v>
      </c>
      <c r="AY154" s="14" t="s">
        <v>136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4" t="s">
        <v>87</v>
      </c>
      <c r="BK154" s="143">
        <f>ROUND(I154*H154,2)</f>
        <v>0</v>
      </c>
      <c r="BL154" s="14" t="s">
        <v>142</v>
      </c>
      <c r="BM154" s="142" t="s">
        <v>645</v>
      </c>
    </row>
    <row r="155" spans="2:47" s="1" customFormat="1" ht="19.5">
      <c r="B155" s="29"/>
      <c r="D155" s="145" t="s">
        <v>279</v>
      </c>
      <c r="F155" s="163" t="s">
        <v>646</v>
      </c>
      <c r="I155" s="164"/>
      <c r="L155" s="29"/>
      <c r="M155" s="165"/>
      <c r="T155" s="53"/>
      <c r="AT155" s="14" t="s">
        <v>279</v>
      </c>
      <c r="AU155" s="14" t="s">
        <v>89</v>
      </c>
    </row>
    <row r="156" spans="2:65" s="1" customFormat="1" ht="24.2" customHeight="1">
      <c r="B156" s="29"/>
      <c r="C156" s="130" t="s">
        <v>231</v>
      </c>
      <c r="D156" s="130" t="s">
        <v>138</v>
      </c>
      <c r="E156" s="131" t="s">
        <v>647</v>
      </c>
      <c r="F156" s="132" t="s">
        <v>648</v>
      </c>
      <c r="G156" s="133" t="s">
        <v>141</v>
      </c>
      <c r="H156" s="134">
        <v>45</v>
      </c>
      <c r="I156" s="135"/>
      <c r="J156" s="136">
        <f>ROUND(I156*H156,2)</f>
        <v>0</v>
      </c>
      <c r="K156" s="137"/>
      <c r="L156" s="29"/>
      <c r="M156" s="138" t="s">
        <v>1</v>
      </c>
      <c r="N156" s="139" t="s">
        <v>44</v>
      </c>
      <c r="P156" s="140">
        <f>O156*H156</f>
        <v>0</v>
      </c>
      <c r="Q156" s="140">
        <v>0.00085132</v>
      </c>
      <c r="R156" s="140">
        <f>Q156*H156</f>
        <v>0.0383094</v>
      </c>
      <c r="S156" s="140">
        <v>0</v>
      </c>
      <c r="T156" s="141">
        <f>S156*H156</f>
        <v>0</v>
      </c>
      <c r="AR156" s="142" t="s">
        <v>142</v>
      </c>
      <c r="AT156" s="142" t="s">
        <v>138</v>
      </c>
      <c r="AU156" s="142" t="s">
        <v>89</v>
      </c>
      <c r="AY156" s="14" t="s">
        <v>136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4" t="s">
        <v>87</v>
      </c>
      <c r="BK156" s="143">
        <f>ROUND(I156*H156,2)</f>
        <v>0</v>
      </c>
      <c r="BL156" s="14" t="s">
        <v>142</v>
      </c>
      <c r="BM156" s="142" t="s">
        <v>649</v>
      </c>
    </row>
    <row r="157" spans="2:65" s="1" customFormat="1" ht="24.2" customHeight="1">
      <c r="B157" s="29"/>
      <c r="C157" s="130" t="s">
        <v>235</v>
      </c>
      <c r="D157" s="130" t="s">
        <v>138</v>
      </c>
      <c r="E157" s="131" t="s">
        <v>650</v>
      </c>
      <c r="F157" s="132" t="s">
        <v>651</v>
      </c>
      <c r="G157" s="133" t="s">
        <v>141</v>
      </c>
      <c r="H157" s="134">
        <v>45</v>
      </c>
      <c r="I157" s="135"/>
      <c r="J157" s="136">
        <f>ROUND(I157*H157,2)</f>
        <v>0</v>
      </c>
      <c r="K157" s="137"/>
      <c r="L157" s="29"/>
      <c r="M157" s="138" t="s">
        <v>1</v>
      </c>
      <c r="N157" s="139" t="s">
        <v>44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142</v>
      </c>
      <c r="AT157" s="142" t="s">
        <v>138</v>
      </c>
      <c r="AU157" s="142" t="s">
        <v>89</v>
      </c>
      <c r="AY157" s="14" t="s">
        <v>136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4" t="s">
        <v>87</v>
      </c>
      <c r="BK157" s="143">
        <f>ROUND(I157*H157,2)</f>
        <v>0</v>
      </c>
      <c r="BL157" s="14" t="s">
        <v>142</v>
      </c>
      <c r="BM157" s="142" t="s">
        <v>652</v>
      </c>
    </row>
    <row r="158" spans="2:65" s="1" customFormat="1" ht="24.2" customHeight="1">
      <c r="B158" s="29"/>
      <c r="C158" s="130" t="s">
        <v>239</v>
      </c>
      <c r="D158" s="130" t="s">
        <v>138</v>
      </c>
      <c r="E158" s="131" t="s">
        <v>195</v>
      </c>
      <c r="F158" s="132" t="s">
        <v>196</v>
      </c>
      <c r="G158" s="133" t="s">
        <v>184</v>
      </c>
      <c r="H158" s="134">
        <v>12</v>
      </c>
      <c r="I158" s="135"/>
      <c r="J158" s="136">
        <f>ROUND(I158*H158,2)</f>
        <v>0</v>
      </c>
      <c r="K158" s="137"/>
      <c r="L158" s="29"/>
      <c r="M158" s="138" t="s">
        <v>1</v>
      </c>
      <c r="N158" s="139" t="s">
        <v>44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142</v>
      </c>
      <c r="AT158" s="142" t="s">
        <v>138</v>
      </c>
      <c r="AU158" s="142" t="s">
        <v>89</v>
      </c>
      <c r="AY158" s="14" t="s">
        <v>136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4" t="s">
        <v>87</v>
      </c>
      <c r="BK158" s="143">
        <f>ROUND(I158*H158,2)</f>
        <v>0</v>
      </c>
      <c r="BL158" s="14" t="s">
        <v>142</v>
      </c>
      <c r="BM158" s="142" t="s">
        <v>653</v>
      </c>
    </row>
    <row r="159" spans="2:47" s="1" customFormat="1" ht="19.5">
      <c r="B159" s="29"/>
      <c r="D159" s="145" t="s">
        <v>279</v>
      </c>
      <c r="F159" s="163" t="s">
        <v>654</v>
      </c>
      <c r="I159" s="164"/>
      <c r="L159" s="29"/>
      <c r="M159" s="165"/>
      <c r="T159" s="53"/>
      <c r="AT159" s="14" t="s">
        <v>279</v>
      </c>
      <c r="AU159" s="14" t="s">
        <v>89</v>
      </c>
    </row>
    <row r="160" spans="2:65" s="1" customFormat="1" ht="24.2" customHeight="1">
      <c r="B160" s="29"/>
      <c r="C160" s="130" t="s">
        <v>247</v>
      </c>
      <c r="D160" s="130" t="s">
        <v>138</v>
      </c>
      <c r="E160" s="131" t="s">
        <v>187</v>
      </c>
      <c r="F160" s="132" t="s">
        <v>188</v>
      </c>
      <c r="G160" s="133" t="s">
        <v>184</v>
      </c>
      <c r="H160" s="134">
        <v>25</v>
      </c>
      <c r="I160" s="135"/>
      <c r="J160" s="136">
        <f>ROUND(I160*H160,2)</f>
        <v>0</v>
      </c>
      <c r="K160" s="137"/>
      <c r="L160" s="29"/>
      <c r="M160" s="138" t="s">
        <v>1</v>
      </c>
      <c r="N160" s="139" t="s">
        <v>44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142</v>
      </c>
      <c r="AT160" s="142" t="s">
        <v>138</v>
      </c>
      <c r="AU160" s="142" t="s">
        <v>89</v>
      </c>
      <c r="AY160" s="14" t="s">
        <v>136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4" t="s">
        <v>87</v>
      </c>
      <c r="BK160" s="143">
        <f>ROUND(I160*H160,2)</f>
        <v>0</v>
      </c>
      <c r="BL160" s="14" t="s">
        <v>142</v>
      </c>
      <c r="BM160" s="142" t="s">
        <v>189</v>
      </c>
    </row>
    <row r="161" spans="2:65" s="1" customFormat="1" ht="37.9" customHeight="1">
      <c r="B161" s="29"/>
      <c r="C161" s="130" t="s">
        <v>251</v>
      </c>
      <c r="D161" s="130" t="s">
        <v>138</v>
      </c>
      <c r="E161" s="131" t="s">
        <v>198</v>
      </c>
      <c r="F161" s="132" t="s">
        <v>199</v>
      </c>
      <c r="G161" s="133" t="s">
        <v>184</v>
      </c>
      <c r="H161" s="134">
        <v>154</v>
      </c>
      <c r="I161" s="135"/>
      <c r="J161" s="136">
        <f>ROUND(I161*H161,2)</f>
        <v>0</v>
      </c>
      <c r="K161" s="137"/>
      <c r="L161" s="29"/>
      <c r="M161" s="138" t="s">
        <v>1</v>
      </c>
      <c r="N161" s="139" t="s">
        <v>44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142</v>
      </c>
      <c r="AT161" s="142" t="s">
        <v>138</v>
      </c>
      <c r="AU161" s="142" t="s">
        <v>89</v>
      </c>
      <c r="AY161" s="14" t="s">
        <v>136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4" t="s">
        <v>87</v>
      </c>
      <c r="BK161" s="143">
        <f>ROUND(I161*H161,2)</f>
        <v>0</v>
      </c>
      <c r="BL161" s="14" t="s">
        <v>142</v>
      </c>
      <c r="BM161" s="142" t="s">
        <v>200</v>
      </c>
    </row>
    <row r="162" spans="2:51" s="12" customFormat="1" ht="11.25">
      <c r="B162" s="144"/>
      <c r="D162" s="145" t="s">
        <v>171</v>
      </c>
      <c r="E162" s="146" t="s">
        <v>1</v>
      </c>
      <c r="F162" s="147" t="s">
        <v>655</v>
      </c>
      <c r="H162" s="148">
        <v>154</v>
      </c>
      <c r="I162" s="149"/>
      <c r="L162" s="144"/>
      <c r="M162" s="150"/>
      <c r="T162" s="151"/>
      <c r="AT162" s="146" t="s">
        <v>171</v>
      </c>
      <c r="AU162" s="146" t="s">
        <v>89</v>
      </c>
      <c r="AV162" s="12" t="s">
        <v>89</v>
      </c>
      <c r="AW162" s="12" t="s">
        <v>36</v>
      </c>
      <c r="AX162" s="12" t="s">
        <v>87</v>
      </c>
      <c r="AY162" s="146" t="s">
        <v>136</v>
      </c>
    </row>
    <row r="163" spans="2:65" s="1" customFormat="1" ht="37.9" customHeight="1">
      <c r="B163" s="29"/>
      <c r="C163" s="130" t="s">
        <v>256</v>
      </c>
      <c r="D163" s="130" t="s">
        <v>138</v>
      </c>
      <c r="E163" s="131" t="s">
        <v>203</v>
      </c>
      <c r="F163" s="132" t="s">
        <v>204</v>
      </c>
      <c r="G163" s="133" t="s">
        <v>184</v>
      </c>
      <c r="H163" s="134">
        <v>667</v>
      </c>
      <c r="I163" s="135"/>
      <c r="J163" s="136">
        <f>ROUND(I163*H163,2)</f>
        <v>0</v>
      </c>
      <c r="K163" s="137"/>
      <c r="L163" s="29"/>
      <c r="M163" s="138" t="s">
        <v>1</v>
      </c>
      <c r="N163" s="139" t="s">
        <v>44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142</v>
      </c>
      <c r="AT163" s="142" t="s">
        <v>138</v>
      </c>
      <c r="AU163" s="142" t="s">
        <v>89</v>
      </c>
      <c r="AY163" s="14" t="s">
        <v>136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4" t="s">
        <v>87</v>
      </c>
      <c r="BK163" s="143">
        <f>ROUND(I163*H163,2)</f>
        <v>0</v>
      </c>
      <c r="BL163" s="14" t="s">
        <v>142</v>
      </c>
      <c r="BM163" s="142" t="s">
        <v>205</v>
      </c>
    </row>
    <row r="164" spans="2:51" s="12" customFormat="1" ht="11.25">
      <c r="B164" s="144"/>
      <c r="D164" s="145" t="s">
        <v>171</v>
      </c>
      <c r="E164" s="146" t="s">
        <v>1</v>
      </c>
      <c r="F164" s="147" t="s">
        <v>656</v>
      </c>
      <c r="H164" s="148">
        <v>667</v>
      </c>
      <c r="I164" s="149"/>
      <c r="L164" s="144"/>
      <c r="M164" s="150"/>
      <c r="T164" s="151"/>
      <c r="AT164" s="146" t="s">
        <v>171</v>
      </c>
      <c r="AU164" s="146" t="s">
        <v>89</v>
      </c>
      <c r="AV164" s="12" t="s">
        <v>89</v>
      </c>
      <c r="AW164" s="12" t="s">
        <v>36</v>
      </c>
      <c r="AX164" s="12" t="s">
        <v>87</v>
      </c>
      <c r="AY164" s="146" t="s">
        <v>136</v>
      </c>
    </row>
    <row r="165" spans="2:65" s="1" customFormat="1" ht="37.9" customHeight="1">
      <c r="B165" s="29"/>
      <c r="C165" s="130" t="s">
        <v>261</v>
      </c>
      <c r="D165" s="130" t="s">
        <v>138</v>
      </c>
      <c r="E165" s="131" t="s">
        <v>208</v>
      </c>
      <c r="F165" s="132" t="s">
        <v>209</v>
      </c>
      <c r="G165" s="133" t="s">
        <v>184</v>
      </c>
      <c r="H165" s="134">
        <v>8671</v>
      </c>
      <c r="I165" s="135"/>
      <c r="J165" s="136">
        <f>ROUND(I165*H165,2)</f>
        <v>0</v>
      </c>
      <c r="K165" s="137"/>
      <c r="L165" s="29"/>
      <c r="M165" s="138" t="s">
        <v>1</v>
      </c>
      <c r="N165" s="139" t="s">
        <v>44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142</v>
      </c>
      <c r="AT165" s="142" t="s">
        <v>138</v>
      </c>
      <c r="AU165" s="142" t="s">
        <v>89</v>
      </c>
      <c r="AY165" s="14" t="s">
        <v>136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4" t="s">
        <v>87</v>
      </c>
      <c r="BK165" s="143">
        <f>ROUND(I165*H165,2)</f>
        <v>0</v>
      </c>
      <c r="BL165" s="14" t="s">
        <v>142</v>
      </c>
      <c r="BM165" s="142" t="s">
        <v>210</v>
      </c>
    </row>
    <row r="166" spans="2:51" s="12" customFormat="1" ht="11.25">
      <c r="B166" s="144"/>
      <c r="D166" s="145" t="s">
        <v>171</v>
      </c>
      <c r="E166" s="146" t="s">
        <v>1</v>
      </c>
      <c r="F166" s="147" t="s">
        <v>657</v>
      </c>
      <c r="H166" s="148">
        <v>8671</v>
      </c>
      <c r="I166" s="149"/>
      <c r="L166" s="144"/>
      <c r="M166" s="150"/>
      <c r="T166" s="151"/>
      <c r="AT166" s="146" t="s">
        <v>171</v>
      </c>
      <c r="AU166" s="146" t="s">
        <v>89</v>
      </c>
      <c r="AV166" s="12" t="s">
        <v>89</v>
      </c>
      <c r="AW166" s="12" t="s">
        <v>36</v>
      </c>
      <c r="AX166" s="12" t="s">
        <v>87</v>
      </c>
      <c r="AY166" s="146" t="s">
        <v>136</v>
      </c>
    </row>
    <row r="167" spans="2:65" s="1" customFormat="1" ht="24.2" customHeight="1">
      <c r="B167" s="29"/>
      <c r="C167" s="130" t="s">
        <v>265</v>
      </c>
      <c r="D167" s="130" t="s">
        <v>138</v>
      </c>
      <c r="E167" s="131" t="s">
        <v>213</v>
      </c>
      <c r="F167" s="132" t="s">
        <v>214</v>
      </c>
      <c r="G167" s="133" t="s">
        <v>184</v>
      </c>
      <c r="H167" s="134">
        <v>77</v>
      </c>
      <c r="I167" s="135"/>
      <c r="J167" s="136">
        <f>ROUND(I167*H167,2)</f>
        <v>0</v>
      </c>
      <c r="K167" s="137"/>
      <c r="L167" s="29"/>
      <c r="M167" s="138" t="s">
        <v>1</v>
      </c>
      <c r="N167" s="139" t="s">
        <v>44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142</v>
      </c>
      <c r="AT167" s="142" t="s">
        <v>138</v>
      </c>
      <c r="AU167" s="142" t="s">
        <v>89</v>
      </c>
      <c r="AY167" s="14" t="s">
        <v>136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4" t="s">
        <v>87</v>
      </c>
      <c r="BK167" s="143">
        <f>ROUND(I167*H167,2)</f>
        <v>0</v>
      </c>
      <c r="BL167" s="14" t="s">
        <v>142</v>
      </c>
      <c r="BM167" s="142" t="s">
        <v>215</v>
      </c>
    </row>
    <row r="168" spans="2:51" s="12" customFormat="1" ht="11.25">
      <c r="B168" s="144"/>
      <c r="D168" s="145" t="s">
        <v>171</v>
      </c>
      <c r="E168" s="146" t="s">
        <v>1</v>
      </c>
      <c r="F168" s="147" t="s">
        <v>658</v>
      </c>
      <c r="H168" s="148">
        <v>77</v>
      </c>
      <c r="I168" s="149"/>
      <c r="L168" s="144"/>
      <c r="M168" s="150"/>
      <c r="T168" s="151"/>
      <c r="AT168" s="146" t="s">
        <v>171</v>
      </c>
      <c r="AU168" s="146" t="s">
        <v>89</v>
      </c>
      <c r="AV168" s="12" t="s">
        <v>89</v>
      </c>
      <c r="AW168" s="12" t="s">
        <v>36</v>
      </c>
      <c r="AX168" s="12" t="s">
        <v>87</v>
      </c>
      <c r="AY168" s="146" t="s">
        <v>136</v>
      </c>
    </row>
    <row r="169" spans="2:65" s="1" customFormat="1" ht="16.5" customHeight="1">
      <c r="B169" s="29"/>
      <c r="C169" s="130" t="s">
        <v>270</v>
      </c>
      <c r="D169" s="130" t="s">
        <v>138</v>
      </c>
      <c r="E169" s="131" t="s">
        <v>218</v>
      </c>
      <c r="F169" s="132" t="s">
        <v>219</v>
      </c>
      <c r="G169" s="133" t="s">
        <v>184</v>
      </c>
      <c r="H169" s="134">
        <v>667</v>
      </c>
      <c r="I169" s="135"/>
      <c r="J169" s="136">
        <f>ROUND(I169*H169,2)</f>
        <v>0</v>
      </c>
      <c r="K169" s="137"/>
      <c r="L169" s="29"/>
      <c r="M169" s="138" t="s">
        <v>1</v>
      </c>
      <c r="N169" s="139" t="s">
        <v>44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142</v>
      </c>
      <c r="AT169" s="142" t="s">
        <v>138</v>
      </c>
      <c r="AU169" s="142" t="s">
        <v>89</v>
      </c>
      <c r="AY169" s="14" t="s">
        <v>136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4" t="s">
        <v>87</v>
      </c>
      <c r="BK169" s="143">
        <f>ROUND(I169*H169,2)</f>
        <v>0</v>
      </c>
      <c r="BL169" s="14" t="s">
        <v>142</v>
      </c>
      <c r="BM169" s="142" t="s">
        <v>220</v>
      </c>
    </row>
    <row r="170" spans="2:51" s="12" customFormat="1" ht="11.25">
      <c r="B170" s="144"/>
      <c r="D170" s="145" t="s">
        <v>171</v>
      </c>
      <c r="E170" s="146" t="s">
        <v>1</v>
      </c>
      <c r="F170" s="147" t="s">
        <v>656</v>
      </c>
      <c r="H170" s="148">
        <v>667</v>
      </c>
      <c r="I170" s="149"/>
      <c r="L170" s="144"/>
      <c r="M170" s="150"/>
      <c r="T170" s="151"/>
      <c r="AT170" s="146" t="s">
        <v>171</v>
      </c>
      <c r="AU170" s="146" t="s">
        <v>89</v>
      </c>
      <c r="AV170" s="12" t="s">
        <v>89</v>
      </c>
      <c r="AW170" s="12" t="s">
        <v>36</v>
      </c>
      <c r="AX170" s="12" t="s">
        <v>87</v>
      </c>
      <c r="AY170" s="146" t="s">
        <v>136</v>
      </c>
    </row>
    <row r="171" spans="2:65" s="1" customFormat="1" ht="24.2" customHeight="1">
      <c r="B171" s="29"/>
      <c r="C171" s="130" t="s">
        <v>275</v>
      </c>
      <c r="D171" s="130" t="s">
        <v>138</v>
      </c>
      <c r="E171" s="131" t="s">
        <v>222</v>
      </c>
      <c r="F171" s="132" t="s">
        <v>223</v>
      </c>
      <c r="G171" s="133" t="s">
        <v>224</v>
      </c>
      <c r="H171" s="134">
        <v>1067.2</v>
      </c>
      <c r="I171" s="135"/>
      <c r="J171" s="136">
        <f>ROUND(I171*H171,2)</f>
        <v>0</v>
      </c>
      <c r="K171" s="137"/>
      <c r="L171" s="29"/>
      <c r="M171" s="138" t="s">
        <v>1</v>
      </c>
      <c r="N171" s="139" t="s">
        <v>44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142</v>
      </c>
      <c r="AT171" s="142" t="s">
        <v>138</v>
      </c>
      <c r="AU171" s="142" t="s">
        <v>89</v>
      </c>
      <c r="AY171" s="14" t="s">
        <v>136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4" t="s">
        <v>87</v>
      </c>
      <c r="BK171" s="143">
        <f>ROUND(I171*H171,2)</f>
        <v>0</v>
      </c>
      <c r="BL171" s="14" t="s">
        <v>142</v>
      </c>
      <c r="BM171" s="142" t="s">
        <v>225</v>
      </c>
    </row>
    <row r="172" spans="2:51" s="12" customFormat="1" ht="11.25">
      <c r="B172" s="144"/>
      <c r="D172" s="145" t="s">
        <v>171</v>
      </c>
      <c r="E172" s="146" t="s">
        <v>1</v>
      </c>
      <c r="F172" s="147" t="s">
        <v>659</v>
      </c>
      <c r="H172" s="148">
        <v>1067.2</v>
      </c>
      <c r="I172" s="149"/>
      <c r="L172" s="144"/>
      <c r="M172" s="150"/>
      <c r="T172" s="151"/>
      <c r="AT172" s="146" t="s">
        <v>171</v>
      </c>
      <c r="AU172" s="146" t="s">
        <v>89</v>
      </c>
      <c r="AV172" s="12" t="s">
        <v>89</v>
      </c>
      <c r="AW172" s="12" t="s">
        <v>36</v>
      </c>
      <c r="AX172" s="12" t="s">
        <v>87</v>
      </c>
      <c r="AY172" s="146" t="s">
        <v>136</v>
      </c>
    </row>
    <row r="173" spans="2:65" s="1" customFormat="1" ht="24.2" customHeight="1">
      <c r="B173" s="29"/>
      <c r="C173" s="130" t="s">
        <v>282</v>
      </c>
      <c r="D173" s="130" t="s">
        <v>138</v>
      </c>
      <c r="E173" s="131" t="s">
        <v>227</v>
      </c>
      <c r="F173" s="132" t="s">
        <v>228</v>
      </c>
      <c r="G173" s="133" t="s">
        <v>141</v>
      </c>
      <c r="H173" s="134">
        <v>1822</v>
      </c>
      <c r="I173" s="135"/>
      <c r="J173" s="136">
        <f>ROUND(I173*H173,2)</f>
        <v>0</v>
      </c>
      <c r="K173" s="137"/>
      <c r="L173" s="29"/>
      <c r="M173" s="138" t="s">
        <v>1</v>
      </c>
      <c r="N173" s="139" t="s">
        <v>44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142</v>
      </c>
      <c r="AT173" s="142" t="s">
        <v>138</v>
      </c>
      <c r="AU173" s="142" t="s">
        <v>89</v>
      </c>
      <c r="AY173" s="14" t="s">
        <v>136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4" t="s">
        <v>87</v>
      </c>
      <c r="BK173" s="143">
        <f>ROUND(I173*H173,2)</f>
        <v>0</v>
      </c>
      <c r="BL173" s="14" t="s">
        <v>142</v>
      </c>
      <c r="BM173" s="142" t="s">
        <v>229</v>
      </c>
    </row>
    <row r="174" spans="2:51" s="12" customFormat="1" ht="11.25">
      <c r="B174" s="144"/>
      <c r="D174" s="145" t="s">
        <v>171</v>
      </c>
      <c r="E174" s="146" t="s">
        <v>1</v>
      </c>
      <c r="F174" s="147" t="s">
        <v>660</v>
      </c>
      <c r="H174" s="148">
        <v>1822</v>
      </c>
      <c r="I174" s="149"/>
      <c r="L174" s="144"/>
      <c r="M174" s="150"/>
      <c r="T174" s="151"/>
      <c r="AT174" s="146" t="s">
        <v>171</v>
      </c>
      <c r="AU174" s="146" t="s">
        <v>89</v>
      </c>
      <c r="AV174" s="12" t="s">
        <v>89</v>
      </c>
      <c r="AW174" s="12" t="s">
        <v>36</v>
      </c>
      <c r="AX174" s="12" t="s">
        <v>87</v>
      </c>
      <c r="AY174" s="146" t="s">
        <v>136</v>
      </c>
    </row>
    <row r="175" spans="2:65" s="1" customFormat="1" ht="33" customHeight="1">
      <c r="B175" s="29"/>
      <c r="C175" s="130" t="s">
        <v>288</v>
      </c>
      <c r="D175" s="130" t="s">
        <v>138</v>
      </c>
      <c r="E175" s="131" t="s">
        <v>661</v>
      </c>
      <c r="F175" s="132" t="s">
        <v>662</v>
      </c>
      <c r="G175" s="133" t="s">
        <v>141</v>
      </c>
      <c r="H175" s="134">
        <v>400</v>
      </c>
      <c r="I175" s="135"/>
      <c r="J175" s="136">
        <f>ROUND(I175*H175,2)</f>
        <v>0</v>
      </c>
      <c r="K175" s="137"/>
      <c r="L175" s="29"/>
      <c r="M175" s="138" t="s">
        <v>1</v>
      </c>
      <c r="N175" s="139" t="s">
        <v>44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142</v>
      </c>
      <c r="AT175" s="142" t="s">
        <v>138</v>
      </c>
      <c r="AU175" s="142" t="s">
        <v>89</v>
      </c>
      <c r="AY175" s="14" t="s">
        <v>136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4" t="s">
        <v>87</v>
      </c>
      <c r="BK175" s="143">
        <f>ROUND(I175*H175,2)</f>
        <v>0</v>
      </c>
      <c r="BL175" s="14" t="s">
        <v>142</v>
      </c>
      <c r="BM175" s="142" t="s">
        <v>663</v>
      </c>
    </row>
    <row r="176" spans="2:65" s="1" customFormat="1" ht="24.2" customHeight="1">
      <c r="B176" s="29"/>
      <c r="C176" s="130" t="s">
        <v>294</v>
      </c>
      <c r="D176" s="130" t="s">
        <v>138</v>
      </c>
      <c r="E176" s="131" t="s">
        <v>236</v>
      </c>
      <c r="F176" s="132" t="s">
        <v>237</v>
      </c>
      <c r="G176" s="133" t="s">
        <v>141</v>
      </c>
      <c r="H176" s="134">
        <v>400</v>
      </c>
      <c r="I176" s="135"/>
      <c r="J176" s="136">
        <f>ROUND(I176*H176,2)</f>
        <v>0</v>
      </c>
      <c r="K176" s="137"/>
      <c r="L176" s="29"/>
      <c r="M176" s="138" t="s">
        <v>1</v>
      </c>
      <c r="N176" s="139" t="s">
        <v>44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142</v>
      </c>
      <c r="AT176" s="142" t="s">
        <v>138</v>
      </c>
      <c r="AU176" s="142" t="s">
        <v>89</v>
      </c>
      <c r="AY176" s="14" t="s">
        <v>136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4" t="s">
        <v>87</v>
      </c>
      <c r="BK176" s="143">
        <f>ROUND(I176*H176,2)</f>
        <v>0</v>
      </c>
      <c r="BL176" s="14" t="s">
        <v>142</v>
      </c>
      <c r="BM176" s="142" t="s">
        <v>238</v>
      </c>
    </row>
    <row r="177" spans="2:65" s="1" customFormat="1" ht="16.5" customHeight="1">
      <c r="B177" s="29"/>
      <c r="C177" s="152" t="s">
        <v>298</v>
      </c>
      <c r="D177" s="152" t="s">
        <v>240</v>
      </c>
      <c r="E177" s="153" t="s">
        <v>241</v>
      </c>
      <c r="F177" s="154" t="s">
        <v>242</v>
      </c>
      <c r="G177" s="155" t="s">
        <v>243</v>
      </c>
      <c r="H177" s="156">
        <v>8</v>
      </c>
      <c r="I177" s="157"/>
      <c r="J177" s="158">
        <f>ROUND(I177*H177,2)</f>
        <v>0</v>
      </c>
      <c r="K177" s="159"/>
      <c r="L177" s="160"/>
      <c r="M177" s="161" t="s">
        <v>1</v>
      </c>
      <c r="N177" s="162" t="s">
        <v>44</v>
      </c>
      <c r="P177" s="140">
        <f>O177*H177</f>
        <v>0</v>
      </c>
      <c r="Q177" s="140">
        <v>0.001</v>
      </c>
      <c r="R177" s="140">
        <f>Q177*H177</f>
        <v>0.008</v>
      </c>
      <c r="S177" s="140">
        <v>0</v>
      </c>
      <c r="T177" s="141">
        <f>S177*H177</f>
        <v>0</v>
      </c>
      <c r="AR177" s="142" t="s">
        <v>166</v>
      </c>
      <c r="AT177" s="142" t="s">
        <v>240</v>
      </c>
      <c r="AU177" s="142" t="s">
        <v>89</v>
      </c>
      <c r="AY177" s="14" t="s">
        <v>136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4" t="s">
        <v>87</v>
      </c>
      <c r="BK177" s="143">
        <f>ROUND(I177*H177,2)</f>
        <v>0</v>
      </c>
      <c r="BL177" s="14" t="s">
        <v>142</v>
      </c>
      <c r="BM177" s="142" t="s">
        <v>244</v>
      </c>
    </row>
    <row r="178" spans="2:51" s="12" customFormat="1" ht="11.25">
      <c r="B178" s="144"/>
      <c r="D178" s="145" t="s">
        <v>171</v>
      </c>
      <c r="F178" s="147" t="s">
        <v>664</v>
      </c>
      <c r="H178" s="148">
        <v>8</v>
      </c>
      <c r="I178" s="149"/>
      <c r="L178" s="144"/>
      <c r="M178" s="150"/>
      <c r="T178" s="151"/>
      <c r="AT178" s="146" t="s">
        <v>171</v>
      </c>
      <c r="AU178" s="146" t="s">
        <v>89</v>
      </c>
      <c r="AV178" s="12" t="s">
        <v>89</v>
      </c>
      <c r="AW178" s="12" t="s">
        <v>4</v>
      </c>
      <c r="AX178" s="12" t="s">
        <v>87</v>
      </c>
      <c r="AY178" s="146" t="s">
        <v>136</v>
      </c>
    </row>
    <row r="179" spans="2:65" s="1" customFormat="1" ht="33" customHeight="1">
      <c r="B179" s="29"/>
      <c r="C179" s="130" t="s">
        <v>302</v>
      </c>
      <c r="D179" s="130" t="s">
        <v>138</v>
      </c>
      <c r="E179" s="131" t="s">
        <v>665</v>
      </c>
      <c r="F179" s="132" t="s">
        <v>666</v>
      </c>
      <c r="G179" s="133" t="s">
        <v>254</v>
      </c>
      <c r="H179" s="134">
        <v>4</v>
      </c>
      <c r="I179" s="135"/>
      <c r="J179" s="136">
        <f>ROUND(I179*H179,2)</f>
        <v>0</v>
      </c>
      <c r="K179" s="137"/>
      <c r="L179" s="29"/>
      <c r="M179" s="138" t="s">
        <v>1</v>
      </c>
      <c r="N179" s="139" t="s">
        <v>44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142</v>
      </c>
      <c r="AT179" s="142" t="s">
        <v>138</v>
      </c>
      <c r="AU179" s="142" t="s">
        <v>89</v>
      </c>
      <c r="AY179" s="14" t="s">
        <v>136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4" t="s">
        <v>87</v>
      </c>
      <c r="BK179" s="143">
        <f>ROUND(I179*H179,2)</f>
        <v>0</v>
      </c>
      <c r="BL179" s="14" t="s">
        <v>142</v>
      </c>
      <c r="BM179" s="142" t="s">
        <v>667</v>
      </c>
    </row>
    <row r="180" spans="2:65" s="1" customFormat="1" ht="24.2" customHeight="1">
      <c r="B180" s="29"/>
      <c r="C180" s="130" t="s">
        <v>306</v>
      </c>
      <c r="D180" s="130" t="s">
        <v>138</v>
      </c>
      <c r="E180" s="131" t="s">
        <v>668</v>
      </c>
      <c r="F180" s="132" t="s">
        <v>669</v>
      </c>
      <c r="G180" s="133" t="s">
        <v>254</v>
      </c>
      <c r="H180" s="134">
        <v>4</v>
      </c>
      <c r="I180" s="135"/>
      <c r="J180" s="136">
        <f>ROUND(I180*H180,2)</f>
        <v>0</v>
      </c>
      <c r="K180" s="137"/>
      <c r="L180" s="29"/>
      <c r="M180" s="138" t="s">
        <v>1</v>
      </c>
      <c r="N180" s="139" t="s">
        <v>44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142</v>
      </c>
      <c r="AT180" s="142" t="s">
        <v>138</v>
      </c>
      <c r="AU180" s="142" t="s">
        <v>89</v>
      </c>
      <c r="AY180" s="14" t="s">
        <v>136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4" t="s">
        <v>87</v>
      </c>
      <c r="BK180" s="143">
        <f>ROUND(I180*H180,2)</f>
        <v>0</v>
      </c>
      <c r="BL180" s="14" t="s">
        <v>142</v>
      </c>
      <c r="BM180" s="142" t="s">
        <v>670</v>
      </c>
    </row>
    <row r="181" spans="2:65" s="1" customFormat="1" ht="16.5" customHeight="1">
      <c r="B181" s="29"/>
      <c r="C181" s="152" t="s">
        <v>311</v>
      </c>
      <c r="D181" s="152" t="s">
        <v>240</v>
      </c>
      <c r="E181" s="153" t="s">
        <v>671</v>
      </c>
      <c r="F181" s="154" t="s">
        <v>672</v>
      </c>
      <c r="G181" s="155" t="s">
        <v>254</v>
      </c>
      <c r="H181" s="156">
        <v>4</v>
      </c>
      <c r="I181" s="157"/>
      <c r="J181" s="158">
        <f>ROUND(I181*H181,2)</f>
        <v>0</v>
      </c>
      <c r="K181" s="159"/>
      <c r="L181" s="160"/>
      <c r="M181" s="161" t="s">
        <v>1</v>
      </c>
      <c r="N181" s="162" t="s">
        <v>44</v>
      </c>
      <c r="P181" s="140">
        <f>O181*H181</f>
        <v>0</v>
      </c>
      <c r="Q181" s="140">
        <v>0.027</v>
      </c>
      <c r="R181" s="140">
        <f>Q181*H181</f>
        <v>0.108</v>
      </c>
      <c r="S181" s="140">
        <v>0</v>
      </c>
      <c r="T181" s="141">
        <f>S181*H181</f>
        <v>0</v>
      </c>
      <c r="AR181" s="142" t="s">
        <v>166</v>
      </c>
      <c r="AT181" s="142" t="s">
        <v>240</v>
      </c>
      <c r="AU181" s="142" t="s">
        <v>89</v>
      </c>
      <c r="AY181" s="14" t="s">
        <v>136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4" t="s">
        <v>87</v>
      </c>
      <c r="BK181" s="143">
        <f>ROUND(I181*H181,2)</f>
        <v>0</v>
      </c>
      <c r="BL181" s="14" t="s">
        <v>142</v>
      </c>
      <c r="BM181" s="142" t="s">
        <v>673</v>
      </c>
    </row>
    <row r="182" spans="2:65" s="1" customFormat="1" ht="24.2" customHeight="1">
      <c r="B182" s="29"/>
      <c r="C182" s="130" t="s">
        <v>315</v>
      </c>
      <c r="D182" s="130" t="s">
        <v>138</v>
      </c>
      <c r="E182" s="131" t="s">
        <v>674</v>
      </c>
      <c r="F182" s="132" t="s">
        <v>675</v>
      </c>
      <c r="G182" s="133" t="s">
        <v>254</v>
      </c>
      <c r="H182" s="134">
        <v>4</v>
      </c>
      <c r="I182" s="135"/>
      <c r="J182" s="136">
        <f>ROUND(I182*H182,2)</f>
        <v>0</v>
      </c>
      <c r="K182" s="137"/>
      <c r="L182" s="29"/>
      <c r="M182" s="138" t="s">
        <v>1</v>
      </c>
      <c r="N182" s="139" t="s">
        <v>44</v>
      </c>
      <c r="P182" s="140">
        <f>O182*H182</f>
        <v>0</v>
      </c>
      <c r="Q182" s="140">
        <v>5.8E-05</v>
      </c>
      <c r="R182" s="140">
        <f>Q182*H182</f>
        <v>0.000232</v>
      </c>
      <c r="S182" s="140">
        <v>0</v>
      </c>
      <c r="T182" s="141">
        <f>S182*H182</f>
        <v>0</v>
      </c>
      <c r="AR182" s="142" t="s">
        <v>142</v>
      </c>
      <c r="AT182" s="142" t="s">
        <v>138</v>
      </c>
      <c r="AU182" s="142" t="s">
        <v>89</v>
      </c>
      <c r="AY182" s="14" t="s">
        <v>136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4" t="s">
        <v>87</v>
      </c>
      <c r="BK182" s="143">
        <f>ROUND(I182*H182,2)</f>
        <v>0</v>
      </c>
      <c r="BL182" s="14" t="s">
        <v>142</v>
      </c>
      <c r="BM182" s="142" t="s">
        <v>676</v>
      </c>
    </row>
    <row r="183" spans="2:65" s="1" customFormat="1" ht="21.75" customHeight="1">
      <c r="B183" s="29"/>
      <c r="C183" s="152" t="s">
        <v>320</v>
      </c>
      <c r="D183" s="152" t="s">
        <v>240</v>
      </c>
      <c r="E183" s="153" t="s">
        <v>677</v>
      </c>
      <c r="F183" s="154" t="s">
        <v>678</v>
      </c>
      <c r="G183" s="155" t="s">
        <v>254</v>
      </c>
      <c r="H183" s="156">
        <v>12</v>
      </c>
      <c r="I183" s="157"/>
      <c r="J183" s="158">
        <f>ROUND(I183*H183,2)</f>
        <v>0</v>
      </c>
      <c r="K183" s="159"/>
      <c r="L183" s="160"/>
      <c r="M183" s="161" t="s">
        <v>1</v>
      </c>
      <c r="N183" s="162" t="s">
        <v>44</v>
      </c>
      <c r="P183" s="140">
        <f>O183*H183</f>
        <v>0</v>
      </c>
      <c r="Q183" s="140">
        <v>0.00709</v>
      </c>
      <c r="R183" s="140">
        <f>Q183*H183</f>
        <v>0.08508</v>
      </c>
      <c r="S183" s="140">
        <v>0</v>
      </c>
      <c r="T183" s="141">
        <f>S183*H183</f>
        <v>0</v>
      </c>
      <c r="AR183" s="142" t="s">
        <v>166</v>
      </c>
      <c r="AT183" s="142" t="s">
        <v>240</v>
      </c>
      <c r="AU183" s="142" t="s">
        <v>89</v>
      </c>
      <c r="AY183" s="14" t="s">
        <v>136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4" t="s">
        <v>87</v>
      </c>
      <c r="BK183" s="143">
        <f>ROUND(I183*H183,2)</f>
        <v>0</v>
      </c>
      <c r="BL183" s="14" t="s">
        <v>142</v>
      </c>
      <c r="BM183" s="142" t="s">
        <v>679</v>
      </c>
    </row>
    <row r="184" spans="2:51" s="12" customFormat="1" ht="11.25">
      <c r="B184" s="144"/>
      <c r="D184" s="145" t="s">
        <v>171</v>
      </c>
      <c r="F184" s="147" t="s">
        <v>680</v>
      </c>
      <c r="H184" s="148">
        <v>12</v>
      </c>
      <c r="I184" s="149"/>
      <c r="L184" s="144"/>
      <c r="M184" s="150"/>
      <c r="T184" s="151"/>
      <c r="AT184" s="146" t="s">
        <v>171</v>
      </c>
      <c r="AU184" s="146" t="s">
        <v>89</v>
      </c>
      <c r="AV184" s="12" t="s">
        <v>89</v>
      </c>
      <c r="AW184" s="12" t="s">
        <v>4</v>
      </c>
      <c r="AX184" s="12" t="s">
        <v>87</v>
      </c>
      <c r="AY184" s="146" t="s">
        <v>136</v>
      </c>
    </row>
    <row r="185" spans="2:63" s="11" customFormat="1" ht="22.9" customHeight="1">
      <c r="B185" s="118"/>
      <c r="D185" s="119" t="s">
        <v>78</v>
      </c>
      <c r="E185" s="128" t="s">
        <v>154</v>
      </c>
      <c r="F185" s="128" t="s">
        <v>274</v>
      </c>
      <c r="I185" s="121"/>
      <c r="J185" s="129">
        <f>BK185</f>
        <v>0</v>
      </c>
      <c r="L185" s="118"/>
      <c r="M185" s="123"/>
      <c r="P185" s="124">
        <f>SUM(P186:P228)</f>
        <v>0</v>
      </c>
      <c r="R185" s="124">
        <f>SUM(R186:R228)</f>
        <v>1342.43564</v>
      </c>
      <c r="T185" s="125">
        <f>SUM(T186:T228)</f>
        <v>0</v>
      </c>
      <c r="AR185" s="119" t="s">
        <v>87</v>
      </c>
      <c r="AT185" s="126" t="s">
        <v>78</v>
      </c>
      <c r="AU185" s="126" t="s">
        <v>87</v>
      </c>
      <c r="AY185" s="119" t="s">
        <v>136</v>
      </c>
      <c r="BK185" s="127">
        <f>SUM(BK186:BK228)</f>
        <v>0</v>
      </c>
    </row>
    <row r="186" spans="2:65" s="1" customFormat="1" ht="16.5" customHeight="1">
      <c r="B186" s="29"/>
      <c r="C186" s="130" t="s">
        <v>324</v>
      </c>
      <c r="D186" s="130" t="s">
        <v>138</v>
      </c>
      <c r="E186" s="131" t="s">
        <v>681</v>
      </c>
      <c r="F186" s="132" t="s">
        <v>682</v>
      </c>
      <c r="G186" s="133" t="s">
        <v>141</v>
      </c>
      <c r="H186" s="134">
        <v>1350</v>
      </c>
      <c r="I186" s="135"/>
      <c r="J186" s="136">
        <f>ROUND(I186*H186,2)</f>
        <v>0</v>
      </c>
      <c r="K186" s="137"/>
      <c r="L186" s="29"/>
      <c r="M186" s="138" t="s">
        <v>1</v>
      </c>
      <c r="N186" s="139" t="s">
        <v>44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142</v>
      </c>
      <c r="AT186" s="142" t="s">
        <v>138</v>
      </c>
      <c r="AU186" s="142" t="s">
        <v>89</v>
      </c>
      <c r="AY186" s="14" t="s">
        <v>136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4" t="s">
        <v>87</v>
      </c>
      <c r="BK186" s="143">
        <f>ROUND(I186*H186,2)</f>
        <v>0</v>
      </c>
      <c r="BL186" s="14" t="s">
        <v>142</v>
      </c>
      <c r="BM186" s="142" t="s">
        <v>683</v>
      </c>
    </row>
    <row r="187" spans="2:47" s="1" customFormat="1" ht="48.75">
      <c r="B187" s="29"/>
      <c r="D187" s="145" t="s">
        <v>279</v>
      </c>
      <c r="F187" s="163" t="s">
        <v>684</v>
      </c>
      <c r="I187" s="164"/>
      <c r="L187" s="29"/>
      <c r="M187" s="165"/>
      <c r="T187" s="53"/>
      <c r="AT187" s="14" t="s">
        <v>279</v>
      </c>
      <c r="AU187" s="14" t="s">
        <v>89</v>
      </c>
    </row>
    <row r="188" spans="2:65" s="1" customFormat="1" ht="24.2" customHeight="1">
      <c r="B188" s="29"/>
      <c r="C188" s="130" t="s">
        <v>328</v>
      </c>
      <c r="D188" s="130" t="s">
        <v>138</v>
      </c>
      <c r="E188" s="131" t="s">
        <v>276</v>
      </c>
      <c r="F188" s="132" t="s">
        <v>277</v>
      </c>
      <c r="G188" s="133" t="s">
        <v>141</v>
      </c>
      <c r="H188" s="134">
        <v>1958</v>
      </c>
      <c r="I188" s="135"/>
      <c r="J188" s="136">
        <f>ROUND(I188*H188,2)</f>
        <v>0</v>
      </c>
      <c r="K188" s="137"/>
      <c r="L188" s="29"/>
      <c r="M188" s="138" t="s">
        <v>1</v>
      </c>
      <c r="N188" s="139" t="s">
        <v>44</v>
      </c>
      <c r="P188" s="140">
        <f>O188*H188</f>
        <v>0</v>
      </c>
      <c r="Q188" s="140">
        <v>0.345</v>
      </c>
      <c r="R188" s="140">
        <f>Q188*H188</f>
        <v>675.51</v>
      </c>
      <c r="S188" s="140">
        <v>0</v>
      </c>
      <c r="T188" s="141">
        <f>S188*H188</f>
        <v>0</v>
      </c>
      <c r="AR188" s="142" t="s">
        <v>142</v>
      </c>
      <c r="AT188" s="142" t="s">
        <v>138</v>
      </c>
      <c r="AU188" s="142" t="s">
        <v>89</v>
      </c>
      <c r="AY188" s="14" t="s">
        <v>136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4" t="s">
        <v>87</v>
      </c>
      <c r="BK188" s="143">
        <f>ROUND(I188*H188,2)</f>
        <v>0</v>
      </c>
      <c r="BL188" s="14" t="s">
        <v>142</v>
      </c>
      <c r="BM188" s="142" t="s">
        <v>278</v>
      </c>
    </row>
    <row r="189" spans="2:47" s="1" customFormat="1" ht="19.5">
      <c r="B189" s="29"/>
      <c r="D189" s="145" t="s">
        <v>279</v>
      </c>
      <c r="F189" s="163" t="s">
        <v>280</v>
      </c>
      <c r="I189" s="164"/>
      <c r="L189" s="29"/>
      <c r="M189" s="165"/>
      <c r="T189" s="53"/>
      <c r="AT189" s="14" t="s">
        <v>279</v>
      </c>
      <c r="AU189" s="14" t="s">
        <v>89</v>
      </c>
    </row>
    <row r="190" spans="2:51" s="12" customFormat="1" ht="11.25">
      <c r="B190" s="144"/>
      <c r="D190" s="145" t="s">
        <v>171</v>
      </c>
      <c r="E190" s="146" t="s">
        <v>1</v>
      </c>
      <c r="F190" s="147" t="s">
        <v>685</v>
      </c>
      <c r="H190" s="148">
        <v>1958</v>
      </c>
      <c r="I190" s="149"/>
      <c r="L190" s="144"/>
      <c r="M190" s="150"/>
      <c r="T190" s="151"/>
      <c r="AT190" s="146" t="s">
        <v>171</v>
      </c>
      <c r="AU190" s="146" t="s">
        <v>89</v>
      </c>
      <c r="AV190" s="12" t="s">
        <v>89</v>
      </c>
      <c r="AW190" s="12" t="s">
        <v>36</v>
      </c>
      <c r="AX190" s="12" t="s">
        <v>87</v>
      </c>
      <c r="AY190" s="146" t="s">
        <v>136</v>
      </c>
    </row>
    <row r="191" spans="2:65" s="1" customFormat="1" ht="24.2" customHeight="1">
      <c r="B191" s="29"/>
      <c r="C191" s="130" t="s">
        <v>332</v>
      </c>
      <c r="D191" s="130" t="s">
        <v>138</v>
      </c>
      <c r="E191" s="131" t="s">
        <v>283</v>
      </c>
      <c r="F191" s="132" t="s">
        <v>284</v>
      </c>
      <c r="G191" s="133" t="s">
        <v>141</v>
      </c>
      <c r="H191" s="134">
        <v>824</v>
      </c>
      <c r="I191" s="135"/>
      <c r="J191" s="136">
        <f>ROUND(I191*H191,2)</f>
        <v>0</v>
      </c>
      <c r="K191" s="137"/>
      <c r="L191" s="29"/>
      <c r="M191" s="138" t="s">
        <v>1</v>
      </c>
      <c r="N191" s="139" t="s">
        <v>44</v>
      </c>
      <c r="P191" s="140">
        <f>O191*H191</f>
        <v>0</v>
      </c>
      <c r="Q191" s="140">
        <v>0.575</v>
      </c>
      <c r="R191" s="140">
        <f>Q191*H191</f>
        <v>473.79999999999995</v>
      </c>
      <c r="S191" s="140">
        <v>0</v>
      </c>
      <c r="T191" s="141">
        <f>S191*H191</f>
        <v>0</v>
      </c>
      <c r="AR191" s="142" t="s">
        <v>142</v>
      </c>
      <c r="AT191" s="142" t="s">
        <v>138</v>
      </c>
      <c r="AU191" s="142" t="s">
        <v>89</v>
      </c>
      <c r="AY191" s="14" t="s">
        <v>136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4" t="s">
        <v>87</v>
      </c>
      <c r="BK191" s="143">
        <f>ROUND(I191*H191,2)</f>
        <v>0</v>
      </c>
      <c r="BL191" s="14" t="s">
        <v>142</v>
      </c>
      <c r="BM191" s="142" t="s">
        <v>285</v>
      </c>
    </row>
    <row r="192" spans="2:47" s="1" customFormat="1" ht="19.5">
      <c r="B192" s="29"/>
      <c r="D192" s="145" t="s">
        <v>279</v>
      </c>
      <c r="F192" s="163" t="s">
        <v>286</v>
      </c>
      <c r="I192" s="164"/>
      <c r="L192" s="29"/>
      <c r="M192" s="165"/>
      <c r="T192" s="53"/>
      <c r="AT192" s="14" t="s">
        <v>279</v>
      </c>
      <c r="AU192" s="14" t="s">
        <v>89</v>
      </c>
    </row>
    <row r="193" spans="2:51" s="12" customFormat="1" ht="11.25">
      <c r="B193" s="144"/>
      <c r="D193" s="145" t="s">
        <v>171</v>
      </c>
      <c r="E193" s="146" t="s">
        <v>1</v>
      </c>
      <c r="F193" s="147" t="s">
        <v>686</v>
      </c>
      <c r="H193" s="148">
        <v>824</v>
      </c>
      <c r="I193" s="149"/>
      <c r="L193" s="144"/>
      <c r="M193" s="150"/>
      <c r="T193" s="151"/>
      <c r="AT193" s="146" t="s">
        <v>171</v>
      </c>
      <c r="AU193" s="146" t="s">
        <v>89</v>
      </c>
      <c r="AV193" s="12" t="s">
        <v>89</v>
      </c>
      <c r="AW193" s="12" t="s">
        <v>36</v>
      </c>
      <c r="AX193" s="12" t="s">
        <v>87</v>
      </c>
      <c r="AY193" s="146" t="s">
        <v>136</v>
      </c>
    </row>
    <row r="194" spans="2:65" s="1" customFormat="1" ht="21.75" customHeight="1">
      <c r="B194" s="29"/>
      <c r="C194" s="130" t="s">
        <v>337</v>
      </c>
      <c r="D194" s="130" t="s">
        <v>138</v>
      </c>
      <c r="E194" s="131" t="s">
        <v>687</v>
      </c>
      <c r="F194" s="132" t="s">
        <v>688</v>
      </c>
      <c r="G194" s="133" t="s">
        <v>141</v>
      </c>
      <c r="H194" s="134">
        <v>30</v>
      </c>
      <c r="I194" s="135"/>
      <c r="J194" s="136">
        <f>ROUND(I194*H194,2)</f>
        <v>0</v>
      </c>
      <c r="K194" s="137"/>
      <c r="L194" s="29"/>
      <c r="M194" s="138" t="s">
        <v>1</v>
      </c>
      <c r="N194" s="139" t="s">
        <v>44</v>
      </c>
      <c r="P194" s="140">
        <f>O194*H194</f>
        <v>0</v>
      </c>
      <c r="Q194" s="140">
        <v>0.144</v>
      </c>
      <c r="R194" s="140">
        <f>Q194*H194</f>
        <v>4.319999999999999</v>
      </c>
      <c r="S194" s="140">
        <v>0</v>
      </c>
      <c r="T194" s="141">
        <f>S194*H194</f>
        <v>0</v>
      </c>
      <c r="AR194" s="142" t="s">
        <v>142</v>
      </c>
      <c r="AT194" s="142" t="s">
        <v>138</v>
      </c>
      <c r="AU194" s="142" t="s">
        <v>89</v>
      </c>
      <c r="AY194" s="14" t="s">
        <v>136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4" t="s">
        <v>87</v>
      </c>
      <c r="BK194" s="143">
        <f>ROUND(I194*H194,2)</f>
        <v>0</v>
      </c>
      <c r="BL194" s="14" t="s">
        <v>142</v>
      </c>
      <c r="BM194" s="142" t="s">
        <v>689</v>
      </c>
    </row>
    <row r="195" spans="2:47" s="1" customFormat="1" ht="19.5">
      <c r="B195" s="29"/>
      <c r="D195" s="145" t="s">
        <v>279</v>
      </c>
      <c r="F195" s="163" t="s">
        <v>690</v>
      </c>
      <c r="I195" s="164"/>
      <c r="L195" s="29"/>
      <c r="M195" s="165"/>
      <c r="T195" s="53"/>
      <c r="AT195" s="14" t="s">
        <v>279</v>
      </c>
      <c r="AU195" s="14" t="s">
        <v>89</v>
      </c>
    </row>
    <row r="196" spans="2:65" s="1" customFormat="1" ht="33" customHeight="1">
      <c r="B196" s="29"/>
      <c r="C196" s="130" t="s">
        <v>342</v>
      </c>
      <c r="D196" s="130" t="s">
        <v>138</v>
      </c>
      <c r="E196" s="131" t="s">
        <v>289</v>
      </c>
      <c r="F196" s="132" t="s">
        <v>290</v>
      </c>
      <c r="G196" s="133" t="s">
        <v>141</v>
      </c>
      <c r="H196" s="134">
        <v>930</v>
      </c>
      <c r="I196" s="135"/>
      <c r="J196" s="136">
        <f>ROUND(I196*H196,2)</f>
        <v>0</v>
      </c>
      <c r="K196" s="137"/>
      <c r="L196" s="29"/>
      <c r="M196" s="138" t="s">
        <v>1</v>
      </c>
      <c r="N196" s="139" t="s">
        <v>44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142</v>
      </c>
      <c r="AT196" s="142" t="s">
        <v>138</v>
      </c>
      <c r="AU196" s="142" t="s">
        <v>89</v>
      </c>
      <c r="AY196" s="14" t="s">
        <v>136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4" t="s">
        <v>87</v>
      </c>
      <c r="BK196" s="143">
        <f>ROUND(I196*H196,2)</f>
        <v>0</v>
      </c>
      <c r="BL196" s="14" t="s">
        <v>142</v>
      </c>
      <c r="BM196" s="142" t="s">
        <v>291</v>
      </c>
    </row>
    <row r="197" spans="2:47" s="1" customFormat="1" ht="19.5">
      <c r="B197" s="29"/>
      <c r="D197" s="145" t="s">
        <v>279</v>
      </c>
      <c r="F197" s="163" t="s">
        <v>292</v>
      </c>
      <c r="I197" s="164"/>
      <c r="L197" s="29"/>
      <c r="M197" s="165"/>
      <c r="T197" s="53"/>
      <c r="AT197" s="14" t="s">
        <v>279</v>
      </c>
      <c r="AU197" s="14" t="s">
        <v>89</v>
      </c>
    </row>
    <row r="198" spans="2:65" s="1" customFormat="1" ht="33" customHeight="1">
      <c r="B198" s="29"/>
      <c r="C198" s="130" t="s">
        <v>347</v>
      </c>
      <c r="D198" s="130" t="s">
        <v>138</v>
      </c>
      <c r="E198" s="131" t="s">
        <v>295</v>
      </c>
      <c r="F198" s="132" t="s">
        <v>296</v>
      </c>
      <c r="G198" s="133" t="s">
        <v>141</v>
      </c>
      <c r="H198" s="134">
        <v>930</v>
      </c>
      <c r="I198" s="135"/>
      <c r="J198" s="136">
        <f>ROUND(I198*H198,2)</f>
        <v>0</v>
      </c>
      <c r="K198" s="137"/>
      <c r="L198" s="29"/>
      <c r="M198" s="138" t="s">
        <v>1</v>
      </c>
      <c r="N198" s="139" t="s">
        <v>44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142</v>
      </c>
      <c r="AT198" s="142" t="s">
        <v>138</v>
      </c>
      <c r="AU198" s="142" t="s">
        <v>89</v>
      </c>
      <c r="AY198" s="14" t="s">
        <v>136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4" t="s">
        <v>87</v>
      </c>
      <c r="BK198" s="143">
        <f>ROUND(I198*H198,2)</f>
        <v>0</v>
      </c>
      <c r="BL198" s="14" t="s">
        <v>142</v>
      </c>
      <c r="BM198" s="142" t="s">
        <v>297</v>
      </c>
    </row>
    <row r="199" spans="2:47" s="1" customFormat="1" ht="19.5">
      <c r="B199" s="29"/>
      <c r="D199" s="145" t="s">
        <v>279</v>
      </c>
      <c r="F199" s="163" t="s">
        <v>292</v>
      </c>
      <c r="I199" s="164"/>
      <c r="L199" s="29"/>
      <c r="M199" s="165"/>
      <c r="T199" s="53"/>
      <c r="AT199" s="14" t="s">
        <v>279</v>
      </c>
      <c r="AU199" s="14" t="s">
        <v>89</v>
      </c>
    </row>
    <row r="200" spans="2:65" s="1" customFormat="1" ht="21.75" customHeight="1">
      <c r="B200" s="29"/>
      <c r="C200" s="130" t="s">
        <v>352</v>
      </c>
      <c r="D200" s="130" t="s">
        <v>138</v>
      </c>
      <c r="E200" s="131" t="s">
        <v>299</v>
      </c>
      <c r="F200" s="132" t="s">
        <v>300</v>
      </c>
      <c r="G200" s="133" t="s">
        <v>141</v>
      </c>
      <c r="H200" s="134">
        <v>930</v>
      </c>
      <c r="I200" s="135"/>
      <c r="J200" s="136">
        <f>ROUND(I200*H200,2)</f>
        <v>0</v>
      </c>
      <c r="K200" s="137"/>
      <c r="L200" s="29"/>
      <c r="M200" s="138" t="s">
        <v>1</v>
      </c>
      <c r="N200" s="139" t="s">
        <v>44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142</v>
      </c>
      <c r="AT200" s="142" t="s">
        <v>138</v>
      </c>
      <c r="AU200" s="142" t="s">
        <v>89</v>
      </c>
      <c r="AY200" s="14" t="s">
        <v>136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4" t="s">
        <v>87</v>
      </c>
      <c r="BK200" s="143">
        <f>ROUND(I200*H200,2)</f>
        <v>0</v>
      </c>
      <c r="BL200" s="14" t="s">
        <v>142</v>
      </c>
      <c r="BM200" s="142" t="s">
        <v>301</v>
      </c>
    </row>
    <row r="201" spans="2:47" s="1" customFormat="1" ht="19.5">
      <c r="B201" s="29"/>
      <c r="D201" s="145" t="s">
        <v>279</v>
      </c>
      <c r="F201" s="163" t="s">
        <v>292</v>
      </c>
      <c r="I201" s="164"/>
      <c r="L201" s="29"/>
      <c r="M201" s="165"/>
      <c r="T201" s="53"/>
      <c r="AT201" s="14" t="s">
        <v>279</v>
      </c>
      <c r="AU201" s="14" t="s">
        <v>89</v>
      </c>
    </row>
    <row r="202" spans="2:65" s="1" customFormat="1" ht="24.2" customHeight="1">
      <c r="B202" s="29"/>
      <c r="C202" s="130" t="s">
        <v>356</v>
      </c>
      <c r="D202" s="130" t="s">
        <v>138</v>
      </c>
      <c r="E202" s="131" t="s">
        <v>303</v>
      </c>
      <c r="F202" s="132" t="s">
        <v>304</v>
      </c>
      <c r="G202" s="133" t="s">
        <v>141</v>
      </c>
      <c r="H202" s="134">
        <v>960</v>
      </c>
      <c r="I202" s="135"/>
      <c r="J202" s="136">
        <f>ROUND(I202*H202,2)</f>
        <v>0</v>
      </c>
      <c r="K202" s="137"/>
      <c r="L202" s="29"/>
      <c r="M202" s="138" t="s">
        <v>1</v>
      </c>
      <c r="N202" s="139" t="s">
        <v>44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142</v>
      </c>
      <c r="AT202" s="142" t="s">
        <v>138</v>
      </c>
      <c r="AU202" s="142" t="s">
        <v>89</v>
      </c>
      <c r="AY202" s="14" t="s">
        <v>136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4" t="s">
        <v>87</v>
      </c>
      <c r="BK202" s="143">
        <f>ROUND(I202*H202,2)</f>
        <v>0</v>
      </c>
      <c r="BL202" s="14" t="s">
        <v>142</v>
      </c>
      <c r="BM202" s="142" t="s">
        <v>305</v>
      </c>
    </row>
    <row r="203" spans="2:47" s="1" customFormat="1" ht="19.5">
      <c r="B203" s="29"/>
      <c r="D203" s="145" t="s">
        <v>279</v>
      </c>
      <c r="F203" s="163" t="s">
        <v>691</v>
      </c>
      <c r="I203" s="164"/>
      <c r="L203" s="29"/>
      <c r="M203" s="165"/>
      <c r="T203" s="53"/>
      <c r="AT203" s="14" t="s">
        <v>279</v>
      </c>
      <c r="AU203" s="14" t="s">
        <v>89</v>
      </c>
    </row>
    <row r="204" spans="2:51" s="12" customFormat="1" ht="11.25">
      <c r="B204" s="144"/>
      <c r="D204" s="145" t="s">
        <v>171</v>
      </c>
      <c r="E204" s="146" t="s">
        <v>1</v>
      </c>
      <c r="F204" s="147" t="s">
        <v>692</v>
      </c>
      <c r="H204" s="148">
        <v>960</v>
      </c>
      <c r="I204" s="149"/>
      <c r="L204" s="144"/>
      <c r="M204" s="150"/>
      <c r="T204" s="151"/>
      <c r="AT204" s="146" t="s">
        <v>171</v>
      </c>
      <c r="AU204" s="146" t="s">
        <v>89</v>
      </c>
      <c r="AV204" s="12" t="s">
        <v>89</v>
      </c>
      <c r="AW204" s="12" t="s">
        <v>36</v>
      </c>
      <c r="AX204" s="12" t="s">
        <v>87</v>
      </c>
      <c r="AY204" s="146" t="s">
        <v>136</v>
      </c>
    </row>
    <row r="205" spans="2:65" s="1" customFormat="1" ht="24.2" customHeight="1">
      <c r="B205" s="29"/>
      <c r="C205" s="130" t="s">
        <v>361</v>
      </c>
      <c r="D205" s="130" t="s">
        <v>138</v>
      </c>
      <c r="E205" s="131" t="s">
        <v>693</v>
      </c>
      <c r="F205" s="132" t="s">
        <v>694</v>
      </c>
      <c r="G205" s="133" t="s">
        <v>141</v>
      </c>
      <c r="H205" s="134">
        <v>30</v>
      </c>
      <c r="I205" s="135"/>
      <c r="J205" s="136">
        <f>ROUND(I205*H205,2)</f>
        <v>0</v>
      </c>
      <c r="K205" s="137"/>
      <c r="L205" s="29"/>
      <c r="M205" s="138" t="s">
        <v>1</v>
      </c>
      <c r="N205" s="139" t="s">
        <v>44</v>
      </c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142</v>
      </c>
      <c r="AT205" s="142" t="s">
        <v>138</v>
      </c>
      <c r="AU205" s="142" t="s">
        <v>89</v>
      </c>
      <c r="AY205" s="14" t="s">
        <v>136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4" t="s">
        <v>87</v>
      </c>
      <c r="BK205" s="143">
        <f>ROUND(I205*H205,2)</f>
        <v>0</v>
      </c>
      <c r="BL205" s="14" t="s">
        <v>142</v>
      </c>
      <c r="BM205" s="142" t="s">
        <v>695</v>
      </c>
    </row>
    <row r="206" spans="2:47" s="1" customFormat="1" ht="19.5">
      <c r="B206" s="29"/>
      <c r="D206" s="145" t="s">
        <v>279</v>
      </c>
      <c r="F206" s="163" t="s">
        <v>690</v>
      </c>
      <c r="I206" s="164"/>
      <c r="L206" s="29"/>
      <c r="M206" s="165"/>
      <c r="T206" s="53"/>
      <c r="AT206" s="14" t="s">
        <v>279</v>
      </c>
      <c r="AU206" s="14" t="s">
        <v>89</v>
      </c>
    </row>
    <row r="207" spans="2:65" s="1" customFormat="1" ht="33" customHeight="1">
      <c r="B207" s="29"/>
      <c r="C207" s="130" t="s">
        <v>365</v>
      </c>
      <c r="D207" s="130" t="s">
        <v>138</v>
      </c>
      <c r="E207" s="131" t="s">
        <v>696</v>
      </c>
      <c r="F207" s="132" t="s">
        <v>697</v>
      </c>
      <c r="G207" s="133" t="s">
        <v>141</v>
      </c>
      <c r="H207" s="134">
        <v>66</v>
      </c>
      <c r="I207" s="135"/>
      <c r="J207" s="136">
        <f>ROUND(I207*H207,2)</f>
        <v>0</v>
      </c>
      <c r="K207" s="137"/>
      <c r="L207" s="29"/>
      <c r="M207" s="138" t="s">
        <v>1</v>
      </c>
      <c r="N207" s="139" t="s">
        <v>44</v>
      </c>
      <c r="P207" s="140">
        <f>O207*H207</f>
        <v>0</v>
      </c>
      <c r="Q207" s="140">
        <v>0.0835</v>
      </c>
      <c r="R207" s="140">
        <f>Q207*H207</f>
        <v>5.511</v>
      </c>
      <c r="S207" s="140">
        <v>0</v>
      </c>
      <c r="T207" s="141">
        <f>S207*H207</f>
        <v>0</v>
      </c>
      <c r="AR207" s="142" t="s">
        <v>142</v>
      </c>
      <c r="AT207" s="142" t="s">
        <v>138</v>
      </c>
      <c r="AU207" s="142" t="s">
        <v>89</v>
      </c>
      <c r="AY207" s="14" t="s">
        <v>136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4" t="s">
        <v>87</v>
      </c>
      <c r="BK207" s="143">
        <f>ROUND(I207*H207,2)</f>
        <v>0</v>
      </c>
      <c r="BL207" s="14" t="s">
        <v>142</v>
      </c>
      <c r="BM207" s="142" t="s">
        <v>698</v>
      </c>
    </row>
    <row r="208" spans="2:47" s="1" customFormat="1" ht="19.5">
      <c r="B208" s="29"/>
      <c r="D208" s="145" t="s">
        <v>279</v>
      </c>
      <c r="F208" s="163" t="s">
        <v>310</v>
      </c>
      <c r="I208" s="164"/>
      <c r="L208" s="29"/>
      <c r="M208" s="165"/>
      <c r="T208" s="53"/>
      <c r="AT208" s="14" t="s">
        <v>279</v>
      </c>
      <c r="AU208" s="14" t="s">
        <v>89</v>
      </c>
    </row>
    <row r="209" spans="2:65" s="1" customFormat="1" ht="16.5" customHeight="1">
      <c r="B209" s="29"/>
      <c r="C209" s="152" t="s">
        <v>369</v>
      </c>
      <c r="D209" s="152" t="s">
        <v>240</v>
      </c>
      <c r="E209" s="153" t="s">
        <v>312</v>
      </c>
      <c r="F209" s="154" t="s">
        <v>313</v>
      </c>
      <c r="G209" s="155" t="s">
        <v>254</v>
      </c>
      <c r="H209" s="156">
        <v>11</v>
      </c>
      <c r="I209" s="157"/>
      <c r="J209" s="158">
        <f>ROUND(I209*H209,2)</f>
        <v>0</v>
      </c>
      <c r="K209" s="159"/>
      <c r="L209" s="160"/>
      <c r="M209" s="161" t="s">
        <v>1</v>
      </c>
      <c r="N209" s="162" t="s">
        <v>44</v>
      </c>
      <c r="P209" s="140">
        <f>O209*H209</f>
        <v>0</v>
      </c>
      <c r="Q209" s="140">
        <v>2.115</v>
      </c>
      <c r="R209" s="140">
        <f>Q209*H209</f>
        <v>23.265</v>
      </c>
      <c r="S209" s="140">
        <v>0</v>
      </c>
      <c r="T209" s="141">
        <f>S209*H209</f>
        <v>0</v>
      </c>
      <c r="AR209" s="142" t="s">
        <v>166</v>
      </c>
      <c r="AT209" s="142" t="s">
        <v>240</v>
      </c>
      <c r="AU209" s="142" t="s">
        <v>89</v>
      </c>
      <c r="AY209" s="14" t="s">
        <v>136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4" t="s">
        <v>87</v>
      </c>
      <c r="BK209" s="143">
        <f>ROUND(I209*H209,2)</f>
        <v>0</v>
      </c>
      <c r="BL209" s="14" t="s">
        <v>142</v>
      </c>
      <c r="BM209" s="142" t="s">
        <v>699</v>
      </c>
    </row>
    <row r="210" spans="2:47" s="1" customFormat="1" ht="19.5">
      <c r="B210" s="29"/>
      <c r="D210" s="145" t="s">
        <v>279</v>
      </c>
      <c r="F210" s="163" t="s">
        <v>310</v>
      </c>
      <c r="I210" s="164"/>
      <c r="L210" s="29"/>
      <c r="M210" s="165"/>
      <c r="T210" s="53"/>
      <c r="AT210" s="14" t="s">
        <v>279</v>
      </c>
      <c r="AU210" s="14" t="s">
        <v>89</v>
      </c>
    </row>
    <row r="211" spans="2:65" s="1" customFormat="1" ht="33" customHeight="1">
      <c r="B211" s="29"/>
      <c r="C211" s="130" t="s">
        <v>375</v>
      </c>
      <c r="D211" s="130" t="s">
        <v>138</v>
      </c>
      <c r="E211" s="131" t="s">
        <v>316</v>
      </c>
      <c r="F211" s="132" t="s">
        <v>317</v>
      </c>
      <c r="G211" s="133" t="s">
        <v>141</v>
      </c>
      <c r="H211" s="134">
        <v>38</v>
      </c>
      <c r="I211" s="135"/>
      <c r="J211" s="136">
        <f>ROUND(I211*H211,2)</f>
        <v>0</v>
      </c>
      <c r="K211" s="137"/>
      <c r="L211" s="29"/>
      <c r="M211" s="138" t="s">
        <v>1</v>
      </c>
      <c r="N211" s="139" t="s">
        <v>44</v>
      </c>
      <c r="P211" s="140">
        <f>O211*H211</f>
        <v>0</v>
      </c>
      <c r="Q211" s="140">
        <v>0.08922</v>
      </c>
      <c r="R211" s="140">
        <f>Q211*H211</f>
        <v>3.39036</v>
      </c>
      <c r="S211" s="140">
        <v>0</v>
      </c>
      <c r="T211" s="141">
        <f>S211*H211</f>
        <v>0</v>
      </c>
      <c r="AR211" s="142" t="s">
        <v>142</v>
      </c>
      <c r="AT211" s="142" t="s">
        <v>138</v>
      </c>
      <c r="AU211" s="142" t="s">
        <v>89</v>
      </c>
      <c r="AY211" s="14" t="s">
        <v>136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4" t="s">
        <v>87</v>
      </c>
      <c r="BK211" s="143">
        <f>ROUND(I211*H211,2)</f>
        <v>0</v>
      </c>
      <c r="BL211" s="14" t="s">
        <v>142</v>
      </c>
      <c r="BM211" s="142" t="s">
        <v>318</v>
      </c>
    </row>
    <row r="212" spans="2:47" s="1" customFormat="1" ht="19.5">
      <c r="B212" s="29"/>
      <c r="D212" s="145" t="s">
        <v>279</v>
      </c>
      <c r="F212" s="163" t="s">
        <v>319</v>
      </c>
      <c r="I212" s="164"/>
      <c r="L212" s="29"/>
      <c r="M212" s="165"/>
      <c r="T212" s="53"/>
      <c r="AT212" s="14" t="s">
        <v>279</v>
      </c>
      <c r="AU212" s="14" t="s">
        <v>89</v>
      </c>
    </row>
    <row r="213" spans="2:65" s="1" customFormat="1" ht="21.75" customHeight="1">
      <c r="B213" s="29"/>
      <c r="C213" s="152" t="s">
        <v>379</v>
      </c>
      <c r="D213" s="152" t="s">
        <v>240</v>
      </c>
      <c r="E213" s="153" t="s">
        <v>321</v>
      </c>
      <c r="F213" s="154" t="s">
        <v>322</v>
      </c>
      <c r="G213" s="155" t="s">
        <v>141</v>
      </c>
      <c r="H213" s="156">
        <v>35</v>
      </c>
      <c r="I213" s="157"/>
      <c r="J213" s="158">
        <f>ROUND(I213*H213,2)</f>
        <v>0</v>
      </c>
      <c r="K213" s="159"/>
      <c r="L213" s="160"/>
      <c r="M213" s="161" t="s">
        <v>1</v>
      </c>
      <c r="N213" s="162" t="s">
        <v>44</v>
      </c>
      <c r="P213" s="140">
        <f>O213*H213</f>
        <v>0</v>
      </c>
      <c r="Q213" s="140">
        <v>0.131</v>
      </c>
      <c r="R213" s="140">
        <f>Q213*H213</f>
        <v>4.585</v>
      </c>
      <c r="S213" s="140">
        <v>0</v>
      </c>
      <c r="T213" s="141">
        <f>S213*H213</f>
        <v>0</v>
      </c>
      <c r="AR213" s="142" t="s">
        <v>166</v>
      </c>
      <c r="AT213" s="142" t="s">
        <v>240</v>
      </c>
      <c r="AU213" s="142" t="s">
        <v>89</v>
      </c>
      <c r="AY213" s="14" t="s">
        <v>136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4" t="s">
        <v>87</v>
      </c>
      <c r="BK213" s="143">
        <f>ROUND(I213*H213,2)</f>
        <v>0</v>
      </c>
      <c r="BL213" s="14" t="s">
        <v>142</v>
      </c>
      <c r="BM213" s="142" t="s">
        <v>323</v>
      </c>
    </row>
    <row r="214" spans="2:47" s="1" customFormat="1" ht="19.5">
      <c r="B214" s="29"/>
      <c r="D214" s="145" t="s">
        <v>279</v>
      </c>
      <c r="F214" s="163" t="s">
        <v>319</v>
      </c>
      <c r="I214" s="164"/>
      <c r="L214" s="29"/>
      <c r="M214" s="165"/>
      <c r="T214" s="53"/>
      <c r="AT214" s="14" t="s">
        <v>279</v>
      </c>
      <c r="AU214" s="14" t="s">
        <v>89</v>
      </c>
    </row>
    <row r="215" spans="2:65" s="1" customFormat="1" ht="24.2" customHeight="1">
      <c r="B215" s="29"/>
      <c r="C215" s="152" t="s">
        <v>383</v>
      </c>
      <c r="D215" s="152" t="s">
        <v>240</v>
      </c>
      <c r="E215" s="153" t="s">
        <v>325</v>
      </c>
      <c r="F215" s="154" t="s">
        <v>326</v>
      </c>
      <c r="G215" s="155" t="s">
        <v>141</v>
      </c>
      <c r="H215" s="156">
        <v>3</v>
      </c>
      <c r="I215" s="157"/>
      <c r="J215" s="158">
        <f>ROUND(I215*H215,2)</f>
        <v>0</v>
      </c>
      <c r="K215" s="159"/>
      <c r="L215" s="160"/>
      <c r="M215" s="161" t="s">
        <v>1</v>
      </c>
      <c r="N215" s="162" t="s">
        <v>44</v>
      </c>
      <c r="P215" s="140">
        <f>O215*H215</f>
        <v>0</v>
      </c>
      <c r="Q215" s="140">
        <v>0.131</v>
      </c>
      <c r="R215" s="140">
        <f>Q215*H215</f>
        <v>0.393</v>
      </c>
      <c r="S215" s="140">
        <v>0</v>
      </c>
      <c r="T215" s="141">
        <f>S215*H215</f>
        <v>0</v>
      </c>
      <c r="AR215" s="142" t="s">
        <v>166</v>
      </c>
      <c r="AT215" s="142" t="s">
        <v>240</v>
      </c>
      <c r="AU215" s="142" t="s">
        <v>89</v>
      </c>
      <c r="AY215" s="14" t="s">
        <v>136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4" t="s">
        <v>87</v>
      </c>
      <c r="BK215" s="143">
        <f>ROUND(I215*H215,2)</f>
        <v>0</v>
      </c>
      <c r="BL215" s="14" t="s">
        <v>142</v>
      </c>
      <c r="BM215" s="142" t="s">
        <v>327</v>
      </c>
    </row>
    <row r="216" spans="2:47" s="1" customFormat="1" ht="19.5">
      <c r="B216" s="29"/>
      <c r="D216" s="145" t="s">
        <v>279</v>
      </c>
      <c r="F216" s="163" t="s">
        <v>319</v>
      </c>
      <c r="I216" s="164"/>
      <c r="L216" s="29"/>
      <c r="M216" s="165"/>
      <c r="T216" s="53"/>
      <c r="AT216" s="14" t="s">
        <v>279</v>
      </c>
      <c r="AU216" s="14" t="s">
        <v>89</v>
      </c>
    </row>
    <row r="217" spans="2:65" s="1" customFormat="1" ht="24.2" customHeight="1">
      <c r="B217" s="29"/>
      <c r="C217" s="130" t="s">
        <v>387</v>
      </c>
      <c r="D217" s="130" t="s">
        <v>138</v>
      </c>
      <c r="E217" s="131" t="s">
        <v>329</v>
      </c>
      <c r="F217" s="132" t="s">
        <v>330</v>
      </c>
      <c r="G217" s="133" t="s">
        <v>141</v>
      </c>
      <c r="H217" s="134">
        <v>344</v>
      </c>
      <c r="I217" s="135"/>
      <c r="J217" s="136">
        <f>ROUND(I217*H217,2)</f>
        <v>0</v>
      </c>
      <c r="K217" s="137"/>
      <c r="L217" s="29"/>
      <c r="M217" s="138" t="s">
        <v>1</v>
      </c>
      <c r="N217" s="139" t="s">
        <v>44</v>
      </c>
      <c r="P217" s="140">
        <f>O217*H217</f>
        <v>0</v>
      </c>
      <c r="Q217" s="140">
        <v>0.11162</v>
      </c>
      <c r="R217" s="140">
        <f>Q217*H217</f>
        <v>38.39728</v>
      </c>
      <c r="S217" s="140">
        <v>0</v>
      </c>
      <c r="T217" s="141">
        <f>S217*H217</f>
        <v>0</v>
      </c>
      <c r="AR217" s="142" t="s">
        <v>142</v>
      </c>
      <c r="AT217" s="142" t="s">
        <v>138</v>
      </c>
      <c r="AU217" s="142" t="s">
        <v>89</v>
      </c>
      <c r="AY217" s="14" t="s">
        <v>136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4" t="s">
        <v>87</v>
      </c>
      <c r="BK217" s="143">
        <f>ROUND(I217*H217,2)</f>
        <v>0</v>
      </c>
      <c r="BL217" s="14" t="s">
        <v>142</v>
      </c>
      <c r="BM217" s="142" t="s">
        <v>331</v>
      </c>
    </row>
    <row r="218" spans="2:47" s="1" customFormat="1" ht="19.5">
      <c r="B218" s="29"/>
      <c r="D218" s="145" t="s">
        <v>279</v>
      </c>
      <c r="F218" s="163" t="s">
        <v>286</v>
      </c>
      <c r="I218" s="164"/>
      <c r="L218" s="29"/>
      <c r="M218" s="165"/>
      <c r="T218" s="53"/>
      <c r="AT218" s="14" t="s">
        <v>279</v>
      </c>
      <c r="AU218" s="14" t="s">
        <v>89</v>
      </c>
    </row>
    <row r="219" spans="2:65" s="1" customFormat="1" ht="21.75" customHeight="1">
      <c r="B219" s="29"/>
      <c r="C219" s="152" t="s">
        <v>391</v>
      </c>
      <c r="D219" s="152" t="s">
        <v>240</v>
      </c>
      <c r="E219" s="153" t="s">
        <v>333</v>
      </c>
      <c r="F219" s="154" t="s">
        <v>334</v>
      </c>
      <c r="G219" s="155" t="s">
        <v>141</v>
      </c>
      <c r="H219" s="156">
        <v>280</v>
      </c>
      <c r="I219" s="157"/>
      <c r="J219" s="158">
        <f>ROUND(I219*H219,2)</f>
        <v>0</v>
      </c>
      <c r="K219" s="159"/>
      <c r="L219" s="160"/>
      <c r="M219" s="161" t="s">
        <v>1</v>
      </c>
      <c r="N219" s="162" t="s">
        <v>44</v>
      </c>
      <c r="P219" s="140">
        <f>O219*H219</f>
        <v>0</v>
      </c>
      <c r="Q219" s="140">
        <v>0.15</v>
      </c>
      <c r="R219" s="140">
        <f>Q219*H219</f>
        <v>42</v>
      </c>
      <c r="S219" s="140">
        <v>0</v>
      </c>
      <c r="T219" s="141">
        <f>S219*H219</f>
        <v>0</v>
      </c>
      <c r="AR219" s="142" t="s">
        <v>166</v>
      </c>
      <c r="AT219" s="142" t="s">
        <v>240</v>
      </c>
      <c r="AU219" s="142" t="s">
        <v>89</v>
      </c>
      <c r="AY219" s="14" t="s">
        <v>136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4" t="s">
        <v>87</v>
      </c>
      <c r="BK219" s="143">
        <f>ROUND(I219*H219,2)</f>
        <v>0</v>
      </c>
      <c r="BL219" s="14" t="s">
        <v>142</v>
      </c>
      <c r="BM219" s="142" t="s">
        <v>335</v>
      </c>
    </row>
    <row r="220" spans="2:47" s="1" customFormat="1" ht="19.5">
      <c r="B220" s="29"/>
      <c r="D220" s="145" t="s">
        <v>279</v>
      </c>
      <c r="F220" s="163" t="s">
        <v>336</v>
      </c>
      <c r="I220" s="164"/>
      <c r="L220" s="29"/>
      <c r="M220" s="165"/>
      <c r="T220" s="53"/>
      <c r="AT220" s="14" t="s">
        <v>279</v>
      </c>
      <c r="AU220" s="14" t="s">
        <v>89</v>
      </c>
    </row>
    <row r="221" spans="2:65" s="1" customFormat="1" ht="21.75" customHeight="1">
      <c r="B221" s="29"/>
      <c r="C221" s="152" t="s">
        <v>395</v>
      </c>
      <c r="D221" s="152" t="s">
        <v>240</v>
      </c>
      <c r="E221" s="153" t="s">
        <v>338</v>
      </c>
      <c r="F221" s="154" t="s">
        <v>339</v>
      </c>
      <c r="G221" s="155" t="s">
        <v>141</v>
      </c>
      <c r="H221" s="156">
        <v>60</v>
      </c>
      <c r="I221" s="157"/>
      <c r="J221" s="158">
        <f>ROUND(I221*H221,2)</f>
        <v>0</v>
      </c>
      <c r="K221" s="159"/>
      <c r="L221" s="160"/>
      <c r="M221" s="161" t="s">
        <v>1</v>
      </c>
      <c r="N221" s="162" t="s">
        <v>44</v>
      </c>
      <c r="P221" s="140">
        <f>O221*H221</f>
        <v>0</v>
      </c>
      <c r="Q221" s="140">
        <v>0.176</v>
      </c>
      <c r="R221" s="140">
        <f>Q221*H221</f>
        <v>10.559999999999999</v>
      </c>
      <c r="S221" s="140">
        <v>0</v>
      </c>
      <c r="T221" s="141">
        <f>S221*H221</f>
        <v>0</v>
      </c>
      <c r="AR221" s="142" t="s">
        <v>166</v>
      </c>
      <c r="AT221" s="142" t="s">
        <v>240</v>
      </c>
      <c r="AU221" s="142" t="s">
        <v>89</v>
      </c>
      <c r="AY221" s="14" t="s">
        <v>136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4" t="s">
        <v>87</v>
      </c>
      <c r="BK221" s="143">
        <f>ROUND(I221*H221,2)</f>
        <v>0</v>
      </c>
      <c r="BL221" s="14" t="s">
        <v>142</v>
      </c>
      <c r="BM221" s="142" t="s">
        <v>340</v>
      </c>
    </row>
    <row r="222" spans="2:47" s="1" customFormat="1" ht="29.25">
      <c r="B222" s="29"/>
      <c r="D222" s="145" t="s">
        <v>279</v>
      </c>
      <c r="F222" s="163" t="s">
        <v>341</v>
      </c>
      <c r="I222" s="164"/>
      <c r="L222" s="29"/>
      <c r="M222" s="165"/>
      <c r="T222" s="53"/>
      <c r="AT222" s="14" t="s">
        <v>279</v>
      </c>
      <c r="AU222" s="14" t="s">
        <v>89</v>
      </c>
    </row>
    <row r="223" spans="2:65" s="1" customFormat="1" ht="21.75" customHeight="1">
      <c r="B223" s="29"/>
      <c r="C223" s="152" t="s">
        <v>399</v>
      </c>
      <c r="D223" s="152" t="s">
        <v>240</v>
      </c>
      <c r="E223" s="153" t="s">
        <v>343</v>
      </c>
      <c r="F223" s="154" t="s">
        <v>344</v>
      </c>
      <c r="G223" s="155" t="s">
        <v>141</v>
      </c>
      <c r="H223" s="156">
        <v>4</v>
      </c>
      <c r="I223" s="157"/>
      <c r="J223" s="158">
        <f>ROUND(I223*H223,2)</f>
        <v>0</v>
      </c>
      <c r="K223" s="159"/>
      <c r="L223" s="160"/>
      <c r="M223" s="161" t="s">
        <v>1</v>
      </c>
      <c r="N223" s="162" t="s">
        <v>44</v>
      </c>
      <c r="P223" s="140">
        <f>O223*H223</f>
        <v>0</v>
      </c>
      <c r="Q223" s="140">
        <v>0.176</v>
      </c>
      <c r="R223" s="140">
        <f>Q223*H223</f>
        <v>0.704</v>
      </c>
      <c r="S223" s="140">
        <v>0</v>
      </c>
      <c r="T223" s="141">
        <f>S223*H223</f>
        <v>0</v>
      </c>
      <c r="AR223" s="142" t="s">
        <v>166</v>
      </c>
      <c r="AT223" s="142" t="s">
        <v>240</v>
      </c>
      <c r="AU223" s="142" t="s">
        <v>89</v>
      </c>
      <c r="AY223" s="14" t="s">
        <v>136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4" t="s">
        <v>87</v>
      </c>
      <c r="BK223" s="143">
        <f>ROUND(I223*H223,2)</f>
        <v>0</v>
      </c>
      <c r="BL223" s="14" t="s">
        <v>142</v>
      </c>
      <c r="BM223" s="142" t="s">
        <v>345</v>
      </c>
    </row>
    <row r="224" spans="2:47" s="1" customFormat="1" ht="19.5">
      <c r="B224" s="29"/>
      <c r="D224" s="145" t="s">
        <v>279</v>
      </c>
      <c r="F224" s="163" t="s">
        <v>286</v>
      </c>
      <c r="I224" s="164"/>
      <c r="L224" s="29"/>
      <c r="M224" s="165"/>
      <c r="T224" s="53"/>
      <c r="AT224" s="14" t="s">
        <v>279</v>
      </c>
      <c r="AU224" s="14" t="s">
        <v>89</v>
      </c>
    </row>
    <row r="225" spans="2:65" s="1" customFormat="1" ht="24.2" customHeight="1">
      <c r="B225" s="29"/>
      <c r="C225" s="130" t="s">
        <v>403</v>
      </c>
      <c r="D225" s="130" t="s">
        <v>138</v>
      </c>
      <c r="E225" s="131" t="s">
        <v>353</v>
      </c>
      <c r="F225" s="132" t="s">
        <v>354</v>
      </c>
      <c r="G225" s="133" t="s">
        <v>141</v>
      </c>
      <c r="H225" s="134">
        <v>480</v>
      </c>
      <c r="I225" s="135"/>
      <c r="J225" s="136">
        <f>ROUND(I225*H225,2)</f>
        <v>0</v>
      </c>
      <c r="K225" s="137"/>
      <c r="L225" s="29"/>
      <c r="M225" s="138" t="s">
        <v>1</v>
      </c>
      <c r="N225" s="139" t="s">
        <v>44</v>
      </c>
      <c r="P225" s="140">
        <f>O225*H225</f>
        <v>0</v>
      </c>
      <c r="Q225" s="140">
        <v>0.098</v>
      </c>
      <c r="R225" s="140">
        <f>Q225*H225</f>
        <v>47.04</v>
      </c>
      <c r="S225" s="140">
        <v>0</v>
      </c>
      <c r="T225" s="141">
        <f>S225*H225</f>
        <v>0</v>
      </c>
      <c r="AR225" s="142" t="s">
        <v>142</v>
      </c>
      <c r="AT225" s="142" t="s">
        <v>138</v>
      </c>
      <c r="AU225" s="142" t="s">
        <v>89</v>
      </c>
      <c r="AY225" s="14" t="s">
        <v>136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4" t="s">
        <v>87</v>
      </c>
      <c r="BK225" s="143">
        <f>ROUND(I225*H225,2)</f>
        <v>0</v>
      </c>
      <c r="BL225" s="14" t="s">
        <v>142</v>
      </c>
      <c r="BM225" s="142" t="s">
        <v>355</v>
      </c>
    </row>
    <row r="226" spans="2:47" s="1" customFormat="1" ht="19.5">
      <c r="B226" s="29"/>
      <c r="D226" s="145" t="s">
        <v>279</v>
      </c>
      <c r="F226" s="163" t="s">
        <v>336</v>
      </c>
      <c r="I226" s="164"/>
      <c r="L226" s="29"/>
      <c r="M226" s="165"/>
      <c r="T226" s="53"/>
      <c r="AT226" s="14" t="s">
        <v>279</v>
      </c>
      <c r="AU226" s="14" t="s">
        <v>89</v>
      </c>
    </row>
    <row r="227" spans="2:65" s="1" customFormat="1" ht="16.5" customHeight="1">
      <c r="B227" s="29"/>
      <c r="C227" s="152" t="s">
        <v>407</v>
      </c>
      <c r="D227" s="152" t="s">
        <v>240</v>
      </c>
      <c r="E227" s="153" t="s">
        <v>700</v>
      </c>
      <c r="F227" s="154" t="s">
        <v>701</v>
      </c>
      <c r="G227" s="155" t="s">
        <v>141</v>
      </c>
      <c r="H227" s="156">
        <v>480</v>
      </c>
      <c r="I227" s="157"/>
      <c r="J227" s="158">
        <f>ROUND(I227*H227,2)</f>
        <v>0</v>
      </c>
      <c r="K227" s="159"/>
      <c r="L227" s="160"/>
      <c r="M227" s="161" t="s">
        <v>1</v>
      </c>
      <c r="N227" s="162" t="s">
        <v>44</v>
      </c>
      <c r="P227" s="140">
        <f>O227*H227</f>
        <v>0</v>
      </c>
      <c r="Q227" s="140">
        <v>0.027</v>
      </c>
      <c r="R227" s="140">
        <f>Q227*H227</f>
        <v>12.959999999999999</v>
      </c>
      <c r="S227" s="140">
        <v>0</v>
      </c>
      <c r="T227" s="141">
        <f>S227*H227</f>
        <v>0</v>
      </c>
      <c r="AR227" s="142" t="s">
        <v>166</v>
      </c>
      <c r="AT227" s="142" t="s">
        <v>240</v>
      </c>
      <c r="AU227" s="142" t="s">
        <v>89</v>
      </c>
      <c r="AY227" s="14" t="s">
        <v>136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4" t="s">
        <v>87</v>
      </c>
      <c r="BK227" s="143">
        <f>ROUND(I227*H227,2)</f>
        <v>0</v>
      </c>
      <c r="BL227" s="14" t="s">
        <v>142</v>
      </c>
      <c r="BM227" s="142" t="s">
        <v>359</v>
      </c>
    </row>
    <row r="228" spans="2:47" s="1" customFormat="1" ht="19.5">
      <c r="B228" s="29"/>
      <c r="D228" s="145" t="s">
        <v>279</v>
      </c>
      <c r="F228" s="163" t="s">
        <v>336</v>
      </c>
      <c r="I228" s="164"/>
      <c r="L228" s="29"/>
      <c r="M228" s="165"/>
      <c r="T228" s="53"/>
      <c r="AT228" s="14" t="s">
        <v>279</v>
      </c>
      <c r="AU228" s="14" t="s">
        <v>89</v>
      </c>
    </row>
    <row r="229" spans="2:63" s="11" customFormat="1" ht="22.9" customHeight="1">
      <c r="B229" s="118"/>
      <c r="D229" s="119" t="s">
        <v>78</v>
      </c>
      <c r="E229" s="128" t="s">
        <v>166</v>
      </c>
      <c r="F229" s="128" t="s">
        <v>360</v>
      </c>
      <c r="I229" s="121"/>
      <c r="J229" s="129">
        <f>BK229</f>
        <v>0</v>
      </c>
      <c r="L229" s="118"/>
      <c r="M229" s="123"/>
      <c r="P229" s="124">
        <f>P230</f>
        <v>0</v>
      </c>
      <c r="R229" s="124">
        <f>R230</f>
        <v>0.4208</v>
      </c>
      <c r="T229" s="125">
        <f>T230</f>
        <v>0</v>
      </c>
      <c r="AR229" s="119" t="s">
        <v>87</v>
      </c>
      <c r="AT229" s="126" t="s">
        <v>78</v>
      </c>
      <c r="AU229" s="126" t="s">
        <v>87</v>
      </c>
      <c r="AY229" s="119" t="s">
        <v>136</v>
      </c>
      <c r="BK229" s="127">
        <f>BK230</f>
        <v>0</v>
      </c>
    </row>
    <row r="230" spans="2:65" s="1" customFormat="1" ht="24.2" customHeight="1">
      <c r="B230" s="29"/>
      <c r="C230" s="130" t="s">
        <v>411</v>
      </c>
      <c r="D230" s="130" t="s">
        <v>138</v>
      </c>
      <c r="E230" s="131" t="s">
        <v>370</v>
      </c>
      <c r="F230" s="132" t="s">
        <v>371</v>
      </c>
      <c r="G230" s="133" t="s">
        <v>254</v>
      </c>
      <c r="H230" s="134">
        <v>1</v>
      </c>
      <c r="I230" s="135"/>
      <c r="J230" s="136">
        <f>ROUND(I230*H230,2)</f>
        <v>0</v>
      </c>
      <c r="K230" s="137"/>
      <c r="L230" s="29"/>
      <c r="M230" s="138" t="s">
        <v>1</v>
      </c>
      <c r="N230" s="139" t="s">
        <v>44</v>
      </c>
      <c r="P230" s="140">
        <f>O230*H230</f>
        <v>0</v>
      </c>
      <c r="Q230" s="140">
        <v>0.4208</v>
      </c>
      <c r="R230" s="140">
        <f>Q230*H230</f>
        <v>0.4208</v>
      </c>
      <c r="S230" s="140">
        <v>0</v>
      </c>
      <c r="T230" s="141">
        <f>S230*H230</f>
        <v>0</v>
      </c>
      <c r="AR230" s="142" t="s">
        <v>142</v>
      </c>
      <c r="AT230" s="142" t="s">
        <v>138</v>
      </c>
      <c r="AU230" s="142" t="s">
        <v>89</v>
      </c>
      <c r="AY230" s="14" t="s">
        <v>136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4" t="s">
        <v>87</v>
      </c>
      <c r="BK230" s="143">
        <f>ROUND(I230*H230,2)</f>
        <v>0</v>
      </c>
      <c r="BL230" s="14" t="s">
        <v>142</v>
      </c>
      <c r="BM230" s="142" t="s">
        <v>372</v>
      </c>
    </row>
    <row r="231" spans="2:63" s="11" customFormat="1" ht="22.9" customHeight="1">
      <c r="B231" s="118"/>
      <c r="D231" s="119" t="s">
        <v>78</v>
      </c>
      <c r="E231" s="128" t="s">
        <v>173</v>
      </c>
      <c r="F231" s="128" t="s">
        <v>431</v>
      </c>
      <c r="I231" s="121"/>
      <c r="J231" s="129">
        <f>BK231</f>
        <v>0</v>
      </c>
      <c r="L231" s="118"/>
      <c r="M231" s="123"/>
      <c r="P231" s="124">
        <f>SUM(P232:P261)</f>
        <v>0</v>
      </c>
      <c r="R231" s="124">
        <f>SUM(R232:R261)</f>
        <v>121.89728208000001</v>
      </c>
      <c r="T231" s="125">
        <f>SUM(T232:T261)</f>
        <v>31.2</v>
      </c>
      <c r="AR231" s="119" t="s">
        <v>87</v>
      </c>
      <c r="AT231" s="126" t="s">
        <v>78</v>
      </c>
      <c r="AU231" s="126" t="s">
        <v>87</v>
      </c>
      <c r="AY231" s="119" t="s">
        <v>136</v>
      </c>
      <c r="BK231" s="127">
        <f>SUM(BK232:BK261)</f>
        <v>0</v>
      </c>
    </row>
    <row r="232" spans="2:65" s="1" customFormat="1" ht="24.2" customHeight="1">
      <c r="B232" s="29"/>
      <c r="C232" s="130" t="s">
        <v>415</v>
      </c>
      <c r="D232" s="130" t="s">
        <v>138</v>
      </c>
      <c r="E232" s="131" t="s">
        <v>433</v>
      </c>
      <c r="F232" s="132" t="s">
        <v>434</v>
      </c>
      <c r="G232" s="133" t="s">
        <v>254</v>
      </c>
      <c r="H232" s="134">
        <v>14</v>
      </c>
      <c r="I232" s="135"/>
      <c r="J232" s="136">
        <f aca="true" t="shared" si="10" ref="J232:J248">ROUND(I232*H232,2)</f>
        <v>0</v>
      </c>
      <c r="K232" s="137"/>
      <c r="L232" s="29"/>
      <c r="M232" s="138" t="s">
        <v>1</v>
      </c>
      <c r="N232" s="139" t="s">
        <v>44</v>
      </c>
      <c r="P232" s="140">
        <f aca="true" t="shared" si="11" ref="P232:P248">O232*H232</f>
        <v>0</v>
      </c>
      <c r="Q232" s="140">
        <v>0.0007</v>
      </c>
      <c r="R232" s="140">
        <f aca="true" t="shared" si="12" ref="R232:R248">Q232*H232</f>
        <v>0.0098</v>
      </c>
      <c r="S232" s="140">
        <v>0</v>
      </c>
      <c r="T232" s="141">
        <f aca="true" t="shared" si="13" ref="T232:T248">S232*H232</f>
        <v>0</v>
      </c>
      <c r="AR232" s="142" t="s">
        <v>142</v>
      </c>
      <c r="AT232" s="142" t="s">
        <v>138</v>
      </c>
      <c r="AU232" s="142" t="s">
        <v>89</v>
      </c>
      <c r="AY232" s="14" t="s">
        <v>136</v>
      </c>
      <c r="BE232" s="143">
        <f aca="true" t="shared" si="14" ref="BE232:BE248">IF(N232="základní",J232,0)</f>
        <v>0</v>
      </c>
      <c r="BF232" s="143">
        <f aca="true" t="shared" si="15" ref="BF232:BF248">IF(N232="snížená",J232,0)</f>
        <v>0</v>
      </c>
      <c r="BG232" s="143">
        <f aca="true" t="shared" si="16" ref="BG232:BG248">IF(N232="zákl. přenesená",J232,0)</f>
        <v>0</v>
      </c>
      <c r="BH232" s="143">
        <f aca="true" t="shared" si="17" ref="BH232:BH248">IF(N232="sníž. přenesená",J232,0)</f>
        <v>0</v>
      </c>
      <c r="BI232" s="143">
        <f aca="true" t="shared" si="18" ref="BI232:BI248">IF(N232="nulová",J232,0)</f>
        <v>0</v>
      </c>
      <c r="BJ232" s="14" t="s">
        <v>87</v>
      </c>
      <c r="BK232" s="143">
        <f aca="true" t="shared" si="19" ref="BK232:BK248">ROUND(I232*H232,2)</f>
        <v>0</v>
      </c>
      <c r="BL232" s="14" t="s">
        <v>142</v>
      </c>
      <c r="BM232" s="142" t="s">
        <v>435</v>
      </c>
    </row>
    <row r="233" spans="2:65" s="1" customFormat="1" ht="16.5" customHeight="1">
      <c r="B233" s="29"/>
      <c r="C233" s="152" t="s">
        <v>419</v>
      </c>
      <c r="D233" s="152" t="s">
        <v>240</v>
      </c>
      <c r="E233" s="153" t="s">
        <v>702</v>
      </c>
      <c r="F233" s="154" t="s">
        <v>703</v>
      </c>
      <c r="G233" s="155" t="s">
        <v>254</v>
      </c>
      <c r="H233" s="156">
        <v>1</v>
      </c>
      <c r="I233" s="157"/>
      <c r="J233" s="158">
        <f t="shared" si="10"/>
        <v>0</v>
      </c>
      <c r="K233" s="159"/>
      <c r="L233" s="160"/>
      <c r="M233" s="161" t="s">
        <v>1</v>
      </c>
      <c r="N233" s="162" t="s">
        <v>44</v>
      </c>
      <c r="P233" s="140">
        <f t="shared" si="11"/>
        <v>0</v>
      </c>
      <c r="Q233" s="140">
        <v>0.005</v>
      </c>
      <c r="R233" s="140">
        <f t="shared" si="12"/>
        <v>0.005</v>
      </c>
      <c r="S233" s="140">
        <v>0</v>
      </c>
      <c r="T233" s="141">
        <f t="shared" si="13"/>
        <v>0</v>
      </c>
      <c r="AR233" s="142" t="s">
        <v>166</v>
      </c>
      <c r="AT233" s="142" t="s">
        <v>240</v>
      </c>
      <c r="AU233" s="142" t="s">
        <v>89</v>
      </c>
      <c r="AY233" s="14" t="s">
        <v>136</v>
      </c>
      <c r="BE233" s="143">
        <f t="shared" si="14"/>
        <v>0</v>
      </c>
      <c r="BF233" s="143">
        <f t="shared" si="15"/>
        <v>0</v>
      </c>
      <c r="BG233" s="143">
        <f t="shared" si="16"/>
        <v>0</v>
      </c>
      <c r="BH233" s="143">
        <f t="shared" si="17"/>
        <v>0</v>
      </c>
      <c r="BI233" s="143">
        <f t="shared" si="18"/>
        <v>0</v>
      </c>
      <c r="BJ233" s="14" t="s">
        <v>87</v>
      </c>
      <c r="BK233" s="143">
        <f t="shared" si="19"/>
        <v>0</v>
      </c>
      <c r="BL233" s="14" t="s">
        <v>142</v>
      </c>
      <c r="BM233" s="142" t="s">
        <v>704</v>
      </c>
    </row>
    <row r="234" spans="2:65" s="1" customFormat="1" ht="16.5" customHeight="1">
      <c r="B234" s="29"/>
      <c r="C234" s="152" t="s">
        <v>423</v>
      </c>
      <c r="D234" s="152" t="s">
        <v>240</v>
      </c>
      <c r="E234" s="153" t="s">
        <v>705</v>
      </c>
      <c r="F234" s="154" t="s">
        <v>706</v>
      </c>
      <c r="G234" s="155" t="s">
        <v>254</v>
      </c>
      <c r="H234" s="156">
        <v>2</v>
      </c>
      <c r="I234" s="157"/>
      <c r="J234" s="158">
        <f t="shared" si="10"/>
        <v>0</v>
      </c>
      <c r="K234" s="159"/>
      <c r="L234" s="160"/>
      <c r="M234" s="161" t="s">
        <v>1</v>
      </c>
      <c r="N234" s="162" t="s">
        <v>44</v>
      </c>
      <c r="P234" s="140">
        <f t="shared" si="11"/>
        <v>0</v>
      </c>
      <c r="Q234" s="140">
        <v>0.0025</v>
      </c>
      <c r="R234" s="140">
        <f t="shared" si="12"/>
        <v>0.005</v>
      </c>
      <c r="S234" s="140">
        <v>0</v>
      </c>
      <c r="T234" s="141">
        <f t="shared" si="13"/>
        <v>0</v>
      </c>
      <c r="AR234" s="142" t="s">
        <v>166</v>
      </c>
      <c r="AT234" s="142" t="s">
        <v>240</v>
      </c>
      <c r="AU234" s="142" t="s">
        <v>89</v>
      </c>
      <c r="AY234" s="14" t="s">
        <v>136</v>
      </c>
      <c r="BE234" s="143">
        <f t="shared" si="14"/>
        <v>0</v>
      </c>
      <c r="BF234" s="143">
        <f t="shared" si="15"/>
        <v>0</v>
      </c>
      <c r="BG234" s="143">
        <f t="shared" si="16"/>
        <v>0</v>
      </c>
      <c r="BH234" s="143">
        <f t="shared" si="17"/>
        <v>0</v>
      </c>
      <c r="BI234" s="143">
        <f t="shared" si="18"/>
        <v>0</v>
      </c>
      <c r="BJ234" s="14" t="s">
        <v>87</v>
      </c>
      <c r="BK234" s="143">
        <f t="shared" si="19"/>
        <v>0</v>
      </c>
      <c r="BL234" s="14" t="s">
        <v>142</v>
      </c>
      <c r="BM234" s="142" t="s">
        <v>707</v>
      </c>
    </row>
    <row r="235" spans="2:65" s="1" customFormat="1" ht="24.2" customHeight="1">
      <c r="B235" s="29"/>
      <c r="C235" s="152" t="s">
        <v>427</v>
      </c>
      <c r="D235" s="152" t="s">
        <v>240</v>
      </c>
      <c r="E235" s="153" t="s">
        <v>445</v>
      </c>
      <c r="F235" s="154" t="s">
        <v>446</v>
      </c>
      <c r="G235" s="155" t="s">
        <v>254</v>
      </c>
      <c r="H235" s="156">
        <v>2</v>
      </c>
      <c r="I235" s="157"/>
      <c r="J235" s="158">
        <f t="shared" si="10"/>
        <v>0</v>
      </c>
      <c r="K235" s="159"/>
      <c r="L235" s="160"/>
      <c r="M235" s="161" t="s">
        <v>1</v>
      </c>
      <c r="N235" s="162" t="s">
        <v>44</v>
      </c>
      <c r="P235" s="140">
        <f t="shared" si="11"/>
        <v>0</v>
      </c>
      <c r="Q235" s="140">
        <v>0.0035</v>
      </c>
      <c r="R235" s="140">
        <f t="shared" si="12"/>
        <v>0.007</v>
      </c>
      <c r="S235" s="140">
        <v>0</v>
      </c>
      <c r="T235" s="141">
        <f t="shared" si="13"/>
        <v>0</v>
      </c>
      <c r="AR235" s="142" t="s">
        <v>166</v>
      </c>
      <c r="AT235" s="142" t="s">
        <v>240</v>
      </c>
      <c r="AU235" s="142" t="s">
        <v>89</v>
      </c>
      <c r="AY235" s="14" t="s">
        <v>136</v>
      </c>
      <c r="BE235" s="143">
        <f t="shared" si="14"/>
        <v>0</v>
      </c>
      <c r="BF235" s="143">
        <f t="shared" si="15"/>
        <v>0</v>
      </c>
      <c r="BG235" s="143">
        <f t="shared" si="16"/>
        <v>0</v>
      </c>
      <c r="BH235" s="143">
        <f t="shared" si="17"/>
        <v>0</v>
      </c>
      <c r="BI235" s="143">
        <f t="shared" si="18"/>
        <v>0</v>
      </c>
      <c r="BJ235" s="14" t="s">
        <v>87</v>
      </c>
      <c r="BK235" s="143">
        <f t="shared" si="19"/>
        <v>0</v>
      </c>
      <c r="BL235" s="14" t="s">
        <v>142</v>
      </c>
      <c r="BM235" s="142" t="s">
        <v>708</v>
      </c>
    </row>
    <row r="236" spans="2:65" s="1" customFormat="1" ht="16.5" customHeight="1">
      <c r="B236" s="29"/>
      <c r="C236" s="152" t="s">
        <v>432</v>
      </c>
      <c r="D236" s="152" t="s">
        <v>240</v>
      </c>
      <c r="E236" s="153" t="s">
        <v>709</v>
      </c>
      <c r="F236" s="154" t="s">
        <v>710</v>
      </c>
      <c r="G236" s="155" t="s">
        <v>254</v>
      </c>
      <c r="H236" s="156">
        <v>4</v>
      </c>
      <c r="I236" s="157"/>
      <c r="J236" s="158">
        <f t="shared" si="10"/>
        <v>0</v>
      </c>
      <c r="K236" s="159"/>
      <c r="L236" s="160"/>
      <c r="M236" s="161" t="s">
        <v>1</v>
      </c>
      <c r="N236" s="162" t="s">
        <v>44</v>
      </c>
      <c r="P236" s="140">
        <f t="shared" si="11"/>
        <v>0</v>
      </c>
      <c r="Q236" s="140">
        <v>0.011</v>
      </c>
      <c r="R236" s="140">
        <f t="shared" si="12"/>
        <v>0.044</v>
      </c>
      <c r="S236" s="140">
        <v>0</v>
      </c>
      <c r="T236" s="141">
        <f t="shared" si="13"/>
        <v>0</v>
      </c>
      <c r="AR236" s="142" t="s">
        <v>166</v>
      </c>
      <c r="AT236" s="142" t="s">
        <v>240</v>
      </c>
      <c r="AU236" s="142" t="s">
        <v>89</v>
      </c>
      <c r="AY236" s="14" t="s">
        <v>136</v>
      </c>
      <c r="BE236" s="143">
        <f t="shared" si="14"/>
        <v>0</v>
      </c>
      <c r="BF236" s="143">
        <f t="shared" si="15"/>
        <v>0</v>
      </c>
      <c r="BG236" s="143">
        <f t="shared" si="16"/>
        <v>0</v>
      </c>
      <c r="BH236" s="143">
        <f t="shared" si="17"/>
        <v>0</v>
      </c>
      <c r="BI236" s="143">
        <f t="shared" si="18"/>
        <v>0</v>
      </c>
      <c r="BJ236" s="14" t="s">
        <v>87</v>
      </c>
      <c r="BK236" s="143">
        <f t="shared" si="19"/>
        <v>0</v>
      </c>
      <c r="BL236" s="14" t="s">
        <v>142</v>
      </c>
      <c r="BM236" s="142" t="s">
        <v>711</v>
      </c>
    </row>
    <row r="237" spans="2:65" s="1" customFormat="1" ht="24.2" customHeight="1">
      <c r="B237" s="29"/>
      <c r="C237" s="152" t="s">
        <v>436</v>
      </c>
      <c r="D237" s="152" t="s">
        <v>240</v>
      </c>
      <c r="E237" s="153" t="s">
        <v>712</v>
      </c>
      <c r="F237" s="154" t="s">
        <v>713</v>
      </c>
      <c r="G237" s="155" t="s">
        <v>254</v>
      </c>
      <c r="H237" s="156">
        <v>3</v>
      </c>
      <c r="I237" s="157"/>
      <c r="J237" s="158">
        <f t="shared" si="10"/>
        <v>0</v>
      </c>
      <c r="K237" s="159"/>
      <c r="L237" s="160"/>
      <c r="M237" s="161" t="s">
        <v>1</v>
      </c>
      <c r="N237" s="162" t="s">
        <v>44</v>
      </c>
      <c r="P237" s="140">
        <f t="shared" si="11"/>
        <v>0</v>
      </c>
      <c r="Q237" s="140">
        <v>0.0025</v>
      </c>
      <c r="R237" s="140">
        <f t="shared" si="12"/>
        <v>0.0075</v>
      </c>
      <c r="S237" s="140">
        <v>0</v>
      </c>
      <c r="T237" s="141">
        <f t="shared" si="13"/>
        <v>0</v>
      </c>
      <c r="AR237" s="142" t="s">
        <v>166</v>
      </c>
      <c r="AT237" s="142" t="s">
        <v>240</v>
      </c>
      <c r="AU237" s="142" t="s">
        <v>89</v>
      </c>
      <c r="AY237" s="14" t="s">
        <v>136</v>
      </c>
      <c r="BE237" s="143">
        <f t="shared" si="14"/>
        <v>0</v>
      </c>
      <c r="BF237" s="143">
        <f t="shared" si="15"/>
        <v>0</v>
      </c>
      <c r="BG237" s="143">
        <f t="shared" si="16"/>
        <v>0</v>
      </c>
      <c r="BH237" s="143">
        <f t="shared" si="17"/>
        <v>0</v>
      </c>
      <c r="BI237" s="143">
        <f t="shared" si="18"/>
        <v>0</v>
      </c>
      <c r="BJ237" s="14" t="s">
        <v>87</v>
      </c>
      <c r="BK237" s="143">
        <f t="shared" si="19"/>
        <v>0</v>
      </c>
      <c r="BL237" s="14" t="s">
        <v>142</v>
      </c>
      <c r="BM237" s="142" t="s">
        <v>714</v>
      </c>
    </row>
    <row r="238" spans="2:65" s="1" customFormat="1" ht="21.75" customHeight="1">
      <c r="B238" s="29"/>
      <c r="C238" s="152" t="s">
        <v>440</v>
      </c>
      <c r="D238" s="152" t="s">
        <v>240</v>
      </c>
      <c r="E238" s="153" t="s">
        <v>453</v>
      </c>
      <c r="F238" s="154" t="s">
        <v>454</v>
      </c>
      <c r="G238" s="155" t="s">
        <v>254</v>
      </c>
      <c r="H238" s="156">
        <v>1</v>
      </c>
      <c r="I238" s="157"/>
      <c r="J238" s="158">
        <f t="shared" si="10"/>
        <v>0</v>
      </c>
      <c r="K238" s="159"/>
      <c r="L238" s="160"/>
      <c r="M238" s="161" t="s">
        <v>1</v>
      </c>
      <c r="N238" s="162" t="s">
        <v>44</v>
      </c>
      <c r="P238" s="140">
        <f t="shared" si="11"/>
        <v>0</v>
      </c>
      <c r="Q238" s="140">
        <v>0.0009</v>
      </c>
      <c r="R238" s="140">
        <f t="shared" si="12"/>
        <v>0.0009</v>
      </c>
      <c r="S238" s="140">
        <v>0</v>
      </c>
      <c r="T238" s="141">
        <f t="shared" si="13"/>
        <v>0</v>
      </c>
      <c r="AR238" s="142" t="s">
        <v>166</v>
      </c>
      <c r="AT238" s="142" t="s">
        <v>240</v>
      </c>
      <c r="AU238" s="142" t="s">
        <v>89</v>
      </c>
      <c r="AY238" s="14" t="s">
        <v>136</v>
      </c>
      <c r="BE238" s="143">
        <f t="shared" si="14"/>
        <v>0</v>
      </c>
      <c r="BF238" s="143">
        <f t="shared" si="15"/>
        <v>0</v>
      </c>
      <c r="BG238" s="143">
        <f t="shared" si="16"/>
        <v>0</v>
      </c>
      <c r="BH238" s="143">
        <f t="shared" si="17"/>
        <v>0</v>
      </c>
      <c r="BI238" s="143">
        <f t="shared" si="18"/>
        <v>0</v>
      </c>
      <c r="BJ238" s="14" t="s">
        <v>87</v>
      </c>
      <c r="BK238" s="143">
        <f t="shared" si="19"/>
        <v>0</v>
      </c>
      <c r="BL238" s="14" t="s">
        <v>142</v>
      </c>
      <c r="BM238" s="142" t="s">
        <v>715</v>
      </c>
    </row>
    <row r="239" spans="2:65" s="1" customFormat="1" ht="16.5" customHeight="1">
      <c r="B239" s="29"/>
      <c r="C239" s="152" t="s">
        <v>444</v>
      </c>
      <c r="D239" s="152" t="s">
        <v>240</v>
      </c>
      <c r="E239" s="153" t="s">
        <v>716</v>
      </c>
      <c r="F239" s="154" t="s">
        <v>717</v>
      </c>
      <c r="G239" s="155" t="s">
        <v>254</v>
      </c>
      <c r="H239" s="156">
        <v>1</v>
      </c>
      <c r="I239" s="157"/>
      <c r="J239" s="158">
        <f t="shared" si="10"/>
        <v>0</v>
      </c>
      <c r="K239" s="159"/>
      <c r="L239" s="160"/>
      <c r="M239" s="161" t="s">
        <v>1</v>
      </c>
      <c r="N239" s="162" t="s">
        <v>44</v>
      </c>
      <c r="P239" s="140">
        <f t="shared" si="11"/>
        <v>0</v>
      </c>
      <c r="Q239" s="140">
        <v>0.0017</v>
      </c>
      <c r="R239" s="140">
        <f t="shared" si="12"/>
        <v>0.0017</v>
      </c>
      <c r="S239" s="140">
        <v>0</v>
      </c>
      <c r="T239" s="141">
        <f t="shared" si="13"/>
        <v>0</v>
      </c>
      <c r="AR239" s="142" t="s">
        <v>166</v>
      </c>
      <c r="AT239" s="142" t="s">
        <v>240</v>
      </c>
      <c r="AU239" s="142" t="s">
        <v>89</v>
      </c>
      <c r="AY239" s="14" t="s">
        <v>136</v>
      </c>
      <c r="BE239" s="143">
        <f t="shared" si="14"/>
        <v>0</v>
      </c>
      <c r="BF239" s="143">
        <f t="shared" si="15"/>
        <v>0</v>
      </c>
      <c r="BG239" s="143">
        <f t="shared" si="16"/>
        <v>0</v>
      </c>
      <c r="BH239" s="143">
        <f t="shared" si="17"/>
        <v>0</v>
      </c>
      <c r="BI239" s="143">
        <f t="shared" si="18"/>
        <v>0</v>
      </c>
      <c r="BJ239" s="14" t="s">
        <v>87</v>
      </c>
      <c r="BK239" s="143">
        <f t="shared" si="19"/>
        <v>0</v>
      </c>
      <c r="BL239" s="14" t="s">
        <v>142</v>
      </c>
      <c r="BM239" s="142" t="s">
        <v>718</v>
      </c>
    </row>
    <row r="240" spans="2:65" s="1" customFormat="1" ht="24.2" customHeight="1">
      <c r="B240" s="29"/>
      <c r="C240" s="130" t="s">
        <v>448</v>
      </c>
      <c r="D240" s="130" t="s">
        <v>138</v>
      </c>
      <c r="E240" s="131" t="s">
        <v>457</v>
      </c>
      <c r="F240" s="132" t="s">
        <v>458</v>
      </c>
      <c r="G240" s="133" t="s">
        <v>254</v>
      </c>
      <c r="H240" s="134">
        <v>4</v>
      </c>
      <c r="I240" s="135"/>
      <c r="J240" s="136">
        <f t="shared" si="10"/>
        <v>0</v>
      </c>
      <c r="K240" s="137"/>
      <c r="L240" s="29"/>
      <c r="M240" s="138" t="s">
        <v>1</v>
      </c>
      <c r="N240" s="139" t="s">
        <v>44</v>
      </c>
      <c r="P240" s="140">
        <f t="shared" si="11"/>
        <v>0</v>
      </c>
      <c r="Q240" s="140">
        <v>0.109405</v>
      </c>
      <c r="R240" s="140">
        <f t="shared" si="12"/>
        <v>0.43762</v>
      </c>
      <c r="S240" s="140">
        <v>0</v>
      </c>
      <c r="T240" s="141">
        <f t="shared" si="13"/>
        <v>0</v>
      </c>
      <c r="AR240" s="142" t="s">
        <v>142</v>
      </c>
      <c r="AT240" s="142" t="s">
        <v>138</v>
      </c>
      <c r="AU240" s="142" t="s">
        <v>89</v>
      </c>
      <c r="AY240" s="14" t="s">
        <v>136</v>
      </c>
      <c r="BE240" s="143">
        <f t="shared" si="14"/>
        <v>0</v>
      </c>
      <c r="BF240" s="143">
        <f t="shared" si="15"/>
        <v>0</v>
      </c>
      <c r="BG240" s="143">
        <f t="shared" si="16"/>
        <v>0</v>
      </c>
      <c r="BH240" s="143">
        <f t="shared" si="17"/>
        <v>0</v>
      </c>
      <c r="BI240" s="143">
        <f t="shared" si="18"/>
        <v>0</v>
      </c>
      <c r="BJ240" s="14" t="s">
        <v>87</v>
      </c>
      <c r="BK240" s="143">
        <f t="shared" si="19"/>
        <v>0</v>
      </c>
      <c r="BL240" s="14" t="s">
        <v>142</v>
      </c>
      <c r="BM240" s="142" t="s">
        <v>459</v>
      </c>
    </row>
    <row r="241" spans="2:65" s="1" customFormat="1" ht="21.75" customHeight="1">
      <c r="B241" s="29"/>
      <c r="C241" s="152" t="s">
        <v>452</v>
      </c>
      <c r="D241" s="152" t="s">
        <v>240</v>
      </c>
      <c r="E241" s="153" t="s">
        <v>461</v>
      </c>
      <c r="F241" s="154" t="s">
        <v>462</v>
      </c>
      <c r="G241" s="155" t="s">
        <v>254</v>
      </c>
      <c r="H241" s="156">
        <v>4</v>
      </c>
      <c r="I241" s="157"/>
      <c r="J241" s="158">
        <f t="shared" si="10"/>
        <v>0</v>
      </c>
      <c r="K241" s="159"/>
      <c r="L241" s="160"/>
      <c r="M241" s="161" t="s">
        <v>1</v>
      </c>
      <c r="N241" s="162" t="s">
        <v>44</v>
      </c>
      <c r="P241" s="140">
        <f t="shared" si="11"/>
        <v>0</v>
      </c>
      <c r="Q241" s="140">
        <v>0.0065</v>
      </c>
      <c r="R241" s="140">
        <f t="shared" si="12"/>
        <v>0.026</v>
      </c>
      <c r="S241" s="140">
        <v>0</v>
      </c>
      <c r="T241" s="141">
        <f t="shared" si="13"/>
        <v>0</v>
      </c>
      <c r="AR241" s="142" t="s">
        <v>166</v>
      </c>
      <c r="AT241" s="142" t="s">
        <v>240</v>
      </c>
      <c r="AU241" s="142" t="s">
        <v>89</v>
      </c>
      <c r="AY241" s="14" t="s">
        <v>136</v>
      </c>
      <c r="BE241" s="143">
        <f t="shared" si="14"/>
        <v>0</v>
      </c>
      <c r="BF241" s="143">
        <f t="shared" si="15"/>
        <v>0</v>
      </c>
      <c r="BG241" s="143">
        <f t="shared" si="16"/>
        <v>0</v>
      </c>
      <c r="BH241" s="143">
        <f t="shared" si="17"/>
        <v>0</v>
      </c>
      <c r="BI241" s="143">
        <f t="shared" si="18"/>
        <v>0</v>
      </c>
      <c r="BJ241" s="14" t="s">
        <v>87</v>
      </c>
      <c r="BK241" s="143">
        <f t="shared" si="19"/>
        <v>0</v>
      </c>
      <c r="BL241" s="14" t="s">
        <v>142</v>
      </c>
      <c r="BM241" s="142" t="s">
        <v>463</v>
      </c>
    </row>
    <row r="242" spans="2:65" s="1" customFormat="1" ht="16.5" customHeight="1">
      <c r="B242" s="29"/>
      <c r="C242" s="152" t="s">
        <v>456</v>
      </c>
      <c r="D242" s="152" t="s">
        <v>240</v>
      </c>
      <c r="E242" s="153" t="s">
        <v>473</v>
      </c>
      <c r="F242" s="154" t="s">
        <v>474</v>
      </c>
      <c r="G242" s="155" t="s">
        <v>254</v>
      </c>
      <c r="H242" s="156">
        <v>4</v>
      </c>
      <c r="I242" s="157"/>
      <c r="J242" s="158">
        <f t="shared" si="10"/>
        <v>0</v>
      </c>
      <c r="K242" s="159"/>
      <c r="L242" s="160"/>
      <c r="M242" s="161" t="s">
        <v>1</v>
      </c>
      <c r="N242" s="162" t="s">
        <v>44</v>
      </c>
      <c r="P242" s="140">
        <f t="shared" si="11"/>
        <v>0</v>
      </c>
      <c r="Q242" s="140">
        <v>0.00015</v>
      </c>
      <c r="R242" s="140">
        <f t="shared" si="12"/>
        <v>0.0006</v>
      </c>
      <c r="S242" s="140">
        <v>0</v>
      </c>
      <c r="T242" s="141">
        <f t="shared" si="13"/>
        <v>0</v>
      </c>
      <c r="AR242" s="142" t="s">
        <v>166</v>
      </c>
      <c r="AT242" s="142" t="s">
        <v>240</v>
      </c>
      <c r="AU242" s="142" t="s">
        <v>89</v>
      </c>
      <c r="AY242" s="14" t="s">
        <v>136</v>
      </c>
      <c r="BE242" s="143">
        <f t="shared" si="14"/>
        <v>0</v>
      </c>
      <c r="BF242" s="143">
        <f t="shared" si="15"/>
        <v>0</v>
      </c>
      <c r="BG242" s="143">
        <f t="shared" si="16"/>
        <v>0</v>
      </c>
      <c r="BH242" s="143">
        <f t="shared" si="17"/>
        <v>0</v>
      </c>
      <c r="BI242" s="143">
        <f t="shared" si="18"/>
        <v>0</v>
      </c>
      <c r="BJ242" s="14" t="s">
        <v>87</v>
      </c>
      <c r="BK242" s="143">
        <f t="shared" si="19"/>
        <v>0</v>
      </c>
      <c r="BL242" s="14" t="s">
        <v>142</v>
      </c>
      <c r="BM242" s="142" t="s">
        <v>475</v>
      </c>
    </row>
    <row r="243" spans="2:65" s="1" customFormat="1" ht="24.2" customHeight="1">
      <c r="B243" s="29"/>
      <c r="C243" s="130" t="s">
        <v>460</v>
      </c>
      <c r="D243" s="130" t="s">
        <v>138</v>
      </c>
      <c r="E243" s="131" t="s">
        <v>485</v>
      </c>
      <c r="F243" s="132" t="s">
        <v>486</v>
      </c>
      <c r="G243" s="133" t="s">
        <v>141</v>
      </c>
      <c r="H243" s="134">
        <v>3</v>
      </c>
      <c r="I243" s="135"/>
      <c r="J243" s="136">
        <f t="shared" si="10"/>
        <v>0</v>
      </c>
      <c r="K243" s="137"/>
      <c r="L243" s="29"/>
      <c r="M243" s="138" t="s">
        <v>1</v>
      </c>
      <c r="N243" s="139" t="s">
        <v>44</v>
      </c>
      <c r="P243" s="140">
        <f t="shared" si="11"/>
        <v>0</v>
      </c>
      <c r="Q243" s="140">
        <v>0.0016</v>
      </c>
      <c r="R243" s="140">
        <f t="shared" si="12"/>
        <v>0.0048000000000000004</v>
      </c>
      <c r="S243" s="140">
        <v>0</v>
      </c>
      <c r="T243" s="141">
        <f t="shared" si="13"/>
        <v>0</v>
      </c>
      <c r="AR243" s="142" t="s">
        <v>142</v>
      </c>
      <c r="AT243" s="142" t="s">
        <v>138</v>
      </c>
      <c r="AU243" s="142" t="s">
        <v>89</v>
      </c>
      <c r="AY243" s="14" t="s">
        <v>136</v>
      </c>
      <c r="BE243" s="143">
        <f t="shared" si="14"/>
        <v>0</v>
      </c>
      <c r="BF243" s="143">
        <f t="shared" si="15"/>
        <v>0</v>
      </c>
      <c r="BG243" s="143">
        <f t="shared" si="16"/>
        <v>0</v>
      </c>
      <c r="BH243" s="143">
        <f t="shared" si="17"/>
        <v>0</v>
      </c>
      <c r="BI243" s="143">
        <f t="shared" si="18"/>
        <v>0</v>
      </c>
      <c r="BJ243" s="14" t="s">
        <v>87</v>
      </c>
      <c r="BK243" s="143">
        <f t="shared" si="19"/>
        <v>0</v>
      </c>
      <c r="BL243" s="14" t="s">
        <v>142</v>
      </c>
      <c r="BM243" s="142" t="s">
        <v>487</v>
      </c>
    </row>
    <row r="244" spans="2:65" s="1" customFormat="1" ht="33" customHeight="1">
      <c r="B244" s="29"/>
      <c r="C244" s="130" t="s">
        <v>464</v>
      </c>
      <c r="D244" s="130" t="s">
        <v>138</v>
      </c>
      <c r="E244" s="131" t="s">
        <v>490</v>
      </c>
      <c r="F244" s="132" t="s">
        <v>491</v>
      </c>
      <c r="G244" s="133" t="s">
        <v>169</v>
      </c>
      <c r="H244" s="134">
        <v>353</v>
      </c>
      <c r="I244" s="135"/>
      <c r="J244" s="136">
        <f t="shared" si="10"/>
        <v>0</v>
      </c>
      <c r="K244" s="137"/>
      <c r="L244" s="29"/>
      <c r="M244" s="138" t="s">
        <v>1</v>
      </c>
      <c r="N244" s="139" t="s">
        <v>44</v>
      </c>
      <c r="P244" s="140">
        <f t="shared" si="11"/>
        <v>0</v>
      </c>
      <c r="Q244" s="140">
        <v>0.15539952</v>
      </c>
      <c r="R244" s="140">
        <f t="shared" si="12"/>
        <v>54.85603056000001</v>
      </c>
      <c r="S244" s="140">
        <v>0</v>
      </c>
      <c r="T244" s="141">
        <f t="shared" si="13"/>
        <v>0</v>
      </c>
      <c r="AR244" s="142" t="s">
        <v>142</v>
      </c>
      <c r="AT244" s="142" t="s">
        <v>138</v>
      </c>
      <c r="AU244" s="142" t="s">
        <v>89</v>
      </c>
      <c r="AY244" s="14" t="s">
        <v>136</v>
      </c>
      <c r="BE244" s="143">
        <f t="shared" si="14"/>
        <v>0</v>
      </c>
      <c r="BF244" s="143">
        <f t="shared" si="15"/>
        <v>0</v>
      </c>
      <c r="BG244" s="143">
        <f t="shared" si="16"/>
        <v>0</v>
      </c>
      <c r="BH244" s="143">
        <f t="shared" si="17"/>
        <v>0</v>
      </c>
      <c r="BI244" s="143">
        <f t="shared" si="18"/>
        <v>0</v>
      </c>
      <c r="BJ244" s="14" t="s">
        <v>87</v>
      </c>
      <c r="BK244" s="143">
        <f t="shared" si="19"/>
        <v>0</v>
      </c>
      <c r="BL244" s="14" t="s">
        <v>142</v>
      </c>
      <c r="BM244" s="142" t="s">
        <v>492</v>
      </c>
    </row>
    <row r="245" spans="2:65" s="1" customFormat="1" ht="16.5" customHeight="1">
      <c r="B245" s="29"/>
      <c r="C245" s="152" t="s">
        <v>468</v>
      </c>
      <c r="D245" s="152" t="s">
        <v>240</v>
      </c>
      <c r="E245" s="153" t="s">
        <v>494</v>
      </c>
      <c r="F245" s="154" t="s">
        <v>495</v>
      </c>
      <c r="G245" s="155" t="s">
        <v>169</v>
      </c>
      <c r="H245" s="156">
        <v>290</v>
      </c>
      <c r="I245" s="157"/>
      <c r="J245" s="158">
        <f t="shared" si="10"/>
        <v>0</v>
      </c>
      <c r="K245" s="159"/>
      <c r="L245" s="160"/>
      <c r="M245" s="161" t="s">
        <v>1</v>
      </c>
      <c r="N245" s="162" t="s">
        <v>44</v>
      </c>
      <c r="P245" s="140">
        <f t="shared" si="11"/>
        <v>0</v>
      </c>
      <c r="Q245" s="140">
        <v>0.08</v>
      </c>
      <c r="R245" s="140">
        <f t="shared" si="12"/>
        <v>23.2</v>
      </c>
      <c r="S245" s="140">
        <v>0</v>
      </c>
      <c r="T245" s="141">
        <f t="shared" si="13"/>
        <v>0</v>
      </c>
      <c r="AR245" s="142" t="s">
        <v>166</v>
      </c>
      <c r="AT245" s="142" t="s">
        <v>240</v>
      </c>
      <c r="AU245" s="142" t="s">
        <v>89</v>
      </c>
      <c r="AY245" s="14" t="s">
        <v>136</v>
      </c>
      <c r="BE245" s="143">
        <f t="shared" si="14"/>
        <v>0</v>
      </c>
      <c r="BF245" s="143">
        <f t="shared" si="15"/>
        <v>0</v>
      </c>
      <c r="BG245" s="143">
        <f t="shared" si="16"/>
        <v>0</v>
      </c>
      <c r="BH245" s="143">
        <f t="shared" si="17"/>
        <v>0</v>
      </c>
      <c r="BI245" s="143">
        <f t="shared" si="18"/>
        <v>0</v>
      </c>
      <c r="BJ245" s="14" t="s">
        <v>87</v>
      </c>
      <c r="BK245" s="143">
        <f t="shared" si="19"/>
        <v>0</v>
      </c>
      <c r="BL245" s="14" t="s">
        <v>142</v>
      </c>
      <c r="BM245" s="142" t="s">
        <v>496</v>
      </c>
    </row>
    <row r="246" spans="2:65" s="1" customFormat="1" ht="16.5" customHeight="1">
      <c r="B246" s="29"/>
      <c r="C246" s="152" t="s">
        <v>472</v>
      </c>
      <c r="D246" s="152" t="s">
        <v>240</v>
      </c>
      <c r="E246" s="153" t="s">
        <v>499</v>
      </c>
      <c r="F246" s="154" t="s">
        <v>500</v>
      </c>
      <c r="G246" s="155" t="s">
        <v>169</v>
      </c>
      <c r="H246" s="156">
        <v>35</v>
      </c>
      <c r="I246" s="157"/>
      <c r="J246" s="158">
        <f t="shared" si="10"/>
        <v>0</v>
      </c>
      <c r="K246" s="159"/>
      <c r="L246" s="160"/>
      <c r="M246" s="161" t="s">
        <v>1</v>
      </c>
      <c r="N246" s="162" t="s">
        <v>44</v>
      </c>
      <c r="P246" s="140">
        <f t="shared" si="11"/>
        <v>0</v>
      </c>
      <c r="Q246" s="140">
        <v>0.04</v>
      </c>
      <c r="R246" s="140">
        <f t="shared" si="12"/>
        <v>1.4000000000000001</v>
      </c>
      <c r="S246" s="140">
        <v>0</v>
      </c>
      <c r="T246" s="141">
        <f t="shared" si="13"/>
        <v>0</v>
      </c>
      <c r="AR246" s="142" t="s">
        <v>166</v>
      </c>
      <c r="AT246" s="142" t="s">
        <v>240</v>
      </c>
      <c r="AU246" s="142" t="s">
        <v>89</v>
      </c>
      <c r="AY246" s="14" t="s">
        <v>136</v>
      </c>
      <c r="BE246" s="143">
        <f t="shared" si="14"/>
        <v>0</v>
      </c>
      <c r="BF246" s="143">
        <f t="shared" si="15"/>
        <v>0</v>
      </c>
      <c r="BG246" s="143">
        <f t="shared" si="16"/>
        <v>0</v>
      </c>
      <c r="BH246" s="143">
        <f t="shared" si="17"/>
        <v>0</v>
      </c>
      <c r="BI246" s="143">
        <f t="shared" si="18"/>
        <v>0</v>
      </c>
      <c r="BJ246" s="14" t="s">
        <v>87</v>
      </c>
      <c r="BK246" s="143">
        <f t="shared" si="19"/>
        <v>0</v>
      </c>
      <c r="BL246" s="14" t="s">
        <v>142</v>
      </c>
      <c r="BM246" s="142" t="s">
        <v>501</v>
      </c>
    </row>
    <row r="247" spans="2:65" s="1" customFormat="1" ht="24.2" customHeight="1">
      <c r="B247" s="29"/>
      <c r="C247" s="152" t="s">
        <v>476</v>
      </c>
      <c r="D247" s="152" t="s">
        <v>240</v>
      </c>
      <c r="E247" s="153" t="s">
        <v>514</v>
      </c>
      <c r="F247" s="154" t="s">
        <v>515</v>
      </c>
      <c r="G247" s="155" t="s">
        <v>169</v>
      </c>
      <c r="H247" s="156">
        <v>8</v>
      </c>
      <c r="I247" s="157"/>
      <c r="J247" s="158">
        <f t="shared" si="10"/>
        <v>0</v>
      </c>
      <c r="K247" s="159"/>
      <c r="L247" s="160"/>
      <c r="M247" s="161" t="s">
        <v>1</v>
      </c>
      <c r="N247" s="162" t="s">
        <v>44</v>
      </c>
      <c r="P247" s="140">
        <f t="shared" si="11"/>
        <v>0</v>
      </c>
      <c r="Q247" s="140">
        <v>0.0483</v>
      </c>
      <c r="R247" s="140">
        <f t="shared" si="12"/>
        <v>0.3864</v>
      </c>
      <c r="S247" s="140">
        <v>0</v>
      </c>
      <c r="T247" s="141">
        <f t="shared" si="13"/>
        <v>0</v>
      </c>
      <c r="AR247" s="142" t="s">
        <v>166</v>
      </c>
      <c r="AT247" s="142" t="s">
        <v>240</v>
      </c>
      <c r="AU247" s="142" t="s">
        <v>89</v>
      </c>
      <c r="AY247" s="14" t="s">
        <v>136</v>
      </c>
      <c r="BE247" s="143">
        <f t="shared" si="14"/>
        <v>0</v>
      </c>
      <c r="BF247" s="143">
        <f t="shared" si="15"/>
        <v>0</v>
      </c>
      <c r="BG247" s="143">
        <f t="shared" si="16"/>
        <v>0</v>
      </c>
      <c r="BH247" s="143">
        <f t="shared" si="17"/>
        <v>0</v>
      </c>
      <c r="BI247" s="143">
        <f t="shared" si="18"/>
        <v>0</v>
      </c>
      <c r="BJ247" s="14" t="s">
        <v>87</v>
      </c>
      <c r="BK247" s="143">
        <f t="shared" si="19"/>
        <v>0</v>
      </c>
      <c r="BL247" s="14" t="s">
        <v>142</v>
      </c>
      <c r="BM247" s="142" t="s">
        <v>516</v>
      </c>
    </row>
    <row r="248" spans="2:65" s="1" customFormat="1" ht="24.2" customHeight="1">
      <c r="B248" s="29"/>
      <c r="C248" s="152" t="s">
        <v>480</v>
      </c>
      <c r="D248" s="152" t="s">
        <v>240</v>
      </c>
      <c r="E248" s="153" t="s">
        <v>518</v>
      </c>
      <c r="F248" s="154" t="s">
        <v>519</v>
      </c>
      <c r="G248" s="155" t="s">
        <v>169</v>
      </c>
      <c r="H248" s="156">
        <v>4</v>
      </c>
      <c r="I248" s="157"/>
      <c r="J248" s="158">
        <f t="shared" si="10"/>
        <v>0</v>
      </c>
      <c r="K248" s="159"/>
      <c r="L248" s="160"/>
      <c r="M248" s="161" t="s">
        <v>1</v>
      </c>
      <c r="N248" s="162" t="s">
        <v>44</v>
      </c>
      <c r="P248" s="140">
        <f t="shared" si="11"/>
        <v>0</v>
      </c>
      <c r="Q248" s="140">
        <v>0.06567</v>
      </c>
      <c r="R248" s="140">
        <f t="shared" si="12"/>
        <v>0.26268</v>
      </c>
      <c r="S248" s="140">
        <v>0</v>
      </c>
      <c r="T248" s="141">
        <f t="shared" si="13"/>
        <v>0</v>
      </c>
      <c r="AR248" s="142" t="s">
        <v>166</v>
      </c>
      <c r="AT248" s="142" t="s">
        <v>240</v>
      </c>
      <c r="AU248" s="142" t="s">
        <v>89</v>
      </c>
      <c r="AY248" s="14" t="s">
        <v>136</v>
      </c>
      <c r="BE248" s="143">
        <f t="shared" si="14"/>
        <v>0</v>
      </c>
      <c r="BF248" s="143">
        <f t="shared" si="15"/>
        <v>0</v>
      </c>
      <c r="BG248" s="143">
        <f t="shared" si="16"/>
        <v>0</v>
      </c>
      <c r="BH248" s="143">
        <f t="shared" si="17"/>
        <v>0</v>
      </c>
      <c r="BI248" s="143">
        <f t="shared" si="18"/>
        <v>0</v>
      </c>
      <c r="BJ248" s="14" t="s">
        <v>87</v>
      </c>
      <c r="BK248" s="143">
        <f t="shared" si="19"/>
        <v>0</v>
      </c>
      <c r="BL248" s="14" t="s">
        <v>142</v>
      </c>
      <c r="BM248" s="142" t="s">
        <v>520</v>
      </c>
    </row>
    <row r="249" spans="2:51" s="12" customFormat="1" ht="11.25">
      <c r="B249" s="144"/>
      <c r="D249" s="145" t="s">
        <v>171</v>
      </c>
      <c r="E249" s="146" t="s">
        <v>1</v>
      </c>
      <c r="F249" s="147" t="s">
        <v>507</v>
      </c>
      <c r="H249" s="148">
        <v>4</v>
      </c>
      <c r="I249" s="149"/>
      <c r="L249" s="144"/>
      <c r="M249" s="150"/>
      <c r="T249" s="151"/>
      <c r="AT249" s="146" t="s">
        <v>171</v>
      </c>
      <c r="AU249" s="146" t="s">
        <v>89</v>
      </c>
      <c r="AV249" s="12" t="s">
        <v>89</v>
      </c>
      <c r="AW249" s="12" t="s">
        <v>36</v>
      </c>
      <c r="AX249" s="12" t="s">
        <v>87</v>
      </c>
      <c r="AY249" s="146" t="s">
        <v>136</v>
      </c>
    </row>
    <row r="250" spans="2:65" s="1" customFormat="1" ht="21.75" customHeight="1">
      <c r="B250" s="29"/>
      <c r="C250" s="152" t="s">
        <v>484</v>
      </c>
      <c r="D250" s="152" t="s">
        <v>240</v>
      </c>
      <c r="E250" s="153" t="s">
        <v>503</v>
      </c>
      <c r="F250" s="154" t="s">
        <v>504</v>
      </c>
      <c r="G250" s="155" t="s">
        <v>169</v>
      </c>
      <c r="H250" s="156">
        <v>8</v>
      </c>
      <c r="I250" s="157"/>
      <c r="J250" s="158">
        <f>ROUND(I250*H250,2)</f>
        <v>0</v>
      </c>
      <c r="K250" s="159"/>
      <c r="L250" s="160"/>
      <c r="M250" s="161" t="s">
        <v>1</v>
      </c>
      <c r="N250" s="162" t="s">
        <v>44</v>
      </c>
      <c r="P250" s="140">
        <f>O250*H250</f>
        <v>0</v>
      </c>
      <c r="Q250" s="140">
        <v>0.061</v>
      </c>
      <c r="R250" s="140">
        <f>Q250*H250</f>
        <v>0.488</v>
      </c>
      <c r="S250" s="140">
        <v>0</v>
      </c>
      <c r="T250" s="141">
        <f>S250*H250</f>
        <v>0</v>
      </c>
      <c r="AR250" s="142" t="s">
        <v>166</v>
      </c>
      <c r="AT250" s="142" t="s">
        <v>240</v>
      </c>
      <c r="AU250" s="142" t="s">
        <v>89</v>
      </c>
      <c r="AY250" s="14" t="s">
        <v>136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4" t="s">
        <v>87</v>
      </c>
      <c r="BK250" s="143">
        <f>ROUND(I250*H250,2)</f>
        <v>0</v>
      </c>
      <c r="BL250" s="14" t="s">
        <v>142</v>
      </c>
      <c r="BM250" s="142" t="s">
        <v>719</v>
      </c>
    </row>
    <row r="251" spans="2:47" s="1" customFormat="1" ht="19.5">
      <c r="B251" s="29"/>
      <c r="D251" s="145" t="s">
        <v>279</v>
      </c>
      <c r="F251" s="163" t="s">
        <v>720</v>
      </c>
      <c r="I251" s="164"/>
      <c r="L251" s="29"/>
      <c r="M251" s="165"/>
      <c r="T251" s="53"/>
      <c r="AT251" s="14" t="s">
        <v>279</v>
      </c>
      <c r="AU251" s="14" t="s">
        <v>89</v>
      </c>
    </row>
    <row r="252" spans="2:65" s="1" customFormat="1" ht="21.75" customHeight="1">
      <c r="B252" s="29"/>
      <c r="C252" s="152" t="s">
        <v>489</v>
      </c>
      <c r="D252" s="152" t="s">
        <v>240</v>
      </c>
      <c r="E252" s="153" t="s">
        <v>509</v>
      </c>
      <c r="F252" s="154" t="s">
        <v>510</v>
      </c>
      <c r="G252" s="155" t="s">
        <v>511</v>
      </c>
      <c r="H252" s="156">
        <v>8</v>
      </c>
      <c r="I252" s="157"/>
      <c r="J252" s="158">
        <f aca="true" t="shared" si="20" ref="J252:J261">ROUND(I252*H252,2)</f>
        <v>0</v>
      </c>
      <c r="K252" s="159"/>
      <c r="L252" s="160"/>
      <c r="M252" s="161" t="s">
        <v>1</v>
      </c>
      <c r="N252" s="162" t="s">
        <v>44</v>
      </c>
      <c r="P252" s="140">
        <f aca="true" t="shared" si="21" ref="P252:P261">O252*H252</f>
        <v>0</v>
      </c>
      <c r="Q252" s="140">
        <v>0.061</v>
      </c>
      <c r="R252" s="140">
        <f aca="true" t="shared" si="22" ref="R252:R261">Q252*H252</f>
        <v>0.488</v>
      </c>
      <c r="S252" s="140">
        <v>0</v>
      </c>
      <c r="T252" s="141">
        <f aca="true" t="shared" si="23" ref="T252:T261">S252*H252</f>
        <v>0</v>
      </c>
      <c r="AR252" s="142" t="s">
        <v>166</v>
      </c>
      <c r="AT252" s="142" t="s">
        <v>240</v>
      </c>
      <c r="AU252" s="142" t="s">
        <v>89</v>
      </c>
      <c r="AY252" s="14" t="s">
        <v>136</v>
      </c>
      <c r="BE252" s="143">
        <f aca="true" t="shared" si="24" ref="BE252:BE261">IF(N252="základní",J252,0)</f>
        <v>0</v>
      </c>
      <c r="BF252" s="143">
        <f aca="true" t="shared" si="25" ref="BF252:BF261">IF(N252="snížená",J252,0)</f>
        <v>0</v>
      </c>
      <c r="BG252" s="143">
        <f aca="true" t="shared" si="26" ref="BG252:BG261">IF(N252="zákl. přenesená",J252,0)</f>
        <v>0</v>
      </c>
      <c r="BH252" s="143">
        <f aca="true" t="shared" si="27" ref="BH252:BH261">IF(N252="sníž. přenesená",J252,0)</f>
        <v>0</v>
      </c>
      <c r="BI252" s="143">
        <f aca="true" t="shared" si="28" ref="BI252:BI261">IF(N252="nulová",J252,0)</f>
        <v>0</v>
      </c>
      <c r="BJ252" s="14" t="s">
        <v>87</v>
      </c>
      <c r="BK252" s="143">
        <f aca="true" t="shared" si="29" ref="BK252:BK261">ROUND(I252*H252,2)</f>
        <v>0</v>
      </c>
      <c r="BL252" s="14" t="s">
        <v>142</v>
      </c>
      <c r="BM252" s="142" t="s">
        <v>721</v>
      </c>
    </row>
    <row r="253" spans="2:65" s="1" customFormat="1" ht="33" customHeight="1">
      <c r="B253" s="29"/>
      <c r="C253" s="130" t="s">
        <v>493</v>
      </c>
      <c r="D253" s="130" t="s">
        <v>138</v>
      </c>
      <c r="E253" s="131" t="s">
        <v>524</v>
      </c>
      <c r="F253" s="132" t="s">
        <v>525</v>
      </c>
      <c r="G253" s="133" t="s">
        <v>169</v>
      </c>
      <c r="H253" s="134">
        <v>227</v>
      </c>
      <c r="I253" s="135"/>
      <c r="J253" s="136">
        <f t="shared" si="20"/>
        <v>0</v>
      </c>
      <c r="K253" s="137"/>
      <c r="L253" s="29"/>
      <c r="M253" s="138" t="s">
        <v>1</v>
      </c>
      <c r="N253" s="139" t="s">
        <v>44</v>
      </c>
      <c r="P253" s="140">
        <f t="shared" si="21"/>
        <v>0</v>
      </c>
      <c r="Q253" s="140">
        <v>0.1294996</v>
      </c>
      <c r="R253" s="140">
        <f t="shared" si="22"/>
        <v>29.396409199999997</v>
      </c>
      <c r="S253" s="140">
        <v>0</v>
      </c>
      <c r="T253" s="141">
        <f t="shared" si="23"/>
        <v>0</v>
      </c>
      <c r="AR253" s="142" t="s">
        <v>142</v>
      </c>
      <c r="AT253" s="142" t="s">
        <v>138</v>
      </c>
      <c r="AU253" s="142" t="s">
        <v>89</v>
      </c>
      <c r="AY253" s="14" t="s">
        <v>136</v>
      </c>
      <c r="BE253" s="143">
        <f t="shared" si="24"/>
        <v>0</v>
      </c>
      <c r="BF253" s="143">
        <f t="shared" si="25"/>
        <v>0</v>
      </c>
      <c r="BG253" s="143">
        <f t="shared" si="26"/>
        <v>0</v>
      </c>
      <c r="BH253" s="143">
        <f t="shared" si="27"/>
        <v>0</v>
      </c>
      <c r="BI253" s="143">
        <f t="shared" si="28"/>
        <v>0</v>
      </c>
      <c r="BJ253" s="14" t="s">
        <v>87</v>
      </c>
      <c r="BK253" s="143">
        <f t="shared" si="29"/>
        <v>0</v>
      </c>
      <c r="BL253" s="14" t="s">
        <v>142</v>
      </c>
      <c r="BM253" s="142" t="s">
        <v>526</v>
      </c>
    </row>
    <row r="254" spans="2:65" s="1" customFormat="1" ht="16.5" customHeight="1">
      <c r="B254" s="29"/>
      <c r="C254" s="152" t="s">
        <v>498</v>
      </c>
      <c r="D254" s="152" t="s">
        <v>240</v>
      </c>
      <c r="E254" s="153" t="s">
        <v>528</v>
      </c>
      <c r="F254" s="154" t="s">
        <v>529</v>
      </c>
      <c r="G254" s="155" t="s">
        <v>169</v>
      </c>
      <c r="H254" s="156">
        <v>215</v>
      </c>
      <c r="I254" s="157"/>
      <c r="J254" s="158">
        <f t="shared" si="20"/>
        <v>0</v>
      </c>
      <c r="K254" s="159"/>
      <c r="L254" s="160"/>
      <c r="M254" s="161" t="s">
        <v>1</v>
      </c>
      <c r="N254" s="162" t="s">
        <v>44</v>
      </c>
      <c r="P254" s="140">
        <f t="shared" si="21"/>
        <v>0</v>
      </c>
      <c r="Q254" s="140">
        <v>0.045</v>
      </c>
      <c r="R254" s="140">
        <f t="shared" si="22"/>
        <v>9.674999999999999</v>
      </c>
      <c r="S254" s="140">
        <v>0</v>
      </c>
      <c r="T254" s="141">
        <f t="shared" si="23"/>
        <v>0</v>
      </c>
      <c r="AR254" s="142" t="s">
        <v>166</v>
      </c>
      <c r="AT254" s="142" t="s">
        <v>240</v>
      </c>
      <c r="AU254" s="142" t="s">
        <v>89</v>
      </c>
      <c r="AY254" s="14" t="s">
        <v>136</v>
      </c>
      <c r="BE254" s="143">
        <f t="shared" si="24"/>
        <v>0</v>
      </c>
      <c r="BF254" s="143">
        <f t="shared" si="25"/>
        <v>0</v>
      </c>
      <c r="BG254" s="143">
        <f t="shared" si="26"/>
        <v>0</v>
      </c>
      <c r="BH254" s="143">
        <f t="shared" si="27"/>
        <v>0</v>
      </c>
      <c r="BI254" s="143">
        <f t="shared" si="28"/>
        <v>0</v>
      </c>
      <c r="BJ254" s="14" t="s">
        <v>87</v>
      </c>
      <c r="BK254" s="143">
        <f t="shared" si="29"/>
        <v>0</v>
      </c>
      <c r="BL254" s="14" t="s">
        <v>142</v>
      </c>
      <c r="BM254" s="142" t="s">
        <v>530</v>
      </c>
    </row>
    <row r="255" spans="2:65" s="1" customFormat="1" ht="21.75" customHeight="1">
      <c r="B255" s="29"/>
      <c r="C255" s="152" t="s">
        <v>502</v>
      </c>
      <c r="D255" s="152" t="s">
        <v>240</v>
      </c>
      <c r="E255" s="153" t="s">
        <v>532</v>
      </c>
      <c r="F255" s="154" t="s">
        <v>533</v>
      </c>
      <c r="G255" s="155" t="s">
        <v>169</v>
      </c>
      <c r="H255" s="156">
        <v>10</v>
      </c>
      <c r="I255" s="157"/>
      <c r="J255" s="158">
        <f t="shared" si="20"/>
        <v>0</v>
      </c>
      <c r="K255" s="159"/>
      <c r="L255" s="160"/>
      <c r="M255" s="161" t="s">
        <v>1</v>
      </c>
      <c r="N255" s="162" t="s">
        <v>44</v>
      </c>
      <c r="P255" s="140">
        <f t="shared" si="21"/>
        <v>0</v>
      </c>
      <c r="Q255" s="140">
        <v>0.048</v>
      </c>
      <c r="R255" s="140">
        <f t="shared" si="22"/>
        <v>0.48</v>
      </c>
      <c r="S255" s="140">
        <v>0</v>
      </c>
      <c r="T255" s="141">
        <f t="shared" si="23"/>
        <v>0</v>
      </c>
      <c r="AR255" s="142" t="s">
        <v>166</v>
      </c>
      <c r="AT255" s="142" t="s">
        <v>240</v>
      </c>
      <c r="AU255" s="142" t="s">
        <v>89</v>
      </c>
      <c r="AY255" s="14" t="s">
        <v>136</v>
      </c>
      <c r="BE255" s="143">
        <f t="shared" si="24"/>
        <v>0</v>
      </c>
      <c r="BF255" s="143">
        <f t="shared" si="25"/>
        <v>0</v>
      </c>
      <c r="BG255" s="143">
        <f t="shared" si="26"/>
        <v>0</v>
      </c>
      <c r="BH255" s="143">
        <f t="shared" si="27"/>
        <v>0</v>
      </c>
      <c r="BI255" s="143">
        <f t="shared" si="28"/>
        <v>0</v>
      </c>
      <c r="BJ255" s="14" t="s">
        <v>87</v>
      </c>
      <c r="BK255" s="143">
        <f t="shared" si="29"/>
        <v>0</v>
      </c>
      <c r="BL255" s="14" t="s">
        <v>142</v>
      </c>
      <c r="BM255" s="142" t="s">
        <v>534</v>
      </c>
    </row>
    <row r="256" spans="2:65" s="1" customFormat="1" ht="16.5" customHeight="1">
      <c r="B256" s="29"/>
      <c r="C256" s="152" t="s">
        <v>508</v>
      </c>
      <c r="D256" s="152" t="s">
        <v>240</v>
      </c>
      <c r="E256" s="153" t="s">
        <v>536</v>
      </c>
      <c r="F256" s="154" t="s">
        <v>537</v>
      </c>
      <c r="G256" s="155" t="s">
        <v>511</v>
      </c>
      <c r="H256" s="156">
        <v>2</v>
      </c>
      <c r="I256" s="157"/>
      <c r="J256" s="158">
        <f t="shared" si="20"/>
        <v>0</v>
      </c>
      <c r="K256" s="159"/>
      <c r="L256" s="160"/>
      <c r="M256" s="161" t="s">
        <v>1</v>
      </c>
      <c r="N256" s="162" t="s">
        <v>44</v>
      </c>
      <c r="P256" s="140">
        <f t="shared" si="21"/>
        <v>0</v>
      </c>
      <c r="Q256" s="140">
        <v>0.061</v>
      </c>
      <c r="R256" s="140">
        <f t="shared" si="22"/>
        <v>0.122</v>
      </c>
      <c r="S256" s="140">
        <v>0</v>
      </c>
      <c r="T256" s="141">
        <f t="shared" si="23"/>
        <v>0</v>
      </c>
      <c r="AR256" s="142" t="s">
        <v>166</v>
      </c>
      <c r="AT256" s="142" t="s">
        <v>240</v>
      </c>
      <c r="AU256" s="142" t="s">
        <v>89</v>
      </c>
      <c r="AY256" s="14" t="s">
        <v>136</v>
      </c>
      <c r="BE256" s="143">
        <f t="shared" si="24"/>
        <v>0</v>
      </c>
      <c r="BF256" s="143">
        <f t="shared" si="25"/>
        <v>0</v>
      </c>
      <c r="BG256" s="143">
        <f t="shared" si="26"/>
        <v>0</v>
      </c>
      <c r="BH256" s="143">
        <f t="shared" si="27"/>
        <v>0</v>
      </c>
      <c r="BI256" s="143">
        <f t="shared" si="28"/>
        <v>0</v>
      </c>
      <c r="BJ256" s="14" t="s">
        <v>87</v>
      </c>
      <c r="BK256" s="143">
        <f t="shared" si="29"/>
        <v>0</v>
      </c>
      <c r="BL256" s="14" t="s">
        <v>142</v>
      </c>
      <c r="BM256" s="142" t="s">
        <v>722</v>
      </c>
    </row>
    <row r="257" spans="2:65" s="1" customFormat="1" ht="24.2" customHeight="1">
      <c r="B257" s="29"/>
      <c r="C257" s="130" t="s">
        <v>513</v>
      </c>
      <c r="D257" s="130" t="s">
        <v>138</v>
      </c>
      <c r="E257" s="131" t="s">
        <v>540</v>
      </c>
      <c r="F257" s="132" t="s">
        <v>541</v>
      </c>
      <c r="G257" s="133" t="s">
        <v>141</v>
      </c>
      <c r="H257" s="134">
        <v>824</v>
      </c>
      <c r="I257" s="135"/>
      <c r="J257" s="136">
        <f t="shared" si="20"/>
        <v>0</v>
      </c>
      <c r="K257" s="137"/>
      <c r="L257" s="29"/>
      <c r="M257" s="138" t="s">
        <v>1</v>
      </c>
      <c r="N257" s="139" t="s">
        <v>44</v>
      </c>
      <c r="P257" s="140">
        <f t="shared" si="21"/>
        <v>0</v>
      </c>
      <c r="Q257" s="140">
        <v>0.00069</v>
      </c>
      <c r="R257" s="140">
        <f t="shared" si="22"/>
        <v>0.56856</v>
      </c>
      <c r="S257" s="140">
        <v>0</v>
      </c>
      <c r="T257" s="141">
        <f t="shared" si="23"/>
        <v>0</v>
      </c>
      <c r="AR257" s="142" t="s">
        <v>142</v>
      </c>
      <c r="AT257" s="142" t="s">
        <v>138</v>
      </c>
      <c r="AU257" s="142" t="s">
        <v>89</v>
      </c>
      <c r="AY257" s="14" t="s">
        <v>136</v>
      </c>
      <c r="BE257" s="143">
        <f t="shared" si="24"/>
        <v>0</v>
      </c>
      <c r="BF257" s="143">
        <f t="shared" si="25"/>
        <v>0</v>
      </c>
      <c r="BG257" s="143">
        <f t="shared" si="26"/>
        <v>0</v>
      </c>
      <c r="BH257" s="143">
        <f t="shared" si="27"/>
        <v>0</v>
      </c>
      <c r="BI257" s="143">
        <f t="shared" si="28"/>
        <v>0</v>
      </c>
      <c r="BJ257" s="14" t="s">
        <v>87</v>
      </c>
      <c r="BK257" s="143">
        <f t="shared" si="29"/>
        <v>0</v>
      </c>
      <c r="BL257" s="14" t="s">
        <v>142</v>
      </c>
      <c r="BM257" s="142" t="s">
        <v>723</v>
      </c>
    </row>
    <row r="258" spans="2:65" s="1" customFormat="1" ht="24.2" customHeight="1">
      <c r="B258" s="29"/>
      <c r="C258" s="130" t="s">
        <v>517</v>
      </c>
      <c r="D258" s="130" t="s">
        <v>138</v>
      </c>
      <c r="E258" s="131" t="s">
        <v>544</v>
      </c>
      <c r="F258" s="132" t="s">
        <v>545</v>
      </c>
      <c r="G258" s="133" t="s">
        <v>169</v>
      </c>
      <c r="H258" s="134">
        <v>40</v>
      </c>
      <c r="I258" s="135"/>
      <c r="J258" s="136">
        <f t="shared" si="20"/>
        <v>0</v>
      </c>
      <c r="K258" s="137"/>
      <c r="L258" s="29"/>
      <c r="M258" s="138" t="s">
        <v>1</v>
      </c>
      <c r="N258" s="139" t="s">
        <v>44</v>
      </c>
      <c r="P258" s="140">
        <f t="shared" si="21"/>
        <v>0</v>
      </c>
      <c r="Q258" s="140">
        <v>1.995E-06</v>
      </c>
      <c r="R258" s="140">
        <f t="shared" si="22"/>
        <v>7.98E-05</v>
      </c>
      <c r="S258" s="140">
        <v>0</v>
      </c>
      <c r="T258" s="141">
        <f t="shared" si="23"/>
        <v>0</v>
      </c>
      <c r="AR258" s="142" t="s">
        <v>142</v>
      </c>
      <c r="AT258" s="142" t="s">
        <v>138</v>
      </c>
      <c r="AU258" s="142" t="s">
        <v>89</v>
      </c>
      <c r="AY258" s="14" t="s">
        <v>136</v>
      </c>
      <c r="BE258" s="143">
        <f t="shared" si="24"/>
        <v>0</v>
      </c>
      <c r="BF258" s="143">
        <f t="shared" si="25"/>
        <v>0</v>
      </c>
      <c r="BG258" s="143">
        <f t="shared" si="26"/>
        <v>0</v>
      </c>
      <c r="BH258" s="143">
        <f t="shared" si="27"/>
        <v>0</v>
      </c>
      <c r="BI258" s="143">
        <f t="shared" si="28"/>
        <v>0</v>
      </c>
      <c r="BJ258" s="14" t="s">
        <v>87</v>
      </c>
      <c r="BK258" s="143">
        <f t="shared" si="29"/>
        <v>0</v>
      </c>
      <c r="BL258" s="14" t="s">
        <v>142</v>
      </c>
      <c r="BM258" s="142" t="s">
        <v>546</v>
      </c>
    </row>
    <row r="259" spans="2:65" s="1" customFormat="1" ht="33" customHeight="1">
      <c r="B259" s="29"/>
      <c r="C259" s="130" t="s">
        <v>523</v>
      </c>
      <c r="D259" s="130" t="s">
        <v>138</v>
      </c>
      <c r="E259" s="131" t="s">
        <v>548</v>
      </c>
      <c r="F259" s="132" t="s">
        <v>549</v>
      </c>
      <c r="G259" s="133" t="s">
        <v>169</v>
      </c>
      <c r="H259" s="134">
        <v>40</v>
      </c>
      <c r="I259" s="135"/>
      <c r="J259" s="136">
        <f t="shared" si="20"/>
        <v>0</v>
      </c>
      <c r="K259" s="137"/>
      <c r="L259" s="29"/>
      <c r="M259" s="138" t="s">
        <v>1</v>
      </c>
      <c r="N259" s="139" t="s">
        <v>44</v>
      </c>
      <c r="P259" s="140">
        <f t="shared" si="21"/>
        <v>0</v>
      </c>
      <c r="Q259" s="140">
        <v>0.000605063</v>
      </c>
      <c r="R259" s="140">
        <f t="shared" si="22"/>
        <v>0.024202519999999998</v>
      </c>
      <c r="S259" s="140">
        <v>0</v>
      </c>
      <c r="T259" s="141">
        <f t="shared" si="23"/>
        <v>0</v>
      </c>
      <c r="AR259" s="142" t="s">
        <v>142</v>
      </c>
      <c r="AT259" s="142" t="s">
        <v>138</v>
      </c>
      <c r="AU259" s="142" t="s">
        <v>89</v>
      </c>
      <c r="AY259" s="14" t="s">
        <v>136</v>
      </c>
      <c r="BE259" s="143">
        <f t="shared" si="24"/>
        <v>0</v>
      </c>
      <c r="BF259" s="143">
        <f t="shared" si="25"/>
        <v>0</v>
      </c>
      <c r="BG259" s="143">
        <f t="shared" si="26"/>
        <v>0</v>
      </c>
      <c r="BH259" s="143">
        <f t="shared" si="27"/>
        <v>0</v>
      </c>
      <c r="BI259" s="143">
        <f t="shared" si="28"/>
        <v>0</v>
      </c>
      <c r="BJ259" s="14" t="s">
        <v>87</v>
      </c>
      <c r="BK259" s="143">
        <f t="shared" si="29"/>
        <v>0</v>
      </c>
      <c r="BL259" s="14" t="s">
        <v>142</v>
      </c>
      <c r="BM259" s="142" t="s">
        <v>724</v>
      </c>
    </row>
    <row r="260" spans="2:65" s="1" customFormat="1" ht="16.5" customHeight="1">
      <c r="B260" s="29"/>
      <c r="C260" s="130" t="s">
        <v>527</v>
      </c>
      <c r="D260" s="130" t="s">
        <v>138</v>
      </c>
      <c r="E260" s="131" t="s">
        <v>552</v>
      </c>
      <c r="F260" s="132" t="s">
        <v>553</v>
      </c>
      <c r="G260" s="133" t="s">
        <v>184</v>
      </c>
      <c r="H260" s="134">
        <v>13</v>
      </c>
      <c r="I260" s="135"/>
      <c r="J260" s="136">
        <f t="shared" si="20"/>
        <v>0</v>
      </c>
      <c r="K260" s="137"/>
      <c r="L260" s="29"/>
      <c r="M260" s="138" t="s">
        <v>1</v>
      </c>
      <c r="N260" s="139" t="s">
        <v>44</v>
      </c>
      <c r="P260" s="140">
        <f t="shared" si="21"/>
        <v>0</v>
      </c>
      <c r="Q260" s="140">
        <v>0</v>
      </c>
      <c r="R260" s="140">
        <f t="shared" si="22"/>
        <v>0</v>
      </c>
      <c r="S260" s="140">
        <v>2.4</v>
      </c>
      <c r="T260" s="141">
        <f t="shared" si="23"/>
        <v>31.2</v>
      </c>
      <c r="AR260" s="142" t="s">
        <v>142</v>
      </c>
      <c r="AT260" s="142" t="s">
        <v>138</v>
      </c>
      <c r="AU260" s="142" t="s">
        <v>89</v>
      </c>
      <c r="AY260" s="14" t="s">
        <v>136</v>
      </c>
      <c r="BE260" s="143">
        <f t="shared" si="24"/>
        <v>0</v>
      </c>
      <c r="BF260" s="143">
        <f t="shared" si="25"/>
        <v>0</v>
      </c>
      <c r="BG260" s="143">
        <f t="shared" si="26"/>
        <v>0</v>
      </c>
      <c r="BH260" s="143">
        <f t="shared" si="27"/>
        <v>0</v>
      </c>
      <c r="BI260" s="143">
        <f t="shared" si="28"/>
        <v>0</v>
      </c>
      <c r="BJ260" s="14" t="s">
        <v>87</v>
      </c>
      <c r="BK260" s="143">
        <f t="shared" si="29"/>
        <v>0</v>
      </c>
      <c r="BL260" s="14" t="s">
        <v>142</v>
      </c>
      <c r="BM260" s="142" t="s">
        <v>554</v>
      </c>
    </row>
    <row r="261" spans="2:65" s="1" customFormat="1" ht="24.2" customHeight="1">
      <c r="B261" s="29"/>
      <c r="C261" s="130" t="s">
        <v>531</v>
      </c>
      <c r="D261" s="130" t="s">
        <v>138</v>
      </c>
      <c r="E261" s="131" t="s">
        <v>725</v>
      </c>
      <c r="F261" s="132" t="s">
        <v>726</v>
      </c>
      <c r="G261" s="133" t="s">
        <v>254</v>
      </c>
      <c r="H261" s="134">
        <v>6</v>
      </c>
      <c r="I261" s="135"/>
      <c r="J261" s="136">
        <f t="shared" si="20"/>
        <v>0</v>
      </c>
      <c r="K261" s="137"/>
      <c r="L261" s="29"/>
      <c r="M261" s="138" t="s">
        <v>1</v>
      </c>
      <c r="N261" s="139" t="s">
        <v>44</v>
      </c>
      <c r="P261" s="140">
        <f t="shared" si="21"/>
        <v>0</v>
      </c>
      <c r="Q261" s="140">
        <v>0</v>
      </c>
      <c r="R261" s="140">
        <f t="shared" si="22"/>
        <v>0</v>
      </c>
      <c r="S261" s="140">
        <v>0</v>
      </c>
      <c r="T261" s="141">
        <f t="shared" si="23"/>
        <v>0</v>
      </c>
      <c r="AR261" s="142" t="s">
        <v>142</v>
      </c>
      <c r="AT261" s="142" t="s">
        <v>138</v>
      </c>
      <c r="AU261" s="142" t="s">
        <v>89</v>
      </c>
      <c r="AY261" s="14" t="s">
        <v>136</v>
      </c>
      <c r="BE261" s="143">
        <f t="shared" si="24"/>
        <v>0</v>
      </c>
      <c r="BF261" s="143">
        <f t="shared" si="25"/>
        <v>0</v>
      </c>
      <c r="BG261" s="143">
        <f t="shared" si="26"/>
        <v>0</v>
      </c>
      <c r="BH261" s="143">
        <f t="shared" si="27"/>
        <v>0</v>
      </c>
      <c r="BI261" s="143">
        <f t="shared" si="28"/>
        <v>0</v>
      </c>
      <c r="BJ261" s="14" t="s">
        <v>87</v>
      </c>
      <c r="BK261" s="143">
        <f t="shared" si="29"/>
        <v>0</v>
      </c>
      <c r="BL261" s="14" t="s">
        <v>142</v>
      </c>
      <c r="BM261" s="142" t="s">
        <v>727</v>
      </c>
    </row>
    <row r="262" spans="2:63" s="11" customFormat="1" ht="22.9" customHeight="1">
      <c r="B262" s="118"/>
      <c r="D262" s="119" t="s">
        <v>78</v>
      </c>
      <c r="E262" s="128" t="s">
        <v>563</v>
      </c>
      <c r="F262" s="128" t="s">
        <v>564</v>
      </c>
      <c r="I262" s="121"/>
      <c r="J262" s="129">
        <f>BK262</f>
        <v>0</v>
      </c>
      <c r="L262" s="118"/>
      <c r="M262" s="123"/>
      <c r="P262" s="124">
        <f>SUM(P263:P273)</f>
        <v>0</v>
      </c>
      <c r="R262" s="124">
        <f>SUM(R263:R273)</f>
        <v>0</v>
      </c>
      <c r="T262" s="125">
        <f>SUM(T263:T273)</f>
        <v>0</v>
      </c>
      <c r="AR262" s="119" t="s">
        <v>87</v>
      </c>
      <c r="AT262" s="126" t="s">
        <v>78</v>
      </c>
      <c r="AU262" s="126" t="s">
        <v>87</v>
      </c>
      <c r="AY262" s="119" t="s">
        <v>136</v>
      </c>
      <c r="BK262" s="127">
        <f>SUM(BK263:BK273)</f>
        <v>0</v>
      </c>
    </row>
    <row r="263" spans="2:65" s="1" customFormat="1" ht="21.75" customHeight="1">
      <c r="B263" s="29"/>
      <c r="C263" s="130" t="s">
        <v>535</v>
      </c>
      <c r="D263" s="130" t="s">
        <v>138</v>
      </c>
      <c r="E263" s="131" t="s">
        <v>566</v>
      </c>
      <c r="F263" s="132" t="s">
        <v>567</v>
      </c>
      <c r="G263" s="133" t="s">
        <v>224</v>
      </c>
      <c r="H263" s="134">
        <v>1194.84</v>
      </c>
      <c r="I263" s="135"/>
      <c r="J263" s="136">
        <f>ROUND(I263*H263,2)</f>
        <v>0</v>
      </c>
      <c r="K263" s="137"/>
      <c r="L263" s="29"/>
      <c r="M263" s="138" t="s">
        <v>1</v>
      </c>
      <c r="N263" s="139" t="s">
        <v>44</v>
      </c>
      <c r="P263" s="140">
        <f>O263*H263</f>
        <v>0</v>
      </c>
      <c r="Q263" s="140">
        <v>0</v>
      </c>
      <c r="R263" s="140">
        <f>Q263*H263</f>
        <v>0</v>
      </c>
      <c r="S263" s="140">
        <v>0</v>
      </c>
      <c r="T263" s="141">
        <f>S263*H263</f>
        <v>0</v>
      </c>
      <c r="AR263" s="142" t="s">
        <v>142</v>
      </c>
      <c r="AT263" s="142" t="s">
        <v>138</v>
      </c>
      <c r="AU263" s="142" t="s">
        <v>89</v>
      </c>
      <c r="AY263" s="14" t="s">
        <v>136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4" t="s">
        <v>87</v>
      </c>
      <c r="BK263" s="143">
        <f>ROUND(I263*H263,2)</f>
        <v>0</v>
      </c>
      <c r="BL263" s="14" t="s">
        <v>142</v>
      </c>
      <c r="BM263" s="142" t="s">
        <v>568</v>
      </c>
    </row>
    <row r="264" spans="2:47" s="1" customFormat="1" ht="19.5">
      <c r="B264" s="29"/>
      <c r="D264" s="145" t="s">
        <v>279</v>
      </c>
      <c r="F264" s="163" t="s">
        <v>728</v>
      </c>
      <c r="I264" s="164"/>
      <c r="L264" s="29"/>
      <c r="M264" s="165"/>
      <c r="T264" s="53"/>
      <c r="AT264" s="14" t="s">
        <v>279</v>
      </c>
      <c r="AU264" s="14" t="s">
        <v>89</v>
      </c>
    </row>
    <row r="265" spans="2:65" s="1" customFormat="1" ht="24.2" customHeight="1">
      <c r="B265" s="29"/>
      <c r="C265" s="130" t="s">
        <v>539</v>
      </c>
      <c r="D265" s="130" t="s">
        <v>138</v>
      </c>
      <c r="E265" s="131" t="s">
        <v>570</v>
      </c>
      <c r="F265" s="132" t="s">
        <v>571</v>
      </c>
      <c r="G265" s="133" t="s">
        <v>224</v>
      </c>
      <c r="H265" s="134">
        <v>26286.48</v>
      </c>
      <c r="I265" s="135"/>
      <c r="J265" s="136">
        <f>ROUND(I265*H265,2)</f>
        <v>0</v>
      </c>
      <c r="K265" s="137"/>
      <c r="L265" s="29"/>
      <c r="M265" s="138" t="s">
        <v>1</v>
      </c>
      <c r="N265" s="139" t="s">
        <v>44</v>
      </c>
      <c r="P265" s="140">
        <f>O265*H265</f>
        <v>0</v>
      </c>
      <c r="Q265" s="140">
        <v>0</v>
      </c>
      <c r="R265" s="140">
        <f>Q265*H265</f>
        <v>0</v>
      </c>
      <c r="S265" s="140">
        <v>0</v>
      </c>
      <c r="T265" s="141">
        <f>S265*H265</f>
        <v>0</v>
      </c>
      <c r="AR265" s="142" t="s">
        <v>142</v>
      </c>
      <c r="AT265" s="142" t="s">
        <v>138</v>
      </c>
      <c r="AU265" s="142" t="s">
        <v>89</v>
      </c>
      <c r="AY265" s="14" t="s">
        <v>136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4" t="s">
        <v>87</v>
      </c>
      <c r="BK265" s="143">
        <f>ROUND(I265*H265,2)</f>
        <v>0</v>
      </c>
      <c r="BL265" s="14" t="s">
        <v>142</v>
      </c>
      <c r="BM265" s="142" t="s">
        <v>572</v>
      </c>
    </row>
    <row r="266" spans="2:47" s="1" customFormat="1" ht="29.25">
      <c r="B266" s="29"/>
      <c r="D266" s="145" t="s">
        <v>279</v>
      </c>
      <c r="F266" s="163" t="s">
        <v>729</v>
      </c>
      <c r="I266" s="164"/>
      <c r="L266" s="29"/>
      <c r="M266" s="165"/>
      <c r="T266" s="53"/>
      <c r="AT266" s="14" t="s">
        <v>279</v>
      </c>
      <c r="AU266" s="14" t="s">
        <v>89</v>
      </c>
    </row>
    <row r="267" spans="2:51" s="12" customFormat="1" ht="11.25">
      <c r="B267" s="144"/>
      <c r="D267" s="145" t="s">
        <v>171</v>
      </c>
      <c r="E267" s="146" t="s">
        <v>1</v>
      </c>
      <c r="F267" s="147" t="s">
        <v>730</v>
      </c>
      <c r="H267" s="148">
        <v>26286.48</v>
      </c>
      <c r="I267" s="149"/>
      <c r="L267" s="144"/>
      <c r="M267" s="150"/>
      <c r="T267" s="151"/>
      <c r="AT267" s="146" t="s">
        <v>171</v>
      </c>
      <c r="AU267" s="146" t="s">
        <v>89</v>
      </c>
      <c r="AV267" s="12" t="s">
        <v>89</v>
      </c>
      <c r="AW267" s="12" t="s">
        <v>36</v>
      </c>
      <c r="AX267" s="12" t="s">
        <v>87</v>
      </c>
      <c r="AY267" s="146" t="s">
        <v>136</v>
      </c>
    </row>
    <row r="268" spans="2:65" s="1" customFormat="1" ht="33" customHeight="1">
      <c r="B268" s="29"/>
      <c r="C268" s="130" t="s">
        <v>543</v>
      </c>
      <c r="D268" s="130" t="s">
        <v>138</v>
      </c>
      <c r="E268" s="131" t="s">
        <v>575</v>
      </c>
      <c r="F268" s="132" t="s">
        <v>576</v>
      </c>
      <c r="G268" s="133" t="s">
        <v>224</v>
      </c>
      <c r="H268" s="134">
        <v>891.2</v>
      </c>
      <c r="I268" s="135"/>
      <c r="J268" s="136">
        <f>ROUND(I268*H268,2)</f>
        <v>0</v>
      </c>
      <c r="K268" s="137"/>
      <c r="L268" s="29"/>
      <c r="M268" s="138" t="s">
        <v>1</v>
      </c>
      <c r="N268" s="139" t="s">
        <v>44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142</v>
      </c>
      <c r="AT268" s="142" t="s">
        <v>138</v>
      </c>
      <c r="AU268" s="142" t="s">
        <v>89</v>
      </c>
      <c r="AY268" s="14" t="s">
        <v>136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4" t="s">
        <v>87</v>
      </c>
      <c r="BK268" s="143">
        <f>ROUND(I268*H268,2)</f>
        <v>0</v>
      </c>
      <c r="BL268" s="14" t="s">
        <v>142</v>
      </c>
      <c r="BM268" s="142" t="s">
        <v>577</v>
      </c>
    </row>
    <row r="269" spans="2:47" s="1" customFormat="1" ht="19.5">
      <c r="B269" s="29"/>
      <c r="D269" s="145" t="s">
        <v>279</v>
      </c>
      <c r="F269" s="163" t="s">
        <v>728</v>
      </c>
      <c r="I269" s="164"/>
      <c r="L269" s="29"/>
      <c r="M269" s="165"/>
      <c r="T269" s="53"/>
      <c r="AT269" s="14" t="s">
        <v>279</v>
      </c>
      <c r="AU269" s="14" t="s">
        <v>89</v>
      </c>
    </row>
    <row r="270" spans="2:51" s="12" customFormat="1" ht="11.25">
      <c r="B270" s="144"/>
      <c r="D270" s="145" t="s">
        <v>171</v>
      </c>
      <c r="E270" s="146" t="s">
        <v>1</v>
      </c>
      <c r="F270" s="147" t="s">
        <v>731</v>
      </c>
      <c r="H270" s="148">
        <v>891.2</v>
      </c>
      <c r="I270" s="149"/>
      <c r="L270" s="144"/>
      <c r="M270" s="150"/>
      <c r="T270" s="151"/>
      <c r="AT270" s="146" t="s">
        <v>171</v>
      </c>
      <c r="AU270" s="146" t="s">
        <v>89</v>
      </c>
      <c r="AV270" s="12" t="s">
        <v>89</v>
      </c>
      <c r="AW270" s="12" t="s">
        <v>36</v>
      </c>
      <c r="AX270" s="12" t="s">
        <v>87</v>
      </c>
      <c r="AY270" s="146" t="s">
        <v>136</v>
      </c>
    </row>
    <row r="271" spans="2:65" s="1" customFormat="1" ht="37.9" customHeight="1">
      <c r="B271" s="29"/>
      <c r="C271" s="130" t="s">
        <v>547</v>
      </c>
      <c r="D271" s="130" t="s">
        <v>138</v>
      </c>
      <c r="E271" s="131" t="s">
        <v>580</v>
      </c>
      <c r="F271" s="132" t="s">
        <v>581</v>
      </c>
      <c r="G271" s="133" t="s">
        <v>224</v>
      </c>
      <c r="H271" s="134">
        <v>31.2</v>
      </c>
      <c r="I271" s="135"/>
      <c r="J271" s="136">
        <f>ROUND(I271*H271,2)</f>
        <v>0</v>
      </c>
      <c r="K271" s="137"/>
      <c r="L271" s="29"/>
      <c r="M271" s="138" t="s">
        <v>1</v>
      </c>
      <c r="N271" s="139" t="s">
        <v>44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142</v>
      </c>
      <c r="AT271" s="142" t="s">
        <v>138</v>
      </c>
      <c r="AU271" s="142" t="s">
        <v>89</v>
      </c>
      <c r="AY271" s="14" t="s">
        <v>136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4" t="s">
        <v>87</v>
      </c>
      <c r="BK271" s="143">
        <f>ROUND(I271*H271,2)</f>
        <v>0</v>
      </c>
      <c r="BL271" s="14" t="s">
        <v>142</v>
      </c>
      <c r="BM271" s="142" t="s">
        <v>582</v>
      </c>
    </row>
    <row r="272" spans="2:65" s="1" customFormat="1" ht="33" customHeight="1">
      <c r="B272" s="29"/>
      <c r="C272" s="130" t="s">
        <v>551</v>
      </c>
      <c r="D272" s="130" t="s">
        <v>138</v>
      </c>
      <c r="E272" s="131" t="s">
        <v>584</v>
      </c>
      <c r="F272" s="132" t="s">
        <v>585</v>
      </c>
      <c r="G272" s="133" t="s">
        <v>224</v>
      </c>
      <c r="H272" s="134">
        <v>139.04</v>
      </c>
      <c r="I272" s="135"/>
      <c r="J272" s="136">
        <f>ROUND(I272*H272,2)</f>
        <v>0</v>
      </c>
      <c r="K272" s="137"/>
      <c r="L272" s="29"/>
      <c r="M272" s="138" t="s">
        <v>1</v>
      </c>
      <c r="N272" s="139" t="s">
        <v>44</v>
      </c>
      <c r="P272" s="140">
        <f>O272*H272</f>
        <v>0</v>
      </c>
      <c r="Q272" s="140">
        <v>0</v>
      </c>
      <c r="R272" s="140">
        <f>Q272*H272</f>
        <v>0</v>
      </c>
      <c r="S272" s="140">
        <v>0</v>
      </c>
      <c r="T272" s="141">
        <f>S272*H272</f>
        <v>0</v>
      </c>
      <c r="AR272" s="142" t="s">
        <v>142</v>
      </c>
      <c r="AT272" s="142" t="s">
        <v>138</v>
      </c>
      <c r="AU272" s="142" t="s">
        <v>89</v>
      </c>
      <c r="AY272" s="14" t="s">
        <v>136</v>
      </c>
      <c r="BE272" s="143">
        <f>IF(N272="základní",J272,0)</f>
        <v>0</v>
      </c>
      <c r="BF272" s="143">
        <f>IF(N272="snížená",J272,0)</f>
        <v>0</v>
      </c>
      <c r="BG272" s="143">
        <f>IF(N272="zákl. přenesená",J272,0)</f>
        <v>0</v>
      </c>
      <c r="BH272" s="143">
        <f>IF(N272="sníž. přenesená",J272,0)</f>
        <v>0</v>
      </c>
      <c r="BI272" s="143">
        <f>IF(N272="nulová",J272,0)</f>
        <v>0</v>
      </c>
      <c r="BJ272" s="14" t="s">
        <v>87</v>
      </c>
      <c r="BK272" s="143">
        <f>ROUND(I272*H272,2)</f>
        <v>0</v>
      </c>
      <c r="BL272" s="14" t="s">
        <v>142</v>
      </c>
      <c r="BM272" s="142" t="s">
        <v>586</v>
      </c>
    </row>
    <row r="273" spans="2:65" s="1" customFormat="1" ht="24.2" customHeight="1">
      <c r="B273" s="29"/>
      <c r="C273" s="130" t="s">
        <v>555</v>
      </c>
      <c r="D273" s="130" t="s">
        <v>138</v>
      </c>
      <c r="E273" s="131" t="s">
        <v>589</v>
      </c>
      <c r="F273" s="132" t="s">
        <v>223</v>
      </c>
      <c r="G273" s="133" t="s">
        <v>224</v>
      </c>
      <c r="H273" s="134">
        <v>133.4</v>
      </c>
      <c r="I273" s="135"/>
      <c r="J273" s="136">
        <f>ROUND(I273*H273,2)</f>
        <v>0</v>
      </c>
      <c r="K273" s="137"/>
      <c r="L273" s="29"/>
      <c r="M273" s="138" t="s">
        <v>1</v>
      </c>
      <c r="N273" s="139" t="s">
        <v>44</v>
      </c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42" t="s">
        <v>142</v>
      </c>
      <c r="AT273" s="142" t="s">
        <v>138</v>
      </c>
      <c r="AU273" s="142" t="s">
        <v>89</v>
      </c>
      <c r="AY273" s="14" t="s">
        <v>136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4" t="s">
        <v>87</v>
      </c>
      <c r="BK273" s="143">
        <f>ROUND(I273*H273,2)</f>
        <v>0</v>
      </c>
      <c r="BL273" s="14" t="s">
        <v>142</v>
      </c>
      <c r="BM273" s="142" t="s">
        <v>590</v>
      </c>
    </row>
    <row r="274" spans="2:63" s="11" customFormat="1" ht="22.9" customHeight="1">
      <c r="B274" s="118"/>
      <c r="D274" s="119" t="s">
        <v>78</v>
      </c>
      <c r="E274" s="128" t="s">
        <v>591</v>
      </c>
      <c r="F274" s="128" t="s">
        <v>592</v>
      </c>
      <c r="I274" s="121"/>
      <c r="J274" s="129">
        <f>BK274</f>
        <v>0</v>
      </c>
      <c r="L274" s="118"/>
      <c r="M274" s="123"/>
      <c r="P274" s="124">
        <f>P275</f>
        <v>0</v>
      </c>
      <c r="R274" s="124">
        <f>R275</f>
        <v>0</v>
      </c>
      <c r="T274" s="125">
        <f>T275</f>
        <v>0</v>
      </c>
      <c r="AR274" s="119" t="s">
        <v>87</v>
      </c>
      <c r="AT274" s="126" t="s">
        <v>78</v>
      </c>
      <c r="AU274" s="126" t="s">
        <v>87</v>
      </c>
      <c r="AY274" s="119" t="s">
        <v>136</v>
      </c>
      <c r="BK274" s="127">
        <f>BK275</f>
        <v>0</v>
      </c>
    </row>
    <row r="275" spans="2:65" s="1" customFormat="1" ht="33" customHeight="1">
      <c r="B275" s="29"/>
      <c r="C275" s="130" t="s">
        <v>559</v>
      </c>
      <c r="D275" s="130" t="s">
        <v>138</v>
      </c>
      <c r="E275" s="131" t="s">
        <v>594</v>
      </c>
      <c r="F275" s="132" t="s">
        <v>595</v>
      </c>
      <c r="G275" s="133" t="s">
        <v>224</v>
      </c>
      <c r="H275" s="134">
        <v>1464.993</v>
      </c>
      <c r="I275" s="135"/>
      <c r="J275" s="136">
        <f>ROUND(I275*H275,2)</f>
        <v>0</v>
      </c>
      <c r="K275" s="137"/>
      <c r="L275" s="29"/>
      <c r="M275" s="166" t="s">
        <v>1</v>
      </c>
      <c r="N275" s="167" t="s">
        <v>44</v>
      </c>
      <c r="O275" s="168"/>
      <c r="P275" s="169">
        <f>O275*H275</f>
        <v>0</v>
      </c>
      <c r="Q275" s="169">
        <v>0</v>
      </c>
      <c r="R275" s="169">
        <f>Q275*H275</f>
        <v>0</v>
      </c>
      <c r="S275" s="169">
        <v>0</v>
      </c>
      <c r="T275" s="170">
        <f>S275*H275</f>
        <v>0</v>
      </c>
      <c r="AR275" s="142" t="s">
        <v>142</v>
      </c>
      <c r="AT275" s="142" t="s">
        <v>138</v>
      </c>
      <c r="AU275" s="142" t="s">
        <v>89</v>
      </c>
      <c r="AY275" s="14" t="s">
        <v>136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4" t="s">
        <v>87</v>
      </c>
      <c r="BK275" s="143">
        <f>ROUND(I275*H275,2)</f>
        <v>0</v>
      </c>
      <c r="BL275" s="14" t="s">
        <v>142</v>
      </c>
      <c r="BM275" s="142" t="s">
        <v>596</v>
      </c>
    </row>
    <row r="276" spans="2:12" s="1" customFormat="1" ht="6.95" customHeight="1">
      <c r="B276" s="41"/>
      <c r="C276" s="42"/>
      <c r="D276" s="42"/>
      <c r="E276" s="42"/>
      <c r="F276" s="42"/>
      <c r="G276" s="42"/>
      <c r="H276" s="42"/>
      <c r="I276" s="42"/>
      <c r="J276" s="42"/>
      <c r="K276" s="42"/>
      <c r="L276" s="29"/>
    </row>
  </sheetData>
  <sheetProtection algorithmName="SHA-512" hashValue="1LUyJheOcVBNFqndBwW5aWdgHmxMlukKEoQzTRKYpAHb1MOtcSe6prNAYq4jbCCHNmKm+MOzAvOG3jvfT0b4sQ==" saltValue="uuDg2NiMT4AiIGyexI4YqZfOcbJJtnX+25tgZQ31O9u5Dzmr15m9RpGIMCRBSGZ3WFCa/3bwZHMlIPZvSwjkXA==" spinCount="100000" sheet="1" objects="1" scenarios="1" formatColumns="0" formatRows="0" autoFilter="0"/>
  <autoFilter ref="C122:K27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732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733</v>
      </c>
      <c r="L20" s="29"/>
    </row>
    <row r="21" spans="2:12" s="1" customFormat="1" ht="18" customHeight="1">
      <c r="B21" s="29"/>
      <c r="E21" s="22" t="s">
        <v>734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733</v>
      </c>
      <c r="L23" s="29"/>
    </row>
    <row r="24" spans="2:12" s="1" customFormat="1" ht="18" customHeight="1">
      <c r="B24" s="29"/>
      <c r="E24" s="22" t="s">
        <v>734</v>
      </c>
      <c r="I24" s="24" t="s">
        <v>28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ROUND(J124,2)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ROUND((SUM(BE124:BE197)),2)</f>
        <v>0</v>
      </c>
      <c r="I33" s="89">
        <v>0.21</v>
      </c>
      <c r="J33" s="88">
        <f>ROUND(((SUM(BE124:BE197))*I33),2)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ROUND((SUM(BF124:BF197)),2)</f>
        <v>0</v>
      </c>
      <c r="I34" s="89">
        <v>0.15</v>
      </c>
      <c r="J34" s="88">
        <f>ROUND(((SUM(BF124:BF197))*I34),2)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ROUND((SUM(BG124:BG197)),2)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ROUND((SUM(BH124:BH197)),2)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ROUND((SUM(BI124:BI197)),2)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SO 401a - Veřejné osvětlení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25.7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Bc. Pavel Pruský - projekty elektro</v>
      </c>
      <c r="L91" s="29"/>
    </row>
    <row r="92" spans="2:12" s="1" customFormat="1" ht="25.7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Bc. Pavel Pruský - projekty elektro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J124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111</v>
      </c>
      <c r="E97" s="103"/>
      <c r="F97" s="103"/>
      <c r="G97" s="103"/>
      <c r="H97" s="103"/>
      <c r="I97" s="103"/>
      <c r="J97" s="104">
        <f>J125</f>
        <v>0</v>
      </c>
      <c r="L97" s="101"/>
    </row>
    <row r="98" spans="2:12" s="9" customFormat="1" ht="19.9" customHeight="1">
      <c r="B98" s="105"/>
      <c r="D98" s="106" t="s">
        <v>735</v>
      </c>
      <c r="E98" s="107"/>
      <c r="F98" s="107"/>
      <c r="G98" s="107"/>
      <c r="H98" s="107"/>
      <c r="I98" s="107"/>
      <c r="J98" s="108">
        <f>J126</f>
        <v>0</v>
      </c>
      <c r="L98" s="105"/>
    </row>
    <row r="99" spans="2:12" s="9" customFormat="1" ht="19.9" customHeight="1">
      <c r="B99" s="105"/>
      <c r="D99" s="106" t="s">
        <v>736</v>
      </c>
      <c r="E99" s="107"/>
      <c r="F99" s="107"/>
      <c r="G99" s="107"/>
      <c r="H99" s="107"/>
      <c r="I99" s="107"/>
      <c r="J99" s="108">
        <f>J130</f>
        <v>0</v>
      </c>
      <c r="L99" s="105"/>
    </row>
    <row r="100" spans="2:12" s="9" customFormat="1" ht="19.9" customHeight="1">
      <c r="B100" s="105"/>
      <c r="D100" s="106" t="s">
        <v>737</v>
      </c>
      <c r="E100" s="107"/>
      <c r="F100" s="107"/>
      <c r="G100" s="107"/>
      <c r="H100" s="107"/>
      <c r="I100" s="107"/>
      <c r="J100" s="108">
        <f>J143</f>
        <v>0</v>
      </c>
      <c r="L100" s="105"/>
    </row>
    <row r="101" spans="2:12" s="9" customFormat="1" ht="19.9" customHeight="1">
      <c r="B101" s="105"/>
      <c r="D101" s="106" t="s">
        <v>738</v>
      </c>
      <c r="E101" s="107"/>
      <c r="F101" s="107"/>
      <c r="G101" s="107"/>
      <c r="H101" s="107"/>
      <c r="I101" s="107"/>
      <c r="J101" s="108">
        <f>J150</f>
        <v>0</v>
      </c>
      <c r="L101" s="105"/>
    </row>
    <row r="102" spans="2:12" s="9" customFormat="1" ht="19.9" customHeight="1">
      <c r="B102" s="105"/>
      <c r="D102" s="106" t="s">
        <v>739</v>
      </c>
      <c r="E102" s="107"/>
      <c r="F102" s="107"/>
      <c r="G102" s="107"/>
      <c r="H102" s="107"/>
      <c r="I102" s="107"/>
      <c r="J102" s="108">
        <f>J167</f>
        <v>0</v>
      </c>
      <c r="L102" s="105"/>
    </row>
    <row r="103" spans="2:12" s="9" customFormat="1" ht="19.9" customHeight="1">
      <c r="B103" s="105"/>
      <c r="D103" s="106" t="s">
        <v>740</v>
      </c>
      <c r="E103" s="107"/>
      <c r="F103" s="107"/>
      <c r="G103" s="107"/>
      <c r="H103" s="107"/>
      <c r="I103" s="107"/>
      <c r="J103" s="108">
        <f>J172</f>
        <v>0</v>
      </c>
      <c r="L103" s="105"/>
    </row>
    <row r="104" spans="2:12" s="9" customFormat="1" ht="19.9" customHeight="1">
      <c r="B104" s="105"/>
      <c r="D104" s="106" t="s">
        <v>741</v>
      </c>
      <c r="E104" s="107"/>
      <c r="F104" s="107"/>
      <c r="G104" s="107"/>
      <c r="H104" s="107"/>
      <c r="I104" s="107"/>
      <c r="J104" s="108">
        <f>J188</f>
        <v>0</v>
      </c>
      <c r="L104" s="105"/>
    </row>
    <row r="105" spans="2:12" s="1" customFormat="1" ht="21.75" customHeight="1">
      <c r="B105" s="29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12" s="1" customFormat="1" ht="24.95" customHeight="1">
      <c r="B111" s="29"/>
      <c r="C111" s="18" t="s">
        <v>121</v>
      </c>
      <c r="L111" s="29"/>
    </row>
    <row r="112" spans="2:12" s="1" customFormat="1" ht="6.95" customHeight="1">
      <c r="B112" s="29"/>
      <c r="L112" s="29"/>
    </row>
    <row r="113" spans="2:12" s="1" customFormat="1" ht="12" customHeight="1">
      <c r="B113" s="29"/>
      <c r="C113" s="24" t="s">
        <v>16</v>
      </c>
      <c r="L113" s="29"/>
    </row>
    <row r="114" spans="2:12" s="1" customFormat="1" ht="16.5" customHeight="1">
      <c r="B114" s="29"/>
      <c r="E114" s="209" t="str">
        <f>E7</f>
        <v>Parkoviště v ulici Sokolovská u Herby, Sokolov</v>
      </c>
      <c r="F114" s="210"/>
      <c r="G114" s="210"/>
      <c r="H114" s="210"/>
      <c r="L114" s="29"/>
    </row>
    <row r="115" spans="2:12" s="1" customFormat="1" ht="12" customHeight="1">
      <c r="B115" s="29"/>
      <c r="C115" s="24" t="s">
        <v>103</v>
      </c>
      <c r="L115" s="29"/>
    </row>
    <row r="116" spans="2:12" s="1" customFormat="1" ht="16.5" customHeight="1">
      <c r="B116" s="29"/>
      <c r="E116" s="171" t="str">
        <f>E9</f>
        <v>SO 401a - Veřejné osvětlení</v>
      </c>
      <c r="F116" s="211"/>
      <c r="G116" s="211"/>
      <c r="H116" s="211"/>
      <c r="L116" s="29"/>
    </row>
    <row r="117" spans="2:12" s="1" customFormat="1" ht="6.95" customHeight="1">
      <c r="B117" s="29"/>
      <c r="L117" s="29"/>
    </row>
    <row r="118" spans="2:12" s="1" customFormat="1" ht="12" customHeight="1">
      <c r="B118" s="29"/>
      <c r="C118" s="24" t="s">
        <v>20</v>
      </c>
      <c r="F118" s="22" t="str">
        <f>F12</f>
        <v>Sokolov</v>
      </c>
      <c r="I118" s="24" t="s">
        <v>22</v>
      </c>
      <c r="J118" s="49" t="str">
        <f>IF(J12="","",J12)</f>
        <v>7. 7. 2022</v>
      </c>
      <c r="L118" s="29"/>
    </row>
    <row r="119" spans="2:12" s="1" customFormat="1" ht="6.95" customHeight="1">
      <c r="B119" s="29"/>
      <c r="L119" s="29"/>
    </row>
    <row r="120" spans="2:12" s="1" customFormat="1" ht="25.7" customHeight="1">
      <c r="B120" s="29"/>
      <c r="C120" s="24" t="s">
        <v>24</v>
      </c>
      <c r="F120" s="22" t="str">
        <f>E15</f>
        <v>Město Sokolov</v>
      </c>
      <c r="I120" s="24" t="s">
        <v>32</v>
      </c>
      <c r="J120" s="27" t="str">
        <f>E21</f>
        <v>Bc. Pavel Pruský - projekty elektro</v>
      </c>
      <c r="L120" s="29"/>
    </row>
    <row r="121" spans="2:12" s="1" customFormat="1" ht="25.7" customHeight="1">
      <c r="B121" s="29"/>
      <c r="C121" s="24" t="s">
        <v>30</v>
      </c>
      <c r="F121" s="22" t="str">
        <f>IF(E18="","",E18)</f>
        <v>Vyplň údaj</v>
      </c>
      <c r="I121" s="24" t="s">
        <v>37</v>
      </c>
      <c r="J121" s="27" t="str">
        <f>E24</f>
        <v>Bc. Pavel Pruský - projekty elektro</v>
      </c>
      <c r="L121" s="29"/>
    </row>
    <row r="122" spans="2:12" s="1" customFormat="1" ht="10.35" customHeight="1">
      <c r="B122" s="29"/>
      <c r="L122" s="29"/>
    </row>
    <row r="123" spans="2:20" s="10" customFormat="1" ht="29.25" customHeight="1">
      <c r="B123" s="109"/>
      <c r="C123" s="110" t="s">
        <v>122</v>
      </c>
      <c r="D123" s="111" t="s">
        <v>64</v>
      </c>
      <c r="E123" s="111" t="s">
        <v>60</v>
      </c>
      <c r="F123" s="111" t="s">
        <v>61</v>
      </c>
      <c r="G123" s="111" t="s">
        <v>123</v>
      </c>
      <c r="H123" s="111" t="s">
        <v>124</v>
      </c>
      <c r="I123" s="111" t="s">
        <v>125</v>
      </c>
      <c r="J123" s="112" t="s">
        <v>108</v>
      </c>
      <c r="K123" s="113" t="s">
        <v>126</v>
      </c>
      <c r="L123" s="109"/>
      <c r="M123" s="56" t="s">
        <v>1</v>
      </c>
      <c r="N123" s="57" t="s">
        <v>43</v>
      </c>
      <c r="O123" s="57" t="s">
        <v>127</v>
      </c>
      <c r="P123" s="57" t="s">
        <v>128</v>
      </c>
      <c r="Q123" s="57" t="s">
        <v>129</v>
      </c>
      <c r="R123" s="57" t="s">
        <v>130</v>
      </c>
      <c r="S123" s="57" t="s">
        <v>131</v>
      </c>
      <c r="T123" s="58" t="s">
        <v>132</v>
      </c>
    </row>
    <row r="124" spans="2:63" s="1" customFormat="1" ht="22.9" customHeight="1">
      <c r="B124" s="29"/>
      <c r="C124" s="61" t="s">
        <v>133</v>
      </c>
      <c r="J124" s="114">
        <f>BK124</f>
        <v>0</v>
      </c>
      <c r="L124" s="29"/>
      <c r="M124" s="59"/>
      <c r="N124" s="50"/>
      <c r="O124" s="50"/>
      <c r="P124" s="115">
        <f>P125</f>
        <v>0</v>
      </c>
      <c r="Q124" s="50"/>
      <c r="R124" s="115">
        <f>R125</f>
        <v>0</v>
      </c>
      <c r="S124" s="50"/>
      <c r="T124" s="116">
        <f>T125</f>
        <v>0</v>
      </c>
      <c r="AT124" s="14" t="s">
        <v>78</v>
      </c>
      <c r="AU124" s="14" t="s">
        <v>110</v>
      </c>
      <c r="BK124" s="117">
        <f>BK125</f>
        <v>0</v>
      </c>
    </row>
    <row r="125" spans="2:63" s="11" customFormat="1" ht="25.9" customHeight="1">
      <c r="B125" s="118"/>
      <c r="D125" s="119" t="s">
        <v>78</v>
      </c>
      <c r="E125" s="120" t="s">
        <v>134</v>
      </c>
      <c r="F125" s="120" t="s">
        <v>135</v>
      </c>
      <c r="I125" s="121"/>
      <c r="J125" s="122">
        <f>BK125</f>
        <v>0</v>
      </c>
      <c r="L125" s="118"/>
      <c r="M125" s="123"/>
      <c r="P125" s="124">
        <f>P126+P130+P143+P150+P167+P172+P188</f>
        <v>0</v>
      </c>
      <c r="R125" s="124">
        <f>R126+R130+R143+R150+R167+R172+R188</f>
        <v>0</v>
      </c>
      <c r="T125" s="125">
        <f>T126+T130+T143+T150+T167+T172+T188</f>
        <v>0</v>
      </c>
      <c r="AR125" s="119" t="s">
        <v>87</v>
      </c>
      <c r="AT125" s="126" t="s">
        <v>78</v>
      </c>
      <c r="AU125" s="126" t="s">
        <v>79</v>
      </c>
      <c r="AY125" s="119" t="s">
        <v>136</v>
      </c>
      <c r="BK125" s="127">
        <f>BK126+BK130+BK143+BK150+BK167+BK172+BK188</f>
        <v>0</v>
      </c>
    </row>
    <row r="126" spans="2:63" s="11" customFormat="1" ht="22.9" customHeight="1">
      <c r="B126" s="118"/>
      <c r="D126" s="119" t="s">
        <v>78</v>
      </c>
      <c r="E126" s="128" t="s">
        <v>742</v>
      </c>
      <c r="F126" s="128" t="s">
        <v>743</v>
      </c>
      <c r="I126" s="121"/>
      <c r="J126" s="129">
        <f>BK126</f>
        <v>0</v>
      </c>
      <c r="L126" s="118"/>
      <c r="M126" s="123"/>
      <c r="P126" s="124">
        <f>SUM(P127:P129)</f>
        <v>0</v>
      </c>
      <c r="R126" s="124">
        <f>SUM(R127:R129)</f>
        <v>0</v>
      </c>
      <c r="T126" s="125">
        <f>SUM(T127:T129)</f>
        <v>0</v>
      </c>
      <c r="AR126" s="119" t="s">
        <v>87</v>
      </c>
      <c r="AT126" s="126" t="s">
        <v>78</v>
      </c>
      <c r="AU126" s="126" t="s">
        <v>87</v>
      </c>
      <c r="AY126" s="119" t="s">
        <v>136</v>
      </c>
      <c r="BK126" s="127">
        <f>SUM(BK127:BK129)</f>
        <v>0</v>
      </c>
    </row>
    <row r="127" spans="2:65" s="1" customFormat="1" ht="37.9" customHeight="1">
      <c r="B127" s="29"/>
      <c r="C127" s="152" t="s">
        <v>87</v>
      </c>
      <c r="D127" s="152" t="s">
        <v>240</v>
      </c>
      <c r="E127" s="153" t="s">
        <v>744</v>
      </c>
      <c r="F127" s="154" t="s">
        <v>745</v>
      </c>
      <c r="G127" s="155" t="s">
        <v>511</v>
      </c>
      <c r="H127" s="156">
        <v>5</v>
      </c>
      <c r="I127" s="157"/>
      <c r="J127" s="158">
        <f>ROUND(I127*H127,2)</f>
        <v>0</v>
      </c>
      <c r="K127" s="159"/>
      <c r="L127" s="160"/>
      <c r="M127" s="161" t="s">
        <v>1</v>
      </c>
      <c r="N127" s="162" t="s">
        <v>44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166</v>
      </c>
      <c r="AT127" s="142" t="s">
        <v>240</v>
      </c>
      <c r="AU127" s="142" t="s">
        <v>89</v>
      </c>
      <c r="AY127" s="14" t="s">
        <v>136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4" t="s">
        <v>87</v>
      </c>
      <c r="BK127" s="143">
        <f>ROUND(I127*H127,2)</f>
        <v>0</v>
      </c>
      <c r="BL127" s="14" t="s">
        <v>142</v>
      </c>
      <c r="BM127" s="142" t="s">
        <v>746</v>
      </c>
    </row>
    <row r="128" spans="2:65" s="1" customFormat="1" ht="24.2" customHeight="1">
      <c r="B128" s="29"/>
      <c r="C128" s="152" t="s">
        <v>89</v>
      </c>
      <c r="D128" s="152" t="s">
        <v>240</v>
      </c>
      <c r="E128" s="153" t="s">
        <v>747</v>
      </c>
      <c r="F128" s="154" t="s">
        <v>748</v>
      </c>
      <c r="G128" s="155" t="s">
        <v>511</v>
      </c>
      <c r="H128" s="156">
        <v>5</v>
      </c>
      <c r="I128" s="157"/>
      <c r="J128" s="158">
        <f>ROUND(I128*H128,2)</f>
        <v>0</v>
      </c>
      <c r="K128" s="159"/>
      <c r="L128" s="160"/>
      <c r="M128" s="161" t="s">
        <v>1</v>
      </c>
      <c r="N128" s="162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166</v>
      </c>
      <c r="AT128" s="142" t="s">
        <v>240</v>
      </c>
      <c r="AU128" s="142" t="s">
        <v>89</v>
      </c>
      <c r="AY128" s="14" t="s">
        <v>136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4" t="s">
        <v>87</v>
      </c>
      <c r="BK128" s="143">
        <f>ROUND(I128*H128,2)</f>
        <v>0</v>
      </c>
      <c r="BL128" s="14" t="s">
        <v>142</v>
      </c>
      <c r="BM128" s="142" t="s">
        <v>749</v>
      </c>
    </row>
    <row r="129" spans="2:65" s="1" customFormat="1" ht="16.5" customHeight="1">
      <c r="B129" s="29"/>
      <c r="C129" s="152" t="s">
        <v>147</v>
      </c>
      <c r="D129" s="152" t="s">
        <v>240</v>
      </c>
      <c r="E129" s="153" t="s">
        <v>750</v>
      </c>
      <c r="F129" s="154" t="s">
        <v>751</v>
      </c>
      <c r="G129" s="155" t="s">
        <v>511</v>
      </c>
      <c r="H129" s="156">
        <v>1</v>
      </c>
      <c r="I129" s="157"/>
      <c r="J129" s="158">
        <f>ROUND(I129*H129,2)</f>
        <v>0</v>
      </c>
      <c r="K129" s="159"/>
      <c r="L129" s="160"/>
      <c r="M129" s="161" t="s">
        <v>1</v>
      </c>
      <c r="N129" s="162" t="s">
        <v>44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166</v>
      </c>
      <c r="AT129" s="142" t="s">
        <v>240</v>
      </c>
      <c r="AU129" s="142" t="s">
        <v>89</v>
      </c>
      <c r="AY129" s="14" t="s">
        <v>136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4" t="s">
        <v>87</v>
      </c>
      <c r="BK129" s="143">
        <f>ROUND(I129*H129,2)</f>
        <v>0</v>
      </c>
      <c r="BL129" s="14" t="s">
        <v>142</v>
      </c>
      <c r="BM129" s="142" t="s">
        <v>752</v>
      </c>
    </row>
    <row r="130" spans="2:63" s="11" customFormat="1" ht="22.9" customHeight="1">
      <c r="B130" s="118"/>
      <c r="D130" s="119" t="s">
        <v>78</v>
      </c>
      <c r="E130" s="128" t="s">
        <v>753</v>
      </c>
      <c r="F130" s="128" t="s">
        <v>754</v>
      </c>
      <c r="I130" s="121"/>
      <c r="J130" s="129">
        <f>BK130</f>
        <v>0</v>
      </c>
      <c r="L130" s="118"/>
      <c r="M130" s="123"/>
      <c r="P130" s="124">
        <f>SUM(P131:P142)</f>
        <v>0</v>
      </c>
      <c r="R130" s="124">
        <f>SUM(R131:R142)</f>
        <v>0</v>
      </c>
      <c r="T130" s="125">
        <f>SUM(T131:T142)</f>
        <v>0</v>
      </c>
      <c r="AR130" s="119" t="s">
        <v>87</v>
      </c>
      <c r="AT130" s="126" t="s">
        <v>78</v>
      </c>
      <c r="AU130" s="126" t="s">
        <v>87</v>
      </c>
      <c r="AY130" s="119" t="s">
        <v>136</v>
      </c>
      <c r="BK130" s="127">
        <f>SUM(BK131:BK142)</f>
        <v>0</v>
      </c>
    </row>
    <row r="131" spans="2:65" s="1" customFormat="1" ht="16.5" customHeight="1">
      <c r="B131" s="29"/>
      <c r="C131" s="152" t="s">
        <v>142</v>
      </c>
      <c r="D131" s="152" t="s">
        <v>240</v>
      </c>
      <c r="E131" s="153" t="s">
        <v>755</v>
      </c>
      <c r="F131" s="154" t="s">
        <v>756</v>
      </c>
      <c r="G131" s="155" t="s">
        <v>757</v>
      </c>
      <c r="H131" s="156">
        <v>5</v>
      </c>
      <c r="I131" s="157"/>
      <c r="J131" s="158">
        <f aca="true" t="shared" si="0" ref="J131:J142">ROUND(I131*H131,2)</f>
        <v>0</v>
      </c>
      <c r="K131" s="159"/>
      <c r="L131" s="160"/>
      <c r="M131" s="161" t="s">
        <v>1</v>
      </c>
      <c r="N131" s="162" t="s">
        <v>44</v>
      </c>
      <c r="P131" s="140">
        <f aca="true" t="shared" si="1" ref="P131:P142">O131*H131</f>
        <v>0</v>
      </c>
      <c r="Q131" s="140">
        <v>0</v>
      </c>
      <c r="R131" s="140">
        <f aca="true" t="shared" si="2" ref="R131:R142">Q131*H131</f>
        <v>0</v>
      </c>
      <c r="S131" s="140">
        <v>0</v>
      </c>
      <c r="T131" s="141">
        <f aca="true" t="shared" si="3" ref="T131:T142">S131*H131</f>
        <v>0</v>
      </c>
      <c r="AR131" s="142" t="s">
        <v>166</v>
      </c>
      <c r="AT131" s="142" t="s">
        <v>240</v>
      </c>
      <c r="AU131" s="142" t="s">
        <v>89</v>
      </c>
      <c r="AY131" s="14" t="s">
        <v>136</v>
      </c>
      <c r="BE131" s="143">
        <f aca="true" t="shared" si="4" ref="BE131:BE142">IF(N131="základní",J131,0)</f>
        <v>0</v>
      </c>
      <c r="BF131" s="143">
        <f aca="true" t="shared" si="5" ref="BF131:BF142">IF(N131="snížená",J131,0)</f>
        <v>0</v>
      </c>
      <c r="BG131" s="143">
        <f aca="true" t="shared" si="6" ref="BG131:BG142">IF(N131="zákl. přenesená",J131,0)</f>
        <v>0</v>
      </c>
      <c r="BH131" s="143">
        <f aca="true" t="shared" si="7" ref="BH131:BH142">IF(N131="sníž. přenesená",J131,0)</f>
        <v>0</v>
      </c>
      <c r="BI131" s="143">
        <f aca="true" t="shared" si="8" ref="BI131:BI142">IF(N131="nulová",J131,0)</f>
        <v>0</v>
      </c>
      <c r="BJ131" s="14" t="s">
        <v>87</v>
      </c>
      <c r="BK131" s="143">
        <f aca="true" t="shared" si="9" ref="BK131:BK142">ROUND(I131*H131,2)</f>
        <v>0</v>
      </c>
      <c r="BL131" s="14" t="s">
        <v>142</v>
      </c>
      <c r="BM131" s="142" t="s">
        <v>758</v>
      </c>
    </row>
    <row r="132" spans="2:65" s="1" customFormat="1" ht="16.5" customHeight="1">
      <c r="B132" s="29"/>
      <c r="C132" s="152" t="s">
        <v>154</v>
      </c>
      <c r="D132" s="152" t="s">
        <v>240</v>
      </c>
      <c r="E132" s="153" t="s">
        <v>759</v>
      </c>
      <c r="F132" s="154" t="s">
        <v>760</v>
      </c>
      <c r="G132" s="155" t="s">
        <v>511</v>
      </c>
      <c r="H132" s="156">
        <v>1</v>
      </c>
      <c r="I132" s="157"/>
      <c r="J132" s="158">
        <f t="shared" si="0"/>
        <v>0</v>
      </c>
      <c r="K132" s="159"/>
      <c r="L132" s="160"/>
      <c r="M132" s="161" t="s">
        <v>1</v>
      </c>
      <c r="N132" s="162" t="s">
        <v>44</v>
      </c>
      <c r="P132" s="140">
        <f t="shared" si="1"/>
        <v>0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166</v>
      </c>
      <c r="AT132" s="142" t="s">
        <v>240</v>
      </c>
      <c r="AU132" s="142" t="s">
        <v>89</v>
      </c>
      <c r="AY132" s="14" t="s">
        <v>136</v>
      </c>
      <c r="BE132" s="143">
        <f t="shared" si="4"/>
        <v>0</v>
      </c>
      <c r="BF132" s="143">
        <f t="shared" si="5"/>
        <v>0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4" t="s">
        <v>87</v>
      </c>
      <c r="BK132" s="143">
        <f t="shared" si="9"/>
        <v>0</v>
      </c>
      <c r="BL132" s="14" t="s">
        <v>142</v>
      </c>
      <c r="BM132" s="142" t="s">
        <v>761</v>
      </c>
    </row>
    <row r="133" spans="2:65" s="1" customFormat="1" ht="24.2" customHeight="1">
      <c r="B133" s="29"/>
      <c r="C133" s="152" t="s">
        <v>158</v>
      </c>
      <c r="D133" s="152" t="s">
        <v>240</v>
      </c>
      <c r="E133" s="153" t="s">
        <v>762</v>
      </c>
      <c r="F133" s="154" t="s">
        <v>763</v>
      </c>
      <c r="G133" s="155" t="s">
        <v>757</v>
      </c>
      <c r="H133" s="156">
        <v>6</v>
      </c>
      <c r="I133" s="157"/>
      <c r="J133" s="158">
        <f t="shared" si="0"/>
        <v>0</v>
      </c>
      <c r="K133" s="159"/>
      <c r="L133" s="160"/>
      <c r="M133" s="161" t="s">
        <v>1</v>
      </c>
      <c r="N133" s="162" t="s">
        <v>44</v>
      </c>
      <c r="P133" s="140">
        <f t="shared" si="1"/>
        <v>0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166</v>
      </c>
      <c r="AT133" s="142" t="s">
        <v>240</v>
      </c>
      <c r="AU133" s="142" t="s">
        <v>89</v>
      </c>
      <c r="AY133" s="14" t="s">
        <v>136</v>
      </c>
      <c r="BE133" s="143">
        <f t="shared" si="4"/>
        <v>0</v>
      </c>
      <c r="BF133" s="143">
        <f t="shared" si="5"/>
        <v>0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4" t="s">
        <v>87</v>
      </c>
      <c r="BK133" s="143">
        <f t="shared" si="9"/>
        <v>0</v>
      </c>
      <c r="BL133" s="14" t="s">
        <v>142</v>
      </c>
      <c r="BM133" s="142" t="s">
        <v>764</v>
      </c>
    </row>
    <row r="134" spans="2:65" s="1" customFormat="1" ht="16.5" customHeight="1">
      <c r="B134" s="29"/>
      <c r="C134" s="152" t="s">
        <v>162</v>
      </c>
      <c r="D134" s="152" t="s">
        <v>240</v>
      </c>
      <c r="E134" s="153" t="s">
        <v>765</v>
      </c>
      <c r="F134" s="154" t="s">
        <v>766</v>
      </c>
      <c r="G134" s="155" t="s">
        <v>511</v>
      </c>
      <c r="H134" s="156">
        <v>6</v>
      </c>
      <c r="I134" s="157"/>
      <c r="J134" s="158">
        <f t="shared" si="0"/>
        <v>0</v>
      </c>
      <c r="K134" s="159"/>
      <c r="L134" s="160"/>
      <c r="M134" s="161" t="s">
        <v>1</v>
      </c>
      <c r="N134" s="162" t="s">
        <v>44</v>
      </c>
      <c r="P134" s="140">
        <f t="shared" si="1"/>
        <v>0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166</v>
      </c>
      <c r="AT134" s="142" t="s">
        <v>240</v>
      </c>
      <c r="AU134" s="142" t="s">
        <v>89</v>
      </c>
      <c r="AY134" s="14" t="s">
        <v>136</v>
      </c>
      <c r="BE134" s="143">
        <f t="shared" si="4"/>
        <v>0</v>
      </c>
      <c r="BF134" s="143">
        <f t="shared" si="5"/>
        <v>0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4" t="s">
        <v>87</v>
      </c>
      <c r="BK134" s="143">
        <f t="shared" si="9"/>
        <v>0</v>
      </c>
      <c r="BL134" s="14" t="s">
        <v>142</v>
      </c>
      <c r="BM134" s="142" t="s">
        <v>767</v>
      </c>
    </row>
    <row r="135" spans="2:65" s="1" customFormat="1" ht="16.5" customHeight="1">
      <c r="B135" s="29"/>
      <c r="C135" s="152" t="s">
        <v>166</v>
      </c>
      <c r="D135" s="152" t="s">
        <v>240</v>
      </c>
      <c r="E135" s="153" t="s">
        <v>768</v>
      </c>
      <c r="F135" s="154" t="s">
        <v>769</v>
      </c>
      <c r="G135" s="155" t="s">
        <v>169</v>
      </c>
      <c r="H135" s="156">
        <v>225</v>
      </c>
      <c r="I135" s="157"/>
      <c r="J135" s="158">
        <f t="shared" si="0"/>
        <v>0</v>
      </c>
      <c r="K135" s="159"/>
      <c r="L135" s="160"/>
      <c r="M135" s="161" t="s">
        <v>1</v>
      </c>
      <c r="N135" s="162" t="s">
        <v>44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166</v>
      </c>
      <c r="AT135" s="142" t="s">
        <v>240</v>
      </c>
      <c r="AU135" s="142" t="s">
        <v>89</v>
      </c>
      <c r="AY135" s="14" t="s">
        <v>136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4" t="s">
        <v>87</v>
      </c>
      <c r="BK135" s="143">
        <f t="shared" si="9"/>
        <v>0</v>
      </c>
      <c r="BL135" s="14" t="s">
        <v>142</v>
      </c>
      <c r="BM135" s="142" t="s">
        <v>770</v>
      </c>
    </row>
    <row r="136" spans="2:65" s="1" customFormat="1" ht="16.5" customHeight="1">
      <c r="B136" s="29"/>
      <c r="C136" s="152" t="s">
        <v>173</v>
      </c>
      <c r="D136" s="152" t="s">
        <v>240</v>
      </c>
      <c r="E136" s="153" t="s">
        <v>771</v>
      </c>
      <c r="F136" s="154" t="s">
        <v>772</v>
      </c>
      <c r="G136" s="155" t="s">
        <v>169</v>
      </c>
      <c r="H136" s="156">
        <v>50</v>
      </c>
      <c r="I136" s="157"/>
      <c r="J136" s="158">
        <f t="shared" si="0"/>
        <v>0</v>
      </c>
      <c r="K136" s="159"/>
      <c r="L136" s="160"/>
      <c r="M136" s="161" t="s">
        <v>1</v>
      </c>
      <c r="N136" s="162" t="s">
        <v>44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166</v>
      </c>
      <c r="AT136" s="142" t="s">
        <v>240</v>
      </c>
      <c r="AU136" s="142" t="s">
        <v>89</v>
      </c>
      <c r="AY136" s="14" t="s">
        <v>136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4" t="s">
        <v>87</v>
      </c>
      <c r="BK136" s="143">
        <f t="shared" si="9"/>
        <v>0</v>
      </c>
      <c r="BL136" s="14" t="s">
        <v>142</v>
      </c>
      <c r="BM136" s="142" t="s">
        <v>773</v>
      </c>
    </row>
    <row r="137" spans="2:65" s="1" customFormat="1" ht="16.5" customHeight="1">
      <c r="B137" s="29"/>
      <c r="C137" s="152" t="s">
        <v>177</v>
      </c>
      <c r="D137" s="152" t="s">
        <v>240</v>
      </c>
      <c r="E137" s="153" t="s">
        <v>774</v>
      </c>
      <c r="F137" s="154" t="s">
        <v>775</v>
      </c>
      <c r="G137" s="155" t="s">
        <v>169</v>
      </c>
      <c r="H137" s="156">
        <v>225</v>
      </c>
      <c r="I137" s="157"/>
      <c r="J137" s="158">
        <f t="shared" si="0"/>
        <v>0</v>
      </c>
      <c r="K137" s="159"/>
      <c r="L137" s="160"/>
      <c r="M137" s="161" t="s">
        <v>1</v>
      </c>
      <c r="N137" s="162" t="s">
        <v>44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166</v>
      </c>
      <c r="AT137" s="142" t="s">
        <v>240</v>
      </c>
      <c r="AU137" s="142" t="s">
        <v>89</v>
      </c>
      <c r="AY137" s="14" t="s">
        <v>136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4" t="s">
        <v>87</v>
      </c>
      <c r="BK137" s="143">
        <f t="shared" si="9"/>
        <v>0</v>
      </c>
      <c r="BL137" s="14" t="s">
        <v>142</v>
      </c>
      <c r="BM137" s="142" t="s">
        <v>776</v>
      </c>
    </row>
    <row r="138" spans="2:65" s="1" customFormat="1" ht="16.5" customHeight="1">
      <c r="B138" s="29"/>
      <c r="C138" s="152" t="s">
        <v>181</v>
      </c>
      <c r="D138" s="152" t="s">
        <v>240</v>
      </c>
      <c r="E138" s="153" t="s">
        <v>777</v>
      </c>
      <c r="F138" s="154" t="s">
        <v>778</v>
      </c>
      <c r="G138" s="155" t="s">
        <v>169</v>
      </c>
      <c r="H138" s="156">
        <v>25</v>
      </c>
      <c r="I138" s="157"/>
      <c r="J138" s="158">
        <f t="shared" si="0"/>
        <v>0</v>
      </c>
      <c r="K138" s="159"/>
      <c r="L138" s="160"/>
      <c r="M138" s="161" t="s">
        <v>1</v>
      </c>
      <c r="N138" s="162" t="s">
        <v>44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166</v>
      </c>
      <c r="AT138" s="142" t="s">
        <v>240</v>
      </c>
      <c r="AU138" s="142" t="s">
        <v>89</v>
      </c>
      <c r="AY138" s="14" t="s">
        <v>136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4" t="s">
        <v>87</v>
      </c>
      <c r="BK138" s="143">
        <f t="shared" si="9"/>
        <v>0</v>
      </c>
      <c r="BL138" s="14" t="s">
        <v>142</v>
      </c>
      <c r="BM138" s="142" t="s">
        <v>779</v>
      </c>
    </row>
    <row r="139" spans="2:65" s="1" customFormat="1" ht="16.5" customHeight="1">
      <c r="B139" s="29"/>
      <c r="C139" s="152" t="s">
        <v>186</v>
      </c>
      <c r="D139" s="152" t="s">
        <v>240</v>
      </c>
      <c r="E139" s="153" t="s">
        <v>780</v>
      </c>
      <c r="F139" s="154" t="s">
        <v>781</v>
      </c>
      <c r="G139" s="155" t="s">
        <v>169</v>
      </c>
      <c r="H139" s="156">
        <v>180</v>
      </c>
      <c r="I139" s="157"/>
      <c r="J139" s="158">
        <f t="shared" si="0"/>
        <v>0</v>
      </c>
      <c r="K139" s="159"/>
      <c r="L139" s="160"/>
      <c r="M139" s="161" t="s">
        <v>1</v>
      </c>
      <c r="N139" s="162" t="s">
        <v>44</v>
      </c>
      <c r="P139" s="140">
        <f t="shared" si="1"/>
        <v>0</v>
      </c>
      <c r="Q139" s="140">
        <v>0</v>
      </c>
      <c r="R139" s="140">
        <f t="shared" si="2"/>
        <v>0</v>
      </c>
      <c r="S139" s="140">
        <v>0</v>
      </c>
      <c r="T139" s="141">
        <f t="shared" si="3"/>
        <v>0</v>
      </c>
      <c r="AR139" s="142" t="s">
        <v>166</v>
      </c>
      <c r="AT139" s="142" t="s">
        <v>240</v>
      </c>
      <c r="AU139" s="142" t="s">
        <v>89</v>
      </c>
      <c r="AY139" s="14" t="s">
        <v>136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4" t="s">
        <v>87</v>
      </c>
      <c r="BK139" s="143">
        <f t="shared" si="9"/>
        <v>0</v>
      </c>
      <c r="BL139" s="14" t="s">
        <v>142</v>
      </c>
      <c r="BM139" s="142" t="s">
        <v>782</v>
      </c>
    </row>
    <row r="140" spans="2:65" s="1" customFormat="1" ht="16.5" customHeight="1">
      <c r="B140" s="29"/>
      <c r="C140" s="152" t="s">
        <v>190</v>
      </c>
      <c r="D140" s="152" t="s">
        <v>240</v>
      </c>
      <c r="E140" s="153" t="s">
        <v>783</v>
      </c>
      <c r="F140" s="154" t="s">
        <v>784</v>
      </c>
      <c r="G140" s="155" t="s">
        <v>511</v>
      </c>
      <c r="H140" s="156">
        <v>14</v>
      </c>
      <c r="I140" s="157"/>
      <c r="J140" s="158">
        <f t="shared" si="0"/>
        <v>0</v>
      </c>
      <c r="K140" s="159"/>
      <c r="L140" s="160"/>
      <c r="M140" s="161" t="s">
        <v>1</v>
      </c>
      <c r="N140" s="162" t="s">
        <v>44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166</v>
      </c>
      <c r="AT140" s="142" t="s">
        <v>240</v>
      </c>
      <c r="AU140" s="142" t="s">
        <v>89</v>
      </c>
      <c r="AY140" s="14" t="s">
        <v>136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4" t="s">
        <v>87</v>
      </c>
      <c r="BK140" s="143">
        <f t="shared" si="9"/>
        <v>0</v>
      </c>
      <c r="BL140" s="14" t="s">
        <v>142</v>
      </c>
      <c r="BM140" s="142" t="s">
        <v>785</v>
      </c>
    </row>
    <row r="141" spans="2:65" s="1" customFormat="1" ht="16.5" customHeight="1">
      <c r="B141" s="29"/>
      <c r="C141" s="152" t="s">
        <v>194</v>
      </c>
      <c r="D141" s="152" t="s">
        <v>240</v>
      </c>
      <c r="E141" s="153" t="s">
        <v>786</v>
      </c>
      <c r="F141" s="154" t="s">
        <v>787</v>
      </c>
      <c r="G141" s="155" t="s">
        <v>511</v>
      </c>
      <c r="H141" s="156">
        <v>5</v>
      </c>
      <c r="I141" s="157"/>
      <c r="J141" s="158">
        <f t="shared" si="0"/>
        <v>0</v>
      </c>
      <c r="K141" s="159"/>
      <c r="L141" s="160"/>
      <c r="M141" s="161" t="s">
        <v>1</v>
      </c>
      <c r="N141" s="162" t="s">
        <v>44</v>
      </c>
      <c r="P141" s="140">
        <f t="shared" si="1"/>
        <v>0</v>
      </c>
      <c r="Q141" s="140">
        <v>0</v>
      </c>
      <c r="R141" s="140">
        <f t="shared" si="2"/>
        <v>0</v>
      </c>
      <c r="S141" s="140">
        <v>0</v>
      </c>
      <c r="T141" s="141">
        <f t="shared" si="3"/>
        <v>0</v>
      </c>
      <c r="AR141" s="142" t="s">
        <v>166</v>
      </c>
      <c r="AT141" s="142" t="s">
        <v>240</v>
      </c>
      <c r="AU141" s="142" t="s">
        <v>89</v>
      </c>
      <c r="AY141" s="14" t="s">
        <v>136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4" t="s">
        <v>87</v>
      </c>
      <c r="BK141" s="143">
        <f t="shared" si="9"/>
        <v>0</v>
      </c>
      <c r="BL141" s="14" t="s">
        <v>142</v>
      </c>
      <c r="BM141" s="142" t="s">
        <v>788</v>
      </c>
    </row>
    <row r="142" spans="2:65" s="1" customFormat="1" ht="16.5" customHeight="1">
      <c r="B142" s="29"/>
      <c r="C142" s="152" t="s">
        <v>8</v>
      </c>
      <c r="D142" s="152" t="s">
        <v>240</v>
      </c>
      <c r="E142" s="153" t="s">
        <v>789</v>
      </c>
      <c r="F142" s="154" t="s">
        <v>790</v>
      </c>
      <c r="G142" s="155" t="s">
        <v>757</v>
      </c>
      <c r="H142" s="156">
        <v>1</v>
      </c>
      <c r="I142" s="157"/>
      <c r="J142" s="158">
        <f t="shared" si="0"/>
        <v>0</v>
      </c>
      <c r="K142" s="159"/>
      <c r="L142" s="160"/>
      <c r="M142" s="161" t="s">
        <v>1</v>
      </c>
      <c r="N142" s="162" t="s">
        <v>44</v>
      </c>
      <c r="P142" s="140">
        <f t="shared" si="1"/>
        <v>0</v>
      </c>
      <c r="Q142" s="140">
        <v>0</v>
      </c>
      <c r="R142" s="140">
        <f t="shared" si="2"/>
        <v>0</v>
      </c>
      <c r="S142" s="140">
        <v>0</v>
      </c>
      <c r="T142" s="141">
        <f t="shared" si="3"/>
        <v>0</v>
      </c>
      <c r="AR142" s="142" t="s">
        <v>166</v>
      </c>
      <c r="AT142" s="142" t="s">
        <v>240</v>
      </c>
      <c r="AU142" s="142" t="s">
        <v>89</v>
      </c>
      <c r="AY142" s="14" t="s">
        <v>136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4" t="s">
        <v>87</v>
      </c>
      <c r="BK142" s="143">
        <f t="shared" si="9"/>
        <v>0</v>
      </c>
      <c r="BL142" s="14" t="s">
        <v>142</v>
      </c>
      <c r="BM142" s="142" t="s">
        <v>791</v>
      </c>
    </row>
    <row r="143" spans="2:63" s="11" customFormat="1" ht="22.9" customHeight="1">
      <c r="B143" s="118"/>
      <c r="D143" s="119" t="s">
        <v>78</v>
      </c>
      <c r="E143" s="128" t="s">
        <v>792</v>
      </c>
      <c r="F143" s="128" t="s">
        <v>793</v>
      </c>
      <c r="I143" s="121"/>
      <c r="J143" s="129">
        <f>BK143</f>
        <v>0</v>
      </c>
      <c r="L143" s="118"/>
      <c r="M143" s="123"/>
      <c r="P143" s="124">
        <f>SUM(P144:P149)</f>
        <v>0</v>
      </c>
      <c r="R143" s="124">
        <f>SUM(R144:R149)</f>
        <v>0</v>
      </c>
      <c r="T143" s="125">
        <f>SUM(T144:T149)</f>
        <v>0</v>
      </c>
      <c r="AR143" s="119" t="s">
        <v>87</v>
      </c>
      <c r="AT143" s="126" t="s">
        <v>78</v>
      </c>
      <c r="AU143" s="126" t="s">
        <v>87</v>
      </c>
      <c r="AY143" s="119" t="s">
        <v>136</v>
      </c>
      <c r="BK143" s="127">
        <f>SUM(BK144:BK149)</f>
        <v>0</v>
      </c>
    </row>
    <row r="144" spans="2:65" s="1" customFormat="1" ht="16.5" customHeight="1">
      <c r="B144" s="29"/>
      <c r="C144" s="152" t="s">
        <v>202</v>
      </c>
      <c r="D144" s="152" t="s">
        <v>240</v>
      </c>
      <c r="E144" s="153" t="s">
        <v>794</v>
      </c>
      <c r="F144" s="154" t="s">
        <v>795</v>
      </c>
      <c r="G144" s="155" t="s">
        <v>184</v>
      </c>
      <c r="H144" s="156">
        <v>7.05</v>
      </c>
      <c r="I144" s="157"/>
      <c r="J144" s="158">
        <f aca="true" t="shared" si="10" ref="J144:J149">ROUND(I144*H144,2)</f>
        <v>0</v>
      </c>
      <c r="K144" s="159"/>
      <c r="L144" s="160"/>
      <c r="M144" s="161" t="s">
        <v>1</v>
      </c>
      <c r="N144" s="162" t="s">
        <v>44</v>
      </c>
      <c r="P144" s="140">
        <f aca="true" t="shared" si="11" ref="P144:P149">O144*H144</f>
        <v>0</v>
      </c>
      <c r="Q144" s="140">
        <v>0</v>
      </c>
      <c r="R144" s="140">
        <f aca="true" t="shared" si="12" ref="R144:R149">Q144*H144</f>
        <v>0</v>
      </c>
      <c r="S144" s="140">
        <v>0</v>
      </c>
      <c r="T144" s="141">
        <f aca="true" t="shared" si="13" ref="T144:T149">S144*H144</f>
        <v>0</v>
      </c>
      <c r="AR144" s="142" t="s">
        <v>166</v>
      </c>
      <c r="AT144" s="142" t="s">
        <v>240</v>
      </c>
      <c r="AU144" s="142" t="s">
        <v>89</v>
      </c>
      <c r="AY144" s="14" t="s">
        <v>136</v>
      </c>
      <c r="BE144" s="143">
        <f aca="true" t="shared" si="14" ref="BE144:BE149">IF(N144="základní",J144,0)</f>
        <v>0</v>
      </c>
      <c r="BF144" s="143">
        <f aca="true" t="shared" si="15" ref="BF144:BF149">IF(N144="snížená",J144,0)</f>
        <v>0</v>
      </c>
      <c r="BG144" s="143">
        <f aca="true" t="shared" si="16" ref="BG144:BG149">IF(N144="zákl. přenesená",J144,0)</f>
        <v>0</v>
      </c>
      <c r="BH144" s="143">
        <f aca="true" t="shared" si="17" ref="BH144:BH149">IF(N144="sníž. přenesená",J144,0)</f>
        <v>0</v>
      </c>
      <c r="BI144" s="143">
        <f aca="true" t="shared" si="18" ref="BI144:BI149">IF(N144="nulová",J144,0)</f>
        <v>0</v>
      </c>
      <c r="BJ144" s="14" t="s">
        <v>87</v>
      </c>
      <c r="BK144" s="143">
        <f aca="true" t="shared" si="19" ref="BK144:BK149">ROUND(I144*H144,2)</f>
        <v>0</v>
      </c>
      <c r="BL144" s="14" t="s">
        <v>142</v>
      </c>
      <c r="BM144" s="142" t="s">
        <v>796</v>
      </c>
    </row>
    <row r="145" spans="2:65" s="1" customFormat="1" ht="16.5" customHeight="1">
      <c r="B145" s="29"/>
      <c r="C145" s="152" t="s">
        <v>207</v>
      </c>
      <c r="D145" s="152" t="s">
        <v>240</v>
      </c>
      <c r="E145" s="153" t="s">
        <v>797</v>
      </c>
      <c r="F145" s="154" t="s">
        <v>798</v>
      </c>
      <c r="G145" s="155" t="s">
        <v>511</v>
      </c>
      <c r="H145" s="156">
        <v>5</v>
      </c>
      <c r="I145" s="157"/>
      <c r="J145" s="158">
        <f t="shared" si="10"/>
        <v>0</v>
      </c>
      <c r="K145" s="159"/>
      <c r="L145" s="160"/>
      <c r="M145" s="161" t="s">
        <v>1</v>
      </c>
      <c r="N145" s="162" t="s">
        <v>44</v>
      </c>
      <c r="P145" s="140">
        <f t="shared" si="11"/>
        <v>0</v>
      </c>
      <c r="Q145" s="140">
        <v>0</v>
      </c>
      <c r="R145" s="140">
        <f t="shared" si="12"/>
        <v>0</v>
      </c>
      <c r="S145" s="140">
        <v>0</v>
      </c>
      <c r="T145" s="141">
        <f t="shared" si="13"/>
        <v>0</v>
      </c>
      <c r="AR145" s="142" t="s">
        <v>166</v>
      </c>
      <c r="AT145" s="142" t="s">
        <v>240</v>
      </c>
      <c r="AU145" s="142" t="s">
        <v>89</v>
      </c>
      <c r="AY145" s="14" t="s">
        <v>136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4" t="s">
        <v>87</v>
      </c>
      <c r="BK145" s="143">
        <f t="shared" si="19"/>
        <v>0</v>
      </c>
      <c r="BL145" s="14" t="s">
        <v>142</v>
      </c>
      <c r="BM145" s="142" t="s">
        <v>799</v>
      </c>
    </row>
    <row r="146" spans="2:65" s="1" customFormat="1" ht="16.5" customHeight="1">
      <c r="B146" s="29"/>
      <c r="C146" s="152" t="s">
        <v>212</v>
      </c>
      <c r="D146" s="152" t="s">
        <v>240</v>
      </c>
      <c r="E146" s="153" t="s">
        <v>800</v>
      </c>
      <c r="F146" s="154" t="s">
        <v>801</v>
      </c>
      <c r="G146" s="155" t="s">
        <v>184</v>
      </c>
      <c r="H146" s="156">
        <v>10.06</v>
      </c>
      <c r="I146" s="157"/>
      <c r="J146" s="158">
        <f t="shared" si="10"/>
        <v>0</v>
      </c>
      <c r="K146" s="159"/>
      <c r="L146" s="160"/>
      <c r="M146" s="161" t="s">
        <v>1</v>
      </c>
      <c r="N146" s="162" t="s">
        <v>44</v>
      </c>
      <c r="P146" s="140">
        <f t="shared" si="11"/>
        <v>0</v>
      </c>
      <c r="Q146" s="140">
        <v>0</v>
      </c>
      <c r="R146" s="140">
        <f t="shared" si="12"/>
        <v>0</v>
      </c>
      <c r="S146" s="140">
        <v>0</v>
      </c>
      <c r="T146" s="141">
        <f t="shared" si="13"/>
        <v>0</v>
      </c>
      <c r="AR146" s="142" t="s">
        <v>166</v>
      </c>
      <c r="AT146" s="142" t="s">
        <v>240</v>
      </c>
      <c r="AU146" s="142" t="s">
        <v>89</v>
      </c>
      <c r="AY146" s="14" t="s">
        <v>136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4" t="s">
        <v>87</v>
      </c>
      <c r="BK146" s="143">
        <f t="shared" si="19"/>
        <v>0</v>
      </c>
      <c r="BL146" s="14" t="s">
        <v>142</v>
      </c>
      <c r="BM146" s="142" t="s">
        <v>802</v>
      </c>
    </row>
    <row r="147" spans="2:65" s="1" customFormat="1" ht="16.5" customHeight="1">
      <c r="B147" s="29"/>
      <c r="C147" s="152" t="s">
        <v>217</v>
      </c>
      <c r="D147" s="152" t="s">
        <v>240</v>
      </c>
      <c r="E147" s="153" t="s">
        <v>803</v>
      </c>
      <c r="F147" s="154" t="s">
        <v>804</v>
      </c>
      <c r="G147" s="155" t="s">
        <v>169</v>
      </c>
      <c r="H147" s="156">
        <v>225</v>
      </c>
      <c r="I147" s="157"/>
      <c r="J147" s="158">
        <f t="shared" si="10"/>
        <v>0</v>
      </c>
      <c r="K147" s="159"/>
      <c r="L147" s="160"/>
      <c r="M147" s="161" t="s">
        <v>1</v>
      </c>
      <c r="N147" s="162" t="s">
        <v>44</v>
      </c>
      <c r="P147" s="140">
        <f t="shared" si="11"/>
        <v>0</v>
      </c>
      <c r="Q147" s="140">
        <v>0</v>
      </c>
      <c r="R147" s="140">
        <f t="shared" si="12"/>
        <v>0</v>
      </c>
      <c r="S147" s="140">
        <v>0</v>
      </c>
      <c r="T147" s="141">
        <f t="shared" si="13"/>
        <v>0</v>
      </c>
      <c r="AR147" s="142" t="s">
        <v>166</v>
      </c>
      <c r="AT147" s="142" t="s">
        <v>240</v>
      </c>
      <c r="AU147" s="142" t="s">
        <v>89</v>
      </c>
      <c r="AY147" s="14" t="s">
        <v>136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4" t="s">
        <v>87</v>
      </c>
      <c r="BK147" s="143">
        <f t="shared" si="19"/>
        <v>0</v>
      </c>
      <c r="BL147" s="14" t="s">
        <v>142</v>
      </c>
      <c r="BM147" s="142" t="s">
        <v>805</v>
      </c>
    </row>
    <row r="148" spans="2:65" s="1" customFormat="1" ht="16.5" customHeight="1">
      <c r="B148" s="29"/>
      <c r="C148" s="152" t="s">
        <v>221</v>
      </c>
      <c r="D148" s="152" t="s">
        <v>240</v>
      </c>
      <c r="E148" s="153" t="s">
        <v>800</v>
      </c>
      <c r="F148" s="154" t="s">
        <v>801</v>
      </c>
      <c r="G148" s="155" t="s">
        <v>184</v>
      </c>
      <c r="H148" s="156">
        <v>1.7</v>
      </c>
      <c r="I148" s="157"/>
      <c r="J148" s="158">
        <f t="shared" si="10"/>
        <v>0</v>
      </c>
      <c r="K148" s="159"/>
      <c r="L148" s="160"/>
      <c r="M148" s="161" t="s">
        <v>1</v>
      </c>
      <c r="N148" s="162" t="s">
        <v>44</v>
      </c>
      <c r="P148" s="140">
        <f t="shared" si="11"/>
        <v>0</v>
      </c>
      <c r="Q148" s="140">
        <v>0</v>
      </c>
      <c r="R148" s="140">
        <f t="shared" si="12"/>
        <v>0</v>
      </c>
      <c r="S148" s="140">
        <v>0</v>
      </c>
      <c r="T148" s="141">
        <f t="shared" si="13"/>
        <v>0</v>
      </c>
      <c r="AR148" s="142" t="s">
        <v>166</v>
      </c>
      <c r="AT148" s="142" t="s">
        <v>240</v>
      </c>
      <c r="AU148" s="142" t="s">
        <v>89</v>
      </c>
      <c r="AY148" s="14" t="s">
        <v>136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4" t="s">
        <v>87</v>
      </c>
      <c r="BK148" s="143">
        <f t="shared" si="19"/>
        <v>0</v>
      </c>
      <c r="BL148" s="14" t="s">
        <v>142</v>
      </c>
      <c r="BM148" s="142" t="s">
        <v>806</v>
      </c>
    </row>
    <row r="149" spans="2:65" s="1" customFormat="1" ht="16.5" customHeight="1">
      <c r="B149" s="29"/>
      <c r="C149" s="152" t="s">
        <v>7</v>
      </c>
      <c r="D149" s="152" t="s">
        <v>240</v>
      </c>
      <c r="E149" s="153" t="s">
        <v>807</v>
      </c>
      <c r="F149" s="154" t="s">
        <v>804</v>
      </c>
      <c r="G149" s="155" t="s">
        <v>169</v>
      </c>
      <c r="H149" s="156">
        <v>17</v>
      </c>
      <c r="I149" s="157"/>
      <c r="J149" s="158">
        <f t="shared" si="10"/>
        <v>0</v>
      </c>
      <c r="K149" s="159"/>
      <c r="L149" s="160"/>
      <c r="M149" s="161" t="s">
        <v>1</v>
      </c>
      <c r="N149" s="162" t="s">
        <v>44</v>
      </c>
      <c r="P149" s="140">
        <f t="shared" si="11"/>
        <v>0</v>
      </c>
      <c r="Q149" s="140">
        <v>0</v>
      </c>
      <c r="R149" s="140">
        <f t="shared" si="12"/>
        <v>0</v>
      </c>
      <c r="S149" s="140">
        <v>0</v>
      </c>
      <c r="T149" s="141">
        <f t="shared" si="13"/>
        <v>0</v>
      </c>
      <c r="AR149" s="142" t="s">
        <v>166</v>
      </c>
      <c r="AT149" s="142" t="s">
        <v>240</v>
      </c>
      <c r="AU149" s="142" t="s">
        <v>89</v>
      </c>
      <c r="AY149" s="14" t="s">
        <v>136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4" t="s">
        <v>87</v>
      </c>
      <c r="BK149" s="143">
        <f t="shared" si="19"/>
        <v>0</v>
      </c>
      <c r="BL149" s="14" t="s">
        <v>142</v>
      </c>
      <c r="BM149" s="142" t="s">
        <v>808</v>
      </c>
    </row>
    <row r="150" spans="2:63" s="11" customFormat="1" ht="22.9" customHeight="1">
      <c r="B150" s="118"/>
      <c r="D150" s="119" t="s">
        <v>78</v>
      </c>
      <c r="E150" s="128" t="s">
        <v>809</v>
      </c>
      <c r="F150" s="128" t="s">
        <v>810</v>
      </c>
      <c r="I150" s="121"/>
      <c r="J150" s="129">
        <f>BK150</f>
        <v>0</v>
      </c>
      <c r="L150" s="118"/>
      <c r="M150" s="123"/>
      <c r="P150" s="124">
        <f>SUM(P151:P166)</f>
        <v>0</v>
      </c>
      <c r="R150" s="124">
        <f>SUM(R151:R166)</f>
        <v>0</v>
      </c>
      <c r="T150" s="125">
        <f>SUM(T151:T166)</f>
        <v>0</v>
      </c>
      <c r="AR150" s="119" t="s">
        <v>87</v>
      </c>
      <c r="AT150" s="126" t="s">
        <v>78</v>
      </c>
      <c r="AU150" s="126" t="s">
        <v>87</v>
      </c>
      <c r="AY150" s="119" t="s">
        <v>136</v>
      </c>
      <c r="BK150" s="127">
        <f>SUM(BK151:BK166)</f>
        <v>0</v>
      </c>
    </row>
    <row r="151" spans="2:65" s="1" customFormat="1" ht="16.5" customHeight="1">
      <c r="B151" s="29"/>
      <c r="C151" s="130" t="s">
        <v>231</v>
      </c>
      <c r="D151" s="130" t="s">
        <v>138</v>
      </c>
      <c r="E151" s="131" t="s">
        <v>811</v>
      </c>
      <c r="F151" s="132" t="s">
        <v>812</v>
      </c>
      <c r="G151" s="133" t="s">
        <v>511</v>
      </c>
      <c r="H151" s="134">
        <v>5</v>
      </c>
      <c r="I151" s="135"/>
      <c r="J151" s="136">
        <f aca="true" t="shared" si="20" ref="J151:J166">ROUND(I151*H151,2)</f>
        <v>0</v>
      </c>
      <c r="K151" s="137"/>
      <c r="L151" s="29"/>
      <c r="M151" s="138" t="s">
        <v>1</v>
      </c>
      <c r="N151" s="139" t="s">
        <v>44</v>
      </c>
      <c r="P151" s="140">
        <f aca="true" t="shared" si="21" ref="P151:P166">O151*H151</f>
        <v>0</v>
      </c>
      <c r="Q151" s="140">
        <v>0</v>
      </c>
      <c r="R151" s="140">
        <f aca="true" t="shared" si="22" ref="R151:R166">Q151*H151</f>
        <v>0</v>
      </c>
      <c r="S151" s="140">
        <v>0</v>
      </c>
      <c r="T151" s="141">
        <f aca="true" t="shared" si="23" ref="T151:T166">S151*H151</f>
        <v>0</v>
      </c>
      <c r="AR151" s="142" t="s">
        <v>142</v>
      </c>
      <c r="AT151" s="142" t="s">
        <v>138</v>
      </c>
      <c r="AU151" s="142" t="s">
        <v>89</v>
      </c>
      <c r="AY151" s="14" t="s">
        <v>136</v>
      </c>
      <c r="BE151" s="143">
        <f aca="true" t="shared" si="24" ref="BE151:BE166">IF(N151="základní",J151,0)</f>
        <v>0</v>
      </c>
      <c r="BF151" s="143">
        <f aca="true" t="shared" si="25" ref="BF151:BF166">IF(N151="snížená",J151,0)</f>
        <v>0</v>
      </c>
      <c r="BG151" s="143">
        <f aca="true" t="shared" si="26" ref="BG151:BG166">IF(N151="zákl. přenesená",J151,0)</f>
        <v>0</v>
      </c>
      <c r="BH151" s="143">
        <f aca="true" t="shared" si="27" ref="BH151:BH166">IF(N151="sníž. přenesená",J151,0)</f>
        <v>0</v>
      </c>
      <c r="BI151" s="143">
        <f aca="true" t="shared" si="28" ref="BI151:BI166">IF(N151="nulová",J151,0)</f>
        <v>0</v>
      </c>
      <c r="BJ151" s="14" t="s">
        <v>87</v>
      </c>
      <c r="BK151" s="143">
        <f aca="true" t="shared" si="29" ref="BK151:BK166">ROUND(I151*H151,2)</f>
        <v>0</v>
      </c>
      <c r="BL151" s="14" t="s">
        <v>142</v>
      </c>
      <c r="BM151" s="142" t="s">
        <v>813</v>
      </c>
    </row>
    <row r="152" spans="2:65" s="1" customFormat="1" ht="16.5" customHeight="1">
      <c r="B152" s="29"/>
      <c r="C152" s="130" t="s">
        <v>235</v>
      </c>
      <c r="D152" s="130" t="s">
        <v>138</v>
      </c>
      <c r="E152" s="131" t="s">
        <v>814</v>
      </c>
      <c r="F152" s="132" t="s">
        <v>815</v>
      </c>
      <c r="G152" s="133" t="s">
        <v>511</v>
      </c>
      <c r="H152" s="134">
        <v>5</v>
      </c>
      <c r="I152" s="135"/>
      <c r="J152" s="136">
        <f t="shared" si="20"/>
        <v>0</v>
      </c>
      <c r="K152" s="137"/>
      <c r="L152" s="29"/>
      <c r="M152" s="138" t="s">
        <v>1</v>
      </c>
      <c r="N152" s="139" t="s">
        <v>44</v>
      </c>
      <c r="P152" s="140">
        <f t="shared" si="21"/>
        <v>0</v>
      </c>
      <c r="Q152" s="140">
        <v>0</v>
      </c>
      <c r="R152" s="140">
        <f t="shared" si="22"/>
        <v>0</v>
      </c>
      <c r="S152" s="140">
        <v>0</v>
      </c>
      <c r="T152" s="141">
        <f t="shared" si="23"/>
        <v>0</v>
      </c>
      <c r="AR152" s="142" t="s">
        <v>142</v>
      </c>
      <c r="AT152" s="142" t="s">
        <v>138</v>
      </c>
      <c r="AU152" s="142" t="s">
        <v>89</v>
      </c>
      <c r="AY152" s="14" t="s">
        <v>136</v>
      </c>
      <c r="BE152" s="143">
        <f t="shared" si="24"/>
        <v>0</v>
      </c>
      <c r="BF152" s="143">
        <f t="shared" si="25"/>
        <v>0</v>
      </c>
      <c r="BG152" s="143">
        <f t="shared" si="26"/>
        <v>0</v>
      </c>
      <c r="BH152" s="143">
        <f t="shared" si="27"/>
        <v>0</v>
      </c>
      <c r="BI152" s="143">
        <f t="shared" si="28"/>
        <v>0</v>
      </c>
      <c r="BJ152" s="14" t="s">
        <v>87</v>
      </c>
      <c r="BK152" s="143">
        <f t="shared" si="29"/>
        <v>0</v>
      </c>
      <c r="BL152" s="14" t="s">
        <v>142</v>
      </c>
      <c r="BM152" s="142" t="s">
        <v>816</v>
      </c>
    </row>
    <row r="153" spans="2:65" s="1" customFormat="1" ht="21.75" customHeight="1">
      <c r="B153" s="29"/>
      <c r="C153" s="130" t="s">
        <v>239</v>
      </c>
      <c r="D153" s="130" t="s">
        <v>138</v>
      </c>
      <c r="E153" s="131" t="s">
        <v>817</v>
      </c>
      <c r="F153" s="132" t="s">
        <v>818</v>
      </c>
      <c r="G153" s="133" t="s">
        <v>511</v>
      </c>
      <c r="H153" s="134">
        <v>2</v>
      </c>
      <c r="I153" s="135"/>
      <c r="J153" s="136">
        <f t="shared" si="20"/>
        <v>0</v>
      </c>
      <c r="K153" s="137"/>
      <c r="L153" s="29"/>
      <c r="M153" s="138" t="s">
        <v>1</v>
      </c>
      <c r="N153" s="139" t="s">
        <v>44</v>
      </c>
      <c r="P153" s="140">
        <f t="shared" si="21"/>
        <v>0</v>
      </c>
      <c r="Q153" s="140">
        <v>0</v>
      </c>
      <c r="R153" s="140">
        <f t="shared" si="22"/>
        <v>0</v>
      </c>
      <c r="S153" s="140">
        <v>0</v>
      </c>
      <c r="T153" s="141">
        <f t="shared" si="23"/>
        <v>0</v>
      </c>
      <c r="AR153" s="142" t="s">
        <v>142</v>
      </c>
      <c r="AT153" s="142" t="s">
        <v>138</v>
      </c>
      <c r="AU153" s="142" t="s">
        <v>89</v>
      </c>
      <c r="AY153" s="14" t="s">
        <v>136</v>
      </c>
      <c r="BE153" s="143">
        <f t="shared" si="24"/>
        <v>0</v>
      </c>
      <c r="BF153" s="143">
        <f t="shared" si="25"/>
        <v>0</v>
      </c>
      <c r="BG153" s="143">
        <f t="shared" si="26"/>
        <v>0</v>
      </c>
      <c r="BH153" s="143">
        <f t="shared" si="27"/>
        <v>0</v>
      </c>
      <c r="BI153" s="143">
        <f t="shared" si="28"/>
        <v>0</v>
      </c>
      <c r="BJ153" s="14" t="s">
        <v>87</v>
      </c>
      <c r="BK153" s="143">
        <f t="shared" si="29"/>
        <v>0</v>
      </c>
      <c r="BL153" s="14" t="s">
        <v>142</v>
      </c>
      <c r="BM153" s="142" t="s">
        <v>819</v>
      </c>
    </row>
    <row r="154" spans="2:65" s="1" customFormat="1" ht="16.5" customHeight="1">
      <c r="B154" s="29"/>
      <c r="C154" s="130" t="s">
        <v>247</v>
      </c>
      <c r="D154" s="130" t="s">
        <v>138</v>
      </c>
      <c r="E154" s="131" t="s">
        <v>820</v>
      </c>
      <c r="F154" s="132" t="s">
        <v>821</v>
      </c>
      <c r="G154" s="133" t="s">
        <v>511</v>
      </c>
      <c r="H154" s="134">
        <v>1</v>
      </c>
      <c r="I154" s="135"/>
      <c r="J154" s="136">
        <f t="shared" si="20"/>
        <v>0</v>
      </c>
      <c r="K154" s="137"/>
      <c r="L154" s="29"/>
      <c r="M154" s="138" t="s">
        <v>1</v>
      </c>
      <c r="N154" s="139" t="s">
        <v>44</v>
      </c>
      <c r="P154" s="140">
        <f t="shared" si="21"/>
        <v>0</v>
      </c>
      <c r="Q154" s="140">
        <v>0</v>
      </c>
      <c r="R154" s="140">
        <f t="shared" si="22"/>
        <v>0</v>
      </c>
      <c r="S154" s="140">
        <v>0</v>
      </c>
      <c r="T154" s="141">
        <f t="shared" si="23"/>
        <v>0</v>
      </c>
      <c r="AR154" s="142" t="s">
        <v>142</v>
      </c>
      <c r="AT154" s="142" t="s">
        <v>138</v>
      </c>
      <c r="AU154" s="142" t="s">
        <v>89</v>
      </c>
      <c r="AY154" s="14" t="s">
        <v>136</v>
      </c>
      <c r="BE154" s="143">
        <f t="shared" si="24"/>
        <v>0</v>
      </c>
      <c r="BF154" s="143">
        <f t="shared" si="25"/>
        <v>0</v>
      </c>
      <c r="BG154" s="143">
        <f t="shared" si="26"/>
        <v>0</v>
      </c>
      <c r="BH154" s="143">
        <f t="shared" si="27"/>
        <v>0</v>
      </c>
      <c r="BI154" s="143">
        <f t="shared" si="28"/>
        <v>0</v>
      </c>
      <c r="BJ154" s="14" t="s">
        <v>87</v>
      </c>
      <c r="BK154" s="143">
        <f t="shared" si="29"/>
        <v>0</v>
      </c>
      <c r="BL154" s="14" t="s">
        <v>142</v>
      </c>
      <c r="BM154" s="142" t="s">
        <v>822</v>
      </c>
    </row>
    <row r="155" spans="2:65" s="1" customFormat="1" ht="16.5" customHeight="1">
      <c r="B155" s="29"/>
      <c r="C155" s="130" t="s">
        <v>251</v>
      </c>
      <c r="D155" s="130" t="s">
        <v>138</v>
      </c>
      <c r="E155" s="131" t="s">
        <v>823</v>
      </c>
      <c r="F155" s="132" t="s">
        <v>824</v>
      </c>
      <c r="G155" s="133" t="s">
        <v>511</v>
      </c>
      <c r="H155" s="134">
        <v>6</v>
      </c>
      <c r="I155" s="135"/>
      <c r="J155" s="136">
        <f t="shared" si="20"/>
        <v>0</v>
      </c>
      <c r="K155" s="137"/>
      <c r="L155" s="29"/>
      <c r="M155" s="138" t="s">
        <v>1</v>
      </c>
      <c r="N155" s="139" t="s">
        <v>44</v>
      </c>
      <c r="P155" s="140">
        <f t="shared" si="21"/>
        <v>0</v>
      </c>
      <c r="Q155" s="140">
        <v>0</v>
      </c>
      <c r="R155" s="140">
        <f t="shared" si="22"/>
        <v>0</v>
      </c>
      <c r="S155" s="140">
        <v>0</v>
      </c>
      <c r="T155" s="141">
        <f t="shared" si="23"/>
        <v>0</v>
      </c>
      <c r="AR155" s="142" t="s">
        <v>142</v>
      </c>
      <c r="AT155" s="142" t="s">
        <v>138</v>
      </c>
      <c r="AU155" s="142" t="s">
        <v>89</v>
      </c>
      <c r="AY155" s="14" t="s">
        <v>136</v>
      </c>
      <c r="BE155" s="143">
        <f t="shared" si="24"/>
        <v>0</v>
      </c>
      <c r="BF155" s="143">
        <f t="shared" si="25"/>
        <v>0</v>
      </c>
      <c r="BG155" s="143">
        <f t="shared" si="26"/>
        <v>0</v>
      </c>
      <c r="BH155" s="143">
        <f t="shared" si="27"/>
        <v>0</v>
      </c>
      <c r="BI155" s="143">
        <f t="shared" si="28"/>
        <v>0</v>
      </c>
      <c r="BJ155" s="14" t="s">
        <v>87</v>
      </c>
      <c r="BK155" s="143">
        <f t="shared" si="29"/>
        <v>0</v>
      </c>
      <c r="BL155" s="14" t="s">
        <v>142</v>
      </c>
      <c r="BM155" s="142" t="s">
        <v>825</v>
      </c>
    </row>
    <row r="156" spans="2:65" s="1" customFormat="1" ht="16.5" customHeight="1">
      <c r="B156" s="29"/>
      <c r="C156" s="130" t="s">
        <v>256</v>
      </c>
      <c r="D156" s="130" t="s">
        <v>138</v>
      </c>
      <c r="E156" s="131" t="s">
        <v>826</v>
      </c>
      <c r="F156" s="132" t="s">
        <v>827</v>
      </c>
      <c r="G156" s="133" t="s">
        <v>511</v>
      </c>
      <c r="H156" s="134">
        <v>56</v>
      </c>
      <c r="I156" s="135"/>
      <c r="J156" s="136">
        <f t="shared" si="20"/>
        <v>0</v>
      </c>
      <c r="K156" s="137"/>
      <c r="L156" s="29"/>
      <c r="M156" s="138" t="s">
        <v>1</v>
      </c>
      <c r="N156" s="139" t="s">
        <v>44</v>
      </c>
      <c r="P156" s="140">
        <f t="shared" si="21"/>
        <v>0</v>
      </c>
      <c r="Q156" s="140">
        <v>0</v>
      </c>
      <c r="R156" s="140">
        <f t="shared" si="22"/>
        <v>0</v>
      </c>
      <c r="S156" s="140">
        <v>0</v>
      </c>
      <c r="T156" s="141">
        <f t="shared" si="23"/>
        <v>0</v>
      </c>
      <c r="AR156" s="142" t="s">
        <v>142</v>
      </c>
      <c r="AT156" s="142" t="s">
        <v>138</v>
      </c>
      <c r="AU156" s="142" t="s">
        <v>89</v>
      </c>
      <c r="AY156" s="14" t="s">
        <v>136</v>
      </c>
      <c r="BE156" s="143">
        <f t="shared" si="24"/>
        <v>0</v>
      </c>
      <c r="BF156" s="143">
        <f t="shared" si="25"/>
        <v>0</v>
      </c>
      <c r="BG156" s="143">
        <f t="shared" si="26"/>
        <v>0</v>
      </c>
      <c r="BH156" s="143">
        <f t="shared" si="27"/>
        <v>0</v>
      </c>
      <c r="BI156" s="143">
        <f t="shared" si="28"/>
        <v>0</v>
      </c>
      <c r="BJ156" s="14" t="s">
        <v>87</v>
      </c>
      <c r="BK156" s="143">
        <f t="shared" si="29"/>
        <v>0</v>
      </c>
      <c r="BL156" s="14" t="s">
        <v>142</v>
      </c>
      <c r="BM156" s="142" t="s">
        <v>828</v>
      </c>
    </row>
    <row r="157" spans="2:65" s="1" customFormat="1" ht="16.5" customHeight="1">
      <c r="B157" s="29"/>
      <c r="C157" s="130" t="s">
        <v>261</v>
      </c>
      <c r="D157" s="130" t="s">
        <v>138</v>
      </c>
      <c r="E157" s="131" t="s">
        <v>826</v>
      </c>
      <c r="F157" s="132" t="s">
        <v>827</v>
      </c>
      <c r="G157" s="133" t="s">
        <v>511</v>
      </c>
      <c r="H157" s="134">
        <v>21</v>
      </c>
      <c r="I157" s="135"/>
      <c r="J157" s="136">
        <f t="shared" si="20"/>
        <v>0</v>
      </c>
      <c r="K157" s="137"/>
      <c r="L157" s="29"/>
      <c r="M157" s="138" t="s">
        <v>1</v>
      </c>
      <c r="N157" s="139" t="s">
        <v>44</v>
      </c>
      <c r="P157" s="140">
        <f t="shared" si="21"/>
        <v>0</v>
      </c>
      <c r="Q157" s="140">
        <v>0</v>
      </c>
      <c r="R157" s="140">
        <f t="shared" si="22"/>
        <v>0</v>
      </c>
      <c r="S157" s="140">
        <v>0</v>
      </c>
      <c r="T157" s="141">
        <f t="shared" si="23"/>
        <v>0</v>
      </c>
      <c r="AR157" s="142" t="s">
        <v>142</v>
      </c>
      <c r="AT157" s="142" t="s">
        <v>138</v>
      </c>
      <c r="AU157" s="142" t="s">
        <v>89</v>
      </c>
      <c r="AY157" s="14" t="s">
        <v>136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4" t="s">
        <v>87</v>
      </c>
      <c r="BK157" s="143">
        <f t="shared" si="29"/>
        <v>0</v>
      </c>
      <c r="BL157" s="14" t="s">
        <v>142</v>
      </c>
      <c r="BM157" s="142" t="s">
        <v>829</v>
      </c>
    </row>
    <row r="158" spans="2:65" s="1" customFormat="1" ht="21.75" customHeight="1">
      <c r="B158" s="29"/>
      <c r="C158" s="130" t="s">
        <v>265</v>
      </c>
      <c r="D158" s="130" t="s">
        <v>138</v>
      </c>
      <c r="E158" s="131" t="s">
        <v>830</v>
      </c>
      <c r="F158" s="132" t="s">
        <v>831</v>
      </c>
      <c r="G158" s="133" t="s">
        <v>511</v>
      </c>
      <c r="H158" s="134">
        <v>8</v>
      </c>
      <c r="I158" s="135"/>
      <c r="J158" s="136">
        <f t="shared" si="20"/>
        <v>0</v>
      </c>
      <c r="K158" s="137"/>
      <c r="L158" s="29"/>
      <c r="M158" s="138" t="s">
        <v>1</v>
      </c>
      <c r="N158" s="139" t="s">
        <v>44</v>
      </c>
      <c r="P158" s="140">
        <f t="shared" si="21"/>
        <v>0</v>
      </c>
      <c r="Q158" s="140">
        <v>0</v>
      </c>
      <c r="R158" s="140">
        <f t="shared" si="22"/>
        <v>0</v>
      </c>
      <c r="S158" s="140">
        <v>0</v>
      </c>
      <c r="T158" s="141">
        <f t="shared" si="23"/>
        <v>0</v>
      </c>
      <c r="AR158" s="142" t="s">
        <v>142</v>
      </c>
      <c r="AT158" s="142" t="s">
        <v>138</v>
      </c>
      <c r="AU158" s="142" t="s">
        <v>89</v>
      </c>
      <c r="AY158" s="14" t="s">
        <v>136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4" t="s">
        <v>87</v>
      </c>
      <c r="BK158" s="143">
        <f t="shared" si="29"/>
        <v>0</v>
      </c>
      <c r="BL158" s="14" t="s">
        <v>142</v>
      </c>
      <c r="BM158" s="142" t="s">
        <v>832</v>
      </c>
    </row>
    <row r="159" spans="2:65" s="1" customFormat="1" ht="21.75" customHeight="1">
      <c r="B159" s="29"/>
      <c r="C159" s="130" t="s">
        <v>270</v>
      </c>
      <c r="D159" s="130" t="s">
        <v>138</v>
      </c>
      <c r="E159" s="131" t="s">
        <v>833</v>
      </c>
      <c r="F159" s="132" t="s">
        <v>834</v>
      </c>
      <c r="G159" s="133" t="s">
        <v>169</v>
      </c>
      <c r="H159" s="134">
        <v>225</v>
      </c>
      <c r="I159" s="135"/>
      <c r="J159" s="136">
        <f t="shared" si="20"/>
        <v>0</v>
      </c>
      <c r="K159" s="137"/>
      <c r="L159" s="29"/>
      <c r="M159" s="138" t="s">
        <v>1</v>
      </c>
      <c r="N159" s="139" t="s">
        <v>44</v>
      </c>
      <c r="P159" s="140">
        <f t="shared" si="21"/>
        <v>0</v>
      </c>
      <c r="Q159" s="140">
        <v>0</v>
      </c>
      <c r="R159" s="140">
        <f t="shared" si="22"/>
        <v>0</v>
      </c>
      <c r="S159" s="140">
        <v>0</v>
      </c>
      <c r="T159" s="141">
        <f t="shared" si="23"/>
        <v>0</v>
      </c>
      <c r="AR159" s="142" t="s">
        <v>142</v>
      </c>
      <c r="AT159" s="142" t="s">
        <v>138</v>
      </c>
      <c r="AU159" s="142" t="s">
        <v>89</v>
      </c>
      <c r="AY159" s="14" t="s">
        <v>136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4" t="s">
        <v>87</v>
      </c>
      <c r="BK159" s="143">
        <f t="shared" si="29"/>
        <v>0</v>
      </c>
      <c r="BL159" s="14" t="s">
        <v>142</v>
      </c>
      <c r="BM159" s="142" t="s">
        <v>835</v>
      </c>
    </row>
    <row r="160" spans="2:65" s="1" customFormat="1" ht="16.5" customHeight="1">
      <c r="B160" s="29"/>
      <c r="C160" s="130" t="s">
        <v>275</v>
      </c>
      <c r="D160" s="130" t="s">
        <v>138</v>
      </c>
      <c r="E160" s="131" t="s">
        <v>836</v>
      </c>
      <c r="F160" s="132" t="s">
        <v>837</v>
      </c>
      <c r="G160" s="133" t="s">
        <v>169</v>
      </c>
      <c r="H160" s="134">
        <v>50</v>
      </c>
      <c r="I160" s="135"/>
      <c r="J160" s="136">
        <f t="shared" si="20"/>
        <v>0</v>
      </c>
      <c r="K160" s="137"/>
      <c r="L160" s="29"/>
      <c r="M160" s="138" t="s">
        <v>1</v>
      </c>
      <c r="N160" s="139" t="s">
        <v>44</v>
      </c>
      <c r="P160" s="140">
        <f t="shared" si="21"/>
        <v>0</v>
      </c>
      <c r="Q160" s="140">
        <v>0</v>
      </c>
      <c r="R160" s="140">
        <f t="shared" si="22"/>
        <v>0</v>
      </c>
      <c r="S160" s="140">
        <v>0</v>
      </c>
      <c r="T160" s="141">
        <f t="shared" si="23"/>
        <v>0</v>
      </c>
      <c r="AR160" s="142" t="s">
        <v>142</v>
      </c>
      <c r="AT160" s="142" t="s">
        <v>138</v>
      </c>
      <c r="AU160" s="142" t="s">
        <v>89</v>
      </c>
      <c r="AY160" s="14" t="s">
        <v>136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4" t="s">
        <v>87</v>
      </c>
      <c r="BK160" s="143">
        <f t="shared" si="29"/>
        <v>0</v>
      </c>
      <c r="BL160" s="14" t="s">
        <v>142</v>
      </c>
      <c r="BM160" s="142" t="s">
        <v>838</v>
      </c>
    </row>
    <row r="161" spans="2:65" s="1" customFormat="1" ht="16.5" customHeight="1">
      <c r="B161" s="29"/>
      <c r="C161" s="130" t="s">
        <v>282</v>
      </c>
      <c r="D161" s="130" t="s">
        <v>138</v>
      </c>
      <c r="E161" s="131" t="s">
        <v>839</v>
      </c>
      <c r="F161" s="132" t="s">
        <v>840</v>
      </c>
      <c r="G161" s="133" t="s">
        <v>169</v>
      </c>
      <c r="H161" s="134">
        <v>225</v>
      </c>
      <c r="I161" s="135"/>
      <c r="J161" s="136">
        <f t="shared" si="20"/>
        <v>0</v>
      </c>
      <c r="K161" s="137"/>
      <c r="L161" s="29"/>
      <c r="M161" s="138" t="s">
        <v>1</v>
      </c>
      <c r="N161" s="139" t="s">
        <v>44</v>
      </c>
      <c r="P161" s="140">
        <f t="shared" si="21"/>
        <v>0</v>
      </c>
      <c r="Q161" s="140">
        <v>0</v>
      </c>
      <c r="R161" s="140">
        <f t="shared" si="22"/>
        <v>0</v>
      </c>
      <c r="S161" s="140">
        <v>0</v>
      </c>
      <c r="T161" s="141">
        <f t="shared" si="23"/>
        <v>0</v>
      </c>
      <c r="AR161" s="142" t="s">
        <v>142</v>
      </c>
      <c r="AT161" s="142" t="s">
        <v>138</v>
      </c>
      <c r="AU161" s="142" t="s">
        <v>89</v>
      </c>
      <c r="AY161" s="14" t="s">
        <v>136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4" t="s">
        <v>87</v>
      </c>
      <c r="BK161" s="143">
        <f t="shared" si="29"/>
        <v>0</v>
      </c>
      <c r="BL161" s="14" t="s">
        <v>142</v>
      </c>
      <c r="BM161" s="142" t="s">
        <v>841</v>
      </c>
    </row>
    <row r="162" spans="2:65" s="1" customFormat="1" ht="16.5" customHeight="1">
      <c r="B162" s="29"/>
      <c r="C162" s="130" t="s">
        <v>288</v>
      </c>
      <c r="D162" s="130" t="s">
        <v>138</v>
      </c>
      <c r="E162" s="131" t="s">
        <v>842</v>
      </c>
      <c r="F162" s="132" t="s">
        <v>843</v>
      </c>
      <c r="G162" s="133" t="s">
        <v>169</v>
      </c>
      <c r="H162" s="134">
        <v>25</v>
      </c>
      <c r="I162" s="135"/>
      <c r="J162" s="136">
        <f t="shared" si="20"/>
        <v>0</v>
      </c>
      <c r="K162" s="137"/>
      <c r="L162" s="29"/>
      <c r="M162" s="138" t="s">
        <v>1</v>
      </c>
      <c r="N162" s="139" t="s">
        <v>44</v>
      </c>
      <c r="P162" s="140">
        <f t="shared" si="21"/>
        <v>0</v>
      </c>
      <c r="Q162" s="140">
        <v>0</v>
      </c>
      <c r="R162" s="140">
        <f t="shared" si="22"/>
        <v>0</v>
      </c>
      <c r="S162" s="140">
        <v>0</v>
      </c>
      <c r="T162" s="141">
        <f t="shared" si="23"/>
        <v>0</v>
      </c>
      <c r="AR162" s="142" t="s">
        <v>142</v>
      </c>
      <c r="AT162" s="142" t="s">
        <v>138</v>
      </c>
      <c r="AU162" s="142" t="s">
        <v>89</v>
      </c>
      <c r="AY162" s="14" t="s">
        <v>136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4" t="s">
        <v>87</v>
      </c>
      <c r="BK162" s="143">
        <f t="shared" si="29"/>
        <v>0</v>
      </c>
      <c r="BL162" s="14" t="s">
        <v>142</v>
      </c>
      <c r="BM162" s="142" t="s">
        <v>844</v>
      </c>
    </row>
    <row r="163" spans="2:65" s="1" customFormat="1" ht="21.75" customHeight="1">
      <c r="B163" s="29"/>
      <c r="C163" s="130" t="s">
        <v>294</v>
      </c>
      <c r="D163" s="130" t="s">
        <v>138</v>
      </c>
      <c r="E163" s="131" t="s">
        <v>845</v>
      </c>
      <c r="F163" s="132" t="s">
        <v>846</v>
      </c>
      <c r="G163" s="133" t="s">
        <v>169</v>
      </c>
      <c r="H163" s="134">
        <v>180</v>
      </c>
      <c r="I163" s="135"/>
      <c r="J163" s="136">
        <f t="shared" si="20"/>
        <v>0</v>
      </c>
      <c r="K163" s="137"/>
      <c r="L163" s="29"/>
      <c r="M163" s="138" t="s">
        <v>1</v>
      </c>
      <c r="N163" s="139" t="s">
        <v>44</v>
      </c>
      <c r="P163" s="140">
        <f t="shared" si="21"/>
        <v>0</v>
      </c>
      <c r="Q163" s="140">
        <v>0</v>
      </c>
      <c r="R163" s="140">
        <f t="shared" si="22"/>
        <v>0</v>
      </c>
      <c r="S163" s="140">
        <v>0</v>
      </c>
      <c r="T163" s="141">
        <f t="shared" si="23"/>
        <v>0</v>
      </c>
      <c r="AR163" s="142" t="s">
        <v>142</v>
      </c>
      <c r="AT163" s="142" t="s">
        <v>138</v>
      </c>
      <c r="AU163" s="142" t="s">
        <v>89</v>
      </c>
      <c r="AY163" s="14" t="s">
        <v>136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4" t="s">
        <v>87</v>
      </c>
      <c r="BK163" s="143">
        <f t="shared" si="29"/>
        <v>0</v>
      </c>
      <c r="BL163" s="14" t="s">
        <v>142</v>
      </c>
      <c r="BM163" s="142" t="s">
        <v>847</v>
      </c>
    </row>
    <row r="164" spans="2:65" s="1" customFormat="1" ht="16.5" customHeight="1">
      <c r="B164" s="29"/>
      <c r="C164" s="130" t="s">
        <v>298</v>
      </c>
      <c r="D164" s="130" t="s">
        <v>138</v>
      </c>
      <c r="E164" s="131" t="s">
        <v>848</v>
      </c>
      <c r="F164" s="132" t="s">
        <v>849</v>
      </c>
      <c r="G164" s="133" t="s">
        <v>511</v>
      </c>
      <c r="H164" s="134">
        <v>14</v>
      </c>
      <c r="I164" s="135"/>
      <c r="J164" s="136">
        <f t="shared" si="20"/>
        <v>0</v>
      </c>
      <c r="K164" s="137"/>
      <c r="L164" s="29"/>
      <c r="M164" s="138" t="s">
        <v>1</v>
      </c>
      <c r="N164" s="139" t="s">
        <v>44</v>
      </c>
      <c r="P164" s="140">
        <f t="shared" si="21"/>
        <v>0</v>
      </c>
      <c r="Q164" s="140">
        <v>0</v>
      </c>
      <c r="R164" s="140">
        <f t="shared" si="22"/>
        <v>0</v>
      </c>
      <c r="S164" s="140">
        <v>0</v>
      </c>
      <c r="T164" s="141">
        <f t="shared" si="23"/>
        <v>0</v>
      </c>
      <c r="AR164" s="142" t="s">
        <v>142</v>
      </c>
      <c r="AT164" s="142" t="s">
        <v>138</v>
      </c>
      <c r="AU164" s="142" t="s">
        <v>89</v>
      </c>
      <c r="AY164" s="14" t="s">
        <v>136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4" t="s">
        <v>87</v>
      </c>
      <c r="BK164" s="143">
        <f t="shared" si="29"/>
        <v>0</v>
      </c>
      <c r="BL164" s="14" t="s">
        <v>142</v>
      </c>
      <c r="BM164" s="142" t="s">
        <v>850</v>
      </c>
    </row>
    <row r="165" spans="2:65" s="1" customFormat="1" ht="16.5" customHeight="1">
      <c r="B165" s="29"/>
      <c r="C165" s="130" t="s">
        <v>302</v>
      </c>
      <c r="D165" s="130" t="s">
        <v>138</v>
      </c>
      <c r="E165" s="131" t="s">
        <v>851</v>
      </c>
      <c r="F165" s="132" t="s">
        <v>849</v>
      </c>
      <c r="G165" s="133" t="s">
        <v>511</v>
      </c>
      <c r="H165" s="134">
        <v>5</v>
      </c>
      <c r="I165" s="135"/>
      <c r="J165" s="136">
        <f t="shared" si="20"/>
        <v>0</v>
      </c>
      <c r="K165" s="137"/>
      <c r="L165" s="29"/>
      <c r="M165" s="138" t="s">
        <v>1</v>
      </c>
      <c r="N165" s="139" t="s">
        <v>44</v>
      </c>
      <c r="P165" s="140">
        <f t="shared" si="21"/>
        <v>0</v>
      </c>
      <c r="Q165" s="140">
        <v>0</v>
      </c>
      <c r="R165" s="140">
        <f t="shared" si="22"/>
        <v>0</v>
      </c>
      <c r="S165" s="140">
        <v>0</v>
      </c>
      <c r="T165" s="141">
        <f t="shared" si="23"/>
        <v>0</v>
      </c>
      <c r="AR165" s="142" t="s">
        <v>142</v>
      </c>
      <c r="AT165" s="142" t="s">
        <v>138</v>
      </c>
      <c r="AU165" s="142" t="s">
        <v>89</v>
      </c>
      <c r="AY165" s="14" t="s">
        <v>136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4" t="s">
        <v>87</v>
      </c>
      <c r="BK165" s="143">
        <f t="shared" si="29"/>
        <v>0</v>
      </c>
      <c r="BL165" s="14" t="s">
        <v>142</v>
      </c>
      <c r="BM165" s="142" t="s">
        <v>852</v>
      </c>
    </row>
    <row r="166" spans="2:65" s="1" customFormat="1" ht="16.5" customHeight="1">
      <c r="B166" s="29"/>
      <c r="C166" s="130" t="s">
        <v>306</v>
      </c>
      <c r="D166" s="130" t="s">
        <v>138</v>
      </c>
      <c r="E166" s="131" t="s">
        <v>853</v>
      </c>
      <c r="F166" s="132" t="s">
        <v>854</v>
      </c>
      <c r="G166" s="133" t="s">
        <v>511</v>
      </c>
      <c r="H166" s="134">
        <v>14</v>
      </c>
      <c r="I166" s="135"/>
      <c r="J166" s="136">
        <f t="shared" si="20"/>
        <v>0</v>
      </c>
      <c r="K166" s="137"/>
      <c r="L166" s="29"/>
      <c r="M166" s="138" t="s">
        <v>1</v>
      </c>
      <c r="N166" s="139" t="s">
        <v>44</v>
      </c>
      <c r="P166" s="140">
        <f t="shared" si="21"/>
        <v>0</v>
      </c>
      <c r="Q166" s="140">
        <v>0</v>
      </c>
      <c r="R166" s="140">
        <f t="shared" si="22"/>
        <v>0</v>
      </c>
      <c r="S166" s="140">
        <v>0</v>
      </c>
      <c r="T166" s="141">
        <f t="shared" si="23"/>
        <v>0</v>
      </c>
      <c r="AR166" s="142" t="s">
        <v>142</v>
      </c>
      <c r="AT166" s="142" t="s">
        <v>138</v>
      </c>
      <c r="AU166" s="142" t="s">
        <v>89</v>
      </c>
      <c r="AY166" s="14" t="s">
        <v>136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4" t="s">
        <v>87</v>
      </c>
      <c r="BK166" s="143">
        <f t="shared" si="29"/>
        <v>0</v>
      </c>
      <c r="BL166" s="14" t="s">
        <v>142</v>
      </c>
      <c r="BM166" s="142" t="s">
        <v>855</v>
      </c>
    </row>
    <row r="167" spans="2:63" s="11" customFormat="1" ht="22.9" customHeight="1">
      <c r="B167" s="118"/>
      <c r="D167" s="119" t="s">
        <v>78</v>
      </c>
      <c r="E167" s="128" t="s">
        <v>856</v>
      </c>
      <c r="F167" s="128" t="s">
        <v>857</v>
      </c>
      <c r="I167" s="121"/>
      <c r="J167" s="129">
        <f>BK167</f>
        <v>0</v>
      </c>
      <c r="L167" s="118"/>
      <c r="M167" s="123"/>
      <c r="P167" s="124">
        <f>SUM(P168:P171)</f>
        <v>0</v>
      </c>
      <c r="R167" s="124">
        <f>SUM(R168:R171)</f>
        <v>0</v>
      </c>
      <c r="T167" s="125">
        <f>SUM(T168:T171)</f>
        <v>0</v>
      </c>
      <c r="AR167" s="119" t="s">
        <v>87</v>
      </c>
      <c r="AT167" s="126" t="s">
        <v>78</v>
      </c>
      <c r="AU167" s="126" t="s">
        <v>87</v>
      </c>
      <c r="AY167" s="119" t="s">
        <v>136</v>
      </c>
      <c r="BK167" s="127">
        <f>SUM(BK168:BK171)</f>
        <v>0</v>
      </c>
    </row>
    <row r="168" spans="2:65" s="1" customFormat="1" ht="21.75" customHeight="1">
      <c r="B168" s="29"/>
      <c r="C168" s="130" t="s">
        <v>311</v>
      </c>
      <c r="D168" s="130" t="s">
        <v>138</v>
      </c>
      <c r="E168" s="131" t="s">
        <v>858</v>
      </c>
      <c r="F168" s="132" t="s">
        <v>859</v>
      </c>
      <c r="G168" s="133" t="s">
        <v>511</v>
      </c>
      <c r="H168" s="134">
        <v>4</v>
      </c>
      <c r="I168" s="135"/>
      <c r="J168" s="136">
        <f>ROUND(I168*H168,2)</f>
        <v>0</v>
      </c>
      <c r="K168" s="137"/>
      <c r="L168" s="29"/>
      <c r="M168" s="138" t="s">
        <v>1</v>
      </c>
      <c r="N168" s="139" t="s">
        <v>44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142</v>
      </c>
      <c r="AT168" s="142" t="s">
        <v>138</v>
      </c>
      <c r="AU168" s="142" t="s">
        <v>89</v>
      </c>
      <c r="AY168" s="14" t="s">
        <v>136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4" t="s">
        <v>87</v>
      </c>
      <c r="BK168" s="143">
        <f>ROUND(I168*H168,2)</f>
        <v>0</v>
      </c>
      <c r="BL168" s="14" t="s">
        <v>142</v>
      </c>
      <c r="BM168" s="142" t="s">
        <v>860</v>
      </c>
    </row>
    <row r="169" spans="2:65" s="1" customFormat="1" ht="21.75" customHeight="1">
      <c r="B169" s="29"/>
      <c r="C169" s="130" t="s">
        <v>315</v>
      </c>
      <c r="D169" s="130" t="s">
        <v>138</v>
      </c>
      <c r="E169" s="131" t="s">
        <v>861</v>
      </c>
      <c r="F169" s="132" t="s">
        <v>862</v>
      </c>
      <c r="G169" s="133" t="s">
        <v>511</v>
      </c>
      <c r="H169" s="134">
        <v>4</v>
      </c>
      <c r="I169" s="135"/>
      <c r="J169" s="136">
        <f>ROUND(I169*H169,2)</f>
        <v>0</v>
      </c>
      <c r="K169" s="137"/>
      <c r="L169" s="29"/>
      <c r="M169" s="138" t="s">
        <v>1</v>
      </c>
      <c r="N169" s="139" t="s">
        <v>44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142</v>
      </c>
      <c r="AT169" s="142" t="s">
        <v>138</v>
      </c>
      <c r="AU169" s="142" t="s">
        <v>89</v>
      </c>
      <c r="AY169" s="14" t="s">
        <v>136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4" t="s">
        <v>87</v>
      </c>
      <c r="BK169" s="143">
        <f>ROUND(I169*H169,2)</f>
        <v>0</v>
      </c>
      <c r="BL169" s="14" t="s">
        <v>142</v>
      </c>
      <c r="BM169" s="142" t="s">
        <v>863</v>
      </c>
    </row>
    <row r="170" spans="2:65" s="1" customFormat="1" ht="21.75" customHeight="1">
      <c r="B170" s="29"/>
      <c r="C170" s="130" t="s">
        <v>320</v>
      </c>
      <c r="D170" s="130" t="s">
        <v>138</v>
      </c>
      <c r="E170" s="131" t="s">
        <v>864</v>
      </c>
      <c r="F170" s="132" t="s">
        <v>865</v>
      </c>
      <c r="G170" s="133" t="s">
        <v>511</v>
      </c>
      <c r="H170" s="134">
        <v>4</v>
      </c>
      <c r="I170" s="135"/>
      <c r="J170" s="136">
        <f>ROUND(I170*H170,2)</f>
        <v>0</v>
      </c>
      <c r="K170" s="137"/>
      <c r="L170" s="29"/>
      <c r="M170" s="138" t="s">
        <v>1</v>
      </c>
      <c r="N170" s="139" t="s">
        <v>44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142</v>
      </c>
      <c r="AT170" s="142" t="s">
        <v>138</v>
      </c>
      <c r="AU170" s="142" t="s">
        <v>89</v>
      </c>
      <c r="AY170" s="14" t="s">
        <v>136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4" t="s">
        <v>87</v>
      </c>
      <c r="BK170" s="143">
        <f>ROUND(I170*H170,2)</f>
        <v>0</v>
      </c>
      <c r="BL170" s="14" t="s">
        <v>142</v>
      </c>
      <c r="BM170" s="142" t="s">
        <v>866</v>
      </c>
    </row>
    <row r="171" spans="2:65" s="1" customFormat="1" ht="21.75" customHeight="1">
      <c r="B171" s="29"/>
      <c r="C171" s="130" t="s">
        <v>324</v>
      </c>
      <c r="D171" s="130" t="s">
        <v>138</v>
      </c>
      <c r="E171" s="131" t="s">
        <v>867</v>
      </c>
      <c r="F171" s="132" t="s">
        <v>868</v>
      </c>
      <c r="G171" s="133" t="s">
        <v>511</v>
      </c>
      <c r="H171" s="134">
        <v>6</v>
      </c>
      <c r="I171" s="135"/>
      <c r="J171" s="136">
        <f>ROUND(I171*H171,2)</f>
        <v>0</v>
      </c>
      <c r="K171" s="137"/>
      <c r="L171" s="29"/>
      <c r="M171" s="138" t="s">
        <v>1</v>
      </c>
      <c r="N171" s="139" t="s">
        <v>44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142</v>
      </c>
      <c r="AT171" s="142" t="s">
        <v>138</v>
      </c>
      <c r="AU171" s="142" t="s">
        <v>89</v>
      </c>
      <c r="AY171" s="14" t="s">
        <v>136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4" t="s">
        <v>87</v>
      </c>
      <c r="BK171" s="143">
        <f>ROUND(I171*H171,2)</f>
        <v>0</v>
      </c>
      <c r="BL171" s="14" t="s">
        <v>142</v>
      </c>
      <c r="BM171" s="142" t="s">
        <v>869</v>
      </c>
    </row>
    <row r="172" spans="2:63" s="11" customFormat="1" ht="22.9" customHeight="1">
      <c r="B172" s="118"/>
      <c r="D172" s="119" t="s">
        <v>78</v>
      </c>
      <c r="E172" s="128" t="s">
        <v>870</v>
      </c>
      <c r="F172" s="128" t="s">
        <v>137</v>
      </c>
      <c r="I172" s="121"/>
      <c r="J172" s="129">
        <f>BK172</f>
        <v>0</v>
      </c>
      <c r="L172" s="118"/>
      <c r="M172" s="123"/>
      <c r="P172" s="124">
        <f>SUM(P173:P187)</f>
        <v>0</v>
      </c>
      <c r="R172" s="124">
        <f>SUM(R173:R187)</f>
        <v>0</v>
      </c>
      <c r="T172" s="125">
        <f>SUM(T173:T187)</f>
        <v>0</v>
      </c>
      <c r="AR172" s="119" t="s">
        <v>87</v>
      </c>
      <c r="AT172" s="126" t="s">
        <v>78</v>
      </c>
      <c r="AU172" s="126" t="s">
        <v>87</v>
      </c>
      <c r="AY172" s="119" t="s">
        <v>136</v>
      </c>
      <c r="BK172" s="127">
        <f>SUM(BK173:BK187)</f>
        <v>0</v>
      </c>
    </row>
    <row r="173" spans="2:65" s="1" customFormat="1" ht="21.75" customHeight="1">
      <c r="B173" s="29"/>
      <c r="C173" s="130" t="s">
        <v>328</v>
      </c>
      <c r="D173" s="130" t="s">
        <v>138</v>
      </c>
      <c r="E173" s="131" t="s">
        <v>871</v>
      </c>
      <c r="F173" s="132" t="s">
        <v>872</v>
      </c>
      <c r="G173" s="133" t="s">
        <v>184</v>
      </c>
      <c r="H173" s="134">
        <v>7.5</v>
      </c>
      <c r="I173" s="135"/>
      <c r="J173" s="136">
        <f aca="true" t="shared" si="30" ref="J173:J187">ROUND(I173*H173,2)</f>
        <v>0</v>
      </c>
      <c r="K173" s="137"/>
      <c r="L173" s="29"/>
      <c r="M173" s="138" t="s">
        <v>1</v>
      </c>
      <c r="N173" s="139" t="s">
        <v>44</v>
      </c>
      <c r="P173" s="140">
        <f aca="true" t="shared" si="31" ref="P173:P187">O173*H173</f>
        <v>0</v>
      </c>
      <c r="Q173" s="140">
        <v>0</v>
      </c>
      <c r="R173" s="140">
        <f aca="true" t="shared" si="32" ref="R173:R187">Q173*H173</f>
        <v>0</v>
      </c>
      <c r="S173" s="140">
        <v>0</v>
      </c>
      <c r="T173" s="141">
        <f aca="true" t="shared" si="33" ref="T173:T187">S173*H173</f>
        <v>0</v>
      </c>
      <c r="AR173" s="142" t="s">
        <v>142</v>
      </c>
      <c r="AT173" s="142" t="s">
        <v>138</v>
      </c>
      <c r="AU173" s="142" t="s">
        <v>89</v>
      </c>
      <c r="AY173" s="14" t="s">
        <v>136</v>
      </c>
      <c r="BE173" s="143">
        <f aca="true" t="shared" si="34" ref="BE173:BE187">IF(N173="základní",J173,0)</f>
        <v>0</v>
      </c>
      <c r="BF173" s="143">
        <f aca="true" t="shared" si="35" ref="BF173:BF187">IF(N173="snížená",J173,0)</f>
        <v>0</v>
      </c>
      <c r="BG173" s="143">
        <f aca="true" t="shared" si="36" ref="BG173:BG187">IF(N173="zákl. přenesená",J173,0)</f>
        <v>0</v>
      </c>
      <c r="BH173" s="143">
        <f aca="true" t="shared" si="37" ref="BH173:BH187">IF(N173="sníž. přenesená",J173,0)</f>
        <v>0</v>
      </c>
      <c r="BI173" s="143">
        <f aca="true" t="shared" si="38" ref="BI173:BI187">IF(N173="nulová",J173,0)</f>
        <v>0</v>
      </c>
      <c r="BJ173" s="14" t="s">
        <v>87</v>
      </c>
      <c r="BK173" s="143">
        <f aca="true" t="shared" si="39" ref="BK173:BK187">ROUND(I173*H173,2)</f>
        <v>0</v>
      </c>
      <c r="BL173" s="14" t="s">
        <v>142</v>
      </c>
      <c r="BM173" s="142" t="s">
        <v>873</v>
      </c>
    </row>
    <row r="174" spans="2:65" s="1" customFormat="1" ht="21.75" customHeight="1">
      <c r="B174" s="29"/>
      <c r="C174" s="130" t="s">
        <v>332</v>
      </c>
      <c r="D174" s="130" t="s">
        <v>138</v>
      </c>
      <c r="E174" s="131" t="s">
        <v>874</v>
      </c>
      <c r="F174" s="132" t="s">
        <v>875</v>
      </c>
      <c r="G174" s="133" t="s">
        <v>511</v>
      </c>
      <c r="H174" s="134">
        <v>5</v>
      </c>
      <c r="I174" s="135"/>
      <c r="J174" s="136">
        <f t="shared" si="30"/>
        <v>0</v>
      </c>
      <c r="K174" s="137"/>
      <c r="L174" s="29"/>
      <c r="M174" s="138" t="s">
        <v>1</v>
      </c>
      <c r="N174" s="139" t="s">
        <v>44</v>
      </c>
      <c r="P174" s="140">
        <f t="shared" si="31"/>
        <v>0</v>
      </c>
      <c r="Q174" s="140">
        <v>0</v>
      </c>
      <c r="R174" s="140">
        <f t="shared" si="32"/>
        <v>0</v>
      </c>
      <c r="S174" s="140">
        <v>0</v>
      </c>
      <c r="T174" s="141">
        <f t="shared" si="33"/>
        <v>0</v>
      </c>
      <c r="AR174" s="142" t="s">
        <v>142</v>
      </c>
      <c r="AT174" s="142" t="s">
        <v>138</v>
      </c>
      <c r="AU174" s="142" t="s">
        <v>89</v>
      </c>
      <c r="AY174" s="14" t="s">
        <v>136</v>
      </c>
      <c r="BE174" s="143">
        <f t="shared" si="34"/>
        <v>0</v>
      </c>
      <c r="BF174" s="143">
        <f t="shared" si="35"/>
        <v>0</v>
      </c>
      <c r="BG174" s="143">
        <f t="shared" si="36"/>
        <v>0</v>
      </c>
      <c r="BH174" s="143">
        <f t="shared" si="37"/>
        <v>0</v>
      </c>
      <c r="BI174" s="143">
        <f t="shared" si="38"/>
        <v>0</v>
      </c>
      <c r="BJ174" s="14" t="s">
        <v>87</v>
      </c>
      <c r="BK174" s="143">
        <f t="shared" si="39"/>
        <v>0</v>
      </c>
      <c r="BL174" s="14" t="s">
        <v>142</v>
      </c>
      <c r="BM174" s="142" t="s">
        <v>876</v>
      </c>
    </row>
    <row r="175" spans="2:65" s="1" customFormat="1" ht="16.5" customHeight="1">
      <c r="B175" s="29"/>
      <c r="C175" s="130" t="s">
        <v>337</v>
      </c>
      <c r="D175" s="130" t="s">
        <v>138</v>
      </c>
      <c r="E175" s="131" t="s">
        <v>877</v>
      </c>
      <c r="F175" s="132" t="s">
        <v>878</v>
      </c>
      <c r="G175" s="133" t="s">
        <v>184</v>
      </c>
      <c r="H175" s="134">
        <v>7.5</v>
      </c>
      <c r="I175" s="135"/>
      <c r="J175" s="136">
        <f t="shared" si="30"/>
        <v>0</v>
      </c>
      <c r="K175" s="137"/>
      <c r="L175" s="29"/>
      <c r="M175" s="138" t="s">
        <v>1</v>
      </c>
      <c r="N175" s="139" t="s">
        <v>44</v>
      </c>
      <c r="P175" s="140">
        <f t="shared" si="31"/>
        <v>0</v>
      </c>
      <c r="Q175" s="140">
        <v>0</v>
      </c>
      <c r="R175" s="140">
        <f t="shared" si="32"/>
        <v>0</v>
      </c>
      <c r="S175" s="140">
        <v>0</v>
      </c>
      <c r="T175" s="141">
        <f t="shared" si="33"/>
        <v>0</v>
      </c>
      <c r="AR175" s="142" t="s">
        <v>142</v>
      </c>
      <c r="AT175" s="142" t="s">
        <v>138</v>
      </c>
      <c r="AU175" s="142" t="s">
        <v>89</v>
      </c>
      <c r="AY175" s="14" t="s">
        <v>136</v>
      </c>
      <c r="BE175" s="143">
        <f t="shared" si="34"/>
        <v>0</v>
      </c>
      <c r="BF175" s="143">
        <f t="shared" si="35"/>
        <v>0</v>
      </c>
      <c r="BG175" s="143">
        <f t="shared" si="36"/>
        <v>0</v>
      </c>
      <c r="BH175" s="143">
        <f t="shared" si="37"/>
        <v>0</v>
      </c>
      <c r="BI175" s="143">
        <f t="shared" si="38"/>
        <v>0</v>
      </c>
      <c r="BJ175" s="14" t="s">
        <v>87</v>
      </c>
      <c r="BK175" s="143">
        <f t="shared" si="39"/>
        <v>0</v>
      </c>
      <c r="BL175" s="14" t="s">
        <v>142</v>
      </c>
      <c r="BM175" s="142" t="s">
        <v>879</v>
      </c>
    </row>
    <row r="176" spans="2:65" s="1" customFormat="1" ht="16.5" customHeight="1">
      <c r="B176" s="29"/>
      <c r="C176" s="130" t="s">
        <v>342</v>
      </c>
      <c r="D176" s="130" t="s">
        <v>138</v>
      </c>
      <c r="E176" s="131" t="s">
        <v>880</v>
      </c>
      <c r="F176" s="132" t="s">
        <v>881</v>
      </c>
      <c r="G176" s="133" t="s">
        <v>169</v>
      </c>
      <c r="H176" s="134">
        <v>225</v>
      </c>
      <c r="I176" s="135"/>
      <c r="J176" s="136">
        <f t="shared" si="30"/>
        <v>0</v>
      </c>
      <c r="K176" s="137"/>
      <c r="L176" s="29"/>
      <c r="M176" s="138" t="s">
        <v>1</v>
      </c>
      <c r="N176" s="139" t="s">
        <v>44</v>
      </c>
      <c r="P176" s="140">
        <f t="shared" si="31"/>
        <v>0</v>
      </c>
      <c r="Q176" s="140">
        <v>0</v>
      </c>
      <c r="R176" s="140">
        <f t="shared" si="32"/>
        <v>0</v>
      </c>
      <c r="S176" s="140">
        <v>0</v>
      </c>
      <c r="T176" s="141">
        <f t="shared" si="33"/>
        <v>0</v>
      </c>
      <c r="AR176" s="142" t="s">
        <v>142</v>
      </c>
      <c r="AT176" s="142" t="s">
        <v>138</v>
      </c>
      <c r="AU176" s="142" t="s">
        <v>89</v>
      </c>
      <c r="AY176" s="14" t="s">
        <v>136</v>
      </c>
      <c r="BE176" s="143">
        <f t="shared" si="34"/>
        <v>0</v>
      </c>
      <c r="BF176" s="143">
        <f t="shared" si="35"/>
        <v>0</v>
      </c>
      <c r="BG176" s="143">
        <f t="shared" si="36"/>
        <v>0</v>
      </c>
      <c r="BH176" s="143">
        <f t="shared" si="37"/>
        <v>0</v>
      </c>
      <c r="BI176" s="143">
        <f t="shared" si="38"/>
        <v>0</v>
      </c>
      <c r="BJ176" s="14" t="s">
        <v>87</v>
      </c>
      <c r="BK176" s="143">
        <f t="shared" si="39"/>
        <v>0</v>
      </c>
      <c r="BL176" s="14" t="s">
        <v>142</v>
      </c>
      <c r="BM176" s="142" t="s">
        <v>882</v>
      </c>
    </row>
    <row r="177" spans="2:65" s="1" customFormat="1" ht="21.75" customHeight="1">
      <c r="B177" s="29"/>
      <c r="C177" s="130" t="s">
        <v>347</v>
      </c>
      <c r="D177" s="130" t="s">
        <v>138</v>
      </c>
      <c r="E177" s="131" t="s">
        <v>883</v>
      </c>
      <c r="F177" s="132" t="s">
        <v>884</v>
      </c>
      <c r="G177" s="133" t="s">
        <v>169</v>
      </c>
      <c r="H177" s="134">
        <v>225</v>
      </c>
      <c r="I177" s="135"/>
      <c r="J177" s="136">
        <f t="shared" si="30"/>
        <v>0</v>
      </c>
      <c r="K177" s="137"/>
      <c r="L177" s="29"/>
      <c r="M177" s="138" t="s">
        <v>1</v>
      </c>
      <c r="N177" s="139" t="s">
        <v>44</v>
      </c>
      <c r="P177" s="140">
        <f t="shared" si="31"/>
        <v>0</v>
      </c>
      <c r="Q177" s="140">
        <v>0</v>
      </c>
      <c r="R177" s="140">
        <f t="shared" si="32"/>
        <v>0</v>
      </c>
      <c r="S177" s="140">
        <v>0</v>
      </c>
      <c r="T177" s="141">
        <f t="shared" si="33"/>
        <v>0</v>
      </c>
      <c r="AR177" s="142" t="s">
        <v>142</v>
      </c>
      <c r="AT177" s="142" t="s">
        <v>138</v>
      </c>
      <c r="AU177" s="142" t="s">
        <v>89</v>
      </c>
      <c r="AY177" s="14" t="s">
        <v>136</v>
      </c>
      <c r="BE177" s="143">
        <f t="shared" si="34"/>
        <v>0</v>
      </c>
      <c r="BF177" s="143">
        <f t="shared" si="35"/>
        <v>0</v>
      </c>
      <c r="BG177" s="143">
        <f t="shared" si="36"/>
        <v>0</v>
      </c>
      <c r="BH177" s="143">
        <f t="shared" si="37"/>
        <v>0</v>
      </c>
      <c r="BI177" s="143">
        <f t="shared" si="38"/>
        <v>0</v>
      </c>
      <c r="BJ177" s="14" t="s">
        <v>87</v>
      </c>
      <c r="BK177" s="143">
        <f t="shared" si="39"/>
        <v>0</v>
      </c>
      <c r="BL177" s="14" t="s">
        <v>142</v>
      </c>
      <c r="BM177" s="142" t="s">
        <v>885</v>
      </c>
    </row>
    <row r="178" spans="2:65" s="1" customFormat="1" ht="16.5" customHeight="1">
      <c r="B178" s="29"/>
      <c r="C178" s="130" t="s">
        <v>352</v>
      </c>
      <c r="D178" s="130" t="s">
        <v>138</v>
      </c>
      <c r="E178" s="131" t="s">
        <v>886</v>
      </c>
      <c r="F178" s="132" t="s">
        <v>887</v>
      </c>
      <c r="G178" s="133" t="s">
        <v>169</v>
      </c>
      <c r="H178" s="134">
        <v>225</v>
      </c>
      <c r="I178" s="135"/>
      <c r="J178" s="136">
        <f t="shared" si="30"/>
        <v>0</v>
      </c>
      <c r="K178" s="137"/>
      <c r="L178" s="29"/>
      <c r="M178" s="138" t="s">
        <v>1</v>
      </c>
      <c r="N178" s="139" t="s">
        <v>44</v>
      </c>
      <c r="P178" s="140">
        <f t="shared" si="31"/>
        <v>0</v>
      </c>
      <c r="Q178" s="140">
        <v>0</v>
      </c>
      <c r="R178" s="140">
        <f t="shared" si="32"/>
        <v>0</v>
      </c>
      <c r="S178" s="140">
        <v>0</v>
      </c>
      <c r="T178" s="141">
        <f t="shared" si="33"/>
        <v>0</v>
      </c>
      <c r="AR178" s="142" t="s">
        <v>142</v>
      </c>
      <c r="AT178" s="142" t="s">
        <v>138</v>
      </c>
      <c r="AU178" s="142" t="s">
        <v>89</v>
      </c>
      <c r="AY178" s="14" t="s">
        <v>136</v>
      </c>
      <c r="BE178" s="143">
        <f t="shared" si="34"/>
        <v>0</v>
      </c>
      <c r="BF178" s="143">
        <f t="shared" si="35"/>
        <v>0</v>
      </c>
      <c r="BG178" s="143">
        <f t="shared" si="36"/>
        <v>0</v>
      </c>
      <c r="BH178" s="143">
        <f t="shared" si="37"/>
        <v>0</v>
      </c>
      <c r="BI178" s="143">
        <f t="shared" si="38"/>
        <v>0</v>
      </c>
      <c r="BJ178" s="14" t="s">
        <v>87</v>
      </c>
      <c r="BK178" s="143">
        <f t="shared" si="39"/>
        <v>0</v>
      </c>
      <c r="BL178" s="14" t="s">
        <v>142</v>
      </c>
      <c r="BM178" s="142" t="s">
        <v>888</v>
      </c>
    </row>
    <row r="179" spans="2:65" s="1" customFormat="1" ht="16.5" customHeight="1">
      <c r="B179" s="29"/>
      <c r="C179" s="130" t="s">
        <v>356</v>
      </c>
      <c r="D179" s="130" t="s">
        <v>138</v>
      </c>
      <c r="E179" s="131" t="s">
        <v>889</v>
      </c>
      <c r="F179" s="132" t="s">
        <v>890</v>
      </c>
      <c r="G179" s="133" t="s">
        <v>169</v>
      </c>
      <c r="H179" s="134">
        <v>225</v>
      </c>
      <c r="I179" s="135"/>
      <c r="J179" s="136">
        <f t="shared" si="30"/>
        <v>0</v>
      </c>
      <c r="K179" s="137"/>
      <c r="L179" s="29"/>
      <c r="M179" s="138" t="s">
        <v>1</v>
      </c>
      <c r="N179" s="139" t="s">
        <v>44</v>
      </c>
      <c r="P179" s="140">
        <f t="shared" si="31"/>
        <v>0</v>
      </c>
      <c r="Q179" s="140">
        <v>0</v>
      </c>
      <c r="R179" s="140">
        <f t="shared" si="32"/>
        <v>0</v>
      </c>
      <c r="S179" s="140">
        <v>0</v>
      </c>
      <c r="T179" s="141">
        <f t="shared" si="33"/>
        <v>0</v>
      </c>
      <c r="AR179" s="142" t="s">
        <v>142</v>
      </c>
      <c r="AT179" s="142" t="s">
        <v>138</v>
      </c>
      <c r="AU179" s="142" t="s">
        <v>89</v>
      </c>
      <c r="AY179" s="14" t="s">
        <v>136</v>
      </c>
      <c r="BE179" s="143">
        <f t="shared" si="34"/>
        <v>0</v>
      </c>
      <c r="BF179" s="143">
        <f t="shared" si="35"/>
        <v>0</v>
      </c>
      <c r="BG179" s="143">
        <f t="shared" si="36"/>
        <v>0</v>
      </c>
      <c r="BH179" s="143">
        <f t="shared" si="37"/>
        <v>0</v>
      </c>
      <c r="BI179" s="143">
        <f t="shared" si="38"/>
        <v>0</v>
      </c>
      <c r="BJ179" s="14" t="s">
        <v>87</v>
      </c>
      <c r="BK179" s="143">
        <f t="shared" si="39"/>
        <v>0</v>
      </c>
      <c r="BL179" s="14" t="s">
        <v>142</v>
      </c>
      <c r="BM179" s="142" t="s">
        <v>891</v>
      </c>
    </row>
    <row r="180" spans="2:65" s="1" customFormat="1" ht="16.5" customHeight="1">
      <c r="B180" s="29"/>
      <c r="C180" s="130" t="s">
        <v>361</v>
      </c>
      <c r="D180" s="130" t="s">
        <v>138</v>
      </c>
      <c r="E180" s="131" t="s">
        <v>892</v>
      </c>
      <c r="F180" s="132" t="s">
        <v>878</v>
      </c>
      <c r="G180" s="133" t="s">
        <v>184</v>
      </c>
      <c r="H180" s="134">
        <v>15.75</v>
      </c>
      <c r="I180" s="135"/>
      <c r="J180" s="136">
        <f t="shared" si="30"/>
        <v>0</v>
      </c>
      <c r="K180" s="137"/>
      <c r="L180" s="29"/>
      <c r="M180" s="138" t="s">
        <v>1</v>
      </c>
      <c r="N180" s="139" t="s">
        <v>44</v>
      </c>
      <c r="P180" s="140">
        <f t="shared" si="31"/>
        <v>0</v>
      </c>
      <c r="Q180" s="140">
        <v>0</v>
      </c>
      <c r="R180" s="140">
        <f t="shared" si="32"/>
        <v>0</v>
      </c>
      <c r="S180" s="140">
        <v>0</v>
      </c>
      <c r="T180" s="141">
        <f t="shared" si="33"/>
        <v>0</v>
      </c>
      <c r="AR180" s="142" t="s">
        <v>142</v>
      </c>
      <c r="AT180" s="142" t="s">
        <v>138</v>
      </c>
      <c r="AU180" s="142" t="s">
        <v>89</v>
      </c>
      <c r="AY180" s="14" t="s">
        <v>136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4" t="s">
        <v>87</v>
      </c>
      <c r="BK180" s="143">
        <f t="shared" si="39"/>
        <v>0</v>
      </c>
      <c r="BL180" s="14" t="s">
        <v>142</v>
      </c>
      <c r="BM180" s="142" t="s">
        <v>893</v>
      </c>
    </row>
    <row r="181" spans="2:65" s="1" customFormat="1" ht="16.5" customHeight="1">
      <c r="B181" s="29"/>
      <c r="C181" s="130" t="s">
        <v>365</v>
      </c>
      <c r="D181" s="130" t="s">
        <v>138</v>
      </c>
      <c r="E181" s="131" t="s">
        <v>894</v>
      </c>
      <c r="F181" s="132" t="s">
        <v>895</v>
      </c>
      <c r="G181" s="133" t="s">
        <v>141</v>
      </c>
      <c r="H181" s="134">
        <v>78.75</v>
      </c>
      <c r="I181" s="135"/>
      <c r="J181" s="136">
        <f t="shared" si="30"/>
        <v>0</v>
      </c>
      <c r="K181" s="137"/>
      <c r="L181" s="29"/>
      <c r="M181" s="138" t="s">
        <v>1</v>
      </c>
      <c r="N181" s="139" t="s">
        <v>44</v>
      </c>
      <c r="P181" s="140">
        <f t="shared" si="31"/>
        <v>0</v>
      </c>
      <c r="Q181" s="140">
        <v>0</v>
      </c>
      <c r="R181" s="140">
        <f t="shared" si="32"/>
        <v>0</v>
      </c>
      <c r="S181" s="140">
        <v>0</v>
      </c>
      <c r="T181" s="141">
        <f t="shared" si="33"/>
        <v>0</v>
      </c>
      <c r="AR181" s="142" t="s">
        <v>142</v>
      </c>
      <c r="AT181" s="142" t="s">
        <v>138</v>
      </c>
      <c r="AU181" s="142" t="s">
        <v>89</v>
      </c>
      <c r="AY181" s="14" t="s">
        <v>136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4" t="s">
        <v>87</v>
      </c>
      <c r="BK181" s="143">
        <f t="shared" si="39"/>
        <v>0</v>
      </c>
      <c r="BL181" s="14" t="s">
        <v>142</v>
      </c>
      <c r="BM181" s="142" t="s">
        <v>896</v>
      </c>
    </row>
    <row r="182" spans="2:65" s="1" customFormat="1" ht="21.75" customHeight="1">
      <c r="B182" s="29"/>
      <c r="C182" s="130" t="s">
        <v>369</v>
      </c>
      <c r="D182" s="130" t="s">
        <v>138</v>
      </c>
      <c r="E182" s="131" t="s">
        <v>897</v>
      </c>
      <c r="F182" s="132" t="s">
        <v>898</v>
      </c>
      <c r="G182" s="133" t="s">
        <v>169</v>
      </c>
      <c r="H182" s="134">
        <v>17</v>
      </c>
      <c r="I182" s="135"/>
      <c r="J182" s="136">
        <f t="shared" si="30"/>
        <v>0</v>
      </c>
      <c r="K182" s="137"/>
      <c r="L182" s="29"/>
      <c r="M182" s="138" t="s">
        <v>1</v>
      </c>
      <c r="N182" s="139" t="s">
        <v>44</v>
      </c>
      <c r="P182" s="140">
        <f t="shared" si="31"/>
        <v>0</v>
      </c>
      <c r="Q182" s="140">
        <v>0</v>
      </c>
      <c r="R182" s="140">
        <f t="shared" si="32"/>
        <v>0</v>
      </c>
      <c r="S182" s="140">
        <v>0</v>
      </c>
      <c r="T182" s="141">
        <f t="shared" si="33"/>
        <v>0</v>
      </c>
      <c r="AR182" s="142" t="s">
        <v>142</v>
      </c>
      <c r="AT182" s="142" t="s">
        <v>138</v>
      </c>
      <c r="AU182" s="142" t="s">
        <v>89</v>
      </c>
      <c r="AY182" s="14" t="s">
        <v>136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4" t="s">
        <v>87</v>
      </c>
      <c r="BK182" s="143">
        <f t="shared" si="39"/>
        <v>0</v>
      </c>
      <c r="BL182" s="14" t="s">
        <v>142</v>
      </c>
      <c r="BM182" s="142" t="s">
        <v>899</v>
      </c>
    </row>
    <row r="183" spans="2:65" s="1" customFormat="1" ht="21.75" customHeight="1">
      <c r="B183" s="29"/>
      <c r="C183" s="130" t="s">
        <v>375</v>
      </c>
      <c r="D183" s="130" t="s">
        <v>138</v>
      </c>
      <c r="E183" s="131" t="s">
        <v>883</v>
      </c>
      <c r="F183" s="132" t="s">
        <v>884</v>
      </c>
      <c r="G183" s="133" t="s">
        <v>169</v>
      </c>
      <c r="H183" s="134">
        <v>17</v>
      </c>
      <c r="I183" s="135"/>
      <c r="J183" s="136">
        <f t="shared" si="30"/>
        <v>0</v>
      </c>
      <c r="K183" s="137"/>
      <c r="L183" s="29"/>
      <c r="M183" s="138" t="s">
        <v>1</v>
      </c>
      <c r="N183" s="139" t="s">
        <v>44</v>
      </c>
      <c r="P183" s="140">
        <f t="shared" si="31"/>
        <v>0</v>
      </c>
      <c r="Q183" s="140">
        <v>0</v>
      </c>
      <c r="R183" s="140">
        <f t="shared" si="32"/>
        <v>0</v>
      </c>
      <c r="S183" s="140">
        <v>0</v>
      </c>
      <c r="T183" s="141">
        <f t="shared" si="33"/>
        <v>0</v>
      </c>
      <c r="AR183" s="142" t="s">
        <v>142</v>
      </c>
      <c r="AT183" s="142" t="s">
        <v>138</v>
      </c>
      <c r="AU183" s="142" t="s">
        <v>89</v>
      </c>
      <c r="AY183" s="14" t="s">
        <v>136</v>
      </c>
      <c r="BE183" s="143">
        <f t="shared" si="34"/>
        <v>0</v>
      </c>
      <c r="BF183" s="143">
        <f t="shared" si="35"/>
        <v>0</v>
      </c>
      <c r="BG183" s="143">
        <f t="shared" si="36"/>
        <v>0</v>
      </c>
      <c r="BH183" s="143">
        <f t="shared" si="37"/>
        <v>0</v>
      </c>
      <c r="BI183" s="143">
        <f t="shared" si="38"/>
        <v>0</v>
      </c>
      <c r="BJ183" s="14" t="s">
        <v>87</v>
      </c>
      <c r="BK183" s="143">
        <f t="shared" si="39"/>
        <v>0</v>
      </c>
      <c r="BL183" s="14" t="s">
        <v>142</v>
      </c>
      <c r="BM183" s="142" t="s">
        <v>900</v>
      </c>
    </row>
    <row r="184" spans="2:65" s="1" customFormat="1" ht="16.5" customHeight="1">
      <c r="B184" s="29"/>
      <c r="C184" s="130" t="s">
        <v>379</v>
      </c>
      <c r="D184" s="130" t="s">
        <v>138</v>
      </c>
      <c r="E184" s="131" t="s">
        <v>886</v>
      </c>
      <c r="F184" s="132" t="s">
        <v>887</v>
      </c>
      <c r="G184" s="133" t="s">
        <v>169</v>
      </c>
      <c r="H184" s="134">
        <v>17</v>
      </c>
      <c r="I184" s="135"/>
      <c r="J184" s="136">
        <f t="shared" si="30"/>
        <v>0</v>
      </c>
      <c r="K184" s="137"/>
      <c r="L184" s="29"/>
      <c r="M184" s="138" t="s">
        <v>1</v>
      </c>
      <c r="N184" s="139" t="s">
        <v>44</v>
      </c>
      <c r="P184" s="140">
        <f t="shared" si="31"/>
        <v>0</v>
      </c>
      <c r="Q184" s="140">
        <v>0</v>
      </c>
      <c r="R184" s="140">
        <f t="shared" si="32"/>
        <v>0</v>
      </c>
      <c r="S184" s="140">
        <v>0</v>
      </c>
      <c r="T184" s="141">
        <f t="shared" si="33"/>
        <v>0</v>
      </c>
      <c r="AR184" s="142" t="s">
        <v>142</v>
      </c>
      <c r="AT184" s="142" t="s">
        <v>138</v>
      </c>
      <c r="AU184" s="142" t="s">
        <v>89</v>
      </c>
      <c r="AY184" s="14" t="s">
        <v>136</v>
      </c>
      <c r="BE184" s="143">
        <f t="shared" si="34"/>
        <v>0</v>
      </c>
      <c r="BF184" s="143">
        <f t="shared" si="35"/>
        <v>0</v>
      </c>
      <c r="BG184" s="143">
        <f t="shared" si="36"/>
        <v>0</v>
      </c>
      <c r="BH184" s="143">
        <f t="shared" si="37"/>
        <v>0</v>
      </c>
      <c r="BI184" s="143">
        <f t="shared" si="38"/>
        <v>0</v>
      </c>
      <c r="BJ184" s="14" t="s">
        <v>87</v>
      </c>
      <c r="BK184" s="143">
        <f t="shared" si="39"/>
        <v>0</v>
      </c>
      <c r="BL184" s="14" t="s">
        <v>142</v>
      </c>
      <c r="BM184" s="142" t="s">
        <v>901</v>
      </c>
    </row>
    <row r="185" spans="2:65" s="1" customFormat="1" ht="16.5" customHeight="1">
      <c r="B185" s="29"/>
      <c r="C185" s="130" t="s">
        <v>383</v>
      </c>
      <c r="D185" s="130" t="s">
        <v>138</v>
      </c>
      <c r="E185" s="131" t="s">
        <v>902</v>
      </c>
      <c r="F185" s="132" t="s">
        <v>903</v>
      </c>
      <c r="G185" s="133" t="s">
        <v>169</v>
      </c>
      <c r="H185" s="134">
        <v>17</v>
      </c>
      <c r="I185" s="135"/>
      <c r="J185" s="136">
        <f t="shared" si="30"/>
        <v>0</v>
      </c>
      <c r="K185" s="137"/>
      <c r="L185" s="29"/>
      <c r="M185" s="138" t="s">
        <v>1</v>
      </c>
      <c r="N185" s="139" t="s">
        <v>44</v>
      </c>
      <c r="P185" s="140">
        <f t="shared" si="31"/>
        <v>0</v>
      </c>
      <c r="Q185" s="140">
        <v>0</v>
      </c>
      <c r="R185" s="140">
        <f t="shared" si="32"/>
        <v>0</v>
      </c>
      <c r="S185" s="140">
        <v>0</v>
      </c>
      <c r="T185" s="141">
        <f t="shared" si="33"/>
        <v>0</v>
      </c>
      <c r="AR185" s="142" t="s">
        <v>142</v>
      </c>
      <c r="AT185" s="142" t="s">
        <v>138</v>
      </c>
      <c r="AU185" s="142" t="s">
        <v>89</v>
      </c>
      <c r="AY185" s="14" t="s">
        <v>136</v>
      </c>
      <c r="BE185" s="143">
        <f t="shared" si="34"/>
        <v>0</v>
      </c>
      <c r="BF185" s="143">
        <f t="shared" si="35"/>
        <v>0</v>
      </c>
      <c r="BG185" s="143">
        <f t="shared" si="36"/>
        <v>0</v>
      </c>
      <c r="BH185" s="143">
        <f t="shared" si="37"/>
        <v>0</v>
      </c>
      <c r="BI185" s="143">
        <f t="shared" si="38"/>
        <v>0</v>
      </c>
      <c r="BJ185" s="14" t="s">
        <v>87</v>
      </c>
      <c r="BK185" s="143">
        <f t="shared" si="39"/>
        <v>0</v>
      </c>
      <c r="BL185" s="14" t="s">
        <v>142</v>
      </c>
      <c r="BM185" s="142" t="s">
        <v>904</v>
      </c>
    </row>
    <row r="186" spans="2:65" s="1" customFormat="1" ht="16.5" customHeight="1">
      <c r="B186" s="29"/>
      <c r="C186" s="130" t="s">
        <v>387</v>
      </c>
      <c r="D186" s="130" t="s">
        <v>138</v>
      </c>
      <c r="E186" s="131" t="s">
        <v>877</v>
      </c>
      <c r="F186" s="132" t="s">
        <v>878</v>
      </c>
      <c r="G186" s="133" t="s">
        <v>184</v>
      </c>
      <c r="H186" s="134">
        <v>1.7</v>
      </c>
      <c r="I186" s="135"/>
      <c r="J186" s="136">
        <f t="shared" si="30"/>
        <v>0</v>
      </c>
      <c r="K186" s="137"/>
      <c r="L186" s="29"/>
      <c r="M186" s="138" t="s">
        <v>1</v>
      </c>
      <c r="N186" s="139" t="s">
        <v>44</v>
      </c>
      <c r="P186" s="140">
        <f t="shared" si="31"/>
        <v>0</v>
      </c>
      <c r="Q186" s="140">
        <v>0</v>
      </c>
      <c r="R186" s="140">
        <f t="shared" si="32"/>
        <v>0</v>
      </c>
      <c r="S186" s="140">
        <v>0</v>
      </c>
      <c r="T186" s="141">
        <f t="shared" si="33"/>
        <v>0</v>
      </c>
      <c r="AR186" s="142" t="s">
        <v>142</v>
      </c>
      <c r="AT186" s="142" t="s">
        <v>138</v>
      </c>
      <c r="AU186" s="142" t="s">
        <v>89</v>
      </c>
      <c r="AY186" s="14" t="s">
        <v>136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4" t="s">
        <v>87</v>
      </c>
      <c r="BK186" s="143">
        <f t="shared" si="39"/>
        <v>0</v>
      </c>
      <c r="BL186" s="14" t="s">
        <v>142</v>
      </c>
      <c r="BM186" s="142" t="s">
        <v>905</v>
      </c>
    </row>
    <row r="187" spans="2:65" s="1" customFormat="1" ht="16.5" customHeight="1">
      <c r="B187" s="29"/>
      <c r="C187" s="130" t="s">
        <v>391</v>
      </c>
      <c r="D187" s="130" t="s">
        <v>138</v>
      </c>
      <c r="E187" s="131" t="s">
        <v>906</v>
      </c>
      <c r="F187" s="132" t="s">
        <v>895</v>
      </c>
      <c r="G187" s="133" t="s">
        <v>141</v>
      </c>
      <c r="H187" s="134">
        <v>8.5</v>
      </c>
      <c r="I187" s="135"/>
      <c r="J187" s="136">
        <f t="shared" si="30"/>
        <v>0</v>
      </c>
      <c r="K187" s="137"/>
      <c r="L187" s="29"/>
      <c r="M187" s="138" t="s">
        <v>1</v>
      </c>
      <c r="N187" s="139" t="s">
        <v>44</v>
      </c>
      <c r="P187" s="140">
        <f t="shared" si="31"/>
        <v>0</v>
      </c>
      <c r="Q187" s="140">
        <v>0</v>
      </c>
      <c r="R187" s="140">
        <f t="shared" si="32"/>
        <v>0</v>
      </c>
      <c r="S187" s="140">
        <v>0</v>
      </c>
      <c r="T187" s="141">
        <f t="shared" si="33"/>
        <v>0</v>
      </c>
      <c r="AR187" s="142" t="s">
        <v>142</v>
      </c>
      <c r="AT187" s="142" t="s">
        <v>138</v>
      </c>
      <c r="AU187" s="142" t="s">
        <v>89</v>
      </c>
      <c r="AY187" s="14" t="s">
        <v>136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4" t="s">
        <v>87</v>
      </c>
      <c r="BK187" s="143">
        <f t="shared" si="39"/>
        <v>0</v>
      </c>
      <c r="BL187" s="14" t="s">
        <v>142</v>
      </c>
      <c r="BM187" s="142" t="s">
        <v>907</v>
      </c>
    </row>
    <row r="188" spans="2:63" s="11" customFormat="1" ht="22.9" customHeight="1">
      <c r="B188" s="118"/>
      <c r="D188" s="119" t="s">
        <v>78</v>
      </c>
      <c r="E188" s="128" t="s">
        <v>908</v>
      </c>
      <c r="F188" s="128" t="s">
        <v>909</v>
      </c>
      <c r="I188" s="121"/>
      <c r="J188" s="129">
        <f>BK188</f>
        <v>0</v>
      </c>
      <c r="L188" s="118"/>
      <c r="M188" s="123"/>
      <c r="P188" s="124">
        <f>SUM(P189:P197)</f>
        <v>0</v>
      </c>
      <c r="R188" s="124">
        <f>SUM(R189:R197)</f>
        <v>0</v>
      </c>
      <c r="T188" s="125">
        <f>SUM(T189:T197)</f>
        <v>0</v>
      </c>
      <c r="AR188" s="119" t="s">
        <v>87</v>
      </c>
      <c r="AT188" s="126" t="s">
        <v>78</v>
      </c>
      <c r="AU188" s="126" t="s">
        <v>87</v>
      </c>
      <c r="AY188" s="119" t="s">
        <v>136</v>
      </c>
      <c r="BK188" s="127">
        <f>SUM(BK189:BK197)</f>
        <v>0</v>
      </c>
    </row>
    <row r="189" spans="2:65" s="1" customFormat="1" ht="24.2" customHeight="1">
      <c r="B189" s="29"/>
      <c r="C189" s="130" t="s">
        <v>395</v>
      </c>
      <c r="D189" s="130" t="s">
        <v>138</v>
      </c>
      <c r="E189" s="131" t="s">
        <v>910</v>
      </c>
      <c r="F189" s="132" t="s">
        <v>911</v>
      </c>
      <c r="G189" s="133" t="s">
        <v>912</v>
      </c>
      <c r="H189" s="134">
        <v>2</v>
      </c>
      <c r="I189" s="135"/>
      <c r="J189" s="136">
        <f aca="true" t="shared" si="40" ref="J189:J197">ROUND(I189*H189,2)</f>
        <v>0</v>
      </c>
      <c r="K189" s="137"/>
      <c r="L189" s="29"/>
      <c r="M189" s="138" t="s">
        <v>1</v>
      </c>
      <c r="N189" s="139" t="s">
        <v>44</v>
      </c>
      <c r="P189" s="140">
        <f aca="true" t="shared" si="41" ref="P189:P197">O189*H189</f>
        <v>0</v>
      </c>
      <c r="Q189" s="140">
        <v>0</v>
      </c>
      <c r="R189" s="140">
        <f aca="true" t="shared" si="42" ref="R189:R197">Q189*H189</f>
        <v>0</v>
      </c>
      <c r="S189" s="140">
        <v>0</v>
      </c>
      <c r="T189" s="141">
        <f aca="true" t="shared" si="43" ref="T189:T197">S189*H189</f>
        <v>0</v>
      </c>
      <c r="AR189" s="142" t="s">
        <v>142</v>
      </c>
      <c r="AT189" s="142" t="s">
        <v>138</v>
      </c>
      <c r="AU189" s="142" t="s">
        <v>89</v>
      </c>
      <c r="AY189" s="14" t="s">
        <v>136</v>
      </c>
      <c r="BE189" s="143">
        <f aca="true" t="shared" si="44" ref="BE189:BE197">IF(N189="základní",J189,0)</f>
        <v>0</v>
      </c>
      <c r="BF189" s="143">
        <f aca="true" t="shared" si="45" ref="BF189:BF197">IF(N189="snížená",J189,0)</f>
        <v>0</v>
      </c>
      <c r="BG189" s="143">
        <f aca="true" t="shared" si="46" ref="BG189:BG197">IF(N189="zákl. přenesená",J189,0)</f>
        <v>0</v>
      </c>
      <c r="BH189" s="143">
        <f aca="true" t="shared" si="47" ref="BH189:BH197">IF(N189="sníž. přenesená",J189,0)</f>
        <v>0</v>
      </c>
      <c r="BI189" s="143">
        <f aca="true" t="shared" si="48" ref="BI189:BI197">IF(N189="nulová",J189,0)</f>
        <v>0</v>
      </c>
      <c r="BJ189" s="14" t="s">
        <v>87</v>
      </c>
      <c r="BK189" s="143">
        <f aca="true" t="shared" si="49" ref="BK189:BK197">ROUND(I189*H189,2)</f>
        <v>0</v>
      </c>
      <c r="BL189" s="14" t="s">
        <v>142</v>
      </c>
      <c r="BM189" s="142" t="s">
        <v>913</v>
      </c>
    </row>
    <row r="190" spans="2:65" s="1" customFormat="1" ht="16.5" customHeight="1">
      <c r="B190" s="29"/>
      <c r="C190" s="130" t="s">
        <v>399</v>
      </c>
      <c r="D190" s="130" t="s">
        <v>138</v>
      </c>
      <c r="E190" s="131" t="s">
        <v>914</v>
      </c>
      <c r="F190" s="132" t="s">
        <v>915</v>
      </c>
      <c r="G190" s="133" t="s">
        <v>1</v>
      </c>
      <c r="H190" s="134">
        <v>1</v>
      </c>
      <c r="I190" s="135"/>
      <c r="J190" s="136">
        <f t="shared" si="40"/>
        <v>0</v>
      </c>
      <c r="K190" s="137"/>
      <c r="L190" s="29"/>
      <c r="M190" s="138" t="s">
        <v>1</v>
      </c>
      <c r="N190" s="139" t="s">
        <v>44</v>
      </c>
      <c r="P190" s="140">
        <f t="shared" si="41"/>
        <v>0</v>
      </c>
      <c r="Q190" s="140">
        <v>0</v>
      </c>
      <c r="R190" s="140">
        <f t="shared" si="42"/>
        <v>0</v>
      </c>
      <c r="S190" s="140">
        <v>0</v>
      </c>
      <c r="T190" s="141">
        <f t="shared" si="43"/>
        <v>0</v>
      </c>
      <c r="AR190" s="142" t="s">
        <v>142</v>
      </c>
      <c r="AT190" s="142" t="s">
        <v>138</v>
      </c>
      <c r="AU190" s="142" t="s">
        <v>89</v>
      </c>
      <c r="AY190" s="14" t="s">
        <v>136</v>
      </c>
      <c r="BE190" s="143">
        <f t="shared" si="44"/>
        <v>0</v>
      </c>
      <c r="BF190" s="143">
        <f t="shared" si="45"/>
        <v>0</v>
      </c>
      <c r="BG190" s="143">
        <f t="shared" si="46"/>
        <v>0</v>
      </c>
      <c r="BH190" s="143">
        <f t="shared" si="47"/>
        <v>0</v>
      </c>
      <c r="BI190" s="143">
        <f t="shared" si="48"/>
        <v>0</v>
      </c>
      <c r="BJ190" s="14" t="s">
        <v>87</v>
      </c>
      <c r="BK190" s="143">
        <f t="shared" si="49"/>
        <v>0</v>
      </c>
      <c r="BL190" s="14" t="s">
        <v>142</v>
      </c>
      <c r="BM190" s="142" t="s">
        <v>916</v>
      </c>
    </row>
    <row r="191" spans="2:65" s="1" customFormat="1" ht="16.5" customHeight="1">
      <c r="B191" s="29"/>
      <c r="C191" s="130" t="s">
        <v>403</v>
      </c>
      <c r="D191" s="130" t="s">
        <v>138</v>
      </c>
      <c r="E191" s="131" t="s">
        <v>917</v>
      </c>
      <c r="F191" s="132" t="s">
        <v>918</v>
      </c>
      <c r="G191" s="133" t="s">
        <v>1</v>
      </c>
      <c r="H191" s="134">
        <v>1</v>
      </c>
      <c r="I191" s="135"/>
      <c r="J191" s="136">
        <f t="shared" si="40"/>
        <v>0</v>
      </c>
      <c r="K191" s="137"/>
      <c r="L191" s="29"/>
      <c r="M191" s="138" t="s">
        <v>1</v>
      </c>
      <c r="N191" s="139" t="s">
        <v>44</v>
      </c>
      <c r="P191" s="140">
        <f t="shared" si="41"/>
        <v>0</v>
      </c>
      <c r="Q191" s="140">
        <v>0</v>
      </c>
      <c r="R191" s="140">
        <f t="shared" si="42"/>
        <v>0</v>
      </c>
      <c r="S191" s="140">
        <v>0</v>
      </c>
      <c r="T191" s="141">
        <f t="shared" si="43"/>
        <v>0</v>
      </c>
      <c r="AR191" s="142" t="s">
        <v>142</v>
      </c>
      <c r="AT191" s="142" t="s">
        <v>138</v>
      </c>
      <c r="AU191" s="142" t="s">
        <v>89</v>
      </c>
      <c r="AY191" s="14" t="s">
        <v>136</v>
      </c>
      <c r="BE191" s="143">
        <f t="shared" si="44"/>
        <v>0</v>
      </c>
      <c r="BF191" s="143">
        <f t="shared" si="45"/>
        <v>0</v>
      </c>
      <c r="BG191" s="143">
        <f t="shared" si="46"/>
        <v>0</v>
      </c>
      <c r="BH191" s="143">
        <f t="shared" si="47"/>
        <v>0</v>
      </c>
      <c r="BI191" s="143">
        <f t="shared" si="48"/>
        <v>0</v>
      </c>
      <c r="BJ191" s="14" t="s">
        <v>87</v>
      </c>
      <c r="BK191" s="143">
        <f t="shared" si="49"/>
        <v>0</v>
      </c>
      <c r="BL191" s="14" t="s">
        <v>142</v>
      </c>
      <c r="BM191" s="142" t="s">
        <v>919</v>
      </c>
    </row>
    <row r="192" spans="2:65" s="1" customFormat="1" ht="16.5" customHeight="1">
      <c r="B192" s="29"/>
      <c r="C192" s="130" t="s">
        <v>407</v>
      </c>
      <c r="D192" s="130" t="s">
        <v>138</v>
      </c>
      <c r="E192" s="131" t="s">
        <v>920</v>
      </c>
      <c r="F192" s="132" t="s">
        <v>921</v>
      </c>
      <c r="G192" s="133" t="s">
        <v>1</v>
      </c>
      <c r="H192" s="134">
        <v>1</v>
      </c>
      <c r="I192" s="135"/>
      <c r="J192" s="136">
        <f t="shared" si="40"/>
        <v>0</v>
      </c>
      <c r="K192" s="137"/>
      <c r="L192" s="29"/>
      <c r="M192" s="138" t="s">
        <v>1</v>
      </c>
      <c r="N192" s="139" t="s">
        <v>44</v>
      </c>
      <c r="P192" s="140">
        <f t="shared" si="41"/>
        <v>0</v>
      </c>
      <c r="Q192" s="140">
        <v>0</v>
      </c>
      <c r="R192" s="140">
        <f t="shared" si="42"/>
        <v>0</v>
      </c>
      <c r="S192" s="140">
        <v>0</v>
      </c>
      <c r="T192" s="141">
        <f t="shared" si="43"/>
        <v>0</v>
      </c>
      <c r="AR192" s="142" t="s">
        <v>142</v>
      </c>
      <c r="AT192" s="142" t="s">
        <v>138</v>
      </c>
      <c r="AU192" s="142" t="s">
        <v>89</v>
      </c>
      <c r="AY192" s="14" t="s">
        <v>136</v>
      </c>
      <c r="BE192" s="143">
        <f t="shared" si="44"/>
        <v>0</v>
      </c>
      <c r="BF192" s="143">
        <f t="shared" si="45"/>
        <v>0</v>
      </c>
      <c r="BG192" s="143">
        <f t="shared" si="46"/>
        <v>0</v>
      </c>
      <c r="BH192" s="143">
        <f t="shared" si="47"/>
        <v>0</v>
      </c>
      <c r="BI192" s="143">
        <f t="shared" si="48"/>
        <v>0</v>
      </c>
      <c r="BJ192" s="14" t="s">
        <v>87</v>
      </c>
      <c r="BK192" s="143">
        <f t="shared" si="49"/>
        <v>0</v>
      </c>
      <c r="BL192" s="14" t="s">
        <v>142</v>
      </c>
      <c r="BM192" s="142" t="s">
        <v>922</v>
      </c>
    </row>
    <row r="193" spans="2:65" s="1" customFormat="1" ht="16.5" customHeight="1">
      <c r="B193" s="29"/>
      <c r="C193" s="130" t="s">
        <v>411</v>
      </c>
      <c r="D193" s="130" t="s">
        <v>138</v>
      </c>
      <c r="E193" s="131" t="s">
        <v>923</v>
      </c>
      <c r="F193" s="132" t="s">
        <v>924</v>
      </c>
      <c r="G193" s="133" t="s">
        <v>1</v>
      </c>
      <c r="H193" s="134">
        <v>1</v>
      </c>
      <c r="I193" s="135"/>
      <c r="J193" s="136">
        <f t="shared" si="40"/>
        <v>0</v>
      </c>
      <c r="K193" s="137"/>
      <c r="L193" s="29"/>
      <c r="M193" s="138" t="s">
        <v>1</v>
      </c>
      <c r="N193" s="139" t="s">
        <v>44</v>
      </c>
      <c r="P193" s="140">
        <f t="shared" si="41"/>
        <v>0</v>
      </c>
      <c r="Q193" s="140">
        <v>0</v>
      </c>
      <c r="R193" s="140">
        <f t="shared" si="42"/>
        <v>0</v>
      </c>
      <c r="S193" s="140">
        <v>0</v>
      </c>
      <c r="T193" s="141">
        <f t="shared" si="43"/>
        <v>0</v>
      </c>
      <c r="AR193" s="142" t="s">
        <v>142</v>
      </c>
      <c r="AT193" s="142" t="s">
        <v>138</v>
      </c>
      <c r="AU193" s="142" t="s">
        <v>89</v>
      </c>
      <c r="AY193" s="14" t="s">
        <v>136</v>
      </c>
      <c r="BE193" s="143">
        <f t="shared" si="44"/>
        <v>0</v>
      </c>
      <c r="BF193" s="143">
        <f t="shared" si="45"/>
        <v>0</v>
      </c>
      <c r="BG193" s="143">
        <f t="shared" si="46"/>
        <v>0</v>
      </c>
      <c r="BH193" s="143">
        <f t="shared" si="47"/>
        <v>0</v>
      </c>
      <c r="BI193" s="143">
        <f t="shared" si="48"/>
        <v>0</v>
      </c>
      <c r="BJ193" s="14" t="s">
        <v>87</v>
      </c>
      <c r="BK193" s="143">
        <f t="shared" si="49"/>
        <v>0</v>
      </c>
      <c r="BL193" s="14" t="s">
        <v>142</v>
      </c>
      <c r="BM193" s="142" t="s">
        <v>925</v>
      </c>
    </row>
    <row r="194" spans="2:65" s="1" customFormat="1" ht="16.5" customHeight="1">
      <c r="B194" s="29"/>
      <c r="C194" s="130" t="s">
        <v>415</v>
      </c>
      <c r="D194" s="130" t="s">
        <v>138</v>
      </c>
      <c r="E194" s="131" t="s">
        <v>926</v>
      </c>
      <c r="F194" s="132" t="s">
        <v>927</v>
      </c>
      <c r="G194" s="133" t="s">
        <v>1</v>
      </c>
      <c r="H194" s="134">
        <v>1</v>
      </c>
      <c r="I194" s="135"/>
      <c r="J194" s="136">
        <f t="shared" si="40"/>
        <v>0</v>
      </c>
      <c r="K194" s="137"/>
      <c r="L194" s="29"/>
      <c r="M194" s="138" t="s">
        <v>1</v>
      </c>
      <c r="N194" s="139" t="s">
        <v>44</v>
      </c>
      <c r="P194" s="140">
        <f t="shared" si="41"/>
        <v>0</v>
      </c>
      <c r="Q194" s="140">
        <v>0</v>
      </c>
      <c r="R194" s="140">
        <f t="shared" si="42"/>
        <v>0</v>
      </c>
      <c r="S194" s="140">
        <v>0</v>
      </c>
      <c r="T194" s="141">
        <f t="shared" si="43"/>
        <v>0</v>
      </c>
      <c r="AR194" s="142" t="s">
        <v>142</v>
      </c>
      <c r="AT194" s="142" t="s">
        <v>138</v>
      </c>
      <c r="AU194" s="142" t="s">
        <v>89</v>
      </c>
      <c r="AY194" s="14" t="s">
        <v>136</v>
      </c>
      <c r="BE194" s="143">
        <f t="shared" si="44"/>
        <v>0</v>
      </c>
      <c r="BF194" s="143">
        <f t="shared" si="45"/>
        <v>0</v>
      </c>
      <c r="BG194" s="143">
        <f t="shared" si="46"/>
        <v>0</v>
      </c>
      <c r="BH194" s="143">
        <f t="shared" si="47"/>
        <v>0</v>
      </c>
      <c r="BI194" s="143">
        <f t="shared" si="48"/>
        <v>0</v>
      </c>
      <c r="BJ194" s="14" t="s">
        <v>87</v>
      </c>
      <c r="BK194" s="143">
        <f t="shared" si="49"/>
        <v>0</v>
      </c>
      <c r="BL194" s="14" t="s">
        <v>142</v>
      </c>
      <c r="BM194" s="142" t="s">
        <v>928</v>
      </c>
    </row>
    <row r="195" spans="2:65" s="1" customFormat="1" ht="16.5" customHeight="1">
      <c r="B195" s="29"/>
      <c r="C195" s="130" t="s">
        <v>419</v>
      </c>
      <c r="D195" s="130" t="s">
        <v>138</v>
      </c>
      <c r="E195" s="131" t="s">
        <v>929</v>
      </c>
      <c r="F195" s="132" t="s">
        <v>930</v>
      </c>
      <c r="G195" s="133" t="s">
        <v>1</v>
      </c>
      <c r="H195" s="134">
        <v>1</v>
      </c>
      <c r="I195" s="135"/>
      <c r="J195" s="136">
        <f t="shared" si="40"/>
        <v>0</v>
      </c>
      <c r="K195" s="137"/>
      <c r="L195" s="29"/>
      <c r="M195" s="138" t="s">
        <v>1</v>
      </c>
      <c r="N195" s="139" t="s">
        <v>44</v>
      </c>
      <c r="P195" s="140">
        <f t="shared" si="41"/>
        <v>0</v>
      </c>
      <c r="Q195" s="140">
        <v>0</v>
      </c>
      <c r="R195" s="140">
        <f t="shared" si="42"/>
        <v>0</v>
      </c>
      <c r="S195" s="140">
        <v>0</v>
      </c>
      <c r="T195" s="141">
        <f t="shared" si="43"/>
        <v>0</v>
      </c>
      <c r="AR195" s="142" t="s">
        <v>142</v>
      </c>
      <c r="AT195" s="142" t="s">
        <v>138</v>
      </c>
      <c r="AU195" s="142" t="s">
        <v>89</v>
      </c>
      <c r="AY195" s="14" t="s">
        <v>136</v>
      </c>
      <c r="BE195" s="143">
        <f t="shared" si="44"/>
        <v>0</v>
      </c>
      <c r="BF195" s="143">
        <f t="shared" si="45"/>
        <v>0</v>
      </c>
      <c r="BG195" s="143">
        <f t="shared" si="46"/>
        <v>0</v>
      </c>
      <c r="BH195" s="143">
        <f t="shared" si="47"/>
        <v>0</v>
      </c>
      <c r="BI195" s="143">
        <f t="shared" si="48"/>
        <v>0</v>
      </c>
      <c r="BJ195" s="14" t="s">
        <v>87</v>
      </c>
      <c r="BK195" s="143">
        <f t="shared" si="49"/>
        <v>0</v>
      </c>
      <c r="BL195" s="14" t="s">
        <v>142</v>
      </c>
      <c r="BM195" s="142" t="s">
        <v>931</v>
      </c>
    </row>
    <row r="196" spans="2:65" s="1" customFormat="1" ht="16.5" customHeight="1">
      <c r="B196" s="29"/>
      <c r="C196" s="130" t="s">
        <v>423</v>
      </c>
      <c r="D196" s="130" t="s">
        <v>138</v>
      </c>
      <c r="E196" s="131" t="s">
        <v>932</v>
      </c>
      <c r="F196" s="132" t="s">
        <v>933</v>
      </c>
      <c r="G196" s="133" t="s">
        <v>1</v>
      </c>
      <c r="H196" s="134">
        <v>1</v>
      </c>
      <c r="I196" s="135"/>
      <c r="J196" s="136">
        <f t="shared" si="40"/>
        <v>0</v>
      </c>
      <c r="K196" s="137"/>
      <c r="L196" s="29"/>
      <c r="M196" s="138" t="s">
        <v>1</v>
      </c>
      <c r="N196" s="139" t="s">
        <v>44</v>
      </c>
      <c r="P196" s="140">
        <f t="shared" si="41"/>
        <v>0</v>
      </c>
      <c r="Q196" s="140">
        <v>0</v>
      </c>
      <c r="R196" s="140">
        <f t="shared" si="42"/>
        <v>0</v>
      </c>
      <c r="S196" s="140">
        <v>0</v>
      </c>
      <c r="T196" s="141">
        <f t="shared" si="43"/>
        <v>0</v>
      </c>
      <c r="AR196" s="142" t="s">
        <v>142</v>
      </c>
      <c r="AT196" s="142" t="s">
        <v>138</v>
      </c>
      <c r="AU196" s="142" t="s">
        <v>89</v>
      </c>
      <c r="AY196" s="14" t="s">
        <v>136</v>
      </c>
      <c r="BE196" s="143">
        <f t="shared" si="44"/>
        <v>0</v>
      </c>
      <c r="BF196" s="143">
        <f t="shared" si="45"/>
        <v>0</v>
      </c>
      <c r="BG196" s="143">
        <f t="shared" si="46"/>
        <v>0</v>
      </c>
      <c r="BH196" s="143">
        <f t="shared" si="47"/>
        <v>0</v>
      </c>
      <c r="BI196" s="143">
        <f t="shared" si="48"/>
        <v>0</v>
      </c>
      <c r="BJ196" s="14" t="s">
        <v>87</v>
      </c>
      <c r="BK196" s="143">
        <f t="shared" si="49"/>
        <v>0</v>
      </c>
      <c r="BL196" s="14" t="s">
        <v>142</v>
      </c>
      <c r="BM196" s="142" t="s">
        <v>934</v>
      </c>
    </row>
    <row r="197" spans="2:65" s="1" customFormat="1" ht="16.5" customHeight="1">
      <c r="B197" s="29"/>
      <c r="C197" s="130" t="s">
        <v>427</v>
      </c>
      <c r="D197" s="130" t="s">
        <v>138</v>
      </c>
      <c r="E197" s="131" t="s">
        <v>935</v>
      </c>
      <c r="F197" s="132" t="s">
        <v>936</v>
      </c>
      <c r="G197" s="133" t="s">
        <v>1</v>
      </c>
      <c r="H197" s="134">
        <v>1</v>
      </c>
      <c r="I197" s="135"/>
      <c r="J197" s="136">
        <f t="shared" si="40"/>
        <v>0</v>
      </c>
      <c r="K197" s="137"/>
      <c r="L197" s="29"/>
      <c r="M197" s="166" t="s">
        <v>1</v>
      </c>
      <c r="N197" s="167" t="s">
        <v>44</v>
      </c>
      <c r="O197" s="168"/>
      <c r="P197" s="169">
        <f t="shared" si="41"/>
        <v>0</v>
      </c>
      <c r="Q197" s="169">
        <v>0</v>
      </c>
      <c r="R197" s="169">
        <f t="shared" si="42"/>
        <v>0</v>
      </c>
      <c r="S197" s="169">
        <v>0</v>
      </c>
      <c r="T197" s="170">
        <f t="shared" si="43"/>
        <v>0</v>
      </c>
      <c r="AR197" s="142" t="s">
        <v>142</v>
      </c>
      <c r="AT197" s="142" t="s">
        <v>138</v>
      </c>
      <c r="AU197" s="142" t="s">
        <v>89</v>
      </c>
      <c r="AY197" s="14" t="s">
        <v>136</v>
      </c>
      <c r="BE197" s="143">
        <f t="shared" si="44"/>
        <v>0</v>
      </c>
      <c r="BF197" s="143">
        <f t="shared" si="45"/>
        <v>0</v>
      </c>
      <c r="BG197" s="143">
        <f t="shared" si="46"/>
        <v>0</v>
      </c>
      <c r="BH197" s="143">
        <f t="shared" si="47"/>
        <v>0</v>
      </c>
      <c r="BI197" s="143">
        <f t="shared" si="48"/>
        <v>0</v>
      </c>
      <c r="BJ197" s="14" t="s">
        <v>87</v>
      </c>
      <c r="BK197" s="143">
        <f t="shared" si="49"/>
        <v>0</v>
      </c>
      <c r="BL197" s="14" t="s">
        <v>142</v>
      </c>
      <c r="BM197" s="142" t="s">
        <v>937</v>
      </c>
    </row>
    <row r="198" spans="2:12" s="1" customFormat="1" ht="6.95" customHeight="1">
      <c r="B198" s="41"/>
      <c r="C198" s="42"/>
      <c r="D198" s="42"/>
      <c r="E198" s="42"/>
      <c r="F198" s="42"/>
      <c r="G198" s="42"/>
      <c r="H198" s="42"/>
      <c r="I198" s="42"/>
      <c r="J198" s="42"/>
      <c r="K198" s="42"/>
      <c r="L198" s="29"/>
    </row>
  </sheetData>
  <sheetProtection algorithmName="SHA-512" hashValue="DuJ3GTAo876Vat9vZt0O1vaGNm8fB56AjSzK5iyti3Ul+j1hT6pbynsuO4AZYt10yMETnN8TcYh6ZCbOZaFjlQ==" saltValue="PTfIQ02zJJQTUQ1bjCcLsYa15YYSk8FNmqYI/x/TDIQHMo1eIRvQCleO5VDBfn8l0aSleSgyWMPdTEcaAb0ZCg==" spinCount="100000" sheet="1" objects="1" scenarios="1" formatColumns="0" formatRows="0" autoFilter="0"/>
  <autoFilter ref="C123:K19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938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733</v>
      </c>
      <c r="L20" s="29"/>
    </row>
    <row r="21" spans="2:12" s="1" customFormat="1" ht="18" customHeight="1">
      <c r="B21" s="29"/>
      <c r="E21" s="22" t="s">
        <v>734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733</v>
      </c>
      <c r="L23" s="29"/>
    </row>
    <row r="24" spans="2:12" s="1" customFormat="1" ht="18" customHeight="1">
      <c r="B24" s="29"/>
      <c r="E24" s="22" t="s">
        <v>734</v>
      </c>
      <c r="I24" s="24" t="s">
        <v>28</v>
      </c>
      <c r="J24" s="22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ROUND(J124,2)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ROUND((SUM(BE124:BE200)),2)</f>
        <v>0</v>
      </c>
      <c r="I33" s="89">
        <v>0.21</v>
      </c>
      <c r="J33" s="88">
        <f>ROUND(((SUM(BE124:BE200))*I33),2)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ROUND((SUM(BF124:BF200)),2)</f>
        <v>0</v>
      </c>
      <c r="I34" s="89">
        <v>0.15</v>
      </c>
      <c r="J34" s="88">
        <f>ROUND(((SUM(BF124:BF200))*I34),2)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ROUND((SUM(BG124:BG200)),2)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ROUND((SUM(BH124:BH200)),2)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ROUND((SUM(BI124:BI200)),2)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SO 401b - Veřejné osvětlení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25.7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Bc. Pavel Pruský - projekty elektro</v>
      </c>
      <c r="L91" s="29"/>
    </row>
    <row r="92" spans="2:12" s="1" customFormat="1" ht="25.7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Bc. Pavel Pruský - projekty elektro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J124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111</v>
      </c>
      <c r="E97" s="103"/>
      <c r="F97" s="103"/>
      <c r="G97" s="103"/>
      <c r="H97" s="103"/>
      <c r="I97" s="103"/>
      <c r="J97" s="104">
        <f>J125</f>
        <v>0</v>
      </c>
      <c r="L97" s="101"/>
    </row>
    <row r="98" spans="2:12" s="9" customFormat="1" ht="19.9" customHeight="1">
      <c r="B98" s="105"/>
      <c r="D98" s="106" t="s">
        <v>735</v>
      </c>
      <c r="E98" s="107"/>
      <c r="F98" s="107"/>
      <c r="G98" s="107"/>
      <c r="H98" s="107"/>
      <c r="I98" s="107"/>
      <c r="J98" s="108">
        <f>J126</f>
        <v>0</v>
      </c>
      <c r="L98" s="105"/>
    </row>
    <row r="99" spans="2:12" s="9" customFormat="1" ht="19.9" customHeight="1">
      <c r="B99" s="105"/>
      <c r="D99" s="106" t="s">
        <v>736</v>
      </c>
      <c r="E99" s="107"/>
      <c r="F99" s="107"/>
      <c r="G99" s="107"/>
      <c r="H99" s="107"/>
      <c r="I99" s="107"/>
      <c r="J99" s="108">
        <f>J133</f>
        <v>0</v>
      </c>
      <c r="L99" s="105"/>
    </row>
    <row r="100" spans="2:12" s="9" customFormat="1" ht="19.9" customHeight="1">
      <c r="B100" s="105"/>
      <c r="D100" s="106" t="s">
        <v>737</v>
      </c>
      <c r="E100" s="107"/>
      <c r="F100" s="107"/>
      <c r="G100" s="107"/>
      <c r="H100" s="107"/>
      <c r="I100" s="107"/>
      <c r="J100" s="108">
        <f>J148</f>
        <v>0</v>
      </c>
      <c r="L100" s="105"/>
    </row>
    <row r="101" spans="2:12" s="9" customFormat="1" ht="19.9" customHeight="1">
      <c r="B101" s="105"/>
      <c r="D101" s="106" t="s">
        <v>738</v>
      </c>
      <c r="E101" s="107"/>
      <c r="F101" s="107"/>
      <c r="G101" s="107"/>
      <c r="H101" s="107"/>
      <c r="I101" s="107"/>
      <c r="J101" s="108">
        <f>J155</f>
        <v>0</v>
      </c>
      <c r="L101" s="105"/>
    </row>
    <row r="102" spans="2:12" s="9" customFormat="1" ht="19.9" customHeight="1">
      <c r="B102" s="105"/>
      <c r="D102" s="106" t="s">
        <v>739</v>
      </c>
      <c r="E102" s="107"/>
      <c r="F102" s="107"/>
      <c r="G102" s="107"/>
      <c r="H102" s="107"/>
      <c r="I102" s="107"/>
      <c r="J102" s="108">
        <f>J173</f>
        <v>0</v>
      </c>
      <c r="L102" s="105"/>
    </row>
    <row r="103" spans="2:12" s="9" customFormat="1" ht="19.9" customHeight="1">
      <c r="B103" s="105"/>
      <c r="D103" s="106" t="s">
        <v>740</v>
      </c>
      <c r="E103" s="107"/>
      <c r="F103" s="107"/>
      <c r="G103" s="107"/>
      <c r="H103" s="107"/>
      <c r="I103" s="107"/>
      <c r="J103" s="108">
        <f>J175</f>
        <v>0</v>
      </c>
      <c r="L103" s="105"/>
    </row>
    <row r="104" spans="2:12" s="9" customFormat="1" ht="19.9" customHeight="1">
      <c r="B104" s="105"/>
      <c r="D104" s="106" t="s">
        <v>741</v>
      </c>
      <c r="E104" s="107"/>
      <c r="F104" s="107"/>
      <c r="G104" s="107"/>
      <c r="H104" s="107"/>
      <c r="I104" s="107"/>
      <c r="J104" s="108">
        <f>J191</f>
        <v>0</v>
      </c>
      <c r="L104" s="105"/>
    </row>
    <row r="105" spans="2:12" s="1" customFormat="1" ht="21.75" customHeight="1">
      <c r="B105" s="29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29"/>
    </row>
    <row r="111" spans="2:12" s="1" customFormat="1" ht="24.95" customHeight="1">
      <c r="B111" s="29"/>
      <c r="C111" s="18" t="s">
        <v>121</v>
      </c>
      <c r="L111" s="29"/>
    </row>
    <row r="112" spans="2:12" s="1" customFormat="1" ht="6.95" customHeight="1">
      <c r="B112" s="29"/>
      <c r="L112" s="29"/>
    </row>
    <row r="113" spans="2:12" s="1" customFormat="1" ht="12" customHeight="1">
      <c r="B113" s="29"/>
      <c r="C113" s="24" t="s">
        <v>16</v>
      </c>
      <c r="L113" s="29"/>
    </row>
    <row r="114" spans="2:12" s="1" customFormat="1" ht="16.5" customHeight="1">
      <c r="B114" s="29"/>
      <c r="E114" s="209" t="str">
        <f>E7</f>
        <v>Parkoviště v ulici Sokolovská u Herby, Sokolov</v>
      </c>
      <c r="F114" s="210"/>
      <c r="G114" s="210"/>
      <c r="H114" s="210"/>
      <c r="L114" s="29"/>
    </row>
    <row r="115" spans="2:12" s="1" customFormat="1" ht="12" customHeight="1">
      <c r="B115" s="29"/>
      <c r="C115" s="24" t="s">
        <v>103</v>
      </c>
      <c r="L115" s="29"/>
    </row>
    <row r="116" spans="2:12" s="1" customFormat="1" ht="16.5" customHeight="1">
      <c r="B116" s="29"/>
      <c r="E116" s="171" t="str">
        <f>E9</f>
        <v>SO 401b - Veřejné osvětlení</v>
      </c>
      <c r="F116" s="211"/>
      <c r="G116" s="211"/>
      <c r="H116" s="211"/>
      <c r="L116" s="29"/>
    </row>
    <row r="117" spans="2:12" s="1" customFormat="1" ht="6.95" customHeight="1">
      <c r="B117" s="29"/>
      <c r="L117" s="29"/>
    </row>
    <row r="118" spans="2:12" s="1" customFormat="1" ht="12" customHeight="1">
      <c r="B118" s="29"/>
      <c r="C118" s="24" t="s">
        <v>20</v>
      </c>
      <c r="F118" s="22" t="str">
        <f>F12</f>
        <v>Sokolov</v>
      </c>
      <c r="I118" s="24" t="s">
        <v>22</v>
      </c>
      <c r="J118" s="49" t="str">
        <f>IF(J12="","",J12)</f>
        <v>7. 7. 2022</v>
      </c>
      <c r="L118" s="29"/>
    </row>
    <row r="119" spans="2:12" s="1" customFormat="1" ht="6.95" customHeight="1">
      <c r="B119" s="29"/>
      <c r="L119" s="29"/>
    </row>
    <row r="120" spans="2:12" s="1" customFormat="1" ht="25.7" customHeight="1">
      <c r="B120" s="29"/>
      <c r="C120" s="24" t="s">
        <v>24</v>
      </c>
      <c r="F120" s="22" t="str">
        <f>E15</f>
        <v>Město Sokolov</v>
      </c>
      <c r="I120" s="24" t="s">
        <v>32</v>
      </c>
      <c r="J120" s="27" t="str">
        <f>E21</f>
        <v>Bc. Pavel Pruský - projekty elektro</v>
      </c>
      <c r="L120" s="29"/>
    </row>
    <row r="121" spans="2:12" s="1" customFormat="1" ht="25.7" customHeight="1">
      <c r="B121" s="29"/>
      <c r="C121" s="24" t="s">
        <v>30</v>
      </c>
      <c r="F121" s="22" t="str">
        <f>IF(E18="","",E18)</f>
        <v>Vyplň údaj</v>
      </c>
      <c r="I121" s="24" t="s">
        <v>37</v>
      </c>
      <c r="J121" s="27" t="str">
        <f>E24</f>
        <v>Bc. Pavel Pruský - projekty elektro</v>
      </c>
      <c r="L121" s="29"/>
    </row>
    <row r="122" spans="2:12" s="1" customFormat="1" ht="10.35" customHeight="1">
      <c r="B122" s="29"/>
      <c r="L122" s="29"/>
    </row>
    <row r="123" spans="2:20" s="10" customFormat="1" ht="29.25" customHeight="1">
      <c r="B123" s="109"/>
      <c r="C123" s="110" t="s">
        <v>122</v>
      </c>
      <c r="D123" s="111" t="s">
        <v>64</v>
      </c>
      <c r="E123" s="111" t="s">
        <v>60</v>
      </c>
      <c r="F123" s="111" t="s">
        <v>61</v>
      </c>
      <c r="G123" s="111" t="s">
        <v>123</v>
      </c>
      <c r="H123" s="111" t="s">
        <v>124</v>
      </c>
      <c r="I123" s="111" t="s">
        <v>125</v>
      </c>
      <c r="J123" s="112" t="s">
        <v>108</v>
      </c>
      <c r="K123" s="113" t="s">
        <v>126</v>
      </c>
      <c r="L123" s="109"/>
      <c r="M123" s="56" t="s">
        <v>1</v>
      </c>
      <c r="N123" s="57" t="s">
        <v>43</v>
      </c>
      <c r="O123" s="57" t="s">
        <v>127</v>
      </c>
      <c r="P123" s="57" t="s">
        <v>128</v>
      </c>
      <c r="Q123" s="57" t="s">
        <v>129</v>
      </c>
      <c r="R123" s="57" t="s">
        <v>130</v>
      </c>
      <c r="S123" s="57" t="s">
        <v>131</v>
      </c>
      <c r="T123" s="58" t="s">
        <v>132</v>
      </c>
    </row>
    <row r="124" spans="2:63" s="1" customFormat="1" ht="22.9" customHeight="1">
      <c r="B124" s="29"/>
      <c r="C124" s="61" t="s">
        <v>133</v>
      </c>
      <c r="J124" s="114">
        <f>BK124</f>
        <v>0</v>
      </c>
      <c r="L124" s="29"/>
      <c r="M124" s="59"/>
      <c r="N124" s="50"/>
      <c r="O124" s="50"/>
      <c r="P124" s="115">
        <f>P125</f>
        <v>0</v>
      </c>
      <c r="Q124" s="50"/>
      <c r="R124" s="115">
        <f>R125</f>
        <v>0.32793</v>
      </c>
      <c r="S124" s="50"/>
      <c r="T124" s="116">
        <f>T125</f>
        <v>0</v>
      </c>
      <c r="AT124" s="14" t="s">
        <v>78</v>
      </c>
      <c r="AU124" s="14" t="s">
        <v>110</v>
      </c>
      <c r="BK124" s="117">
        <f>BK125</f>
        <v>0</v>
      </c>
    </row>
    <row r="125" spans="2:63" s="11" customFormat="1" ht="25.9" customHeight="1">
      <c r="B125" s="118"/>
      <c r="D125" s="119" t="s">
        <v>78</v>
      </c>
      <c r="E125" s="120" t="s">
        <v>134</v>
      </c>
      <c r="F125" s="120" t="s">
        <v>135</v>
      </c>
      <c r="I125" s="121"/>
      <c r="J125" s="122">
        <f>BK125</f>
        <v>0</v>
      </c>
      <c r="L125" s="118"/>
      <c r="M125" s="123"/>
      <c r="P125" s="124">
        <f>P126+P133+P148+P155+P173+P175+P191</f>
        <v>0</v>
      </c>
      <c r="R125" s="124">
        <f>R126+R133+R148+R155+R173+R175+R191</f>
        <v>0.32793</v>
      </c>
      <c r="T125" s="125">
        <f>T126+T133+T148+T155+T173+T175+T191</f>
        <v>0</v>
      </c>
      <c r="AR125" s="119" t="s">
        <v>87</v>
      </c>
      <c r="AT125" s="126" t="s">
        <v>78</v>
      </c>
      <c r="AU125" s="126" t="s">
        <v>79</v>
      </c>
      <c r="AY125" s="119" t="s">
        <v>136</v>
      </c>
      <c r="BK125" s="127">
        <f>BK126+BK133+BK148+BK155+BK173+BK175+BK191</f>
        <v>0</v>
      </c>
    </row>
    <row r="126" spans="2:63" s="11" customFormat="1" ht="22.9" customHeight="1">
      <c r="B126" s="118"/>
      <c r="D126" s="119" t="s">
        <v>78</v>
      </c>
      <c r="E126" s="128" t="s">
        <v>742</v>
      </c>
      <c r="F126" s="128" t="s">
        <v>743</v>
      </c>
      <c r="I126" s="121"/>
      <c r="J126" s="129">
        <f>BK126</f>
        <v>0</v>
      </c>
      <c r="L126" s="118"/>
      <c r="M126" s="123"/>
      <c r="P126" s="124">
        <f>SUM(P127:P132)</f>
        <v>0</v>
      </c>
      <c r="R126" s="124">
        <f>SUM(R127:R132)</f>
        <v>0.32793</v>
      </c>
      <c r="T126" s="125">
        <f>SUM(T127:T132)</f>
        <v>0</v>
      </c>
      <c r="AR126" s="119" t="s">
        <v>87</v>
      </c>
      <c r="AT126" s="126" t="s">
        <v>78</v>
      </c>
      <c r="AU126" s="126" t="s">
        <v>87</v>
      </c>
      <c r="AY126" s="119" t="s">
        <v>136</v>
      </c>
      <c r="BK126" s="127">
        <f>SUM(BK127:BK132)</f>
        <v>0</v>
      </c>
    </row>
    <row r="127" spans="2:65" s="1" customFormat="1" ht="37.9" customHeight="1">
      <c r="B127" s="29"/>
      <c r="C127" s="152" t="s">
        <v>87</v>
      </c>
      <c r="D127" s="152" t="s">
        <v>240</v>
      </c>
      <c r="E127" s="153" t="s">
        <v>939</v>
      </c>
      <c r="F127" s="154" t="s">
        <v>940</v>
      </c>
      <c r="G127" s="155" t="s">
        <v>511</v>
      </c>
      <c r="H127" s="156">
        <v>5</v>
      </c>
      <c r="I127" s="157"/>
      <c r="J127" s="158">
        <f>ROUND(I127*H127,2)</f>
        <v>0</v>
      </c>
      <c r="K127" s="159"/>
      <c r="L127" s="160"/>
      <c r="M127" s="161" t="s">
        <v>1</v>
      </c>
      <c r="N127" s="162" t="s">
        <v>44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166</v>
      </c>
      <c r="AT127" s="142" t="s">
        <v>240</v>
      </c>
      <c r="AU127" s="142" t="s">
        <v>89</v>
      </c>
      <c r="AY127" s="14" t="s">
        <v>136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4" t="s">
        <v>87</v>
      </c>
      <c r="BK127" s="143">
        <f>ROUND(I127*H127,2)</f>
        <v>0</v>
      </c>
      <c r="BL127" s="14" t="s">
        <v>142</v>
      </c>
      <c r="BM127" s="142" t="s">
        <v>941</v>
      </c>
    </row>
    <row r="128" spans="2:65" s="1" customFormat="1" ht="37.9" customHeight="1">
      <c r="B128" s="29"/>
      <c r="C128" s="152" t="s">
        <v>89</v>
      </c>
      <c r="D128" s="152" t="s">
        <v>240</v>
      </c>
      <c r="E128" s="153" t="s">
        <v>942</v>
      </c>
      <c r="F128" s="154" t="s">
        <v>943</v>
      </c>
      <c r="G128" s="155" t="s">
        <v>511</v>
      </c>
      <c r="H128" s="156">
        <v>2</v>
      </c>
      <c r="I128" s="157"/>
      <c r="J128" s="158">
        <f>ROUND(I128*H128,2)</f>
        <v>0</v>
      </c>
      <c r="K128" s="159"/>
      <c r="L128" s="160"/>
      <c r="M128" s="161" t="s">
        <v>1</v>
      </c>
      <c r="N128" s="162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166</v>
      </c>
      <c r="AT128" s="142" t="s">
        <v>240</v>
      </c>
      <c r="AU128" s="142" t="s">
        <v>89</v>
      </c>
      <c r="AY128" s="14" t="s">
        <v>136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4" t="s">
        <v>87</v>
      </c>
      <c r="BK128" s="143">
        <f>ROUND(I128*H128,2)</f>
        <v>0</v>
      </c>
      <c r="BL128" s="14" t="s">
        <v>142</v>
      </c>
      <c r="BM128" s="142" t="s">
        <v>944</v>
      </c>
    </row>
    <row r="129" spans="2:65" s="1" customFormat="1" ht="24.2" customHeight="1">
      <c r="B129" s="29"/>
      <c r="C129" s="152" t="s">
        <v>147</v>
      </c>
      <c r="D129" s="152" t="s">
        <v>240</v>
      </c>
      <c r="E129" s="153" t="s">
        <v>747</v>
      </c>
      <c r="F129" s="154" t="s">
        <v>748</v>
      </c>
      <c r="G129" s="155" t="s">
        <v>511</v>
      </c>
      <c r="H129" s="156">
        <v>7</v>
      </c>
      <c r="I129" s="157"/>
      <c r="J129" s="158">
        <f>ROUND(I129*H129,2)</f>
        <v>0</v>
      </c>
      <c r="K129" s="159"/>
      <c r="L129" s="160"/>
      <c r="M129" s="161" t="s">
        <v>1</v>
      </c>
      <c r="N129" s="162" t="s">
        <v>44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166</v>
      </c>
      <c r="AT129" s="142" t="s">
        <v>240</v>
      </c>
      <c r="AU129" s="142" t="s">
        <v>89</v>
      </c>
      <c r="AY129" s="14" t="s">
        <v>136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4" t="s">
        <v>87</v>
      </c>
      <c r="BK129" s="143">
        <f>ROUND(I129*H129,2)</f>
        <v>0</v>
      </c>
      <c r="BL129" s="14" t="s">
        <v>142</v>
      </c>
      <c r="BM129" s="142" t="s">
        <v>749</v>
      </c>
    </row>
    <row r="130" spans="2:65" s="1" customFormat="1" ht="24.2" customHeight="1">
      <c r="B130" s="29"/>
      <c r="C130" s="130" t="s">
        <v>142</v>
      </c>
      <c r="D130" s="130" t="s">
        <v>138</v>
      </c>
      <c r="E130" s="131" t="s">
        <v>945</v>
      </c>
      <c r="F130" s="132" t="s">
        <v>946</v>
      </c>
      <c r="G130" s="133" t="s">
        <v>254</v>
      </c>
      <c r="H130" s="134">
        <v>1</v>
      </c>
      <c r="I130" s="135"/>
      <c r="J130" s="136">
        <f>ROUND(I130*H130,2)</f>
        <v>0</v>
      </c>
      <c r="K130" s="137"/>
      <c r="L130" s="29"/>
      <c r="M130" s="138" t="s">
        <v>1</v>
      </c>
      <c r="N130" s="139" t="s">
        <v>44</v>
      </c>
      <c r="P130" s="140">
        <f>O130*H130</f>
        <v>0</v>
      </c>
      <c r="Q130" s="140">
        <v>0.10931</v>
      </c>
      <c r="R130" s="140">
        <f>Q130*H130</f>
        <v>0.10931</v>
      </c>
      <c r="S130" s="140">
        <v>0</v>
      </c>
      <c r="T130" s="141">
        <f>S130*H130</f>
        <v>0</v>
      </c>
      <c r="AR130" s="142" t="s">
        <v>142</v>
      </c>
      <c r="AT130" s="142" t="s">
        <v>138</v>
      </c>
      <c r="AU130" s="142" t="s">
        <v>89</v>
      </c>
      <c r="AY130" s="14" t="s">
        <v>136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4" t="s">
        <v>87</v>
      </c>
      <c r="BK130" s="143">
        <f>ROUND(I130*H130,2)</f>
        <v>0</v>
      </c>
      <c r="BL130" s="14" t="s">
        <v>142</v>
      </c>
      <c r="BM130" s="142" t="s">
        <v>947</v>
      </c>
    </row>
    <row r="131" spans="2:65" s="1" customFormat="1" ht="16.5" customHeight="1">
      <c r="B131" s="29"/>
      <c r="C131" s="130" t="s">
        <v>154</v>
      </c>
      <c r="D131" s="130" t="s">
        <v>138</v>
      </c>
      <c r="E131" s="131" t="s">
        <v>948</v>
      </c>
      <c r="F131" s="132" t="s">
        <v>949</v>
      </c>
      <c r="G131" s="133" t="s">
        <v>254</v>
      </c>
      <c r="H131" s="134">
        <v>2</v>
      </c>
      <c r="I131" s="135"/>
      <c r="J131" s="136">
        <f>ROUND(I131*H131,2)</f>
        <v>0</v>
      </c>
      <c r="K131" s="137"/>
      <c r="L131" s="29"/>
      <c r="M131" s="138" t="s">
        <v>1</v>
      </c>
      <c r="N131" s="139" t="s">
        <v>44</v>
      </c>
      <c r="P131" s="140">
        <f>O131*H131</f>
        <v>0</v>
      </c>
      <c r="Q131" s="140">
        <v>0.10931</v>
      </c>
      <c r="R131" s="140">
        <f>Q131*H131</f>
        <v>0.21862</v>
      </c>
      <c r="S131" s="140">
        <v>0</v>
      </c>
      <c r="T131" s="141">
        <f>S131*H131</f>
        <v>0</v>
      </c>
      <c r="AR131" s="142" t="s">
        <v>142</v>
      </c>
      <c r="AT131" s="142" t="s">
        <v>138</v>
      </c>
      <c r="AU131" s="142" t="s">
        <v>89</v>
      </c>
      <c r="AY131" s="14" t="s">
        <v>136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4" t="s">
        <v>87</v>
      </c>
      <c r="BK131" s="143">
        <f>ROUND(I131*H131,2)</f>
        <v>0</v>
      </c>
      <c r="BL131" s="14" t="s">
        <v>142</v>
      </c>
      <c r="BM131" s="142" t="s">
        <v>950</v>
      </c>
    </row>
    <row r="132" spans="2:47" s="1" customFormat="1" ht="29.25">
      <c r="B132" s="29"/>
      <c r="D132" s="145" t="s">
        <v>279</v>
      </c>
      <c r="F132" s="163" t="s">
        <v>951</v>
      </c>
      <c r="I132" s="164"/>
      <c r="L132" s="29"/>
      <c r="M132" s="165"/>
      <c r="T132" s="53"/>
      <c r="AT132" s="14" t="s">
        <v>279</v>
      </c>
      <c r="AU132" s="14" t="s">
        <v>89</v>
      </c>
    </row>
    <row r="133" spans="2:63" s="11" customFormat="1" ht="22.9" customHeight="1">
      <c r="B133" s="118"/>
      <c r="D133" s="119" t="s">
        <v>78</v>
      </c>
      <c r="E133" s="128" t="s">
        <v>753</v>
      </c>
      <c r="F133" s="128" t="s">
        <v>754</v>
      </c>
      <c r="I133" s="121"/>
      <c r="J133" s="129">
        <f>BK133</f>
        <v>0</v>
      </c>
      <c r="L133" s="118"/>
      <c r="M133" s="123"/>
      <c r="P133" s="124">
        <f>SUM(P134:P147)</f>
        <v>0</v>
      </c>
      <c r="R133" s="124">
        <f>SUM(R134:R147)</f>
        <v>0</v>
      </c>
      <c r="T133" s="125">
        <f>SUM(T134:T147)</f>
        <v>0</v>
      </c>
      <c r="AR133" s="119" t="s">
        <v>87</v>
      </c>
      <c r="AT133" s="126" t="s">
        <v>78</v>
      </c>
      <c r="AU133" s="126" t="s">
        <v>87</v>
      </c>
      <c r="AY133" s="119" t="s">
        <v>136</v>
      </c>
      <c r="BK133" s="127">
        <f>SUM(BK134:BK147)</f>
        <v>0</v>
      </c>
    </row>
    <row r="134" spans="2:65" s="1" customFormat="1" ht="16.5" customHeight="1">
      <c r="B134" s="29"/>
      <c r="C134" s="152" t="s">
        <v>158</v>
      </c>
      <c r="D134" s="152" t="s">
        <v>240</v>
      </c>
      <c r="E134" s="153" t="s">
        <v>755</v>
      </c>
      <c r="F134" s="154" t="s">
        <v>756</v>
      </c>
      <c r="G134" s="155" t="s">
        <v>757</v>
      </c>
      <c r="H134" s="156">
        <v>7</v>
      </c>
      <c r="I134" s="157"/>
      <c r="J134" s="158">
        <f aca="true" t="shared" si="0" ref="J134:J147">ROUND(I134*H134,2)</f>
        <v>0</v>
      </c>
      <c r="K134" s="159"/>
      <c r="L134" s="160"/>
      <c r="M134" s="161" t="s">
        <v>1</v>
      </c>
      <c r="N134" s="162" t="s">
        <v>44</v>
      </c>
      <c r="P134" s="140">
        <f aca="true" t="shared" si="1" ref="P134:P147">O134*H134</f>
        <v>0</v>
      </c>
      <c r="Q134" s="140">
        <v>0</v>
      </c>
      <c r="R134" s="140">
        <f aca="true" t="shared" si="2" ref="R134:R147">Q134*H134</f>
        <v>0</v>
      </c>
      <c r="S134" s="140">
        <v>0</v>
      </c>
      <c r="T134" s="141">
        <f aca="true" t="shared" si="3" ref="T134:T147">S134*H134</f>
        <v>0</v>
      </c>
      <c r="AR134" s="142" t="s">
        <v>166</v>
      </c>
      <c r="AT134" s="142" t="s">
        <v>240</v>
      </c>
      <c r="AU134" s="142" t="s">
        <v>89</v>
      </c>
      <c r="AY134" s="14" t="s">
        <v>136</v>
      </c>
      <c r="BE134" s="143">
        <f aca="true" t="shared" si="4" ref="BE134:BE147">IF(N134="základní",J134,0)</f>
        <v>0</v>
      </c>
      <c r="BF134" s="143">
        <f aca="true" t="shared" si="5" ref="BF134:BF147">IF(N134="snížená",J134,0)</f>
        <v>0</v>
      </c>
      <c r="BG134" s="143">
        <f aca="true" t="shared" si="6" ref="BG134:BG147">IF(N134="zákl. přenesená",J134,0)</f>
        <v>0</v>
      </c>
      <c r="BH134" s="143">
        <f aca="true" t="shared" si="7" ref="BH134:BH147">IF(N134="sníž. přenesená",J134,0)</f>
        <v>0</v>
      </c>
      <c r="BI134" s="143">
        <f aca="true" t="shared" si="8" ref="BI134:BI147">IF(N134="nulová",J134,0)</f>
        <v>0</v>
      </c>
      <c r="BJ134" s="14" t="s">
        <v>87</v>
      </c>
      <c r="BK134" s="143">
        <f aca="true" t="shared" si="9" ref="BK134:BK147">ROUND(I134*H134,2)</f>
        <v>0</v>
      </c>
      <c r="BL134" s="14" t="s">
        <v>142</v>
      </c>
      <c r="BM134" s="142" t="s">
        <v>758</v>
      </c>
    </row>
    <row r="135" spans="2:65" s="1" customFormat="1" ht="16.5" customHeight="1">
      <c r="B135" s="29"/>
      <c r="C135" s="152" t="s">
        <v>162</v>
      </c>
      <c r="D135" s="152" t="s">
        <v>240</v>
      </c>
      <c r="E135" s="153" t="s">
        <v>759</v>
      </c>
      <c r="F135" s="154" t="s">
        <v>760</v>
      </c>
      <c r="G135" s="155" t="s">
        <v>511</v>
      </c>
      <c r="H135" s="156">
        <v>2</v>
      </c>
      <c r="I135" s="157"/>
      <c r="J135" s="158">
        <f t="shared" si="0"/>
        <v>0</v>
      </c>
      <c r="K135" s="159"/>
      <c r="L135" s="160"/>
      <c r="M135" s="161" t="s">
        <v>1</v>
      </c>
      <c r="N135" s="162" t="s">
        <v>44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166</v>
      </c>
      <c r="AT135" s="142" t="s">
        <v>240</v>
      </c>
      <c r="AU135" s="142" t="s">
        <v>89</v>
      </c>
      <c r="AY135" s="14" t="s">
        <v>136</v>
      </c>
      <c r="BE135" s="143">
        <f t="shared" si="4"/>
        <v>0</v>
      </c>
      <c r="BF135" s="143">
        <f t="shared" si="5"/>
        <v>0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4" t="s">
        <v>87</v>
      </c>
      <c r="BK135" s="143">
        <f t="shared" si="9"/>
        <v>0</v>
      </c>
      <c r="BL135" s="14" t="s">
        <v>142</v>
      </c>
      <c r="BM135" s="142" t="s">
        <v>761</v>
      </c>
    </row>
    <row r="136" spans="2:65" s="1" customFormat="1" ht="24.2" customHeight="1">
      <c r="B136" s="29"/>
      <c r="C136" s="152" t="s">
        <v>166</v>
      </c>
      <c r="D136" s="152" t="s">
        <v>240</v>
      </c>
      <c r="E136" s="153" t="s">
        <v>762</v>
      </c>
      <c r="F136" s="154" t="s">
        <v>763</v>
      </c>
      <c r="G136" s="155" t="s">
        <v>757</v>
      </c>
      <c r="H136" s="156">
        <v>9</v>
      </c>
      <c r="I136" s="157"/>
      <c r="J136" s="158">
        <f t="shared" si="0"/>
        <v>0</v>
      </c>
      <c r="K136" s="159"/>
      <c r="L136" s="160"/>
      <c r="M136" s="161" t="s">
        <v>1</v>
      </c>
      <c r="N136" s="162" t="s">
        <v>44</v>
      </c>
      <c r="P136" s="140">
        <f t="shared" si="1"/>
        <v>0</v>
      </c>
      <c r="Q136" s="140">
        <v>0</v>
      </c>
      <c r="R136" s="140">
        <f t="shared" si="2"/>
        <v>0</v>
      </c>
      <c r="S136" s="140">
        <v>0</v>
      </c>
      <c r="T136" s="141">
        <f t="shared" si="3"/>
        <v>0</v>
      </c>
      <c r="AR136" s="142" t="s">
        <v>166</v>
      </c>
      <c r="AT136" s="142" t="s">
        <v>240</v>
      </c>
      <c r="AU136" s="142" t="s">
        <v>89</v>
      </c>
      <c r="AY136" s="14" t="s">
        <v>136</v>
      </c>
      <c r="BE136" s="143">
        <f t="shared" si="4"/>
        <v>0</v>
      </c>
      <c r="BF136" s="143">
        <f t="shared" si="5"/>
        <v>0</v>
      </c>
      <c r="BG136" s="143">
        <f t="shared" si="6"/>
        <v>0</v>
      </c>
      <c r="BH136" s="143">
        <f t="shared" si="7"/>
        <v>0</v>
      </c>
      <c r="BI136" s="143">
        <f t="shared" si="8"/>
        <v>0</v>
      </c>
      <c r="BJ136" s="14" t="s">
        <v>87</v>
      </c>
      <c r="BK136" s="143">
        <f t="shared" si="9"/>
        <v>0</v>
      </c>
      <c r="BL136" s="14" t="s">
        <v>142</v>
      </c>
      <c r="BM136" s="142" t="s">
        <v>764</v>
      </c>
    </row>
    <row r="137" spans="2:65" s="1" customFormat="1" ht="16.5" customHeight="1">
      <c r="B137" s="29"/>
      <c r="C137" s="152" t="s">
        <v>173</v>
      </c>
      <c r="D137" s="152" t="s">
        <v>240</v>
      </c>
      <c r="E137" s="153" t="s">
        <v>765</v>
      </c>
      <c r="F137" s="154" t="s">
        <v>766</v>
      </c>
      <c r="G137" s="155" t="s">
        <v>511</v>
      </c>
      <c r="H137" s="156">
        <v>9</v>
      </c>
      <c r="I137" s="157"/>
      <c r="J137" s="158">
        <f t="shared" si="0"/>
        <v>0</v>
      </c>
      <c r="K137" s="159"/>
      <c r="L137" s="160"/>
      <c r="M137" s="161" t="s">
        <v>1</v>
      </c>
      <c r="N137" s="162" t="s">
        <v>44</v>
      </c>
      <c r="P137" s="140">
        <f t="shared" si="1"/>
        <v>0</v>
      </c>
      <c r="Q137" s="140">
        <v>0</v>
      </c>
      <c r="R137" s="140">
        <f t="shared" si="2"/>
        <v>0</v>
      </c>
      <c r="S137" s="140">
        <v>0</v>
      </c>
      <c r="T137" s="141">
        <f t="shared" si="3"/>
        <v>0</v>
      </c>
      <c r="AR137" s="142" t="s">
        <v>166</v>
      </c>
      <c r="AT137" s="142" t="s">
        <v>240</v>
      </c>
      <c r="AU137" s="142" t="s">
        <v>89</v>
      </c>
      <c r="AY137" s="14" t="s">
        <v>136</v>
      </c>
      <c r="BE137" s="143">
        <f t="shared" si="4"/>
        <v>0</v>
      </c>
      <c r="BF137" s="143">
        <f t="shared" si="5"/>
        <v>0</v>
      </c>
      <c r="BG137" s="143">
        <f t="shared" si="6"/>
        <v>0</v>
      </c>
      <c r="BH137" s="143">
        <f t="shared" si="7"/>
        <v>0</v>
      </c>
      <c r="BI137" s="143">
        <f t="shared" si="8"/>
        <v>0</v>
      </c>
      <c r="BJ137" s="14" t="s">
        <v>87</v>
      </c>
      <c r="BK137" s="143">
        <f t="shared" si="9"/>
        <v>0</v>
      </c>
      <c r="BL137" s="14" t="s">
        <v>142</v>
      </c>
      <c r="BM137" s="142" t="s">
        <v>767</v>
      </c>
    </row>
    <row r="138" spans="2:65" s="1" customFormat="1" ht="16.5" customHeight="1">
      <c r="B138" s="29"/>
      <c r="C138" s="152" t="s">
        <v>177</v>
      </c>
      <c r="D138" s="152" t="s">
        <v>240</v>
      </c>
      <c r="E138" s="153" t="s">
        <v>768</v>
      </c>
      <c r="F138" s="154" t="s">
        <v>769</v>
      </c>
      <c r="G138" s="155" t="s">
        <v>169</v>
      </c>
      <c r="H138" s="156">
        <v>265</v>
      </c>
      <c r="I138" s="157"/>
      <c r="J138" s="158">
        <f t="shared" si="0"/>
        <v>0</v>
      </c>
      <c r="K138" s="159"/>
      <c r="L138" s="160"/>
      <c r="M138" s="161" t="s">
        <v>1</v>
      </c>
      <c r="N138" s="162" t="s">
        <v>44</v>
      </c>
      <c r="P138" s="140">
        <f t="shared" si="1"/>
        <v>0</v>
      </c>
      <c r="Q138" s="140">
        <v>0</v>
      </c>
      <c r="R138" s="140">
        <f t="shared" si="2"/>
        <v>0</v>
      </c>
      <c r="S138" s="140">
        <v>0</v>
      </c>
      <c r="T138" s="141">
        <f t="shared" si="3"/>
        <v>0</v>
      </c>
      <c r="AR138" s="142" t="s">
        <v>166</v>
      </c>
      <c r="AT138" s="142" t="s">
        <v>240</v>
      </c>
      <c r="AU138" s="142" t="s">
        <v>89</v>
      </c>
      <c r="AY138" s="14" t="s">
        <v>136</v>
      </c>
      <c r="BE138" s="143">
        <f t="shared" si="4"/>
        <v>0</v>
      </c>
      <c r="BF138" s="143">
        <f t="shared" si="5"/>
        <v>0</v>
      </c>
      <c r="BG138" s="143">
        <f t="shared" si="6"/>
        <v>0</v>
      </c>
      <c r="BH138" s="143">
        <f t="shared" si="7"/>
        <v>0</v>
      </c>
      <c r="BI138" s="143">
        <f t="shared" si="8"/>
        <v>0</v>
      </c>
      <c r="BJ138" s="14" t="s">
        <v>87</v>
      </c>
      <c r="BK138" s="143">
        <f t="shared" si="9"/>
        <v>0</v>
      </c>
      <c r="BL138" s="14" t="s">
        <v>142</v>
      </c>
      <c r="BM138" s="142" t="s">
        <v>770</v>
      </c>
    </row>
    <row r="139" spans="2:65" s="1" customFormat="1" ht="16.5" customHeight="1">
      <c r="B139" s="29"/>
      <c r="C139" s="152" t="s">
        <v>181</v>
      </c>
      <c r="D139" s="152" t="s">
        <v>240</v>
      </c>
      <c r="E139" s="153" t="s">
        <v>952</v>
      </c>
      <c r="F139" s="154" t="s">
        <v>953</v>
      </c>
      <c r="G139" s="155" t="s">
        <v>169</v>
      </c>
      <c r="H139" s="156">
        <v>90</v>
      </c>
      <c r="I139" s="157"/>
      <c r="J139" s="158">
        <f t="shared" si="0"/>
        <v>0</v>
      </c>
      <c r="K139" s="159"/>
      <c r="L139" s="160"/>
      <c r="M139" s="161" t="s">
        <v>1</v>
      </c>
      <c r="N139" s="162" t="s">
        <v>44</v>
      </c>
      <c r="P139" s="140">
        <f t="shared" si="1"/>
        <v>0</v>
      </c>
      <c r="Q139" s="140">
        <v>0</v>
      </c>
      <c r="R139" s="140">
        <f t="shared" si="2"/>
        <v>0</v>
      </c>
      <c r="S139" s="140">
        <v>0</v>
      </c>
      <c r="T139" s="141">
        <f t="shared" si="3"/>
        <v>0</v>
      </c>
      <c r="AR139" s="142" t="s">
        <v>166</v>
      </c>
      <c r="AT139" s="142" t="s">
        <v>240</v>
      </c>
      <c r="AU139" s="142" t="s">
        <v>89</v>
      </c>
      <c r="AY139" s="14" t="s">
        <v>136</v>
      </c>
      <c r="BE139" s="143">
        <f t="shared" si="4"/>
        <v>0</v>
      </c>
      <c r="BF139" s="143">
        <f t="shared" si="5"/>
        <v>0</v>
      </c>
      <c r="BG139" s="143">
        <f t="shared" si="6"/>
        <v>0</v>
      </c>
      <c r="BH139" s="143">
        <f t="shared" si="7"/>
        <v>0</v>
      </c>
      <c r="BI139" s="143">
        <f t="shared" si="8"/>
        <v>0</v>
      </c>
      <c r="BJ139" s="14" t="s">
        <v>87</v>
      </c>
      <c r="BK139" s="143">
        <f t="shared" si="9"/>
        <v>0</v>
      </c>
      <c r="BL139" s="14" t="s">
        <v>142</v>
      </c>
      <c r="BM139" s="142" t="s">
        <v>954</v>
      </c>
    </row>
    <row r="140" spans="2:65" s="1" customFormat="1" ht="16.5" customHeight="1">
      <c r="B140" s="29"/>
      <c r="C140" s="152" t="s">
        <v>186</v>
      </c>
      <c r="D140" s="152" t="s">
        <v>240</v>
      </c>
      <c r="E140" s="153" t="s">
        <v>771</v>
      </c>
      <c r="F140" s="154" t="s">
        <v>772</v>
      </c>
      <c r="G140" s="155" t="s">
        <v>169</v>
      </c>
      <c r="H140" s="156">
        <v>70</v>
      </c>
      <c r="I140" s="157"/>
      <c r="J140" s="158">
        <f t="shared" si="0"/>
        <v>0</v>
      </c>
      <c r="K140" s="159"/>
      <c r="L140" s="160"/>
      <c r="M140" s="161" t="s">
        <v>1</v>
      </c>
      <c r="N140" s="162" t="s">
        <v>44</v>
      </c>
      <c r="P140" s="140">
        <f t="shared" si="1"/>
        <v>0</v>
      </c>
      <c r="Q140" s="140">
        <v>0</v>
      </c>
      <c r="R140" s="140">
        <f t="shared" si="2"/>
        <v>0</v>
      </c>
      <c r="S140" s="140">
        <v>0</v>
      </c>
      <c r="T140" s="141">
        <f t="shared" si="3"/>
        <v>0</v>
      </c>
      <c r="AR140" s="142" t="s">
        <v>166</v>
      </c>
      <c r="AT140" s="142" t="s">
        <v>240</v>
      </c>
      <c r="AU140" s="142" t="s">
        <v>89</v>
      </c>
      <c r="AY140" s="14" t="s">
        <v>136</v>
      </c>
      <c r="BE140" s="143">
        <f t="shared" si="4"/>
        <v>0</v>
      </c>
      <c r="BF140" s="143">
        <f t="shared" si="5"/>
        <v>0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4" t="s">
        <v>87</v>
      </c>
      <c r="BK140" s="143">
        <f t="shared" si="9"/>
        <v>0</v>
      </c>
      <c r="BL140" s="14" t="s">
        <v>142</v>
      </c>
      <c r="BM140" s="142" t="s">
        <v>773</v>
      </c>
    </row>
    <row r="141" spans="2:65" s="1" customFormat="1" ht="16.5" customHeight="1">
      <c r="B141" s="29"/>
      <c r="C141" s="152" t="s">
        <v>190</v>
      </c>
      <c r="D141" s="152" t="s">
        <v>240</v>
      </c>
      <c r="E141" s="153" t="s">
        <v>955</v>
      </c>
      <c r="F141" s="154" t="s">
        <v>956</v>
      </c>
      <c r="G141" s="155" t="s">
        <v>169</v>
      </c>
      <c r="H141" s="156">
        <v>500</v>
      </c>
      <c r="I141" s="157"/>
      <c r="J141" s="158">
        <f t="shared" si="0"/>
        <v>0</v>
      </c>
      <c r="K141" s="159"/>
      <c r="L141" s="160"/>
      <c r="M141" s="161" t="s">
        <v>1</v>
      </c>
      <c r="N141" s="162" t="s">
        <v>44</v>
      </c>
      <c r="P141" s="140">
        <f t="shared" si="1"/>
        <v>0</v>
      </c>
      <c r="Q141" s="140">
        <v>0</v>
      </c>
      <c r="R141" s="140">
        <f t="shared" si="2"/>
        <v>0</v>
      </c>
      <c r="S141" s="140">
        <v>0</v>
      </c>
      <c r="T141" s="141">
        <f t="shared" si="3"/>
        <v>0</v>
      </c>
      <c r="AR141" s="142" t="s">
        <v>166</v>
      </c>
      <c r="AT141" s="142" t="s">
        <v>240</v>
      </c>
      <c r="AU141" s="142" t="s">
        <v>89</v>
      </c>
      <c r="AY141" s="14" t="s">
        <v>136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4" t="s">
        <v>87</v>
      </c>
      <c r="BK141" s="143">
        <f t="shared" si="9"/>
        <v>0</v>
      </c>
      <c r="BL141" s="14" t="s">
        <v>142</v>
      </c>
      <c r="BM141" s="142" t="s">
        <v>957</v>
      </c>
    </row>
    <row r="142" spans="2:65" s="1" customFormat="1" ht="16.5" customHeight="1">
      <c r="B142" s="29"/>
      <c r="C142" s="152" t="s">
        <v>194</v>
      </c>
      <c r="D142" s="152" t="s">
        <v>240</v>
      </c>
      <c r="E142" s="153" t="s">
        <v>774</v>
      </c>
      <c r="F142" s="154" t="s">
        <v>775</v>
      </c>
      <c r="G142" s="155" t="s">
        <v>169</v>
      </c>
      <c r="H142" s="156">
        <v>265</v>
      </c>
      <c r="I142" s="157"/>
      <c r="J142" s="158">
        <f t="shared" si="0"/>
        <v>0</v>
      </c>
      <c r="K142" s="159"/>
      <c r="L142" s="160"/>
      <c r="M142" s="161" t="s">
        <v>1</v>
      </c>
      <c r="N142" s="162" t="s">
        <v>44</v>
      </c>
      <c r="P142" s="140">
        <f t="shared" si="1"/>
        <v>0</v>
      </c>
      <c r="Q142" s="140">
        <v>0</v>
      </c>
      <c r="R142" s="140">
        <f t="shared" si="2"/>
        <v>0</v>
      </c>
      <c r="S142" s="140">
        <v>0</v>
      </c>
      <c r="T142" s="141">
        <f t="shared" si="3"/>
        <v>0</v>
      </c>
      <c r="AR142" s="142" t="s">
        <v>166</v>
      </c>
      <c r="AT142" s="142" t="s">
        <v>240</v>
      </c>
      <c r="AU142" s="142" t="s">
        <v>89</v>
      </c>
      <c r="AY142" s="14" t="s">
        <v>136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4" t="s">
        <v>87</v>
      </c>
      <c r="BK142" s="143">
        <f t="shared" si="9"/>
        <v>0</v>
      </c>
      <c r="BL142" s="14" t="s">
        <v>142</v>
      </c>
      <c r="BM142" s="142" t="s">
        <v>776</v>
      </c>
    </row>
    <row r="143" spans="2:65" s="1" customFormat="1" ht="16.5" customHeight="1">
      <c r="B143" s="29"/>
      <c r="C143" s="152" t="s">
        <v>8</v>
      </c>
      <c r="D143" s="152" t="s">
        <v>240</v>
      </c>
      <c r="E143" s="153" t="s">
        <v>777</v>
      </c>
      <c r="F143" s="154" t="s">
        <v>778</v>
      </c>
      <c r="G143" s="155" t="s">
        <v>169</v>
      </c>
      <c r="H143" s="156">
        <v>35</v>
      </c>
      <c r="I143" s="157"/>
      <c r="J143" s="158">
        <f t="shared" si="0"/>
        <v>0</v>
      </c>
      <c r="K143" s="159"/>
      <c r="L143" s="160"/>
      <c r="M143" s="161" t="s">
        <v>1</v>
      </c>
      <c r="N143" s="162" t="s">
        <v>44</v>
      </c>
      <c r="P143" s="140">
        <f t="shared" si="1"/>
        <v>0</v>
      </c>
      <c r="Q143" s="140">
        <v>0</v>
      </c>
      <c r="R143" s="140">
        <f t="shared" si="2"/>
        <v>0</v>
      </c>
      <c r="S143" s="140">
        <v>0</v>
      </c>
      <c r="T143" s="141">
        <f t="shared" si="3"/>
        <v>0</v>
      </c>
      <c r="AR143" s="142" t="s">
        <v>166</v>
      </c>
      <c r="AT143" s="142" t="s">
        <v>240</v>
      </c>
      <c r="AU143" s="142" t="s">
        <v>89</v>
      </c>
      <c r="AY143" s="14" t="s">
        <v>136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4" t="s">
        <v>87</v>
      </c>
      <c r="BK143" s="143">
        <f t="shared" si="9"/>
        <v>0</v>
      </c>
      <c r="BL143" s="14" t="s">
        <v>142</v>
      </c>
      <c r="BM143" s="142" t="s">
        <v>779</v>
      </c>
    </row>
    <row r="144" spans="2:65" s="1" customFormat="1" ht="16.5" customHeight="1">
      <c r="B144" s="29"/>
      <c r="C144" s="152" t="s">
        <v>202</v>
      </c>
      <c r="D144" s="152" t="s">
        <v>240</v>
      </c>
      <c r="E144" s="153" t="s">
        <v>780</v>
      </c>
      <c r="F144" s="154" t="s">
        <v>781</v>
      </c>
      <c r="G144" s="155" t="s">
        <v>169</v>
      </c>
      <c r="H144" s="156">
        <v>220</v>
      </c>
      <c r="I144" s="157"/>
      <c r="J144" s="158">
        <f t="shared" si="0"/>
        <v>0</v>
      </c>
      <c r="K144" s="159"/>
      <c r="L144" s="160"/>
      <c r="M144" s="161" t="s">
        <v>1</v>
      </c>
      <c r="N144" s="162" t="s">
        <v>44</v>
      </c>
      <c r="P144" s="140">
        <f t="shared" si="1"/>
        <v>0</v>
      </c>
      <c r="Q144" s="140">
        <v>0</v>
      </c>
      <c r="R144" s="140">
        <f t="shared" si="2"/>
        <v>0</v>
      </c>
      <c r="S144" s="140">
        <v>0</v>
      </c>
      <c r="T144" s="141">
        <f t="shared" si="3"/>
        <v>0</v>
      </c>
      <c r="AR144" s="142" t="s">
        <v>166</v>
      </c>
      <c r="AT144" s="142" t="s">
        <v>240</v>
      </c>
      <c r="AU144" s="142" t="s">
        <v>89</v>
      </c>
      <c r="AY144" s="14" t="s">
        <v>136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4" t="s">
        <v>87</v>
      </c>
      <c r="BK144" s="143">
        <f t="shared" si="9"/>
        <v>0</v>
      </c>
      <c r="BL144" s="14" t="s">
        <v>142</v>
      </c>
      <c r="BM144" s="142" t="s">
        <v>782</v>
      </c>
    </row>
    <row r="145" spans="2:65" s="1" customFormat="1" ht="16.5" customHeight="1">
      <c r="B145" s="29"/>
      <c r="C145" s="152" t="s">
        <v>207</v>
      </c>
      <c r="D145" s="152" t="s">
        <v>240</v>
      </c>
      <c r="E145" s="153" t="s">
        <v>783</v>
      </c>
      <c r="F145" s="154" t="s">
        <v>784</v>
      </c>
      <c r="G145" s="155" t="s">
        <v>511</v>
      </c>
      <c r="H145" s="156">
        <v>16</v>
      </c>
      <c r="I145" s="157"/>
      <c r="J145" s="158">
        <f t="shared" si="0"/>
        <v>0</v>
      </c>
      <c r="K145" s="159"/>
      <c r="L145" s="160"/>
      <c r="M145" s="161" t="s">
        <v>1</v>
      </c>
      <c r="N145" s="162" t="s">
        <v>44</v>
      </c>
      <c r="P145" s="140">
        <f t="shared" si="1"/>
        <v>0</v>
      </c>
      <c r="Q145" s="140">
        <v>0</v>
      </c>
      <c r="R145" s="140">
        <f t="shared" si="2"/>
        <v>0</v>
      </c>
      <c r="S145" s="140">
        <v>0</v>
      </c>
      <c r="T145" s="141">
        <f t="shared" si="3"/>
        <v>0</v>
      </c>
      <c r="AR145" s="142" t="s">
        <v>166</v>
      </c>
      <c r="AT145" s="142" t="s">
        <v>240</v>
      </c>
      <c r="AU145" s="142" t="s">
        <v>89</v>
      </c>
      <c r="AY145" s="14" t="s">
        <v>136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4" t="s">
        <v>87</v>
      </c>
      <c r="BK145" s="143">
        <f t="shared" si="9"/>
        <v>0</v>
      </c>
      <c r="BL145" s="14" t="s">
        <v>142</v>
      </c>
      <c r="BM145" s="142" t="s">
        <v>785</v>
      </c>
    </row>
    <row r="146" spans="2:65" s="1" customFormat="1" ht="16.5" customHeight="1">
      <c r="B146" s="29"/>
      <c r="C146" s="152" t="s">
        <v>212</v>
      </c>
      <c r="D146" s="152" t="s">
        <v>240</v>
      </c>
      <c r="E146" s="153" t="s">
        <v>786</v>
      </c>
      <c r="F146" s="154" t="s">
        <v>787</v>
      </c>
      <c r="G146" s="155" t="s">
        <v>511</v>
      </c>
      <c r="H146" s="156">
        <v>7</v>
      </c>
      <c r="I146" s="157"/>
      <c r="J146" s="158">
        <f t="shared" si="0"/>
        <v>0</v>
      </c>
      <c r="K146" s="159"/>
      <c r="L146" s="160"/>
      <c r="M146" s="161" t="s">
        <v>1</v>
      </c>
      <c r="N146" s="162" t="s">
        <v>44</v>
      </c>
      <c r="P146" s="140">
        <f t="shared" si="1"/>
        <v>0</v>
      </c>
      <c r="Q146" s="140">
        <v>0</v>
      </c>
      <c r="R146" s="140">
        <f t="shared" si="2"/>
        <v>0</v>
      </c>
      <c r="S146" s="140">
        <v>0</v>
      </c>
      <c r="T146" s="141">
        <f t="shared" si="3"/>
        <v>0</v>
      </c>
      <c r="AR146" s="142" t="s">
        <v>166</v>
      </c>
      <c r="AT146" s="142" t="s">
        <v>240</v>
      </c>
      <c r="AU146" s="142" t="s">
        <v>89</v>
      </c>
      <c r="AY146" s="14" t="s">
        <v>136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4" t="s">
        <v>87</v>
      </c>
      <c r="BK146" s="143">
        <f t="shared" si="9"/>
        <v>0</v>
      </c>
      <c r="BL146" s="14" t="s">
        <v>142</v>
      </c>
      <c r="BM146" s="142" t="s">
        <v>788</v>
      </c>
    </row>
    <row r="147" spans="2:65" s="1" customFormat="1" ht="16.5" customHeight="1">
      <c r="B147" s="29"/>
      <c r="C147" s="152" t="s">
        <v>217</v>
      </c>
      <c r="D147" s="152" t="s">
        <v>240</v>
      </c>
      <c r="E147" s="153" t="s">
        <v>789</v>
      </c>
      <c r="F147" s="154" t="s">
        <v>790</v>
      </c>
      <c r="G147" s="155" t="s">
        <v>757</v>
      </c>
      <c r="H147" s="156">
        <v>1</v>
      </c>
      <c r="I147" s="157"/>
      <c r="J147" s="158">
        <f t="shared" si="0"/>
        <v>0</v>
      </c>
      <c r="K147" s="159"/>
      <c r="L147" s="160"/>
      <c r="M147" s="161" t="s">
        <v>1</v>
      </c>
      <c r="N147" s="162" t="s">
        <v>44</v>
      </c>
      <c r="P147" s="140">
        <f t="shared" si="1"/>
        <v>0</v>
      </c>
      <c r="Q147" s="140">
        <v>0</v>
      </c>
      <c r="R147" s="140">
        <f t="shared" si="2"/>
        <v>0</v>
      </c>
      <c r="S147" s="140">
        <v>0</v>
      </c>
      <c r="T147" s="141">
        <f t="shared" si="3"/>
        <v>0</v>
      </c>
      <c r="AR147" s="142" t="s">
        <v>166</v>
      </c>
      <c r="AT147" s="142" t="s">
        <v>240</v>
      </c>
      <c r="AU147" s="142" t="s">
        <v>89</v>
      </c>
      <c r="AY147" s="14" t="s">
        <v>136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4" t="s">
        <v>87</v>
      </c>
      <c r="BK147" s="143">
        <f t="shared" si="9"/>
        <v>0</v>
      </c>
      <c r="BL147" s="14" t="s">
        <v>142</v>
      </c>
      <c r="BM147" s="142" t="s">
        <v>791</v>
      </c>
    </row>
    <row r="148" spans="2:63" s="11" customFormat="1" ht="22.9" customHeight="1">
      <c r="B148" s="118"/>
      <c r="D148" s="119" t="s">
        <v>78</v>
      </c>
      <c r="E148" s="128" t="s">
        <v>792</v>
      </c>
      <c r="F148" s="128" t="s">
        <v>793</v>
      </c>
      <c r="I148" s="121"/>
      <c r="J148" s="129">
        <f>BK148</f>
        <v>0</v>
      </c>
      <c r="L148" s="118"/>
      <c r="M148" s="123"/>
      <c r="P148" s="124">
        <f>SUM(P149:P154)</f>
        <v>0</v>
      </c>
      <c r="R148" s="124">
        <f>SUM(R149:R154)</f>
        <v>0</v>
      </c>
      <c r="T148" s="125">
        <f>SUM(T149:T154)</f>
        <v>0</v>
      </c>
      <c r="AR148" s="119" t="s">
        <v>87</v>
      </c>
      <c r="AT148" s="126" t="s">
        <v>78</v>
      </c>
      <c r="AU148" s="126" t="s">
        <v>87</v>
      </c>
      <c r="AY148" s="119" t="s">
        <v>136</v>
      </c>
      <c r="BK148" s="127">
        <f>SUM(BK149:BK154)</f>
        <v>0</v>
      </c>
    </row>
    <row r="149" spans="2:65" s="1" customFormat="1" ht="16.5" customHeight="1">
      <c r="B149" s="29"/>
      <c r="C149" s="152" t="s">
        <v>221</v>
      </c>
      <c r="D149" s="152" t="s">
        <v>240</v>
      </c>
      <c r="E149" s="153" t="s">
        <v>794</v>
      </c>
      <c r="F149" s="154" t="s">
        <v>795</v>
      </c>
      <c r="G149" s="155" t="s">
        <v>184</v>
      </c>
      <c r="H149" s="156">
        <v>9.87</v>
      </c>
      <c r="I149" s="157"/>
      <c r="J149" s="158">
        <f aca="true" t="shared" si="10" ref="J149:J154">ROUND(I149*H149,2)</f>
        <v>0</v>
      </c>
      <c r="K149" s="159"/>
      <c r="L149" s="160"/>
      <c r="M149" s="161" t="s">
        <v>1</v>
      </c>
      <c r="N149" s="162" t="s">
        <v>44</v>
      </c>
      <c r="P149" s="140">
        <f aca="true" t="shared" si="11" ref="P149:P154">O149*H149</f>
        <v>0</v>
      </c>
      <c r="Q149" s="140">
        <v>0</v>
      </c>
      <c r="R149" s="140">
        <f aca="true" t="shared" si="12" ref="R149:R154">Q149*H149</f>
        <v>0</v>
      </c>
      <c r="S149" s="140">
        <v>0</v>
      </c>
      <c r="T149" s="141">
        <f aca="true" t="shared" si="13" ref="T149:T154">S149*H149</f>
        <v>0</v>
      </c>
      <c r="AR149" s="142" t="s">
        <v>166</v>
      </c>
      <c r="AT149" s="142" t="s">
        <v>240</v>
      </c>
      <c r="AU149" s="142" t="s">
        <v>89</v>
      </c>
      <c r="AY149" s="14" t="s">
        <v>136</v>
      </c>
      <c r="BE149" s="143">
        <f aca="true" t="shared" si="14" ref="BE149:BE154">IF(N149="základní",J149,0)</f>
        <v>0</v>
      </c>
      <c r="BF149" s="143">
        <f aca="true" t="shared" si="15" ref="BF149:BF154">IF(N149="snížená",J149,0)</f>
        <v>0</v>
      </c>
      <c r="BG149" s="143">
        <f aca="true" t="shared" si="16" ref="BG149:BG154">IF(N149="zákl. přenesená",J149,0)</f>
        <v>0</v>
      </c>
      <c r="BH149" s="143">
        <f aca="true" t="shared" si="17" ref="BH149:BH154">IF(N149="sníž. přenesená",J149,0)</f>
        <v>0</v>
      </c>
      <c r="BI149" s="143">
        <f aca="true" t="shared" si="18" ref="BI149:BI154">IF(N149="nulová",J149,0)</f>
        <v>0</v>
      </c>
      <c r="BJ149" s="14" t="s">
        <v>87</v>
      </c>
      <c r="BK149" s="143">
        <f aca="true" t="shared" si="19" ref="BK149:BK154">ROUND(I149*H149,2)</f>
        <v>0</v>
      </c>
      <c r="BL149" s="14" t="s">
        <v>142</v>
      </c>
      <c r="BM149" s="142" t="s">
        <v>796</v>
      </c>
    </row>
    <row r="150" spans="2:65" s="1" customFormat="1" ht="16.5" customHeight="1">
      <c r="B150" s="29"/>
      <c r="C150" s="152" t="s">
        <v>7</v>
      </c>
      <c r="D150" s="152" t="s">
        <v>240</v>
      </c>
      <c r="E150" s="153" t="s">
        <v>797</v>
      </c>
      <c r="F150" s="154" t="s">
        <v>798</v>
      </c>
      <c r="G150" s="155" t="s">
        <v>511</v>
      </c>
      <c r="H150" s="156">
        <v>7</v>
      </c>
      <c r="I150" s="157"/>
      <c r="J150" s="158">
        <f t="shared" si="10"/>
        <v>0</v>
      </c>
      <c r="K150" s="159"/>
      <c r="L150" s="160"/>
      <c r="M150" s="161" t="s">
        <v>1</v>
      </c>
      <c r="N150" s="162" t="s">
        <v>44</v>
      </c>
      <c r="P150" s="140">
        <f t="shared" si="11"/>
        <v>0</v>
      </c>
      <c r="Q150" s="140">
        <v>0</v>
      </c>
      <c r="R150" s="140">
        <f t="shared" si="12"/>
        <v>0</v>
      </c>
      <c r="S150" s="140">
        <v>0</v>
      </c>
      <c r="T150" s="141">
        <f t="shared" si="13"/>
        <v>0</v>
      </c>
      <c r="AR150" s="142" t="s">
        <v>166</v>
      </c>
      <c r="AT150" s="142" t="s">
        <v>240</v>
      </c>
      <c r="AU150" s="142" t="s">
        <v>89</v>
      </c>
      <c r="AY150" s="14" t="s">
        <v>136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4" t="s">
        <v>87</v>
      </c>
      <c r="BK150" s="143">
        <f t="shared" si="19"/>
        <v>0</v>
      </c>
      <c r="BL150" s="14" t="s">
        <v>142</v>
      </c>
      <c r="BM150" s="142" t="s">
        <v>799</v>
      </c>
    </row>
    <row r="151" spans="2:65" s="1" customFormat="1" ht="16.5" customHeight="1">
      <c r="B151" s="29"/>
      <c r="C151" s="152" t="s">
        <v>231</v>
      </c>
      <c r="D151" s="152" t="s">
        <v>240</v>
      </c>
      <c r="E151" s="153" t="s">
        <v>800</v>
      </c>
      <c r="F151" s="154" t="s">
        <v>801</v>
      </c>
      <c r="G151" s="155" t="s">
        <v>184</v>
      </c>
      <c r="H151" s="156">
        <v>14.09</v>
      </c>
      <c r="I151" s="157"/>
      <c r="J151" s="158">
        <f t="shared" si="10"/>
        <v>0</v>
      </c>
      <c r="K151" s="159"/>
      <c r="L151" s="160"/>
      <c r="M151" s="161" t="s">
        <v>1</v>
      </c>
      <c r="N151" s="162" t="s">
        <v>44</v>
      </c>
      <c r="P151" s="140">
        <f t="shared" si="11"/>
        <v>0</v>
      </c>
      <c r="Q151" s="140">
        <v>0</v>
      </c>
      <c r="R151" s="140">
        <f t="shared" si="12"/>
        <v>0</v>
      </c>
      <c r="S151" s="140">
        <v>0</v>
      </c>
      <c r="T151" s="141">
        <f t="shared" si="13"/>
        <v>0</v>
      </c>
      <c r="AR151" s="142" t="s">
        <v>166</v>
      </c>
      <c r="AT151" s="142" t="s">
        <v>240</v>
      </c>
      <c r="AU151" s="142" t="s">
        <v>89</v>
      </c>
      <c r="AY151" s="14" t="s">
        <v>136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4" t="s">
        <v>87</v>
      </c>
      <c r="BK151" s="143">
        <f t="shared" si="19"/>
        <v>0</v>
      </c>
      <c r="BL151" s="14" t="s">
        <v>142</v>
      </c>
      <c r="BM151" s="142" t="s">
        <v>802</v>
      </c>
    </row>
    <row r="152" spans="2:65" s="1" customFormat="1" ht="16.5" customHeight="1">
      <c r="B152" s="29"/>
      <c r="C152" s="152" t="s">
        <v>235</v>
      </c>
      <c r="D152" s="152" t="s">
        <v>240</v>
      </c>
      <c r="E152" s="153" t="s">
        <v>803</v>
      </c>
      <c r="F152" s="154" t="s">
        <v>804</v>
      </c>
      <c r="G152" s="155" t="s">
        <v>169</v>
      </c>
      <c r="H152" s="156">
        <v>265</v>
      </c>
      <c r="I152" s="157"/>
      <c r="J152" s="158">
        <f t="shared" si="10"/>
        <v>0</v>
      </c>
      <c r="K152" s="159"/>
      <c r="L152" s="160"/>
      <c r="M152" s="161" t="s">
        <v>1</v>
      </c>
      <c r="N152" s="162" t="s">
        <v>44</v>
      </c>
      <c r="P152" s="140">
        <f t="shared" si="11"/>
        <v>0</v>
      </c>
      <c r="Q152" s="140">
        <v>0</v>
      </c>
      <c r="R152" s="140">
        <f t="shared" si="12"/>
        <v>0</v>
      </c>
      <c r="S152" s="140">
        <v>0</v>
      </c>
      <c r="T152" s="141">
        <f t="shared" si="13"/>
        <v>0</v>
      </c>
      <c r="AR152" s="142" t="s">
        <v>166</v>
      </c>
      <c r="AT152" s="142" t="s">
        <v>240</v>
      </c>
      <c r="AU152" s="142" t="s">
        <v>89</v>
      </c>
      <c r="AY152" s="14" t="s">
        <v>136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4" t="s">
        <v>87</v>
      </c>
      <c r="BK152" s="143">
        <f t="shared" si="19"/>
        <v>0</v>
      </c>
      <c r="BL152" s="14" t="s">
        <v>142</v>
      </c>
      <c r="BM152" s="142" t="s">
        <v>805</v>
      </c>
    </row>
    <row r="153" spans="2:65" s="1" customFormat="1" ht="16.5" customHeight="1">
      <c r="B153" s="29"/>
      <c r="C153" s="152" t="s">
        <v>239</v>
      </c>
      <c r="D153" s="152" t="s">
        <v>240</v>
      </c>
      <c r="E153" s="153" t="s">
        <v>800</v>
      </c>
      <c r="F153" s="154" t="s">
        <v>801</v>
      </c>
      <c r="G153" s="155" t="s">
        <v>184</v>
      </c>
      <c r="H153" s="156">
        <v>3.1</v>
      </c>
      <c r="I153" s="157"/>
      <c r="J153" s="158">
        <f t="shared" si="10"/>
        <v>0</v>
      </c>
      <c r="K153" s="159"/>
      <c r="L153" s="160"/>
      <c r="M153" s="161" t="s">
        <v>1</v>
      </c>
      <c r="N153" s="162" t="s">
        <v>44</v>
      </c>
      <c r="P153" s="140">
        <f t="shared" si="11"/>
        <v>0</v>
      </c>
      <c r="Q153" s="140">
        <v>0</v>
      </c>
      <c r="R153" s="140">
        <f t="shared" si="12"/>
        <v>0</v>
      </c>
      <c r="S153" s="140">
        <v>0</v>
      </c>
      <c r="T153" s="141">
        <f t="shared" si="13"/>
        <v>0</v>
      </c>
      <c r="AR153" s="142" t="s">
        <v>166</v>
      </c>
      <c r="AT153" s="142" t="s">
        <v>240</v>
      </c>
      <c r="AU153" s="142" t="s">
        <v>89</v>
      </c>
      <c r="AY153" s="14" t="s">
        <v>136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4" t="s">
        <v>87</v>
      </c>
      <c r="BK153" s="143">
        <f t="shared" si="19"/>
        <v>0</v>
      </c>
      <c r="BL153" s="14" t="s">
        <v>142</v>
      </c>
      <c r="BM153" s="142" t="s">
        <v>958</v>
      </c>
    </row>
    <row r="154" spans="2:65" s="1" customFormat="1" ht="16.5" customHeight="1">
      <c r="B154" s="29"/>
      <c r="C154" s="152" t="s">
        <v>247</v>
      </c>
      <c r="D154" s="152" t="s">
        <v>240</v>
      </c>
      <c r="E154" s="153" t="s">
        <v>807</v>
      </c>
      <c r="F154" s="154" t="s">
        <v>804</v>
      </c>
      <c r="G154" s="155" t="s">
        <v>169</v>
      </c>
      <c r="H154" s="156">
        <v>31</v>
      </c>
      <c r="I154" s="157"/>
      <c r="J154" s="158">
        <f t="shared" si="10"/>
        <v>0</v>
      </c>
      <c r="K154" s="159"/>
      <c r="L154" s="160"/>
      <c r="M154" s="161" t="s">
        <v>1</v>
      </c>
      <c r="N154" s="162" t="s">
        <v>44</v>
      </c>
      <c r="P154" s="140">
        <f t="shared" si="11"/>
        <v>0</v>
      </c>
      <c r="Q154" s="140">
        <v>0</v>
      </c>
      <c r="R154" s="140">
        <f t="shared" si="12"/>
        <v>0</v>
      </c>
      <c r="S154" s="140">
        <v>0</v>
      </c>
      <c r="T154" s="141">
        <f t="shared" si="13"/>
        <v>0</v>
      </c>
      <c r="AR154" s="142" t="s">
        <v>166</v>
      </c>
      <c r="AT154" s="142" t="s">
        <v>240</v>
      </c>
      <c r="AU154" s="142" t="s">
        <v>89</v>
      </c>
      <c r="AY154" s="14" t="s">
        <v>136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4" t="s">
        <v>87</v>
      </c>
      <c r="BK154" s="143">
        <f t="shared" si="19"/>
        <v>0</v>
      </c>
      <c r="BL154" s="14" t="s">
        <v>142</v>
      </c>
      <c r="BM154" s="142" t="s">
        <v>959</v>
      </c>
    </row>
    <row r="155" spans="2:63" s="11" customFormat="1" ht="22.9" customHeight="1">
      <c r="B155" s="118"/>
      <c r="D155" s="119" t="s">
        <v>78</v>
      </c>
      <c r="E155" s="128" t="s">
        <v>809</v>
      </c>
      <c r="F155" s="128" t="s">
        <v>810</v>
      </c>
      <c r="I155" s="121"/>
      <c r="J155" s="129">
        <f>BK155</f>
        <v>0</v>
      </c>
      <c r="L155" s="118"/>
      <c r="M155" s="123"/>
      <c r="P155" s="124">
        <f>SUM(P156:P172)</f>
        <v>0</v>
      </c>
      <c r="R155" s="124">
        <f>SUM(R156:R172)</f>
        <v>0</v>
      </c>
      <c r="T155" s="125">
        <f>SUM(T156:T172)</f>
        <v>0</v>
      </c>
      <c r="AR155" s="119" t="s">
        <v>87</v>
      </c>
      <c r="AT155" s="126" t="s">
        <v>78</v>
      </c>
      <c r="AU155" s="126" t="s">
        <v>87</v>
      </c>
      <c r="AY155" s="119" t="s">
        <v>136</v>
      </c>
      <c r="BK155" s="127">
        <f>SUM(BK156:BK172)</f>
        <v>0</v>
      </c>
    </row>
    <row r="156" spans="2:65" s="1" customFormat="1" ht="16.5" customHeight="1">
      <c r="B156" s="29"/>
      <c r="C156" s="130" t="s">
        <v>251</v>
      </c>
      <c r="D156" s="130" t="s">
        <v>138</v>
      </c>
      <c r="E156" s="131" t="s">
        <v>811</v>
      </c>
      <c r="F156" s="132" t="s">
        <v>812</v>
      </c>
      <c r="G156" s="133" t="s">
        <v>511</v>
      </c>
      <c r="H156" s="134">
        <v>5</v>
      </c>
      <c r="I156" s="135"/>
      <c r="J156" s="136">
        <f aca="true" t="shared" si="20" ref="J156:J172">ROUND(I156*H156,2)</f>
        <v>0</v>
      </c>
      <c r="K156" s="137"/>
      <c r="L156" s="29"/>
      <c r="M156" s="138" t="s">
        <v>1</v>
      </c>
      <c r="N156" s="139" t="s">
        <v>44</v>
      </c>
      <c r="P156" s="140">
        <f aca="true" t="shared" si="21" ref="P156:P172">O156*H156</f>
        <v>0</v>
      </c>
      <c r="Q156" s="140">
        <v>0</v>
      </c>
      <c r="R156" s="140">
        <f aca="true" t="shared" si="22" ref="R156:R172">Q156*H156</f>
        <v>0</v>
      </c>
      <c r="S156" s="140">
        <v>0</v>
      </c>
      <c r="T156" s="141">
        <f aca="true" t="shared" si="23" ref="T156:T172">S156*H156</f>
        <v>0</v>
      </c>
      <c r="AR156" s="142" t="s">
        <v>142</v>
      </c>
      <c r="AT156" s="142" t="s">
        <v>138</v>
      </c>
      <c r="AU156" s="142" t="s">
        <v>89</v>
      </c>
      <c r="AY156" s="14" t="s">
        <v>136</v>
      </c>
      <c r="BE156" s="143">
        <f aca="true" t="shared" si="24" ref="BE156:BE172">IF(N156="základní",J156,0)</f>
        <v>0</v>
      </c>
      <c r="BF156" s="143">
        <f aca="true" t="shared" si="25" ref="BF156:BF172">IF(N156="snížená",J156,0)</f>
        <v>0</v>
      </c>
      <c r="BG156" s="143">
        <f aca="true" t="shared" si="26" ref="BG156:BG172">IF(N156="zákl. přenesená",J156,0)</f>
        <v>0</v>
      </c>
      <c r="BH156" s="143">
        <f aca="true" t="shared" si="27" ref="BH156:BH172">IF(N156="sníž. přenesená",J156,0)</f>
        <v>0</v>
      </c>
      <c r="BI156" s="143">
        <f aca="true" t="shared" si="28" ref="BI156:BI172">IF(N156="nulová",J156,0)</f>
        <v>0</v>
      </c>
      <c r="BJ156" s="14" t="s">
        <v>87</v>
      </c>
      <c r="BK156" s="143">
        <f aca="true" t="shared" si="29" ref="BK156:BK172">ROUND(I156*H156,2)</f>
        <v>0</v>
      </c>
      <c r="BL156" s="14" t="s">
        <v>142</v>
      </c>
      <c r="BM156" s="142" t="s">
        <v>960</v>
      </c>
    </row>
    <row r="157" spans="2:65" s="1" customFormat="1" ht="16.5" customHeight="1">
      <c r="B157" s="29"/>
      <c r="C157" s="130" t="s">
        <v>256</v>
      </c>
      <c r="D157" s="130" t="s">
        <v>138</v>
      </c>
      <c r="E157" s="131" t="s">
        <v>811</v>
      </c>
      <c r="F157" s="132" t="s">
        <v>812</v>
      </c>
      <c r="G157" s="133" t="s">
        <v>511</v>
      </c>
      <c r="H157" s="134">
        <v>2</v>
      </c>
      <c r="I157" s="135"/>
      <c r="J157" s="136">
        <f t="shared" si="20"/>
        <v>0</v>
      </c>
      <c r="K157" s="137"/>
      <c r="L157" s="29"/>
      <c r="M157" s="138" t="s">
        <v>1</v>
      </c>
      <c r="N157" s="139" t="s">
        <v>44</v>
      </c>
      <c r="P157" s="140">
        <f t="shared" si="21"/>
        <v>0</v>
      </c>
      <c r="Q157" s="140">
        <v>0</v>
      </c>
      <c r="R157" s="140">
        <f t="shared" si="22"/>
        <v>0</v>
      </c>
      <c r="S157" s="140">
        <v>0</v>
      </c>
      <c r="T157" s="141">
        <f t="shared" si="23"/>
        <v>0</v>
      </c>
      <c r="AR157" s="142" t="s">
        <v>142</v>
      </c>
      <c r="AT157" s="142" t="s">
        <v>138</v>
      </c>
      <c r="AU157" s="142" t="s">
        <v>89</v>
      </c>
      <c r="AY157" s="14" t="s">
        <v>136</v>
      </c>
      <c r="BE157" s="143">
        <f t="shared" si="24"/>
        <v>0</v>
      </c>
      <c r="BF157" s="143">
        <f t="shared" si="25"/>
        <v>0</v>
      </c>
      <c r="BG157" s="143">
        <f t="shared" si="26"/>
        <v>0</v>
      </c>
      <c r="BH157" s="143">
        <f t="shared" si="27"/>
        <v>0</v>
      </c>
      <c r="BI157" s="143">
        <f t="shared" si="28"/>
        <v>0</v>
      </c>
      <c r="BJ157" s="14" t="s">
        <v>87</v>
      </c>
      <c r="BK157" s="143">
        <f t="shared" si="29"/>
        <v>0</v>
      </c>
      <c r="BL157" s="14" t="s">
        <v>142</v>
      </c>
      <c r="BM157" s="142" t="s">
        <v>961</v>
      </c>
    </row>
    <row r="158" spans="2:65" s="1" customFormat="1" ht="16.5" customHeight="1">
      <c r="B158" s="29"/>
      <c r="C158" s="130" t="s">
        <v>261</v>
      </c>
      <c r="D158" s="130" t="s">
        <v>138</v>
      </c>
      <c r="E158" s="131" t="s">
        <v>814</v>
      </c>
      <c r="F158" s="132" t="s">
        <v>815</v>
      </c>
      <c r="G158" s="133" t="s">
        <v>511</v>
      </c>
      <c r="H158" s="134">
        <v>7</v>
      </c>
      <c r="I158" s="135"/>
      <c r="J158" s="136">
        <f t="shared" si="20"/>
        <v>0</v>
      </c>
      <c r="K158" s="137"/>
      <c r="L158" s="29"/>
      <c r="M158" s="138" t="s">
        <v>1</v>
      </c>
      <c r="N158" s="139" t="s">
        <v>44</v>
      </c>
      <c r="P158" s="140">
        <f t="shared" si="21"/>
        <v>0</v>
      </c>
      <c r="Q158" s="140">
        <v>0</v>
      </c>
      <c r="R158" s="140">
        <f t="shared" si="22"/>
        <v>0</v>
      </c>
      <c r="S158" s="140">
        <v>0</v>
      </c>
      <c r="T158" s="141">
        <f t="shared" si="23"/>
        <v>0</v>
      </c>
      <c r="AR158" s="142" t="s">
        <v>142</v>
      </c>
      <c r="AT158" s="142" t="s">
        <v>138</v>
      </c>
      <c r="AU158" s="142" t="s">
        <v>89</v>
      </c>
      <c r="AY158" s="14" t="s">
        <v>136</v>
      </c>
      <c r="BE158" s="143">
        <f t="shared" si="24"/>
        <v>0</v>
      </c>
      <c r="BF158" s="143">
        <f t="shared" si="25"/>
        <v>0</v>
      </c>
      <c r="BG158" s="143">
        <f t="shared" si="26"/>
        <v>0</v>
      </c>
      <c r="BH158" s="143">
        <f t="shared" si="27"/>
        <v>0</v>
      </c>
      <c r="BI158" s="143">
        <f t="shared" si="28"/>
        <v>0</v>
      </c>
      <c r="BJ158" s="14" t="s">
        <v>87</v>
      </c>
      <c r="BK158" s="143">
        <f t="shared" si="29"/>
        <v>0</v>
      </c>
      <c r="BL158" s="14" t="s">
        <v>142</v>
      </c>
      <c r="BM158" s="142" t="s">
        <v>816</v>
      </c>
    </row>
    <row r="159" spans="2:65" s="1" customFormat="1" ht="16.5" customHeight="1">
      <c r="B159" s="29"/>
      <c r="C159" s="130" t="s">
        <v>265</v>
      </c>
      <c r="D159" s="130" t="s">
        <v>138</v>
      </c>
      <c r="E159" s="131" t="s">
        <v>820</v>
      </c>
      <c r="F159" s="132" t="s">
        <v>821</v>
      </c>
      <c r="G159" s="133" t="s">
        <v>511</v>
      </c>
      <c r="H159" s="134">
        <v>2</v>
      </c>
      <c r="I159" s="135"/>
      <c r="J159" s="136">
        <f t="shared" si="20"/>
        <v>0</v>
      </c>
      <c r="K159" s="137"/>
      <c r="L159" s="29"/>
      <c r="M159" s="138" t="s">
        <v>1</v>
      </c>
      <c r="N159" s="139" t="s">
        <v>44</v>
      </c>
      <c r="P159" s="140">
        <f t="shared" si="21"/>
        <v>0</v>
      </c>
      <c r="Q159" s="140">
        <v>0</v>
      </c>
      <c r="R159" s="140">
        <f t="shared" si="22"/>
        <v>0</v>
      </c>
      <c r="S159" s="140">
        <v>0</v>
      </c>
      <c r="T159" s="141">
        <f t="shared" si="23"/>
        <v>0</v>
      </c>
      <c r="AR159" s="142" t="s">
        <v>142</v>
      </c>
      <c r="AT159" s="142" t="s">
        <v>138</v>
      </c>
      <c r="AU159" s="142" t="s">
        <v>89</v>
      </c>
      <c r="AY159" s="14" t="s">
        <v>136</v>
      </c>
      <c r="BE159" s="143">
        <f t="shared" si="24"/>
        <v>0</v>
      </c>
      <c r="BF159" s="143">
        <f t="shared" si="25"/>
        <v>0</v>
      </c>
      <c r="BG159" s="143">
        <f t="shared" si="26"/>
        <v>0</v>
      </c>
      <c r="BH159" s="143">
        <f t="shared" si="27"/>
        <v>0</v>
      </c>
      <c r="BI159" s="143">
        <f t="shared" si="28"/>
        <v>0</v>
      </c>
      <c r="BJ159" s="14" t="s">
        <v>87</v>
      </c>
      <c r="BK159" s="143">
        <f t="shared" si="29"/>
        <v>0</v>
      </c>
      <c r="BL159" s="14" t="s">
        <v>142</v>
      </c>
      <c r="BM159" s="142" t="s">
        <v>822</v>
      </c>
    </row>
    <row r="160" spans="2:65" s="1" customFormat="1" ht="16.5" customHeight="1">
      <c r="B160" s="29"/>
      <c r="C160" s="130" t="s">
        <v>270</v>
      </c>
      <c r="D160" s="130" t="s">
        <v>138</v>
      </c>
      <c r="E160" s="131" t="s">
        <v>823</v>
      </c>
      <c r="F160" s="132" t="s">
        <v>824</v>
      </c>
      <c r="G160" s="133" t="s">
        <v>511</v>
      </c>
      <c r="H160" s="134">
        <v>9</v>
      </c>
      <c r="I160" s="135"/>
      <c r="J160" s="136">
        <f t="shared" si="20"/>
        <v>0</v>
      </c>
      <c r="K160" s="137"/>
      <c r="L160" s="29"/>
      <c r="M160" s="138" t="s">
        <v>1</v>
      </c>
      <c r="N160" s="139" t="s">
        <v>44</v>
      </c>
      <c r="P160" s="140">
        <f t="shared" si="21"/>
        <v>0</v>
      </c>
      <c r="Q160" s="140">
        <v>0</v>
      </c>
      <c r="R160" s="140">
        <f t="shared" si="22"/>
        <v>0</v>
      </c>
      <c r="S160" s="140">
        <v>0</v>
      </c>
      <c r="T160" s="141">
        <f t="shared" si="23"/>
        <v>0</v>
      </c>
      <c r="AR160" s="142" t="s">
        <v>142</v>
      </c>
      <c r="AT160" s="142" t="s">
        <v>138</v>
      </c>
      <c r="AU160" s="142" t="s">
        <v>89</v>
      </c>
      <c r="AY160" s="14" t="s">
        <v>136</v>
      </c>
      <c r="BE160" s="143">
        <f t="shared" si="24"/>
        <v>0</v>
      </c>
      <c r="BF160" s="143">
        <f t="shared" si="25"/>
        <v>0</v>
      </c>
      <c r="BG160" s="143">
        <f t="shared" si="26"/>
        <v>0</v>
      </c>
      <c r="BH160" s="143">
        <f t="shared" si="27"/>
        <v>0</v>
      </c>
      <c r="BI160" s="143">
        <f t="shared" si="28"/>
        <v>0</v>
      </c>
      <c r="BJ160" s="14" t="s">
        <v>87</v>
      </c>
      <c r="BK160" s="143">
        <f t="shared" si="29"/>
        <v>0</v>
      </c>
      <c r="BL160" s="14" t="s">
        <v>142</v>
      </c>
      <c r="BM160" s="142" t="s">
        <v>825</v>
      </c>
    </row>
    <row r="161" spans="2:65" s="1" customFormat="1" ht="16.5" customHeight="1">
      <c r="B161" s="29"/>
      <c r="C161" s="130" t="s">
        <v>275</v>
      </c>
      <c r="D161" s="130" t="s">
        <v>138</v>
      </c>
      <c r="E161" s="131" t="s">
        <v>826</v>
      </c>
      <c r="F161" s="132" t="s">
        <v>827</v>
      </c>
      <c r="G161" s="133" t="s">
        <v>511</v>
      </c>
      <c r="H161" s="134">
        <v>64</v>
      </c>
      <c r="I161" s="135"/>
      <c r="J161" s="136">
        <f t="shared" si="20"/>
        <v>0</v>
      </c>
      <c r="K161" s="137"/>
      <c r="L161" s="29"/>
      <c r="M161" s="138" t="s">
        <v>1</v>
      </c>
      <c r="N161" s="139" t="s">
        <v>44</v>
      </c>
      <c r="P161" s="140">
        <f t="shared" si="21"/>
        <v>0</v>
      </c>
      <c r="Q161" s="140">
        <v>0</v>
      </c>
      <c r="R161" s="140">
        <f t="shared" si="22"/>
        <v>0</v>
      </c>
      <c r="S161" s="140">
        <v>0</v>
      </c>
      <c r="T161" s="141">
        <f t="shared" si="23"/>
        <v>0</v>
      </c>
      <c r="AR161" s="142" t="s">
        <v>142</v>
      </c>
      <c r="AT161" s="142" t="s">
        <v>138</v>
      </c>
      <c r="AU161" s="142" t="s">
        <v>89</v>
      </c>
      <c r="AY161" s="14" t="s">
        <v>136</v>
      </c>
      <c r="BE161" s="143">
        <f t="shared" si="24"/>
        <v>0</v>
      </c>
      <c r="BF161" s="143">
        <f t="shared" si="25"/>
        <v>0</v>
      </c>
      <c r="BG161" s="143">
        <f t="shared" si="26"/>
        <v>0</v>
      </c>
      <c r="BH161" s="143">
        <f t="shared" si="27"/>
        <v>0</v>
      </c>
      <c r="BI161" s="143">
        <f t="shared" si="28"/>
        <v>0</v>
      </c>
      <c r="BJ161" s="14" t="s">
        <v>87</v>
      </c>
      <c r="BK161" s="143">
        <f t="shared" si="29"/>
        <v>0</v>
      </c>
      <c r="BL161" s="14" t="s">
        <v>142</v>
      </c>
      <c r="BM161" s="142" t="s">
        <v>828</v>
      </c>
    </row>
    <row r="162" spans="2:65" s="1" customFormat="1" ht="16.5" customHeight="1">
      <c r="B162" s="29"/>
      <c r="C162" s="130" t="s">
        <v>282</v>
      </c>
      <c r="D162" s="130" t="s">
        <v>138</v>
      </c>
      <c r="E162" s="131" t="s">
        <v>826</v>
      </c>
      <c r="F162" s="132" t="s">
        <v>827</v>
      </c>
      <c r="G162" s="133" t="s">
        <v>511</v>
      </c>
      <c r="H162" s="134">
        <v>24</v>
      </c>
      <c r="I162" s="135"/>
      <c r="J162" s="136">
        <f t="shared" si="20"/>
        <v>0</v>
      </c>
      <c r="K162" s="137"/>
      <c r="L162" s="29"/>
      <c r="M162" s="138" t="s">
        <v>1</v>
      </c>
      <c r="N162" s="139" t="s">
        <v>44</v>
      </c>
      <c r="P162" s="140">
        <f t="shared" si="21"/>
        <v>0</v>
      </c>
      <c r="Q162" s="140">
        <v>0</v>
      </c>
      <c r="R162" s="140">
        <f t="shared" si="22"/>
        <v>0</v>
      </c>
      <c r="S162" s="140">
        <v>0</v>
      </c>
      <c r="T162" s="141">
        <f t="shared" si="23"/>
        <v>0</v>
      </c>
      <c r="AR162" s="142" t="s">
        <v>142</v>
      </c>
      <c r="AT162" s="142" t="s">
        <v>138</v>
      </c>
      <c r="AU162" s="142" t="s">
        <v>89</v>
      </c>
      <c r="AY162" s="14" t="s">
        <v>136</v>
      </c>
      <c r="BE162" s="143">
        <f t="shared" si="24"/>
        <v>0</v>
      </c>
      <c r="BF162" s="143">
        <f t="shared" si="25"/>
        <v>0</v>
      </c>
      <c r="BG162" s="143">
        <f t="shared" si="26"/>
        <v>0</v>
      </c>
      <c r="BH162" s="143">
        <f t="shared" si="27"/>
        <v>0</v>
      </c>
      <c r="BI162" s="143">
        <f t="shared" si="28"/>
        <v>0</v>
      </c>
      <c r="BJ162" s="14" t="s">
        <v>87</v>
      </c>
      <c r="BK162" s="143">
        <f t="shared" si="29"/>
        <v>0</v>
      </c>
      <c r="BL162" s="14" t="s">
        <v>142</v>
      </c>
      <c r="BM162" s="142" t="s">
        <v>829</v>
      </c>
    </row>
    <row r="163" spans="2:65" s="1" customFormat="1" ht="21.75" customHeight="1">
      <c r="B163" s="29"/>
      <c r="C163" s="130" t="s">
        <v>288</v>
      </c>
      <c r="D163" s="130" t="s">
        <v>138</v>
      </c>
      <c r="E163" s="131" t="s">
        <v>833</v>
      </c>
      <c r="F163" s="132" t="s">
        <v>834</v>
      </c>
      <c r="G163" s="133" t="s">
        <v>169</v>
      </c>
      <c r="H163" s="134">
        <v>265</v>
      </c>
      <c r="I163" s="135"/>
      <c r="J163" s="136">
        <f t="shared" si="20"/>
        <v>0</v>
      </c>
      <c r="K163" s="137"/>
      <c r="L163" s="29"/>
      <c r="M163" s="138" t="s">
        <v>1</v>
      </c>
      <c r="N163" s="139" t="s">
        <v>44</v>
      </c>
      <c r="P163" s="140">
        <f t="shared" si="21"/>
        <v>0</v>
      </c>
      <c r="Q163" s="140">
        <v>0</v>
      </c>
      <c r="R163" s="140">
        <f t="shared" si="22"/>
        <v>0</v>
      </c>
      <c r="S163" s="140">
        <v>0</v>
      </c>
      <c r="T163" s="141">
        <f t="shared" si="23"/>
        <v>0</v>
      </c>
      <c r="AR163" s="142" t="s">
        <v>142</v>
      </c>
      <c r="AT163" s="142" t="s">
        <v>138</v>
      </c>
      <c r="AU163" s="142" t="s">
        <v>89</v>
      </c>
      <c r="AY163" s="14" t="s">
        <v>136</v>
      </c>
      <c r="BE163" s="143">
        <f t="shared" si="24"/>
        <v>0</v>
      </c>
      <c r="BF163" s="143">
        <f t="shared" si="25"/>
        <v>0</v>
      </c>
      <c r="BG163" s="143">
        <f t="shared" si="26"/>
        <v>0</v>
      </c>
      <c r="BH163" s="143">
        <f t="shared" si="27"/>
        <v>0</v>
      </c>
      <c r="BI163" s="143">
        <f t="shared" si="28"/>
        <v>0</v>
      </c>
      <c r="BJ163" s="14" t="s">
        <v>87</v>
      </c>
      <c r="BK163" s="143">
        <f t="shared" si="29"/>
        <v>0</v>
      </c>
      <c r="BL163" s="14" t="s">
        <v>142</v>
      </c>
      <c r="BM163" s="142" t="s">
        <v>835</v>
      </c>
    </row>
    <row r="164" spans="2:65" s="1" customFormat="1" ht="16.5" customHeight="1">
      <c r="B164" s="29"/>
      <c r="C164" s="130" t="s">
        <v>294</v>
      </c>
      <c r="D164" s="130" t="s">
        <v>138</v>
      </c>
      <c r="E164" s="131" t="s">
        <v>836</v>
      </c>
      <c r="F164" s="132" t="s">
        <v>837</v>
      </c>
      <c r="G164" s="133" t="s">
        <v>169</v>
      </c>
      <c r="H164" s="134">
        <v>90</v>
      </c>
      <c r="I164" s="135"/>
      <c r="J164" s="136">
        <f t="shared" si="20"/>
        <v>0</v>
      </c>
      <c r="K164" s="137"/>
      <c r="L164" s="29"/>
      <c r="M164" s="138" t="s">
        <v>1</v>
      </c>
      <c r="N164" s="139" t="s">
        <v>44</v>
      </c>
      <c r="P164" s="140">
        <f t="shared" si="21"/>
        <v>0</v>
      </c>
      <c r="Q164" s="140">
        <v>0</v>
      </c>
      <c r="R164" s="140">
        <f t="shared" si="22"/>
        <v>0</v>
      </c>
      <c r="S164" s="140">
        <v>0</v>
      </c>
      <c r="T164" s="141">
        <f t="shared" si="23"/>
        <v>0</v>
      </c>
      <c r="AR164" s="142" t="s">
        <v>142</v>
      </c>
      <c r="AT164" s="142" t="s">
        <v>138</v>
      </c>
      <c r="AU164" s="142" t="s">
        <v>89</v>
      </c>
      <c r="AY164" s="14" t="s">
        <v>136</v>
      </c>
      <c r="BE164" s="143">
        <f t="shared" si="24"/>
        <v>0</v>
      </c>
      <c r="BF164" s="143">
        <f t="shared" si="25"/>
        <v>0</v>
      </c>
      <c r="BG164" s="143">
        <f t="shared" si="26"/>
        <v>0</v>
      </c>
      <c r="BH164" s="143">
        <f t="shared" si="27"/>
        <v>0</v>
      </c>
      <c r="BI164" s="143">
        <f t="shared" si="28"/>
        <v>0</v>
      </c>
      <c r="BJ164" s="14" t="s">
        <v>87</v>
      </c>
      <c r="BK164" s="143">
        <f t="shared" si="29"/>
        <v>0</v>
      </c>
      <c r="BL164" s="14" t="s">
        <v>142</v>
      </c>
      <c r="BM164" s="142" t="s">
        <v>962</v>
      </c>
    </row>
    <row r="165" spans="2:65" s="1" customFormat="1" ht="16.5" customHeight="1">
      <c r="B165" s="29"/>
      <c r="C165" s="130" t="s">
        <v>298</v>
      </c>
      <c r="D165" s="130" t="s">
        <v>138</v>
      </c>
      <c r="E165" s="131" t="s">
        <v>836</v>
      </c>
      <c r="F165" s="132" t="s">
        <v>837</v>
      </c>
      <c r="G165" s="133" t="s">
        <v>169</v>
      </c>
      <c r="H165" s="134">
        <v>70</v>
      </c>
      <c r="I165" s="135"/>
      <c r="J165" s="136">
        <f t="shared" si="20"/>
        <v>0</v>
      </c>
      <c r="K165" s="137"/>
      <c r="L165" s="29"/>
      <c r="M165" s="138" t="s">
        <v>1</v>
      </c>
      <c r="N165" s="139" t="s">
        <v>44</v>
      </c>
      <c r="P165" s="140">
        <f t="shared" si="21"/>
        <v>0</v>
      </c>
      <c r="Q165" s="140">
        <v>0</v>
      </c>
      <c r="R165" s="140">
        <f t="shared" si="22"/>
        <v>0</v>
      </c>
      <c r="S165" s="140">
        <v>0</v>
      </c>
      <c r="T165" s="141">
        <f t="shared" si="23"/>
        <v>0</v>
      </c>
      <c r="AR165" s="142" t="s">
        <v>142</v>
      </c>
      <c r="AT165" s="142" t="s">
        <v>138</v>
      </c>
      <c r="AU165" s="142" t="s">
        <v>89</v>
      </c>
      <c r="AY165" s="14" t="s">
        <v>136</v>
      </c>
      <c r="BE165" s="143">
        <f t="shared" si="24"/>
        <v>0</v>
      </c>
      <c r="BF165" s="143">
        <f t="shared" si="25"/>
        <v>0</v>
      </c>
      <c r="BG165" s="143">
        <f t="shared" si="26"/>
        <v>0</v>
      </c>
      <c r="BH165" s="143">
        <f t="shared" si="27"/>
        <v>0</v>
      </c>
      <c r="BI165" s="143">
        <f t="shared" si="28"/>
        <v>0</v>
      </c>
      <c r="BJ165" s="14" t="s">
        <v>87</v>
      </c>
      <c r="BK165" s="143">
        <f t="shared" si="29"/>
        <v>0</v>
      </c>
      <c r="BL165" s="14" t="s">
        <v>142</v>
      </c>
      <c r="BM165" s="142" t="s">
        <v>838</v>
      </c>
    </row>
    <row r="166" spans="2:65" s="1" customFormat="1" ht="16.5" customHeight="1">
      <c r="B166" s="29"/>
      <c r="C166" s="130" t="s">
        <v>302</v>
      </c>
      <c r="D166" s="130" t="s">
        <v>138</v>
      </c>
      <c r="E166" s="131" t="s">
        <v>839</v>
      </c>
      <c r="F166" s="132" t="s">
        <v>840</v>
      </c>
      <c r="G166" s="133" t="s">
        <v>169</v>
      </c>
      <c r="H166" s="134">
        <v>500</v>
      </c>
      <c r="I166" s="135"/>
      <c r="J166" s="136">
        <f t="shared" si="20"/>
        <v>0</v>
      </c>
      <c r="K166" s="137"/>
      <c r="L166" s="29"/>
      <c r="M166" s="138" t="s">
        <v>1</v>
      </c>
      <c r="N166" s="139" t="s">
        <v>44</v>
      </c>
      <c r="P166" s="140">
        <f t="shared" si="21"/>
        <v>0</v>
      </c>
      <c r="Q166" s="140">
        <v>0</v>
      </c>
      <c r="R166" s="140">
        <f t="shared" si="22"/>
        <v>0</v>
      </c>
      <c r="S166" s="140">
        <v>0</v>
      </c>
      <c r="T166" s="141">
        <f t="shared" si="23"/>
        <v>0</v>
      </c>
      <c r="AR166" s="142" t="s">
        <v>142</v>
      </c>
      <c r="AT166" s="142" t="s">
        <v>138</v>
      </c>
      <c r="AU166" s="142" t="s">
        <v>89</v>
      </c>
      <c r="AY166" s="14" t="s">
        <v>136</v>
      </c>
      <c r="BE166" s="143">
        <f t="shared" si="24"/>
        <v>0</v>
      </c>
      <c r="BF166" s="143">
        <f t="shared" si="25"/>
        <v>0</v>
      </c>
      <c r="BG166" s="143">
        <f t="shared" si="26"/>
        <v>0</v>
      </c>
      <c r="BH166" s="143">
        <f t="shared" si="27"/>
        <v>0</v>
      </c>
      <c r="BI166" s="143">
        <f t="shared" si="28"/>
        <v>0</v>
      </c>
      <c r="BJ166" s="14" t="s">
        <v>87</v>
      </c>
      <c r="BK166" s="143">
        <f t="shared" si="29"/>
        <v>0</v>
      </c>
      <c r="BL166" s="14" t="s">
        <v>142</v>
      </c>
      <c r="BM166" s="142" t="s">
        <v>841</v>
      </c>
    </row>
    <row r="167" spans="2:65" s="1" customFormat="1" ht="16.5" customHeight="1">
      <c r="B167" s="29"/>
      <c r="C167" s="130" t="s">
        <v>306</v>
      </c>
      <c r="D167" s="130" t="s">
        <v>138</v>
      </c>
      <c r="E167" s="131" t="s">
        <v>839</v>
      </c>
      <c r="F167" s="132" t="s">
        <v>840</v>
      </c>
      <c r="G167" s="133" t="s">
        <v>169</v>
      </c>
      <c r="H167" s="134">
        <v>265</v>
      </c>
      <c r="I167" s="135"/>
      <c r="J167" s="136">
        <f t="shared" si="20"/>
        <v>0</v>
      </c>
      <c r="K167" s="137"/>
      <c r="L167" s="29"/>
      <c r="M167" s="138" t="s">
        <v>1</v>
      </c>
      <c r="N167" s="139" t="s">
        <v>44</v>
      </c>
      <c r="P167" s="140">
        <f t="shared" si="21"/>
        <v>0</v>
      </c>
      <c r="Q167" s="140">
        <v>0</v>
      </c>
      <c r="R167" s="140">
        <f t="shared" si="22"/>
        <v>0</v>
      </c>
      <c r="S167" s="140">
        <v>0</v>
      </c>
      <c r="T167" s="141">
        <f t="shared" si="23"/>
        <v>0</v>
      </c>
      <c r="AR167" s="142" t="s">
        <v>142</v>
      </c>
      <c r="AT167" s="142" t="s">
        <v>138</v>
      </c>
      <c r="AU167" s="142" t="s">
        <v>89</v>
      </c>
      <c r="AY167" s="14" t="s">
        <v>136</v>
      </c>
      <c r="BE167" s="143">
        <f t="shared" si="24"/>
        <v>0</v>
      </c>
      <c r="BF167" s="143">
        <f t="shared" si="25"/>
        <v>0</v>
      </c>
      <c r="BG167" s="143">
        <f t="shared" si="26"/>
        <v>0</v>
      </c>
      <c r="BH167" s="143">
        <f t="shared" si="27"/>
        <v>0</v>
      </c>
      <c r="BI167" s="143">
        <f t="shared" si="28"/>
        <v>0</v>
      </c>
      <c r="BJ167" s="14" t="s">
        <v>87</v>
      </c>
      <c r="BK167" s="143">
        <f t="shared" si="29"/>
        <v>0</v>
      </c>
      <c r="BL167" s="14" t="s">
        <v>142</v>
      </c>
      <c r="BM167" s="142" t="s">
        <v>963</v>
      </c>
    </row>
    <row r="168" spans="2:65" s="1" customFormat="1" ht="16.5" customHeight="1">
      <c r="B168" s="29"/>
      <c r="C168" s="130" t="s">
        <v>311</v>
      </c>
      <c r="D168" s="130" t="s">
        <v>138</v>
      </c>
      <c r="E168" s="131" t="s">
        <v>842</v>
      </c>
      <c r="F168" s="132" t="s">
        <v>843</v>
      </c>
      <c r="G168" s="133" t="s">
        <v>169</v>
      </c>
      <c r="H168" s="134">
        <v>35</v>
      </c>
      <c r="I168" s="135"/>
      <c r="J168" s="136">
        <f t="shared" si="20"/>
        <v>0</v>
      </c>
      <c r="K168" s="137"/>
      <c r="L168" s="29"/>
      <c r="M168" s="138" t="s">
        <v>1</v>
      </c>
      <c r="N168" s="139" t="s">
        <v>44</v>
      </c>
      <c r="P168" s="140">
        <f t="shared" si="21"/>
        <v>0</v>
      </c>
      <c r="Q168" s="140">
        <v>0</v>
      </c>
      <c r="R168" s="140">
        <f t="shared" si="22"/>
        <v>0</v>
      </c>
      <c r="S168" s="140">
        <v>0</v>
      </c>
      <c r="T168" s="141">
        <f t="shared" si="23"/>
        <v>0</v>
      </c>
      <c r="AR168" s="142" t="s">
        <v>142</v>
      </c>
      <c r="AT168" s="142" t="s">
        <v>138</v>
      </c>
      <c r="AU168" s="142" t="s">
        <v>89</v>
      </c>
      <c r="AY168" s="14" t="s">
        <v>136</v>
      </c>
      <c r="BE168" s="143">
        <f t="shared" si="24"/>
        <v>0</v>
      </c>
      <c r="BF168" s="143">
        <f t="shared" si="25"/>
        <v>0</v>
      </c>
      <c r="BG168" s="143">
        <f t="shared" si="26"/>
        <v>0</v>
      </c>
      <c r="BH168" s="143">
        <f t="shared" si="27"/>
        <v>0</v>
      </c>
      <c r="BI168" s="143">
        <f t="shared" si="28"/>
        <v>0</v>
      </c>
      <c r="BJ168" s="14" t="s">
        <v>87</v>
      </c>
      <c r="BK168" s="143">
        <f t="shared" si="29"/>
        <v>0</v>
      </c>
      <c r="BL168" s="14" t="s">
        <v>142</v>
      </c>
      <c r="BM168" s="142" t="s">
        <v>844</v>
      </c>
    </row>
    <row r="169" spans="2:65" s="1" customFormat="1" ht="21.75" customHeight="1">
      <c r="B169" s="29"/>
      <c r="C169" s="130" t="s">
        <v>315</v>
      </c>
      <c r="D169" s="130" t="s">
        <v>138</v>
      </c>
      <c r="E169" s="131" t="s">
        <v>845</v>
      </c>
      <c r="F169" s="132" t="s">
        <v>846</v>
      </c>
      <c r="G169" s="133" t="s">
        <v>169</v>
      </c>
      <c r="H169" s="134">
        <v>220</v>
      </c>
      <c r="I169" s="135"/>
      <c r="J169" s="136">
        <f t="shared" si="20"/>
        <v>0</v>
      </c>
      <c r="K169" s="137"/>
      <c r="L169" s="29"/>
      <c r="M169" s="138" t="s">
        <v>1</v>
      </c>
      <c r="N169" s="139" t="s">
        <v>44</v>
      </c>
      <c r="P169" s="140">
        <f t="shared" si="21"/>
        <v>0</v>
      </c>
      <c r="Q169" s="140">
        <v>0</v>
      </c>
      <c r="R169" s="140">
        <f t="shared" si="22"/>
        <v>0</v>
      </c>
      <c r="S169" s="140">
        <v>0</v>
      </c>
      <c r="T169" s="141">
        <f t="shared" si="23"/>
        <v>0</v>
      </c>
      <c r="AR169" s="142" t="s">
        <v>142</v>
      </c>
      <c r="AT169" s="142" t="s">
        <v>138</v>
      </c>
      <c r="AU169" s="142" t="s">
        <v>89</v>
      </c>
      <c r="AY169" s="14" t="s">
        <v>136</v>
      </c>
      <c r="BE169" s="143">
        <f t="shared" si="24"/>
        <v>0</v>
      </c>
      <c r="BF169" s="143">
        <f t="shared" si="25"/>
        <v>0</v>
      </c>
      <c r="BG169" s="143">
        <f t="shared" si="26"/>
        <v>0</v>
      </c>
      <c r="BH169" s="143">
        <f t="shared" si="27"/>
        <v>0</v>
      </c>
      <c r="BI169" s="143">
        <f t="shared" si="28"/>
        <v>0</v>
      </c>
      <c r="BJ169" s="14" t="s">
        <v>87</v>
      </c>
      <c r="BK169" s="143">
        <f t="shared" si="29"/>
        <v>0</v>
      </c>
      <c r="BL169" s="14" t="s">
        <v>142</v>
      </c>
      <c r="BM169" s="142" t="s">
        <v>847</v>
      </c>
    </row>
    <row r="170" spans="2:65" s="1" customFormat="1" ht="16.5" customHeight="1">
      <c r="B170" s="29"/>
      <c r="C170" s="130" t="s">
        <v>320</v>
      </c>
      <c r="D170" s="130" t="s">
        <v>138</v>
      </c>
      <c r="E170" s="131" t="s">
        <v>848</v>
      </c>
      <c r="F170" s="132" t="s">
        <v>849</v>
      </c>
      <c r="G170" s="133" t="s">
        <v>511</v>
      </c>
      <c r="H170" s="134">
        <v>16</v>
      </c>
      <c r="I170" s="135"/>
      <c r="J170" s="136">
        <f t="shared" si="20"/>
        <v>0</v>
      </c>
      <c r="K170" s="137"/>
      <c r="L170" s="29"/>
      <c r="M170" s="138" t="s">
        <v>1</v>
      </c>
      <c r="N170" s="139" t="s">
        <v>44</v>
      </c>
      <c r="P170" s="140">
        <f t="shared" si="21"/>
        <v>0</v>
      </c>
      <c r="Q170" s="140">
        <v>0</v>
      </c>
      <c r="R170" s="140">
        <f t="shared" si="22"/>
        <v>0</v>
      </c>
      <c r="S170" s="140">
        <v>0</v>
      </c>
      <c r="T170" s="141">
        <f t="shared" si="23"/>
        <v>0</v>
      </c>
      <c r="AR170" s="142" t="s">
        <v>142</v>
      </c>
      <c r="AT170" s="142" t="s">
        <v>138</v>
      </c>
      <c r="AU170" s="142" t="s">
        <v>89</v>
      </c>
      <c r="AY170" s="14" t="s">
        <v>136</v>
      </c>
      <c r="BE170" s="143">
        <f t="shared" si="24"/>
        <v>0</v>
      </c>
      <c r="BF170" s="143">
        <f t="shared" si="25"/>
        <v>0</v>
      </c>
      <c r="BG170" s="143">
        <f t="shared" si="26"/>
        <v>0</v>
      </c>
      <c r="BH170" s="143">
        <f t="shared" si="27"/>
        <v>0</v>
      </c>
      <c r="BI170" s="143">
        <f t="shared" si="28"/>
        <v>0</v>
      </c>
      <c r="BJ170" s="14" t="s">
        <v>87</v>
      </c>
      <c r="BK170" s="143">
        <f t="shared" si="29"/>
        <v>0</v>
      </c>
      <c r="BL170" s="14" t="s">
        <v>142</v>
      </c>
      <c r="BM170" s="142" t="s">
        <v>850</v>
      </c>
    </row>
    <row r="171" spans="2:65" s="1" customFormat="1" ht="16.5" customHeight="1">
      <c r="B171" s="29"/>
      <c r="C171" s="130" t="s">
        <v>324</v>
      </c>
      <c r="D171" s="130" t="s">
        <v>138</v>
      </c>
      <c r="E171" s="131" t="s">
        <v>851</v>
      </c>
      <c r="F171" s="132" t="s">
        <v>849</v>
      </c>
      <c r="G171" s="133" t="s">
        <v>511</v>
      </c>
      <c r="H171" s="134">
        <v>7</v>
      </c>
      <c r="I171" s="135"/>
      <c r="J171" s="136">
        <f t="shared" si="20"/>
        <v>0</v>
      </c>
      <c r="K171" s="137"/>
      <c r="L171" s="29"/>
      <c r="M171" s="138" t="s">
        <v>1</v>
      </c>
      <c r="N171" s="139" t="s">
        <v>44</v>
      </c>
      <c r="P171" s="140">
        <f t="shared" si="21"/>
        <v>0</v>
      </c>
      <c r="Q171" s="140">
        <v>0</v>
      </c>
      <c r="R171" s="140">
        <f t="shared" si="22"/>
        <v>0</v>
      </c>
      <c r="S171" s="140">
        <v>0</v>
      </c>
      <c r="T171" s="141">
        <f t="shared" si="23"/>
        <v>0</v>
      </c>
      <c r="AR171" s="142" t="s">
        <v>142</v>
      </c>
      <c r="AT171" s="142" t="s">
        <v>138</v>
      </c>
      <c r="AU171" s="142" t="s">
        <v>89</v>
      </c>
      <c r="AY171" s="14" t="s">
        <v>136</v>
      </c>
      <c r="BE171" s="143">
        <f t="shared" si="24"/>
        <v>0</v>
      </c>
      <c r="BF171" s="143">
        <f t="shared" si="25"/>
        <v>0</v>
      </c>
      <c r="BG171" s="143">
        <f t="shared" si="26"/>
        <v>0</v>
      </c>
      <c r="BH171" s="143">
        <f t="shared" si="27"/>
        <v>0</v>
      </c>
      <c r="BI171" s="143">
        <f t="shared" si="28"/>
        <v>0</v>
      </c>
      <c r="BJ171" s="14" t="s">
        <v>87</v>
      </c>
      <c r="BK171" s="143">
        <f t="shared" si="29"/>
        <v>0</v>
      </c>
      <c r="BL171" s="14" t="s">
        <v>142</v>
      </c>
      <c r="BM171" s="142" t="s">
        <v>852</v>
      </c>
    </row>
    <row r="172" spans="2:65" s="1" customFormat="1" ht="16.5" customHeight="1">
      <c r="B172" s="29"/>
      <c r="C172" s="130" t="s">
        <v>328</v>
      </c>
      <c r="D172" s="130" t="s">
        <v>138</v>
      </c>
      <c r="E172" s="131" t="s">
        <v>853</v>
      </c>
      <c r="F172" s="132" t="s">
        <v>854</v>
      </c>
      <c r="G172" s="133" t="s">
        <v>511</v>
      </c>
      <c r="H172" s="134">
        <v>16</v>
      </c>
      <c r="I172" s="135"/>
      <c r="J172" s="136">
        <f t="shared" si="20"/>
        <v>0</v>
      </c>
      <c r="K172" s="137"/>
      <c r="L172" s="29"/>
      <c r="M172" s="138" t="s">
        <v>1</v>
      </c>
      <c r="N172" s="139" t="s">
        <v>44</v>
      </c>
      <c r="P172" s="140">
        <f t="shared" si="21"/>
        <v>0</v>
      </c>
      <c r="Q172" s="140">
        <v>0</v>
      </c>
      <c r="R172" s="140">
        <f t="shared" si="22"/>
        <v>0</v>
      </c>
      <c r="S172" s="140">
        <v>0</v>
      </c>
      <c r="T172" s="141">
        <f t="shared" si="23"/>
        <v>0</v>
      </c>
      <c r="AR172" s="142" t="s">
        <v>142</v>
      </c>
      <c r="AT172" s="142" t="s">
        <v>138</v>
      </c>
      <c r="AU172" s="142" t="s">
        <v>89</v>
      </c>
      <c r="AY172" s="14" t="s">
        <v>136</v>
      </c>
      <c r="BE172" s="143">
        <f t="shared" si="24"/>
        <v>0</v>
      </c>
      <c r="BF172" s="143">
        <f t="shared" si="25"/>
        <v>0</v>
      </c>
      <c r="BG172" s="143">
        <f t="shared" si="26"/>
        <v>0</v>
      </c>
      <c r="BH172" s="143">
        <f t="shared" si="27"/>
        <v>0</v>
      </c>
      <c r="BI172" s="143">
        <f t="shared" si="28"/>
        <v>0</v>
      </c>
      <c r="BJ172" s="14" t="s">
        <v>87</v>
      </c>
      <c r="BK172" s="143">
        <f t="shared" si="29"/>
        <v>0</v>
      </c>
      <c r="BL172" s="14" t="s">
        <v>142</v>
      </c>
      <c r="BM172" s="142" t="s">
        <v>855</v>
      </c>
    </row>
    <row r="173" spans="2:63" s="11" customFormat="1" ht="22.9" customHeight="1">
      <c r="B173" s="118"/>
      <c r="D173" s="119" t="s">
        <v>78</v>
      </c>
      <c r="E173" s="128" t="s">
        <v>856</v>
      </c>
      <c r="F173" s="128" t="s">
        <v>857</v>
      </c>
      <c r="I173" s="121"/>
      <c r="J173" s="129">
        <f>BK173</f>
        <v>0</v>
      </c>
      <c r="L173" s="118"/>
      <c r="M173" s="123"/>
      <c r="P173" s="124">
        <f>P174</f>
        <v>0</v>
      </c>
      <c r="R173" s="124">
        <f>R174</f>
        <v>0</v>
      </c>
      <c r="T173" s="125">
        <f>T174</f>
        <v>0</v>
      </c>
      <c r="AR173" s="119" t="s">
        <v>87</v>
      </c>
      <c r="AT173" s="126" t="s">
        <v>78</v>
      </c>
      <c r="AU173" s="126" t="s">
        <v>87</v>
      </c>
      <c r="AY173" s="119" t="s">
        <v>136</v>
      </c>
      <c r="BK173" s="127">
        <f>BK174</f>
        <v>0</v>
      </c>
    </row>
    <row r="174" spans="2:65" s="1" customFormat="1" ht="21.75" customHeight="1">
      <c r="B174" s="29"/>
      <c r="C174" s="130" t="s">
        <v>332</v>
      </c>
      <c r="D174" s="130" t="s">
        <v>138</v>
      </c>
      <c r="E174" s="131" t="s">
        <v>867</v>
      </c>
      <c r="F174" s="132" t="s">
        <v>868</v>
      </c>
      <c r="G174" s="133" t="s">
        <v>511</v>
      </c>
      <c r="H174" s="134">
        <v>1</v>
      </c>
      <c r="I174" s="135"/>
      <c r="J174" s="136">
        <f>ROUND(I174*H174,2)</f>
        <v>0</v>
      </c>
      <c r="K174" s="137"/>
      <c r="L174" s="29"/>
      <c r="M174" s="138" t="s">
        <v>1</v>
      </c>
      <c r="N174" s="139" t="s">
        <v>44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142</v>
      </c>
      <c r="AT174" s="142" t="s">
        <v>138</v>
      </c>
      <c r="AU174" s="142" t="s">
        <v>89</v>
      </c>
      <c r="AY174" s="14" t="s">
        <v>136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4" t="s">
        <v>87</v>
      </c>
      <c r="BK174" s="143">
        <f>ROUND(I174*H174,2)</f>
        <v>0</v>
      </c>
      <c r="BL174" s="14" t="s">
        <v>142</v>
      </c>
      <c r="BM174" s="142" t="s">
        <v>869</v>
      </c>
    </row>
    <row r="175" spans="2:63" s="11" customFormat="1" ht="22.9" customHeight="1">
      <c r="B175" s="118"/>
      <c r="D175" s="119" t="s">
        <v>78</v>
      </c>
      <c r="E175" s="128" t="s">
        <v>870</v>
      </c>
      <c r="F175" s="128" t="s">
        <v>137</v>
      </c>
      <c r="I175" s="121"/>
      <c r="J175" s="129">
        <f>BK175</f>
        <v>0</v>
      </c>
      <c r="L175" s="118"/>
      <c r="M175" s="123"/>
      <c r="P175" s="124">
        <f>SUM(P176:P190)</f>
        <v>0</v>
      </c>
      <c r="R175" s="124">
        <f>SUM(R176:R190)</f>
        <v>0</v>
      </c>
      <c r="T175" s="125">
        <f>SUM(T176:T190)</f>
        <v>0</v>
      </c>
      <c r="AR175" s="119" t="s">
        <v>87</v>
      </c>
      <c r="AT175" s="126" t="s">
        <v>78</v>
      </c>
      <c r="AU175" s="126" t="s">
        <v>87</v>
      </c>
      <c r="AY175" s="119" t="s">
        <v>136</v>
      </c>
      <c r="BK175" s="127">
        <f>SUM(BK176:BK190)</f>
        <v>0</v>
      </c>
    </row>
    <row r="176" spans="2:65" s="1" customFormat="1" ht="21.75" customHeight="1">
      <c r="B176" s="29"/>
      <c r="C176" s="130" t="s">
        <v>337</v>
      </c>
      <c r="D176" s="130" t="s">
        <v>138</v>
      </c>
      <c r="E176" s="131" t="s">
        <v>871</v>
      </c>
      <c r="F176" s="132" t="s">
        <v>872</v>
      </c>
      <c r="G176" s="133" t="s">
        <v>184</v>
      </c>
      <c r="H176" s="134">
        <v>10.5</v>
      </c>
      <c r="I176" s="135"/>
      <c r="J176" s="136">
        <f aca="true" t="shared" si="30" ref="J176:J190">ROUND(I176*H176,2)</f>
        <v>0</v>
      </c>
      <c r="K176" s="137"/>
      <c r="L176" s="29"/>
      <c r="M176" s="138" t="s">
        <v>1</v>
      </c>
      <c r="N176" s="139" t="s">
        <v>44</v>
      </c>
      <c r="P176" s="140">
        <f aca="true" t="shared" si="31" ref="P176:P190">O176*H176</f>
        <v>0</v>
      </c>
      <c r="Q176" s="140">
        <v>0</v>
      </c>
      <c r="R176" s="140">
        <f aca="true" t="shared" si="32" ref="R176:R190">Q176*H176</f>
        <v>0</v>
      </c>
      <c r="S176" s="140">
        <v>0</v>
      </c>
      <c r="T176" s="141">
        <f aca="true" t="shared" si="33" ref="T176:T190">S176*H176</f>
        <v>0</v>
      </c>
      <c r="AR176" s="142" t="s">
        <v>142</v>
      </c>
      <c r="AT176" s="142" t="s">
        <v>138</v>
      </c>
      <c r="AU176" s="142" t="s">
        <v>89</v>
      </c>
      <c r="AY176" s="14" t="s">
        <v>136</v>
      </c>
      <c r="BE176" s="143">
        <f aca="true" t="shared" si="34" ref="BE176:BE190">IF(N176="základní",J176,0)</f>
        <v>0</v>
      </c>
      <c r="BF176" s="143">
        <f aca="true" t="shared" si="35" ref="BF176:BF190">IF(N176="snížená",J176,0)</f>
        <v>0</v>
      </c>
      <c r="BG176" s="143">
        <f aca="true" t="shared" si="36" ref="BG176:BG190">IF(N176="zákl. přenesená",J176,0)</f>
        <v>0</v>
      </c>
      <c r="BH176" s="143">
        <f aca="true" t="shared" si="37" ref="BH176:BH190">IF(N176="sníž. přenesená",J176,0)</f>
        <v>0</v>
      </c>
      <c r="BI176" s="143">
        <f aca="true" t="shared" si="38" ref="BI176:BI190">IF(N176="nulová",J176,0)</f>
        <v>0</v>
      </c>
      <c r="BJ176" s="14" t="s">
        <v>87</v>
      </c>
      <c r="BK176" s="143">
        <f aca="true" t="shared" si="39" ref="BK176:BK190">ROUND(I176*H176,2)</f>
        <v>0</v>
      </c>
      <c r="BL176" s="14" t="s">
        <v>142</v>
      </c>
      <c r="BM176" s="142" t="s">
        <v>873</v>
      </c>
    </row>
    <row r="177" spans="2:65" s="1" customFormat="1" ht="21.75" customHeight="1">
      <c r="B177" s="29"/>
      <c r="C177" s="130" t="s">
        <v>342</v>
      </c>
      <c r="D177" s="130" t="s">
        <v>138</v>
      </c>
      <c r="E177" s="131" t="s">
        <v>874</v>
      </c>
      <c r="F177" s="132" t="s">
        <v>875</v>
      </c>
      <c r="G177" s="133" t="s">
        <v>511</v>
      </c>
      <c r="H177" s="134">
        <v>7</v>
      </c>
      <c r="I177" s="135"/>
      <c r="J177" s="136">
        <f t="shared" si="30"/>
        <v>0</v>
      </c>
      <c r="K177" s="137"/>
      <c r="L177" s="29"/>
      <c r="M177" s="138" t="s">
        <v>1</v>
      </c>
      <c r="N177" s="139" t="s">
        <v>44</v>
      </c>
      <c r="P177" s="140">
        <f t="shared" si="31"/>
        <v>0</v>
      </c>
      <c r="Q177" s="140">
        <v>0</v>
      </c>
      <c r="R177" s="140">
        <f t="shared" si="32"/>
        <v>0</v>
      </c>
      <c r="S177" s="140">
        <v>0</v>
      </c>
      <c r="T177" s="141">
        <f t="shared" si="33"/>
        <v>0</v>
      </c>
      <c r="AR177" s="142" t="s">
        <v>142</v>
      </c>
      <c r="AT177" s="142" t="s">
        <v>138</v>
      </c>
      <c r="AU177" s="142" t="s">
        <v>89</v>
      </c>
      <c r="AY177" s="14" t="s">
        <v>136</v>
      </c>
      <c r="BE177" s="143">
        <f t="shared" si="34"/>
        <v>0</v>
      </c>
      <c r="BF177" s="143">
        <f t="shared" si="35"/>
        <v>0</v>
      </c>
      <c r="BG177" s="143">
        <f t="shared" si="36"/>
        <v>0</v>
      </c>
      <c r="BH177" s="143">
        <f t="shared" si="37"/>
        <v>0</v>
      </c>
      <c r="BI177" s="143">
        <f t="shared" si="38"/>
        <v>0</v>
      </c>
      <c r="BJ177" s="14" t="s">
        <v>87</v>
      </c>
      <c r="BK177" s="143">
        <f t="shared" si="39"/>
        <v>0</v>
      </c>
      <c r="BL177" s="14" t="s">
        <v>142</v>
      </c>
      <c r="BM177" s="142" t="s">
        <v>876</v>
      </c>
    </row>
    <row r="178" spans="2:65" s="1" customFormat="1" ht="16.5" customHeight="1">
      <c r="B178" s="29"/>
      <c r="C178" s="130" t="s">
        <v>347</v>
      </c>
      <c r="D178" s="130" t="s">
        <v>138</v>
      </c>
      <c r="E178" s="131" t="s">
        <v>877</v>
      </c>
      <c r="F178" s="132" t="s">
        <v>878</v>
      </c>
      <c r="G178" s="133" t="s">
        <v>184</v>
      </c>
      <c r="H178" s="134">
        <v>10.5</v>
      </c>
      <c r="I178" s="135"/>
      <c r="J178" s="136">
        <f t="shared" si="30"/>
        <v>0</v>
      </c>
      <c r="K178" s="137"/>
      <c r="L178" s="29"/>
      <c r="M178" s="138" t="s">
        <v>1</v>
      </c>
      <c r="N178" s="139" t="s">
        <v>44</v>
      </c>
      <c r="P178" s="140">
        <f t="shared" si="31"/>
        <v>0</v>
      </c>
      <c r="Q178" s="140">
        <v>0</v>
      </c>
      <c r="R178" s="140">
        <f t="shared" si="32"/>
        <v>0</v>
      </c>
      <c r="S178" s="140">
        <v>0</v>
      </c>
      <c r="T178" s="141">
        <f t="shared" si="33"/>
        <v>0</v>
      </c>
      <c r="AR178" s="142" t="s">
        <v>142</v>
      </c>
      <c r="AT178" s="142" t="s">
        <v>138</v>
      </c>
      <c r="AU178" s="142" t="s">
        <v>89</v>
      </c>
      <c r="AY178" s="14" t="s">
        <v>136</v>
      </c>
      <c r="BE178" s="143">
        <f t="shared" si="34"/>
        <v>0</v>
      </c>
      <c r="BF178" s="143">
        <f t="shared" si="35"/>
        <v>0</v>
      </c>
      <c r="BG178" s="143">
        <f t="shared" si="36"/>
        <v>0</v>
      </c>
      <c r="BH178" s="143">
        <f t="shared" si="37"/>
        <v>0</v>
      </c>
      <c r="BI178" s="143">
        <f t="shared" si="38"/>
        <v>0</v>
      </c>
      <c r="BJ178" s="14" t="s">
        <v>87</v>
      </c>
      <c r="BK178" s="143">
        <f t="shared" si="39"/>
        <v>0</v>
      </c>
      <c r="BL178" s="14" t="s">
        <v>142</v>
      </c>
      <c r="BM178" s="142" t="s">
        <v>879</v>
      </c>
    </row>
    <row r="179" spans="2:65" s="1" customFormat="1" ht="16.5" customHeight="1">
      <c r="B179" s="29"/>
      <c r="C179" s="130" t="s">
        <v>352</v>
      </c>
      <c r="D179" s="130" t="s">
        <v>138</v>
      </c>
      <c r="E179" s="131" t="s">
        <v>880</v>
      </c>
      <c r="F179" s="132" t="s">
        <v>881</v>
      </c>
      <c r="G179" s="133" t="s">
        <v>169</v>
      </c>
      <c r="H179" s="134">
        <v>265</v>
      </c>
      <c r="I179" s="135"/>
      <c r="J179" s="136">
        <f t="shared" si="30"/>
        <v>0</v>
      </c>
      <c r="K179" s="137"/>
      <c r="L179" s="29"/>
      <c r="M179" s="138" t="s">
        <v>1</v>
      </c>
      <c r="N179" s="139" t="s">
        <v>44</v>
      </c>
      <c r="P179" s="140">
        <f t="shared" si="31"/>
        <v>0</v>
      </c>
      <c r="Q179" s="140">
        <v>0</v>
      </c>
      <c r="R179" s="140">
        <f t="shared" si="32"/>
        <v>0</v>
      </c>
      <c r="S179" s="140">
        <v>0</v>
      </c>
      <c r="T179" s="141">
        <f t="shared" si="33"/>
        <v>0</v>
      </c>
      <c r="AR179" s="142" t="s">
        <v>142</v>
      </c>
      <c r="AT179" s="142" t="s">
        <v>138</v>
      </c>
      <c r="AU179" s="142" t="s">
        <v>89</v>
      </c>
      <c r="AY179" s="14" t="s">
        <v>136</v>
      </c>
      <c r="BE179" s="143">
        <f t="shared" si="34"/>
        <v>0</v>
      </c>
      <c r="BF179" s="143">
        <f t="shared" si="35"/>
        <v>0</v>
      </c>
      <c r="BG179" s="143">
        <f t="shared" si="36"/>
        <v>0</v>
      </c>
      <c r="BH179" s="143">
        <f t="shared" si="37"/>
        <v>0</v>
      </c>
      <c r="BI179" s="143">
        <f t="shared" si="38"/>
        <v>0</v>
      </c>
      <c r="BJ179" s="14" t="s">
        <v>87</v>
      </c>
      <c r="BK179" s="143">
        <f t="shared" si="39"/>
        <v>0</v>
      </c>
      <c r="BL179" s="14" t="s">
        <v>142</v>
      </c>
      <c r="BM179" s="142" t="s">
        <v>882</v>
      </c>
    </row>
    <row r="180" spans="2:65" s="1" customFormat="1" ht="21.75" customHeight="1">
      <c r="B180" s="29"/>
      <c r="C180" s="130" t="s">
        <v>356</v>
      </c>
      <c r="D180" s="130" t="s">
        <v>138</v>
      </c>
      <c r="E180" s="131" t="s">
        <v>883</v>
      </c>
      <c r="F180" s="132" t="s">
        <v>884</v>
      </c>
      <c r="G180" s="133" t="s">
        <v>169</v>
      </c>
      <c r="H180" s="134">
        <v>265</v>
      </c>
      <c r="I180" s="135"/>
      <c r="J180" s="136">
        <f t="shared" si="30"/>
        <v>0</v>
      </c>
      <c r="K180" s="137"/>
      <c r="L180" s="29"/>
      <c r="M180" s="138" t="s">
        <v>1</v>
      </c>
      <c r="N180" s="139" t="s">
        <v>44</v>
      </c>
      <c r="P180" s="140">
        <f t="shared" si="31"/>
        <v>0</v>
      </c>
      <c r="Q180" s="140">
        <v>0</v>
      </c>
      <c r="R180" s="140">
        <f t="shared" si="32"/>
        <v>0</v>
      </c>
      <c r="S180" s="140">
        <v>0</v>
      </c>
      <c r="T180" s="141">
        <f t="shared" si="33"/>
        <v>0</v>
      </c>
      <c r="AR180" s="142" t="s">
        <v>142</v>
      </c>
      <c r="AT180" s="142" t="s">
        <v>138</v>
      </c>
      <c r="AU180" s="142" t="s">
        <v>89</v>
      </c>
      <c r="AY180" s="14" t="s">
        <v>136</v>
      </c>
      <c r="BE180" s="143">
        <f t="shared" si="34"/>
        <v>0</v>
      </c>
      <c r="BF180" s="143">
        <f t="shared" si="35"/>
        <v>0</v>
      </c>
      <c r="BG180" s="143">
        <f t="shared" si="36"/>
        <v>0</v>
      </c>
      <c r="BH180" s="143">
        <f t="shared" si="37"/>
        <v>0</v>
      </c>
      <c r="BI180" s="143">
        <f t="shared" si="38"/>
        <v>0</v>
      </c>
      <c r="BJ180" s="14" t="s">
        <v>87</v>
      </c>
      <c r="BK180" s="143">
        <f t="shared" si="39"/>
        <v>0</v>
      </c>
      <c r="BL180" s="14" t="s">
        <v>142</v>
      </c>
      <c r="BM180" s="142" t="s">
        <v>885</v>
      </c>
    </row>
    <row r="181" spans="2:65" s="1" customFormat="1" ht="16.5" customHeight="1">
      <c r="B181" s="29"/>
      <c r="C181" s="130" t="s">
        <v>361</v>
      </c>
      <c r="D181" s="130" t="s">
        <v>138</v>
      </c>
      <c r="E181" s="131" t="s">
        <v>886</v>
      </c>
      <c r="F181" s="132" t="s">
        <v>887</v>
      </c>
      <c r="G181" s="133" t="s">
        <v>169</v>
      </c>
      <c r="H181" s="134">
        <v>265</v>
      </c>
      <c r="I181" s="135"/>
      <c r="J181" s="136">
        <f t="shared" si="30"/>
        <v>0</v>
      </c>
      <c r="K181" s="137"/>
      <c r="L181" s="29"/>
      <c r="M181" s="138" t="s">
        <v>1</v>
      </c>
      <c r="N181" s="139" t="s">
        <v>44</v>
      </c>
      <c r="P181" s="140">
        <f t="shared" si="31"/>
        <v>0</v>
      </c>
      <c r="Q181" s="140">
        <v>0</v>
      </c>
      <c r="R181" s="140">
        <f t="shared" si="32"/>
        <v>0</v>
      </c>
      <c r="S181" s="140">
        <v>0</v>
      </c>
      <c r="T181" s="141">
        <f t="shared" si="33"/>
        <v>0</v>
      </c>
      <c r="AR181" s="142" t="s">
        <v>142</v>
      </c>
      <c r="AT181" s="142" t="s">
        <v>138</v>
      </c>
      <c r="AU181" s="142" t="s">
        <v>89</v>
      </c>
      <c r="AY181" s="14" t="s">
        <v>136</v>
      </c>
      <c r="BE181" s="143">
        <f t="shared" si="34"/>
        <v>0</v>
      </c>
      <c r="BF181" s="143">
        <f t="shared" si="35"/>
        <v>0</v>
      </c>
      <c r="BG181" s="143">
        <f t="shared" si="36"/>
        <v>0</v>
      </c>
      <c r="BH181" s="143">
        <f t="shared" si="37"/>
        <v>0</v>
      </c>
      <c r="BI181" s="143">
        <f t="shared" si="38"/>
        <v>0</v>
      </c>
      <c r="BJ181" s="14" t="s">
        <v>87</v>
      </c>
      <c r="BK181" s="143">
        <f t="shared" si="39"/>
        <v>0</v>
      </c>
      <c r="BL181" s="14" t="s">
        <v>142</v>
      </c>
      <c r="BM181" s="142" t="s">
        <v>888</v>
      </c>
    </row>
    <row r="182" spans="2:65" s="1" customFormat="1" ht="16.5" customHeight="1">
      <c r="B182" s="29"/>
      <c r="C182" s="130" t="s">
        <v>365</v>
      </c>
      <c r="D182" s="130" t="s">
        <v>138</v>
      </c>
      <c r="E182" s="131" t="s">
        <v>889</v>
      </c>
      <c r="F182" s="132" t="s">
        <v>890</v>
      </c>
      <c r="G182" s="133" t="s">
        <v>169</v>
      </c>
      <c r="H182" s="134">
        <v>265</v>
      </c>
      <c r="I182" s="135"/>
      <c r="J182" s="136">
        <f t="shared" si="30"/>
        <v>0</v>
      </c>
      <c r="K182" s="137"/>
      <c r="L182" s="29"/>
      <c r="M182" s="138" t="s">
        <v>1</v>
      </c>
      <c r="N182" s="139" t="s">
        <v>44</v>
      </c>
      <c r="P182" s="140">
        <f t="shared" si="31"/>
        <v>0</v>
      </c>
      <c r="Q182" s="140">
        <v>0</v>
      </c>
      <c r="R182" s="140">
        <f t="shared" si="32"/>
        <v>0</v>
      </c>
      <c r="S182" s="140">
        <v>0</v>
      </c>
      <c r="T182" s="141">
        <f t="shared" si="33"/>
        <v>0</v>
      </c>
      <c r="AR182" s="142" t="s">
        <v>142</v>
      </c>
      <c r="AT182" s="142" t="s">
        <v>138</v>
      </c>
      <c r="AU182" s="142" t="s">
        <v>89</v>
      </c>
      <c r="AY182" s="14" t="s">
        <v>136</v>
      </c>
      <c r="BE182" s="143">
        <f t="shared" si="34"/>
        <v>0</v>
      </c>
      <c r="BF182" s="143">
        <f t="shared" si="35"/>
        <v>0</v>
      </c>
      <c r="BG182" s="143">
        <f t="shared" si="36"/>
        <v>0</v>
      </c>
      <c r="BH182" s="143">
        <f t="shared" si="37"/>
        <v>0</v>
      </c>
      <c r="BI182" s="143">
        <f t="shared" si="38"/>
        <v>0</v>
      </c>
      <c r="BJ182" s="14" t="s">
        <v>87</v>
      </c>
      <c r="BK182" s="143">
        <f t="shared" si="39"/>
        <v>0</v>
      </c>
      <c r="BL182" s="14" t="s">
        <v>142</v>
      </c>
      <c r="BM182" s="142" t="s">
        <v>891</v>
      </c>
    </row>
    <row r="183" spans="2:65" s="1" customFormat="1" ht="16.5" customHeight="1">
      <c r="B183" s="29"/>
      <c r="C183" s="130" t="s">
        <v>369</v>
      </c>
      <c r="D183" s="130" t="s">
        <v>138</v>
      </c>
      <c r="E183" s="131" t="s">
        <v>892</v>
      </c>
      <c r="F183" s="132" t="s">
        <v>878</v>
      </c>
      <c r="G183" s="133" t="s">
        <v>184</v>
      </c>
      <c r="H183" s="134">
        <v>18.55</v>
      </c>
      <c r="I183" s="135"/>
      <c r="J183" s="136">
        <f t="shared" si="30"/>
        <v>0</v>
      </c>
      <c r="K183" s="137"/>
      <c r="L183" s="29"/>
      <c r="M183" s="138" t="s">
        <v>1</v>
      </c>
      <c r="N183" s="139" t="s">
        <v>44</v>
      </c>
      <c r="P183" s="140">
        <f t="shared" si="31"/>
        <v>0</v>
      </c>
      <c r="Q183" s="140">
        <v>0</v>
      </c>
      <c r="R183" s="140">
        <f t="shared" si="32"/>
        <v>0</v>
      </c>
      <c r="S183" s="140">
        <v>0</v>
      </c>
      <c r="T183" s="141">
        <f t="shared" si="33"/>
        <v>0</v>
      </c>
      <c r="AR183" s="142" t="s">
        <v>142</v>
      </c>
      <c r="AT183" s="142" t="s">
        <v>138</v>
      </c>
      <c r="AU183" s="142" t="s">
        <v>89</v>
      </c>
      <c r="AY183" s="14" t="s">
        <v>136</v>
      </c>
      <c r="BE183" s="143">
        <f t="shared" si="34"/>
        <v>0</v>
      </c>
      <c r="BF183" s="143">
        <f t="shared" si="35"/>
        <v>0</v>
      </c>
      <c r="BG183" s="143">
        <f t="shared" si="36"/>
        <v>0</v>
      </c>
      <c r="BH183" s="143">
        <f t="shared" si="37"/>
        <v>0</v>
      </c>
      <c r="BI183" s="143">
        <f t="shared" si="38"/>
        <v>0</v>
      </c>
      <c r="BJ183" s="14" t="s">
        <v>87</v>
      </c>
      <c r="BK183" s="143">
        <f t="shared" si="39"/>
        <v>0</v>
      </c>
      <c r="BL183" s="14" t="s">
        <v>142</v>
      </c>
      <c r="BM183" s="142" t="s">
        <v>893</v>
      </c>
    </row>
    <row r="184" spans="2:65" s="1" customFormat="1" ht="16.5" customHeight="1">
      <c r="B184" s="29"/>
      <c r="C184" s="130" t="s">
        <v>375</v>
      </c>
      <c r="D184" s="130" t="s">
        <v>138</v>
      </c>
      <c r="E184" s="131" t="s">
        <v>894</v>
      </c>
      <c r="F184" s="132" t="s">
        <v>895</v>
      </c>
      <c r="G184" s="133" t="s">
        <v>141</v>
      </c>
      <c r="H184" s="134">
        <v>92.75</v>
      </c>
      <c r="I184" s="135"/>
      <c r="J184" s="136">
        <f t="shared" si="30"/>
        <v>0</v>
      </c>
      <c r="K184" s="137"/>
      <c r="L184" s="29"/>
      <c r="M184" s="138" t="s">
        <v>1</v>
      </c>
      <c r="N184" s="139" t="s">
        <v>44</v>
      </c>
      <c r="P184" s="140">
        <f t="shared" si="31"/>
        <v>0</v>
      </c>
      <c r="Q184" s="140">
        <v>0</v>
      </c>
      <c r="R184" s="140">
        <f t="shared" si="32"/>
        <v>0</v>
      </c>
      <c r="S184" s="140">
        <v>0</v>
      </c>
      <c r="T184" s="141">
        <f t="shared" si="33"/>
        <v>0</v>
      </c>
      <c r="AR184" s="142" t="s">
        <v>142</v>
      </c>
      <c r="AT184" s="142" t="s">
        <v>138</v>
      </c>
      <c r="AU184" s="142" t="s">
        <v>89</v>
      </c>
      <c r="AY184" s="14" t="s">
        <v>136</v>
      </c>
      <c r="BE184" s="143">
        <f t="shared" si="34"/>
        <v>0</v>
      </c>
      <c r="BF184" s="143">
        <f t="shared" si="35"/>
        <v>0</v>
      </c>
      <c r="BG184" s="143">
        <f t="shared" si="36"/>
        <v>0</v>
      </c>
      <c r="BH184" s="143">
        <f t="shared" si="37"/>
        <v>0</v>
      </c>
      <c r="BI184" s="143">
        <f t="shared" si="38"/>
        <v>0</v>
      </c>
      <c r="BJ184" s="14" t="s">
        <v>87</v>
      </c>
      <c r="BK184" s="143">
        <f t="shared" si="39"/>
        <v>0</v>
      </c>
      <c r="BL184" s="14" t="s">
        <v>142</v>
      </c>
      <c r="BM184" s="142" t="s">
        <v>896</v>
      </c>
    </row>
    <row r="185" spans="2:65" s="1" customFormat="1" ht="21.75" customHeight="1">
      <c r="B185" s="29"/>
      <c r="C185" s="130" t="s">
        <v>379</v>
      </c>
      <c r="D185" s="130" t="s">
        <v>138</v>
      </c>
      <c r="E185" s="131" t="s">
        <v>897</v>
      </c>
      <c r="F185" s="132" t="s">
        <v>898</v>
      </c>
      <c r="G185" s="133" t="s">
        <v>169</v>
      </c>
      <c r="H185" s="134">
        <v>31</v>
      </c>
      <c r="I185" s="135"/>
      <c r="J185" s="136">
        <f t="shared" si="30"/>
        <v>0</v>
      </c>
      <c r="K185" s="137"/>
      <c r="L185" s="29"/>
      <c r="M185" s="138" t="s">
        <v>1</v>
      </c>
      <c r="N185" s="139" t="s">
        <v>44</v>
      </c>
      <c r="P185" s="140">
        <f t="shared" si="31"/>
        <v>0</v>
      </c>
      <c r="Q185" s="140">
        <v>0</v>
      </c>
      <c r="R185" s="140">
        <f t="shared" si="32"/>
        <v>0</v>
      </c>
      <c r="S185" s="140">
        <v>0</v>
      </c>
      <c r="T185" s="141">
        <f t="shared" si="33"/>
        <v>0</v>
      </c>
      <c r="AR185" s="142" t="s">
        <v>142</v>
      </c>
      <c r="AT185" s="142" t="s">
        <v>138</v>
      </c>
      <c r="AU185" s="142" t="s">
        <v>89</v>
      </c>
      <c r="AY185" s="14" t="s">
        <v>136</v>
      </c>
      <c r="BE185" s="143">
        <f t="shared" si="34"/>
        <v>0</v>
      </c>
      <c r="BF185" s="143">
        <f t="shared" si="35"/>
        <v>0</v>
      </c>
      <c r="BG185" s="143">
        <f t="shared" si="36"/>
        <v>0</v>
      </c>
      <c r="BH185" s="143">
        <f t="shared" si="37"/>
        <v>0</v>
      </c>
      <c r="BI185" s="143">
        <f t="shared" si="38"/>
        <v>0</v>
      </c>
      <c r="BJ185" s="14" t="s">
        <v>87</v>
      </c>
      <c r="BK185" s="143">
        <f t="shared" si="39"/>
        <v>0</v>
      </c>
      <c r="BL185" s="14" t="s">
        <v>142</v>
      </c>
      <c r="BM185" s="142" t="s">
        <v>899</v>
      </c>
    </row>
    <row r="186" spans="2:65" s="1" customFormat="1" ht="21.75" customHeight="1">
      <c r="B186" s="29"/>
      <c r="C186" s="130" t="s">
        <v>383</v>
      </c>
      <c r="D186" s="130" t="s">
        <v>138</v>
      </c>
      <c r="E186" s="131" t="s">
        <v>883</v>
      </c>
      <c r="F186" s="132" t="s">
        <v>884</v>
      </c>
      <c r="G186" s="133" t="s">
        <v>169</v>
      </c>
      <c r="H186" s="134">
        <v>31</v>
      </c>
      <c r="I186" s="135"/>
      <c r="J186" s="136">
        <f t="shared" si="30"/>
        <v>0</v>
      </c>
      <c r="K186" s="137"/>
      <c r="L186" s="29"/>
      <c r="M186" s="138" t="s">
        <v>1</v>
      </c>
      <c r="N186" s="139" t="s">
        <v>44</v>
      </c>
      <c r="P186" s="140">
        <f t="shared" si="31"/>
        <v>0</v>
      </c>
      <c r="Q186" s="140">
        <v>0</v>
      </c>
      <c r="R186" s="140">
        <f t="shared" si="32"/>
        <v>0</v>
      </c>
      <c r="S186" s="140">
        <v>0</v>
      </c>
      <c r="T186" s="141">
        <f t="shared" si="33"/>
        <v>0</v>
      </c>
      <c r="AR186" s="142" t="s">
        <v>142</v>
      </c>
      <c r="AT186" s="142" t="s">
        <v>138</v>
      </c>
      <c r="AU186" s="142" t="s">
        <v>89</v>
      </c>
      <c r="AY186" s="14" t="s">
        <v>136</v>
      </c>
      <c r="BE186" s="143">
        <f t="shared" si="34"/>
        <v>0</v>
      </c>
      <c r="BF186" s="143">
        <f t="shared" si="35"/>
        <v>0</v>
      </c>
      <c r="BG186" s="143">
        <f t="shared" si="36"/>
        <v>0</v>
      </c>
      <c r="BH186" s="143">
        <f t="shared" si="37"/>
        <v>0</v>
      </c>
      <c r="BI186" s="143">
        <f t="shared" si="38"/>
        <v>0</v>
      </c>
      <c r="BJ186" s="14" t="s">
        <v>87</v>
      </c>
      <c r="BK186" s="143">
        <f t="shared" si="39"/>
        <v>0</v>
      </c>
      <c r="BL186" s="14" t="s">
        <v>142</v>
      </c>
      <c r="BM186" s="142" t="s">
        <v>900</v>
      </c>
    </row>
    <row r="187" spans="2:65" s="1" customFormat="1" ht="16.5" customHeight="1">
      <c r="B187" s="29"/>
      <c r="C187" s="130" t="s">
        <v>387</v>
      </c>
      <c r="D187" s="130" t="s">
        <v>138</v>
      </c>
      <c r="E187" s="131" t="s">
        <v>886</v>
      </c>
      <c r="F187" s="132" t="s">
        <v>887</v>
      </c>
      <c r="G187" s="133" t="s">
        <v>169</v>
      </c>
      <c r="H187" s="134">
        <v>31</v>
      </c>
      <c r="I187" s="135"/>
      <c r="J187" s="136">
        <f t="shared" si="30"/>
        <v>0</v>
      </c>
      <c r="K187" s="137"/>
      <c r="L187" s="29"/>
      <c r="M187" s="138" t="s">
        <v>1</v>
      </c>
      <c r="N187" s="139" t="s">
        <v>44</v>
      </c>
      <c r="P187" s="140">
        <f t="shared" si="31"/>
        <v>0</v>
      </c>
      <c r="Q187" s="140">
        <v>0</v>
      </c>
      <c r="R187" s="140">
        <f t="shared" si="32"/>
        <v>0</v>
      </c>
      <c r="S187" s="140">
        <v>0</v>
      </c>
      <c r="T187" s="141">
        <f t="shared" si="33"/>
        <v>0</v>
      </c>
      <c r="AR187" s="142" t="s">
        <v>142</v>
      </c>
      <c r="AT187" s="142" t="s">
        <v>138</v>
      </c>
      <c r="AU187" s="142" t="s">
        <v>89</v>
      </c>
      <c r="AY187" s="14" t="s">
        <v>136</v>
      </c>
      <c r="BE187" s="143">
        <f t="shared" si="34"/>
        <v>0</v>
      </c>
      <c r="BF187" s="143">
        <f t="shared" si="35"/>
        <v>0</v>
      </c>
      <c r="BG187" s="143">
        <f t="shared" si="36"/>
        <v>0</v>
      </c>
      <c r="BH187" s="143">
        <f t="shared" si="37"/>
        <v>0</v>
      </c>
      <c r="BI187" s="143">
        <f t="shared" si="38"/>
        <v>0</v>
      </c>
      <c r="BJ187" s="14" t="s">
        <v>87</v>
      </c>
      <c r="BK187" s="143">
        <f t="shared" si="39"/>
        <v>0</v>
      </c>
      <c r="BL187" s="14" t="s">
        <v>142</v>
      </c>
      <c r="BM187" s="142" t="s">
        <v>901</v>
      </c>
    </row>
    <row r="188" spans="2:65" s="1" customFormat="1" ht="16.5" customHeight="1">
      <c r="B188" s="29"/>
      <c r="C188" s="130" t="s">
        <v>391</v>
      </c>
      <c r="D188" s="130" t="s">
        <v>138</v>
      </c>
      <c r="E188" s="131" t="s">
        <v>902</v>
      </c>
      <c r="F188" s="132" t="s">
        <v>903</v>
      </c>
      <c r="G188" s="133" t="s">
        <v>169</v>
      </c>
      <c r="H188" s="134">
        <v>31</v>
      </c>
      <c r="I188" s="135"/>
      <c r="J188" s="136">
        <f t="shared" si="30"/>
        <v>0</v>
      </c>
      <c r="K188" s="137"/>
      <c r="L188" s="29"/>
      <c r="M188" s="138" t="s">
        <v>1</v>
      </c>
      <c r="N188" s="139" t="s">
        <v>44</v>
      </c>
      <c r="P188" s="140">
        <f t="shared" si="31"/>
        <v>0</v>
      </c>
      <c r="Q188" s="140">
        <v>0</v>
      </c>
      <c r="R188" s="140">
        <f t="shared" si="32"/>
        <v>0</v>
      </c>
      <c r="S188" s="140">
        <v>0</v>
      </c>
      <c r="T188" s="141">
        <f t="shared" si="33"/>
        <v>0</v>
      </c>
      <c r="AR188" s="142" t="s">
        <v>142</v>
      </c>
      <c r="AT188" s="142" t="s">
        <v>138</v>
      </c>
      <c r="AU188" s="142" t="s">
        <v>89</v>
      </c>
      <c r="AY188" s="14" t="s">
        <v>136</v>
      </c>
      <c r="BE188" s="143">
        <f t="shared" si="34"/>
        <v>0</v>
      </c>
      <c r="BF188" s="143">
        <f t="shared" si="35"/>
        <v>0</v>
      </c>
      <c r="BG188" s="143">
        <f t="shared" si="36"/>
        <v>0</v>
      </c>
      <c r="BH188" s="143">
        <f t="shared" si="37"/>
        <v>0</v>
      </c>
      <c r="BI188" s="143">
        <f t="shared" si="38"/>
        <v>0</v>
      </c>
      <c r="BJ188" s="14" t="s">
        <v>87</v>
      </c>
      <c r="BK188" s="143">
        <f t="shared" si="39"/>
        <v>0</v>
      </c>
      <c r="BL188" s="14" t="s">
        <v>142</v>
      </c>
      <c r="BM188" s="142" t="s">
        <v>904</v>
      </c>
    </row>
    <row r="189" spans="2:65" s="1" customFormat="1" ht="16.5" customHeight="1">
      <c r="B189" s="29"/>
      <c r="C189" s="130" t="s">
        <v>395</v>
      </c>
      <c r="D189" s="130" t="s">
        <v>138</v>
      </c>
      <c r="E189" s="131" t="s">
        <v>877</v>
      </c>
      <c r="F189" s="132" t="s">
        <v>878</v>
      </c>
      <c r="G189" s="133" t="s">
        <v>184</v>
      </c>
      <c r="H189" s="134">
        <v>3.1</v>
      </c>
      <c r="I189" s="135"/>
      <c r="J189" s="136">
        <f t="shared" si="30"/>
        <v>0</v>
      </c>
      <c r="K189" s="137"/>
      <c r="L189" s="29"/>
      <c r="M189" s="138" t="s">
        <v>1</v>
      </c>
      <c r="N189" s="139" t="s">
        <v>44</v>
      </c>
      <c r="P189" s="140">
        <f t="shared" si="31"/>
        <v>0</v>
      </c>
      <c r="Q189" s="140">
        <v>0</v>
      </c>
      <c r="R189" s="140">
        <f t="shared" si="32"/>
        <v>0</v>
      </c>
      <c r="S189" s="140">
        <v>0</v>
      </c>
      <c r="T189" s="141">
        <f t="shared" si="33"/>
        <v>0</v>
      </c>
      <c r="AR189" s="142" t="s">
        <v>142</v>
      </c>
      <c r="AT189" s="142" t="s">
        <v>138</v>
      </c>
      <c r="AU189" s="142" t="s">
        <v>89</v>
      </c>
      <c r="AY189" s="14" t="s">
        <v>136</v>
      </c>
      <c r="BE189" s="143">
        <f t="shared" si="34"/>
        <v>0</v>
      </c>
      <c r="BF189" s="143">
        <f t="shared" si="35"/>
        <v>0</v>
      </c>
      <c r="BG189" s="143">
        <f t="shared" si="36"/>
        <v>0</v>
      </c>
      <c r="BH189" s="143">
        <f t="shared" si="37"/>
        <v>0</v>
      </c>
      <c r="BI189" s="143">
        <f t="shared" si="38"/>
        <v>0</v>
      </c>
      <c r="BJ189" s="14" t="s">
        <v>87</v>
      </c>
      <c r="BK189" s="143">
        <f t="shared" si="39"/>
        <v>0</v>
      </c>
      <c r="BL189" s="14" t="s">
        <v>142</v>
      </c>
      <c r="BM189" s="142" t="s">
        <v>905</v>
      </c>
    </row>
    <row r="190" spans="2:65" s="1" customFormat="1" ht="16.5" customHeight="1">
      <c r="B190" s="29"/>
      <c r="C190" s="130" t="s">
        <v>399</v>
      </c>
      <c r="D190" s="130" t="s">
        <v>138</v>
      </c>
      <c r="E190" s="131" t="s">
        <v>906</v>
      </c>
      <c r="F190" s="132" t="s">
        <v>895</v>
      </c>
      <c r="G190" s="133" t="s">
        <v>141</v>
      </c>
      <c r="H190" s="134">
        <v>15.5</v>
      </c>
      <c r="I190" s="135"/>
      <c r="J190" s="136">
        <f t="shared" si="30"/>
        <v>0</v>
      </c>
      <c r="K190" s="137"/>
      <c r="L190" s="29"/>
      <c r="M190" s="138" t="s">
        <v>1</v>
      </c>
      <c r="N190" s="139" t="s">
        <v>44</v>
      </c>
      <c r="P190" s="140">
        <f t="shared" si="31"/>
        <v>0</v>
      </c>
      <c r="Q190" s="140">
        <v>0</v>
      </c>
      <c r="R190" s="140">
        <f t="shared" si="32"/>
        <v>0</v>
      </c>
      <c r="S190" s="140">
        <v>0</v>
      </c>
      <c r="T190" s="141">
        <f t="shared" si="33"/>
        <v>0</v>
      </c>
      <c r="AR190" s="142" t="s">
        <v>142</v>
      </c>
      <c r="AT190" s="142" t="s">
        <v>138</v>
      </c>
      <c r="AU190" s="142" t="s">
        <v>89</v>
      </c>
      <c r="AY190" s="14" t="s">
        <v>136</v>
      </c>
      <c r="BE190" s="143">
        <f t="shared" si="34"/>
        <v>0</v>
      </c>
      <c r="BF190" s="143">
        <f t="shared" si="35"/>
        <v>0</v>
      </c>
      <c r="BG190" s="143">
        <f t="shared" si="36"/>
        <v>0</v>
      </c>
      <c r="BH190" s="143">
        <f t="shared" si="37"/>
        <v>0</v>
      </c>
      <c r="BI190" s="143">
        <f t="shared" si="38"/>
        <v>0</v>
      </c>
      <c r="BJ190" s="14" t="s">
        <v>87</v>
      </c>
      <c r="BK190" s="143">
        <f t="shared" si="39"/>
        <v>0</v>
      </c>
      <c r="BL190" s="14" t="s">
        <v>142</v>
      </c>
      <c r="BM190" s="142" t="s">
        <v>907</v>
      </c>
    </row>
    <row r="191" spans="2:63" s="11" customFormat="1" ht="22.9" customHeight="1">
      <c r="B191" s="118"/>
      <c r="D191" s="119" t="s">
        <v>78</v>
      </c>
      <c r="E191" s="128" t="s">
        <v>908</v>
      </c>
      <c r="F191" s="128" t="s">
        <v>909</v>
      </c>
      <c r="I191" s="121"/>
      <c r="J191" s="129">
        <f>BK191</f>
        <v>0</v>
      </c>
      <c r="L191" s="118"/>
      <c r="M191" s="123"/>
      <c r="P191" s="124">
        <f>SUM(P192:P200)</f>
        <v>0</v>
      </c>
      <c r="R191" s="124">
        <f>SUM(R192:R200)</f>
        <v>0</v>
      </c>
      <c r="T191" s="125">
        <f>SUM(T192:T200)</f>
        <v>0</v>
      </c>
      <c r="AR191" s="119" t="s">
        <v>87</v>
      </c>
      <c r="AT191" s="126" t="s">
        <v>78</v>
      </c>
      <c r="AU191" s="126" t="s">
        <v>87</v>
      </c>
      <c r="AY191" s="119" t="s">
        <v>136</v>
      </c>
      <c r="BK191" s="127">
        <f>SUM(BK192:BK200)</f>
        <v>0</v>
      </c>
    </row>
    <row r="192" spans="2:65" s="1" customFormat="1" ht="24.2" customHeight="1">
      <c r="B192" s="29"/>
      <c r="C192" s="130" t="s">
        <v>403</v>
      </c>
      <c r="D192" s="130" t="s">
        <v>138</v>
      </c>
      <c r="E192" s="131" t="s">
        <v>910</v>
      </c>
      <c r="F192" s="132" t="s">
        <v>911</v>
      </c>
      <c r="G192" s="133" t="s">
        <v>912</v>
      </c>
      <c r="H192" s="134">
        <v>1</v>
      </c>
      <c r="I192" s="135"/>
      <c r="J192" s="136">
        <f aca="true" t="shared" si="40" ref="J192:J200">ROUND(I192*H192,2)</f>
        <v>0</v>
      </c>
      <c r="K192" s="137"/>
      <c r="L192" s="29"/>
      <c r="M192" s="138" t="s">
        <v>1</v>
      </c>
      <c r="N192" s="139" t="s">
        <v>44</v>
      </c>
      <c r="P192" s="140">
        <f aca="true" t="shared" si="41" ref="P192:P200">O192*H192</f>
        <v>0</v>
      </c>
      <c r="Q192" s="140">
        <v>0</v>
      </c>
      <c r="R192" s="140">
        <f aca="true" t="shared" si="42" ref="R192:R200">Q192*H192</f>
        <v>0</v>
      </c>
      <c r="S192" s="140">
        <v>0</v>
      </c>
      <c r="T192" s="141">
        <f aca="true" t="shared" si="43" ref="T192:T200">S192*H192</f>
        <v>0</v>
      </c>
      <c r="AR192" s="142" t="s">
        <v>142</v>
      </c>
      <c r="AT192" s="142" t="s">
        <v>138</v>
      </c>
      <c r="AU192" s="142" t="s">
        <v>89</v>
      </c>
      <c r="AY192" s="14" t="s">
        <v>136</v>
      </c>
      <c r="BE192" s="143">
        <f aca="true" t="shared" si="44" ref="BE192:BE200">IF(N192="základní",J192,0)</f>
        <v>0</v>
      </c>
      <c r="BF192" s="143">
        <f aca="true" t="shared" si="45" ref="BF192:BF200">IF(N192="snížená",J192,0)</f>
        <v>0</v>
      </c>
      <c r="BG192" s="143">
        <f aca="true" t="shared" si="46" ref="BG192:BG200">IF(N192="zákl. přenesená",J192,0)</f>
        <v>0</v>
      </c>
      <c r="BH192" s="143">
        <f aca="true" t="shared" si="47" ref="BH192:BH200">IF(N192="sníž. přenesená",J192,0)</f>
        <v>0</v>
      </c>
      <c r="BI192" s="143">
        <f aca="true" t="shared" si="48" ref="BI192:BI200">IF(N192="nulová",J192,0)</f>
        <v>0</v>
      </c>
      <c r="BJ192" s="14" t="s">
        <v>87</v>
      </c>
      <c r="BK192" s="143">
        <f aca="true" t="shared" si="49" ref="BK192:BK200">ROUND(I192*H192,2)</f>
        <v>0</v>
      </c>
      <c r="BL192" s="14" t="s">
        <v>142</v>
      </c>
      <c r="BM192" s="142" t="s">
        <v>913</v>
      </c>
    </row>
    <row r="193" spans="2:65" s="1" customFormat="1" ht="16.5" customHeight="1">
      <c r="B193" s="29"/>
      <c r="C193" s="130" t="s">
        <v>407</v>
      </c>
      <c r="D193" s="130" t="s">
        <v>138</v>
      </c>
      <c r="E193" s="131" t="s">
        <v>914</v>
      </c>
      <c r="F193" s="132" t="s">
        <v>915</v>
      </c>
      <c r="G193" s="133" t="s">
        <v>1</v>
      </c>
      <c r="H193" s="134">
        <v>1</v>
      </c>
      <c r="I193" s="135"/>
      <c r="J193" s="136">
        <f t="shared" si="40"/>
        <v>0</v>
      </c>
      <c r="K193" s="137"/>
      <c r="L193" s="29"/>
      <c r="M193" s="138" t="s">
        <v>1</v>
      </c>
      <c r="N193" s="139" t="s">
        <v>44</v>
      </c>
      <c r="P193" s="140">
        <f t="shared" si="41"/>
        <v>0</v>
      </c>
      <c r="Q193" s="140">
        <v>0</v>
      </c>
      <c r="R193" s="140">
        <f t="shared" si="42"/>
        <v>0</v>
      </c>
      <c r="S193" s="140">
        <v>0</v>
      </c>
      <c r="T193" s="141">
        <f t="shared" si="43"/>
        <v>0</v>
      </c>
      <c r="AR193" s="142" t="s">
        <v>142</v>
      </c>
      <c r="AT193" s="142" t="s">
        <v>138</v>
      </c>
      <c r="AU193" s="142" t="s">
        <v>89</v>
      </c>
      <c r="AY193" s="14" t="s">
        <v>136</v>
      </c>
      <c r="BE193" s="143">
        <f t="shared" si="44"/>
        <v>0</v>
      </c>
      <c r="BF193" s="143">
        <f t="shared" si="45"/>
        <v>0</v>
      </c>
      <c r="BG193" s="143">
        <f t="shared" si="46"/>
        <v>0</v>
      </c>
      <c r="BH193" s="143">
        <f t="shared" si="47"/>
        <v>0</v>
      </c>
      <c r="BI193" s="143">
        <f t="shared" si="48"/>
        <v>0</v>
      </c>
      <c r="BJ193" s="14" t="s">
        <v>87</v>
      </c>
      <c r="BK193" s="143">
        <f t="shared" si="49"/>
        <v>0</v>
      </c>
      <c r="BL193" s="14" t="s">
        <v>142</v>
      </c>
      <c r="BM193" s="142" t="s">
        <v>916</v>
      </c>
    </row>
    <row r="194" spans="2:65" s="1" customFormat="1" ht="16.5" customHeight="1">
      <c r="B194" s="29"/>
      <c r="C194" s="130" t="s">
        <v>411</v>
      </c>
      <c r="D194" s="130" t="s">
        <v>138</v>
      </c>
      <c r="E194" s="131" t="s">
        <v>917</v>
      </c>
      <c r="F194" s="132" t="s">
        <v>918</v>
      </c>
      <c r="G194" s="133" t="s">
        <v>1</v>
      </c>
      <c r="H194" s="134">
        <v>1</v>
      </c>
      <c r="I194" s="135"/>
      <c r="J194" s="136">
        <f t="shared" si="40"/>
        <v>0</v>
      </c>
      <c r="K194" s="137"/>
      <c r="L194" s="29"/>
      <c r="M194" s="138" t="s">
        <v>1</v>
      </c>
      <c r="N194" s="139" t="s">
        <v>44</v>
      </c>
      <c r="P194" s="140">
        <f t="shared" si="41"/>
        <v>0</v>
      </c>
      <c r="Q194" s="140">
        <v>0</v>
      </c>
      <c r="R194" s="140">
        <f t="shared" si="42"/>
        <v>0</v>
      </c>
      <c r="S194" s="140">
        <v>0</v>
      </c>
      <c r="T194" s="141">
        <f t="shared" si="43"/>
        <v>0</v>
      </c>
      <c r="AR194" s="142" t="s">
        <v>142</v>
      </c>
      <c r="AT194" s="142" t="s">
        <v>138</v>
      </c>
      <c r="AU194" s="142" t="s">
        <v>89</v>
      </c>
      <c r="AY194" s="14" t="s">
        <v>136</v>
      </c>
      <c r="BE194" s="143">
        <f t="shared" si="44"/>
        <v>0</v>
      </c>
      <c r="BF194" s="143">
        <f t="shared" si="45"/>
        <v>0</v>
      </c>
      <c r="BG194" s="143">
        <f t="shared" si="46"/>
        <v>0</v>
      </c>
      <c r="BH194" s="143">
        <f t="shared" si="47"/>
        <v>0</v>
      </c>
      <c r="BI194" s="143">
        <f t="shared" si="48"/>
        <v>0</v>
      </c>
      <c r="BJ194" s="14" t="s">
        <v>87</v>
      </c>
      <c r="BK194" s="143">
        <f t="shared" si="49"/>
        <v>0</v>
      </c>
      <c r="BL194" s="14" t="s">
        <v>142</v>
      </c>
      <c r="BM194" s="142" t="s">
        <v>919</v>
      </c>
    </row>
    <row r="195" spans="2:65" s="1" customFormat="1" ht="16.5" customHeight="1">
      <c r="B195" s="29"/>
      <c r="C195" s="130" t="s">
        <v>415</v>
      </c>
      <c r="D195" s="130" t="s">
        <v>138</v>
      </c>
      <c r="E195" s="131" t="s">
        <v>920</v>
      </c>
      <c r="F195" s="132" t="s">
        <v>921</v>
      </c>
      <c r="G195" s="133" t="s">
        <v>1</v>
      </c>
      <c r="H195" s="134">
        <v>1</v>
      </c>
      <c r="I195" s="135"/>
      <c r="J195" s="136">
        <f t="shared" si="40"/>
        <v>0</v>
      </c>
      <c r="K195" s="137"/>
      <c r="L195" s="29"/>
      <c r="M195" s="138" t="s">
        <v>1</v>
      </c>
      <c r="N195" s="139" t="s">
        <v>44</v>
      </c>
      <c r="P195" s="140">
        <f t="shared" si="41"/>
        <v>0</v>
      </c>
      <c r="Q195" s="140">
        <v>0</v>
      </c>
      <c r="R195" s="140">
        <f t="shared" si="42"/>
        <v>0</v>
      </c>
      <c r="S195" s="140">
        <v>0</v>
      </c>
      <c r="T195" s="141">
        <f t="shared" si="43"/>
        <v>0</v>
      </c>
      <c r="AR195" s="142" t="s">
        <v>142</v>
      </c>
      <c r="AT195" s="142" t="s">
        <v>138</v>
      </c>
      <c r="AU195" s="142" t="s">
        <v>89</v>
      </c>
      <c r="AY195" s="14" t="s">
        <v>136</v>
      </c>
      <c r="BE195" s="143">
        <f t="shared" si="44"/>
        <v>0</v>
      </c>
      <c r="BF195" s="143">
        <f t="shared" si="45"/>
        <v>0</v>
      </c>
      <c r="BG195" s="143">
        <f t="shared" si="46"/>
        <v>0</v>
      </c>
      <c r="BH195" s="143">
        <f t="shared" si="47"/>
        <v>0</v>
      </c>
      <c r="BI195" s="143">
        <f t="shared" si="48"/>
        <v>0</v>
      </c>
      <c r="BJ195" s="14" t="s">
        <v>87</v>
      </c>
      <c r="BK195" s="143">
        <f t="shared" si="49"/>
        <v>0</v>
      </c>
      <c r="BL195" s="14" t="s">
        <v>142</v>
      </c>
      <c r="BM195" s="142" t="s">
        <v>964</v>
      </c>
    </row>
    <row r="196" spans="2:65" s="1" customFormat="1" ht="16.5" customHeight="1">
      <c r="B196" s="29"/>
      <c r="C196" s="130" t="s">
        <v>419</v>
      </c>
      <c r="D196" s="130" t="s">
        <v>138</v>
      </c>
      <c r="E196" s="131" t="s">
        <v>923</v>
      </c>
      <c r="F196" s="132" t="s">
        <v>924</v>
      </c>
      <c r="G196" s="133" t="s">
        <v>1</v>
      </c>
      <c r="H196" s="134">
        <v>1</v>
      </c>
      <c r="I196" s="135"/>
      <c r="J196" s="136">
        <f t="shared" si="40"/>
        <v>0</v>
      </c>
      <c r="K196" s="137"/>
      <c r="L196" s="29"/>
      <c r="M196" s="138" t="s">
        <v>1</v>
      </c>
      <c r="N196" s="139" t="s">
        <v>44</v>
      </c>
      <c r="P196" s="140">
        <f t="shared" si="41"/>
        <v>0</v>
      </c>
      <c r="Q196" s="140">
        <v>0</v>
      </c>
      <c r="R196" s="140">
        <f t="shared" si="42"/>
        <v>0</v>
      </c>
      <c r="S196" s="140">
        <v>0</v>
      </c>
      <c r="T196" s="141">
        <f t="shared" si="43"/>
        <v>0</v>
      </c>
      <c r="AR196" s="142" t="s">
        <v>142</v>
      </c>
      <c r="AT196" s="142" t="s">
        <v>138</v>
      </c>
      <c r="AU196" s="142" t="s">
        <v>89</v>
      </c>
      <c r="AY196" s="14" t="s">
        <v>136</v>
      </c>
      <c r="BE196" s="143">
        <f t="shared" si="44"/>
        <v>0</v>
      </c>
      <c r="BF196" s="143">
        <f t="shared" si="45"/>
        <v>0</v>
      </c>
      <c r="BG196" s="143">
        <f t="shared" si="46"/>
        <v>0</v>
      </c>
      <c r="BH196" s="143">
        <f t="shared" si="47"/>
        <v>0</v>
      </c>
      <c r="BI196" s="143">
        <f t="shared" si="48"/>
        <v>0</v>
      </c>
      <c r="BJ196" s="14" t="s">
        <v>87</v>
      </c>
      <c r="BK196" s="143">
        <f t="shared" si="49"/>
        <v>0</v>
      </c>
      <c r="BL196" s="14" t="s">
        <v>142</v>
      </c>
      <c r="BM196" s="142" t="s">
        <v>965</v>
      </c>
    </row>
    <row r="197" spans="2:65" s="1" customFormat="1" ht="16.5" customHeight="1">
      <c r="B197" s="29"/>
      <c r="C197" s="130" t="s">
        <v>423</v>
      </c>
      <c r="D197" s="130" t="s">
        <v>138</v>
      </c>
      <c r="E197" s="131" t="s">
        <v>926</v>
      </c>
      <c r="F197" s="132" t="s">
        <v>927</v>
      </c>
      <c r="G197" s="133" t="s">
        <v>1</v>
      </c>
      <c r="H197" s="134">
        <v>1</v>
      </c>
      <c r="I197" s="135"/>
      <c r="J197" s="136">
        <f t="shared" si="40"/>
        <v>0</v>
      </c>
      <c r="K197" s="137"/>
      <c r="L197" s="29"/>
      <c r="M197" s="138" t="s">
        <v>1</v>
      </c>
      <c r="N197" s="139" t="s">
        <v>44</v>
      </c>
      <c r="P197" s="140">
        <f t="shared" si="41"/>
        <v>0</v>
      </c>
      <c r="Q197" s="140">
        <v>0</v>
      </c>
      <c r="R197" s="140">
        <f t="shared" si="42"/>
        <v>0</v>
      </c>
      <c r="S197" s="140">
        <v>0</v>
      </c>
      <c r="T197" s="141">
        <f t="shared" si="43"/>
        <v>0</v>
      </c>
      <c r="AR197" s="142" t="s">
        <v>142</v>
      </c>
      <c r="AT197" s="142" t="s">
        <v>138</v>
      </c>
      <c r="AU197" s="142" t="s">
        <v>89</v>
      </c>
      <c r="AY197" s="14" t="s">
        <v>136</v>
      </c>
      <c r="BE197" s="143">
        <f t="shared" si="44"/>
        <v>0</v>
      </c>
      <c r="BF197" s="143">
        <f t="shared" si="45"/>
        <v>0</v>
      </c>
      <c r="BG197" s="143">
        <f t="shared" si="46"/>
        <v>0</v>
      </c>
      <c r="BH197" s="143">
        <f t="shared" si="47"/>
        <v>0</v>
      </c>
      <c r="BI197" s="143">
        <f t="shared" si="48"/>
        <v>0</v>
      </c>
      <c r="BJ197" s="14" t="s">
        <v>87</v>
      </c>
      <c r="BK197" s="143">
        <f t="shared" si="49"/>
        <v>0</v>
      </c>
      <c r="BL197" s="14" t="s">
        <v>142</v>
      </c>
      <c r="BM197" s="142" t="s">
        <v>966</v>
      </c>
    </row>
    <row r="198" spans="2:65" s="1" customFormat="1" ht="16.5" customHeight="1">
      <c r="B198" s="29"/>
      <c r="C198" s="130" t="s">
        <v>427</v>
      </c>
      <c r="D198" s="130" t="s">
        <v>138</v>
      </c>
      <c r="E198" s="131" t="s">
        <v>929</v>
      </c>
      <c r="F198" s="132" t="s">
        <v>930</v>
      </c>
      <c r="G198" s="133" t="s">
        <v>1</v>
      </c>
      <c r="H198" s="134">
        <v>1</v>
      </c>
      <c r="I198" s="135"/>
      <c r="J198" s="136">
        <f t="shared" si="40"/>
        <v>0</v>
      </c>
      <c r="K198" s="137"/>
      <c r="L198" s="29"/>
      <c r="M198" s="138" t="s">
        <v>1</v>
      </c>
      <c r="N198" s="139" t="s">
        <v>44</v>
      </c>
      <c r="P198" s="140">
        <f t="shared" si="41"/>
        <v>0</v>
      </c>
      <c r="Q198" s="140">
        <v>0</v>
      </c>
      <c r="R198" s="140">
        <f t="shared" si="42"/>
        <v>0</v>
      </c>
      <c r="S198" s="140">
        <v>0</v>
      </c>
      <c r="T198" s="141">
        <f t="shared" si="43"/>
        <v>0</v>
      </c>
      <c r="AR198" s="142" t="s">
        <v>142</v>
      </c>
      <c r="AT198" s="142" t="s">
        <v>138</v>
      </c>
      <c r="AU198" s="142" t="s">
        <v>89</v>
      </c>
      <c r="AY198" s="14" t="s">
        <v>136</v>
      </c>
      <c r="BE198" s="143">
        <f t="shared" si="44"/>
        <v>0</v>
      </c>
      <c r="BF198" s="143">
        <f t="shared" si="45"/>
        <v>0</v>
      </c>
      <c r="BG198" s="143">
        <f t="shared" si="46"/>
        <v>0</v>
      </c>
      <c r="BH198" s="143">
        <f t="shared" si="47"/>
        <v>0</v>
      </c>
      <c r="BI198" s="143">
        <f t="shared" si="48"/>
        <v>0</v>
      </c>
      <c r="BJ198" s="14" t="s">
        <v>87</v>
      </c>
      <c r="BK198" s="143">
        <f t="shared" si="49"/>
        <v>0</v>
      </c>
      <c r="BL198" s="14" t="s">
        <v>142</v>
      </c>
      <c r="BM198" s="142" t="s">
        <v>967</v>
      </c>
    </row>
    <row r="199" spans="2:65" s="1" customFormat="1" ht="16.5" customHeight="1">
      <c r="B199" s="29"/>
      <c r="C199" s="130" t="s">
        <v>432</v>
      </c>
      <c r="D199" s="130" t="s">
        <v>138</v>
      </c>
      <c r="E199" s="131" t="s">
        <v>932</v>
      </c>
      <c r="F199" s="132" t="s">
        <v>933</v>
      </c>
      <c r="G199" s="133" t="s">
        <v>1</v>
      </c>
      <c r="H199" s="134">
        <v>1</v>
      </c>
      <c r="I199" s="135"/>
      <c r="J199" s="136">
        <f t="shared" si="40"/>
        <v>0</v>
      </c>
      <c r="K199" s="137"/>
      <c r="L199" s="29"/>
      <c r="M199" s="138" t="s">
        <v>1</v>
      </c>
      <c r="N199" s="139" t="s">
        <v>44</v>
      </c>
      <c r="P199" s="140">
        <f t="shared" si="41"/>
        <v>0</v>
      </c>
      <c r="Q199" s="140">
        <v>0</v>
      </c>
      <c r="R199" s="140">
        <f t="shared" si="42"/>
        <v>0</v>
      </c>
      <c r="S199" s="140">
        <v>0</v>
      </c>
      <c r="T199" s="141">
        <f t="shared" si="43"/>
        <v>0</v>
      </c>
      <c r="AR199" s="142" t="s">
        <v>142</v>
      </c>
      <c r="AT199" s="142" t="s">
        <v>138</v>
      </c>
      <c r="AU199" s="142" t="s">
        <v>89</v>
      </c>
      <c r="AY199" s="14" t="s">
        <v>136</v>
      </c>
      <c r="BE199" s="143">
        <f t="shared" si="44"/>
        <v>0</v>
      </c>
      <c r="BF199" s="143">
        <f t="shared" si="45"/>
        <v>0</v>
      </c>
      <c r="BG199" s="143">
        <f t="shared" si="46"/>
        <v>0</v>
      </c>
      <c r="BH199" s="143">
        <f t="shared" si="47"/>
        <v>0</v>
      </c>
      <c r="BI199" s="143">
        <f t="shared" si="48"/>
        <v>0</v>
      </c>
      <c r="BJ199" s="14" t="s">
        <v>87</v>
      </c>
      <c r="BK199" s="143">
        <f t="shared" si="49"/>
        <v>0</v>
      </c>
      <c r="BL199" s="14" t="s">
        <v>142</v>
      </c>
      <c r="BM199" s="142" t="s">
        <v>968</v>
      </c>
    </row>
    <row r="200" spans="2:65" s="1" customFormat="1" ht="16.5" customHeight="1">
      <c r="B200" s="29"/>
      <c r="C200" s="130" t="s">
        <v>436</v>
      </c>
      <c r="D200" s="130" t="s">
        <v>138</v>
      </c>
      <c r="E200" s="131" t="s">
        <v>935</v>
      </c>
      <c r="F200" s="132" t="s">
        <v>936</v>
      </c>
      <c r="G200" s="133" t="s">
        <v>1</v>
      </c>
      <c r="H200" s="134">
        <v>1</v>
      </c>
      <c r="I200" s="135"/>
      <c r="J200" s="136">
        <f t="shared" si="40"/>
        <v>0</v>
      </c>
      <c r="K200" s="137"/>
      <c r="L200" s="29"/>
      <c r="M200" s="166" t="s">
        <v>1</v>
      </c>
      <c r="N200" s="167" t="s">
        <v>44</v>
      </c>
      <c r="O200" s="168"/>
      <c r="P200" s="169">
        <f t="shared" si="41"/>
        <v>0</v>
      </c>
      <c r="Q200" s="169">
        <v>0</v>
      </c>
      <c r="R200" s="169">
        <f t="shared" si="42"/>
        <v>0</v>
      </c>
      <c r="S200" s="169">
        <v>0</v>
      </c>
      <c r="T200" s="170">
        <f t="shared" si="43"/>
        <v>0</v>
      </c>
      <c r="AR200" s="142" t="s">
        <v>142</v>
      </c>
      <c r="AT200" s="142" t="s">
        <v>138</v>
      </c>
      <c r="AU200" s="142" t="s">
        <v>89</v>
      </c>
      <c r="AY200" s="14" t="s">
        <v>136</v>
      </c>
      <c r="BE200" s="143">
        <f t="shared" si="44"/>
        <v>0</v>
      </c>
      <c r="BF200" s="143">
        <f t="shared" si="45"/>
        <v>0</v>
      </c>
      <c r="BG200" s="143">
        <f t="shared" si="46"/>
        <v>0</v>
      </c>
      <c r="BH200" s="143">
        <f t="shared" si="47"/>
        <v>0</v>
      </c>
      <c r="BI200" s="143">
        <f t="shared" si="48"/>
        <v>0</v>
      </c>
      <c r="BJ200" s="14" t="s">
        <v>87</v>
      </c>
      <c r="BK200" s="143">
        <f t="shared" si="49"/>
        <v>0</v>
      </c>
      <c r="BL200" s="14" t="s">
        <v>142</v>
      </c>
      <c r="BM200" s="142" t="s">
        <v>969</v>
      </c>
    </row>
    <row r="201" spans="2:12" s="1" customFormat="1" ht="6.95" customHeight="1"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29"/>
    </row>
  </sheetData>
  <sheetProtection algorithmName="SHA-512" hashValue="AbdO/m1iV5jTVa8QRKZ40XaQFfsOoJ7I0+7ZXydecc+FLHQem0P8bWgP8cJdwBhKrR6ITiz4GWotlX3LSAZq9Q==" saltValue="734/9xBlM6QZ97zZO7WCCnBr9Bzq1cdSQaK2VGRhQmoXdUAkl51cjlLbmQzVTbyjmf8WH6VFPW+gosftLvZUUg==" spinCount="100000" sheet="1" objects="1" scenarios="1" formatColumns="0" formatRows="0" autoFilter="0"/>
  <autoFilter ref="C123:K20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99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970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ROUND(J120,2)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ROUND((SUM(BE120:BE127)),2)</f>
        <v>0</v>
      </c>
      <c r="I33" s="89">
        <v>0.21</v>
      </c>
      <c r="J33" s="88">
        <f>ROUND(((SUM(BE120:BE127))*I33),2)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ROUND((SUM(BF120:BF127)),2)</f>
        <v>0</v>
      </c>
      <c r="I34" s="89">
        <v>0.15</v>
      </c>
      <c r="J34" s="88">
        <f>ROUND(((SUM(BF120:BF127))*I34),2)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ROUND((SUM(BG120:BG127)),2)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ROUND((SUM(BH120:BH127)),2)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ROUND((SUM(BI120:BI127)),2)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VRNa - Vedlejší rozpočtové náklady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GEOprojectKV s.r.o.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J120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971</v>
      </c>
      <c r="E97" s="103"/>
      <c r="F97" s="103"/>
      <c r="G97" s="103"/>
      <c r="H97" s="103"/>
      <c r="I97" s="103"/>
      <c r="J97" s="104">
        <f>J121</f>
        <v>0</v>
      </c>
      <c r="L97" s="101"/>
    </row>
    <row r="98" spans="2:12" s="9" customFormat="1" ht="19.9" customHeight="1">
      <c r="B98" s="105"/>
      <c r="D98" s="106" t="s">
        <v>972</v>
      </c>
      <c r="E98" s="107"/>
      <c r="F98" s="107"/>
      <c r="G98" s="107"/>
      <c r="H98" s="107"/>
      <c r="I98" s="107"/>
      <c r="J98" s="108">
        <f>J122</f>
        <v>0</v>
      </c>
      <c r="L98" s="105"/>
    </row>
    <row r="99" spans="2:12" s="9" customFormat="1" ht="19.9" customHeight="1">
      <c r="B99" s="105"/>
      <c r="D99" s="106" t="s">
        <v>973</v>
      </c>
      <c r="E99" s="107"/>
      <c r="F99" s="107"/>
      <c r="G99" s="107"/>
      <c r="H99" s="107"/>
      <c r="I99" s="107"/>
      <c r="J99" s="108">
        <f>J124</f>
        <v>0</v>
      </c>
      <c r="L99" s="105"/>
    </row>
    <row r="100" spans="2:12" s="9" customFormat="1" ht="19.9" customHeight="1">
      <c r="B100" s="105"/>
      <c r="D100" s="106" t="s">
        <v>974</v>
      </c>
      <c r="E100" s="107"/>
      <c r="F100" s="107"/>
      <c r="G100" s="107"/>
      <c r="H100" s="107"/>
      <c r="I100" s="107"/>
      <c r="J100" s="108">
        <f>J126</f>
        <v>0</v>
      </c>
      <c r="L100" s="105"/>
    </row>
    <row r="101" spans="2:12" s="1" customFormat="1" ht="21.75" customHeight="1">
      <c r="B101" s="29"/>
      <c r="L101" s="29"/>
    </row>
    <row r="102" spans="2:12" s="1" customFormat="1" ht="6.9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29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9"/>
    </row>
    <row r="107" spans="2:12" s="1" customFormat="1" ht="24.95" customHeight="1">
      <c r="B107" s="29"/>
      <c r="C107" s="18" t="s">
        <v>121</v>
      </c>
      <c r="L107" s="29"/>
    </row>
    <row r="108" spans="2:12" s="1" customFormat="1" ht="6.95" customHeight="1">
      <c r="B108" s="29"/>
      <c r="L108" s="29"/>
    </row>
    <row r="109" spans="2:12" s="1" customFormat="1" ht="12" customHeight="1">
      <c r="B109" s="29"/>
      <c r="C109" s="24" t="s">
        <v>16</v>
      </c>
      <c r="L109" s="29"/>
    </row>
    <row r="110" spans="2:12" s="1" customFormat="1" ht="16.5" customHeight="1">
      <c r="B110" s="29"/>
      <c r="E110" s="209" t="str">
        <f>E7</f>
        <v>Parkoviště v ulici Sokolovská u Herby, Sokolov</v>
      </c>
      <c r="F110" s="210"/>
      <c r="G110" s="210"/>
      <c r="H110" s="210"/>
      <c r="L110" s="29"/>
    </row>
    <row r="111" spans="2:12" s="1" customFormat="1" ht="12" customHeight="1">
      <c r="B111" s="29"/>
      <c r="C111" s="24" t="s">
        <v>103</v>
      </c>
      <c r="L111" s="29"/>
    </row>
    <row r="112" spans="2:12" s="1" customFormat="1" ht="16.5" customHeight="1">
      <c r="B112" s="29"/>
      <c r="E112" s="171" t="str">
        <f>E9</f>
        <v>VRNa - Vedlejší rozpočtové náklady</v>
      </c>
      <c r="F112" s="211"/>
      <c r="G112" s="211"/>
      <c r="H112" s="211"/>
      <c r="L112" s="29"/>
    </row>
    <row r="113" spans="2:12" s="1" customFormat="1" ht="6.95" customHeight="1">
      <c r="B113" s="29"/>
      <c r="L113" s="29"/>
    </row>
    <row r="114" spans="2:12" s="1" customFormat="1" ht="12" customHeight="1">
      <c r="B114" s="29"/>
      <c r="C114" s="24" t="s">
        <v>20</v>
      </c>
      <c r="F114" s="22" t="str">
        <f>F12</f>
        <v>Sokolov</v>
      </c>
      <c r="I114" s="24" t="s">
        <v>22</v>
      </c>
      <c r="J114" s="49" t="str">
        <f>IF(J12="","",J12)</f>
        <v>7. 7. 2022</v>
      </c>
      <c r="L114" s="29"/>
    </row>
    <row r="115" spans="2:12" s="1" customFormat="1" ht="6.95" customHeight="1">
      <c r="B115" s="29"/>
      <c r="L115" s="29"/>
    </row>
    <row r="116" spans="2:12" s="1" customFormat="1" ht="15.2" customHeight="1">
      <c r="B116" s="29"/>
      <c r="C116" s="24" t="s">
        <v>24</v>
      </c>
      <c r="F116" s="22" t="str">
        <f>E15</f>
        <v>Město Sokolov</v>
      </c>
      <c r="I116" s="24" t="s">
        <v>32</v>
      </c>
      <c r="J116" s="27" t="str">
        <f>E21</f>
        <v>GEOprojectKV s.r.o.</v>
      </c>
      <c r="L116" s="29"/>
    </row>
    <row r="117" spans="2:12" s="1" customFormat="1" ht="15.2" customHeight="1">
      <c r="B117" s="29"/>
      <c r="C117" s="24" t="s">
        <v>30</v>
      </c>
      <c r="F117" s="22" t="str">
        <f>IF(E18="","",E18)</f>
        <v>Vyplň údaj</v>
      </c>
      <c r="I117" s="24" t="s">
        <v>37</v>
      </c>
      <c r="J117" s="27" t="str">
        <f>E24</f>
        <v>GEOprojectKV s.r.o.</v>
      </c>
      <c r="L117" s="29"/>
    </row>
    <row r="118" spans="2:12" s="1" customFormat="1" ht="10.35" customHeight="1">
      <c r="B118" s="29"/>
      <c r="L118" s="29"/>
    </row>
    <row r="119" spans="2:20" s="10" customFormat="1" ht="29.25" customHeight="1">
      <c r="B119" s="109"/>
      <c r="C119" s="110" t="s">
        <v>122</v>
      </c>
      <c r="D119" s="111" t="s">
        <v>64</v>
      </c>
      <c r="E119" s="111" t="s">
        <v>60</v>
      </c>
      <c r="F119" s="111" t="s">
        <v>61</v>
      </c>
      <c r="G119" s="111" t="s">
        <v>123</v>
      </c>
      <c r="H119" s="111" t="s">
        <v>124</v>
      </c>
      <c r="I119" s="111" t="s">
        <v>125</v>
      </c>
      <c r="J119" s="112" t="s">
        <v>108</v>
      </c>
      <c r="K119" s="113" t="s">
        <v>126</v>
      </c>
      <c r="L119" s="109"/>
      <c r="M119" s="56" t="s">
        <v>1</v>
      </c>
      <c r="N119" s="57" t="s">
        <v>43</v>
      </c>
      <c r="O119" s="57" t="s">
        <v>127</v>
      </c>
      <c r="P119" s="57" t="s">
        <v>128</v>
      </c>
      <c r="Q119" s="57" t="s">
        <v>129</v>
      </c>
      <c r="R119" s="57" t="s">
        <v>130</v>
      </c>
      <c r="S119" s="57" t="s">
        <v>131</v>
      </c>
      <c r="T119" s="58" t="s">
        <v>132</v>
      </c>
    </row>
    <row r="120" spans="2:63" s="1" customFormat="1" ht="22.9" customHeight="1">
      <c r="B120" s="29"/>
      <c r="C120" s="61" t="s">
        <v>133</v>
      </c>
      <c r="J120" s="114">
        <f>BK120</f>
        <v>0</v>
      </c>
      <c r="L120" s="29"/>
      <c r="M120" s="59"/>
      <c r="N120" s="50"/>
      <c r="O120" s="50"/>
      <c r="P120" s="115">
        <f>P121</f>
        <v>0</v>
      </c>
      <c r="Q120" s="50"/>
      <c r="R120" s="115">
        <f>R121</f>
        <v>0</v>
      </c>
      <c r="S120" s="50"/>
      <c r="T120" s="116">
        <f>T121</f>
        <v>0</v>
      </c>
      <c r="AT120" s="14" t="s">
        <v>78</v>
      </c>
      <c r="AU120" s="14" t="s">
        <v>110</v>
      </c>
      <c r="BK120" s="117">
        <f>BK121</f>
        <v>0</v>
      </c>
    </row>
    <row r="121" spans="2:63" s="11" customFormat="1" ht="25.9" customHeight="1">
      <c r="B121" s="118"/>
      <c r="D121" s="119" t="s">
        <v>78</v>
      </c>
      <c r="E121" s="120" t="s">
        <v>975</v>
      </c>
      <c r="F121" s="120" t="s">
        <v>98</v>
      </c>
      <c r="I121" s="121"/>
      <c r="J121" s="122">
        <f>BK121</f>
        <v>0</v>
      </c>
      <c r="L121" s="118"/>
      <c r="M121" s="123"/>
      <c r="P121" s="124">
        <f>P122+P124+P126</f>
        <v>0</v>
      </c>
      <c r="R121" s="124">
        <f>R122+R124+R126</f>
        <v>0</v>
      </c>
      <c r="T121" s="125">
        <f>T122+T124+T126</f>
        <v>0</v>
      </c>
      <c r="AR121" s="119" t="s">
        <v>154</v>
      </c>
      <c r="AT121" s="126" t="s">
        <v>78</v>
      </c>
      <c r="AU121" s="126" t="s">
        <v>79</v>
      </c>
      <c r="AY121" s="119" t="s">
        <v>136</v>
      </c>
      <c r="BK121" s="127">
        <f>BK122+BK124+BK126</f>
        <v>0</v>
      </c>
    </row>
    <row r="122" spans="2:63" s="11" customFormat="1" ht="22.9" customHeight="1">
      <c r="B122" s="118"/>
      <c r="D122" s="119" t="s">
        <v>78</v>
      </c>
      <c r="E122" s="128" t="s">
        <v>976</v>
      </c>
      <c r="F122" s="128" t="s">
        <v>977</v>
      </c>
      <c r="I122" s="121"/>
      <c r="J122" s="129">
        <f>BK122</f>
        <v>0</v>
      </c>
      <c r="L122" s="118"/>
      <c r="M122" s="123"/>
      <c r="P122" s="124">
        <f>P123</f>
        <v>0</v>
      </c>
      <c r="R122" s="124">
        <f>R123</f>
        <v>0</v>
      </c>
      <c r="T122" s="125">
        <f>T123</f>
        <v>0</v>
      </c>
      <c r="AR122" s="119" t="s">
        <v>154</v>
      </c>
      <c r="AT122" s="126" t="s">
        <v>78</v>
      </c>
      <c r="AU122" s="126" t="s">
        <v>87</v>
      </c>
      <c r="AY122" s="119" t="s">
        <v>136</v>
      </c>
      <c r="BK122" s="127">
        <f>BK123</f>
        <v>0</v>
      </c>
    </row>
    <row r="123" spans="2:65" s="1" customFormat="1" ht="16.5" customHeight="1">
      <c r="B123" s="29"/>
      <c r="C123" s="130" t="s">
        <v>87</v>
      </c>
      <c r="D123" s="130" t="s">
        <v>138</v>
      </c>
      <c r="E123" s="131" t="s">
        <v>978</v>
      </c>
      <c r="F123" s="132" t="s">
        <v>977</v>
      </c>
      <c r="G123" s="133" t="s">
        <v>979</v>
      </c>
      <c r="H123" s="134">
        <v>1</v>
      </c>
      <c r="I123" s="135"/>
      <c r="J123" s="136">
        <f>ROUND(I123*H123,2)</f>
        <v>0</v>
      </c>
      <c r="K123" s="137"/>
      <c r="L123" s="29"/>
      <c r="M123" s="138" t="s">
        <v>1</v>
      </c>
      <c r="N123" s="139" t="s">
        <v>44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980</v>
      </c>
      <c r="AT123" s="142" t="s">
        <v>138</v>
      </c>
      <c r="AU123" s="142" t="s">
        <v>89</v>
      </c>
      <c r="AY123" s="14" t="s">
        <v>136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4" t="s">
        <v>87</v>
      </c>
      <c r="BK123" s="143">
        <f>ROUND(I123*H123,2)</f>
        <v>0</v>
      </c>
      <c r="BL123" s="14" t="s">
        <v>980</v>
      </c>
      <c r="BM123" s="142" t="s">
        <v>981</v>
      </c>
    </row>
    <row r="124" spans="2:63" s="11" customFormat="1" ht="22.9" customHeight="1">
      <c r="B124" s="118"/>
      <c r="D124" s="119" t="s">
        <v>78</v>
      </c>
      <c r="E124" s="128" t="s">
        <v>982</v>
      </c>
      <c r="F124" s="128" t="s">
        <v>983</v>
      </c>
      <c r="I124" s="121"/>
      <c r="J124" s="129">
        <f>BK124</f>
        <v>0</v>
      </c>
      <c r="L124" s="118"/>
      <c r="M124" s="123"/>
      <c r="P124" s="124">
        <f>P125</f>
        <v>0</v>
      </c>
      <c r="R124" s="124">
        <f>R125</f>
        <v>0</v>
      </c>
      <c r="T124" s="125">
        <f>T125</f>
        <v>0</v>
      </c>
      <c r="AR124" s="119" t="s">
        <v>154</v>
      </c>
      <c r="AT124" s="126" t="s">
        <v>78</v>
      </c>
      <c r="AU124" s="126" t="s">
        <v>87</v>
      </c>
      <c r="AY124" s="119" t="s">
        <v>136</v>
      </c>
      <c r="BK124" s="127">
        <f>BK125</f>
        <v>0</v>
      </c>
    </row>
    <row r="125" spans="2:65" s="1" customFormat="1" ht="16.5" customHeight="1">
      <c r="B125" s="29"/>
      <c r="C125" s="130" t="s">
        <v>89</v>
      </c>
      <c r="D125" s="130" t="s">
        <v>138</v>
      </c>
      <c r="E125" s="131" t="s">
        <v>984</v>
      </c>
      <c r="F125" s="132" t="s">
        <v>983</v>
      </c>
      <c r="G125" s="133" t="s">
        <v>979</v>
      </c>
      <c r="H125" s="134">
        <v>1</v>
      </c>
      <c r="I125" s="135"/>
      <c r="J125" s="136">
        <f>ROUND(I125*H125,2)</f>
        <v>0</v>
      </c>
      <c r="K125" s="137"/>
      <c r="L125" s="29"/>
      <c r="M125" s="138" t="s">
        <v>1</v>
      </c>
      <c r="N125" s="139" t="s">
        <v>44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980</v>
      </c>
      <c r="AT125" s="142" t="s">
        <v>138</v>
      </c>
      <c r="AU125" s="142" t="s">
        <v>89</v>
      </c>
      <c r="AY125" s="14" t="s">
        <v>136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4" t="s">
        <v>87</v>
      </c>
      <c r="BK125" s="143">
        <f>ROUND(I125*H125,2)</f>
        <v>0</v>
      </c>
      <c r="BL125" s="14" t="s">
        <v>980</v>
      </c>
      <c r="BM125" s="142" t="s">
        <v>985</v>
      </c>
    </row>
    <row r="126" spans="2:63" s="11" customFormat="1" ht="22.9" customHeight="1">
      <c r="B126" s="118"/>
      <c r="D126" s="119" t="s">
        <v>78</v>
      </c>
      <c r="E126" s="128" t="s">
        <v>986</v>
      </c>
      <c r="F126" s="128" t="s">
        <v>987</v>
      </c>
      <c r="I126" s="121"/>
      <c r="J126" s="129">
        <f>BK126</f>
        <v>0</v>
      </c>
      <c r="L126" s="118"/>
      <c r="M126" s="123"/>
      <c r="P126" s="124">
        <f>P127</f>
        <v>0</v>
      </c>
      <c r="R126" s="124">
        <f>R127</f>
        <v>0</v>
      </c>
      <c r="T126" s="125">
        <f>T127</f>
        <v>0</v>
      </c>
      <c r="AR126" s="119" t="s">
        <v>154</v>
      </c>
      <c r="AT126" s="126" t="s">
        <v>78</v>
      </c>
      <c r="AU126" s="126" t="s">
        <v>87</v>
      </c>
      <c r="AY126" s="119" t="s">
        <v>136</v>
      </c>
      <c r="BK126" s="127">
        <f>BK127</f>
        <v>0</v>
      </c>
    </row>
    <row r="127" spans="2:65" s="1" customFormat="1" ht="16.5" customHeight="1">
      <c r="B127" s="29"/>
      <c r="C127" s="130" t="s">
        <v>147</v>
      </c>
      <c r="D127" s="130" t="s">
        <v>138</v>
      </c>
      <c r="E127" s="131" t="s">
        <v>988</v>
      </c>
      <c r="F127" s="132" t="s">
        <v>987</v>
      </c>
      <c r="G127" s="133" t="s">
        <v>979</v>
      </c>
      <c r="H127" s="134">
        <v>1</v>
      </c>
      <c r="I127" s="135"/>
      <c r="J127" s="136">
        <f>ROUND(I127*H127,2)</f>
        <v>0</v>
      </c>
      <c r="K127" s="137"/>
      <c r="L127" s="29"/>
      <c r="M127" s="166" t="s">
        <v>1</v>
      </c>
      <c r="N127" s="167" t="s">
        <v>44</v>
      </c>
      <c r="O127" s="168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AR127" s="142" t="s">
        <v>980</v>
      </c>
      <c r="AT127" s="142" t="s">
        <v>138</v>
      </c>
      <c r="AU127" s="142" t="s">
        <v>89</v>
      </c>
      <c r="AY127" s="14" t="s">
        <v>136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4" t="s">
        <v>87</v>
      </c>
      <c r="BK127" s="143">
        <f>ROUND(I127*H127,2)</f>
        <v>0</v>
      </c>
      <c r="BL127" s="14" t="s">
        <v>980</v>
      </c>
      <c r="BM127" s="142" t="s">
        <v>989</v>
      </c>
    </row>
    <row r="128" spans="2:12" s="1" customFormat="1" ht="6.9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sheetProtection algorithmName="SHA-512" hashValue="bJ/2vhtIl10wTj1gnZNZboZafahXrVw6lDR+iomcKsFkU3CA9j2cLoYIhZwSyV4GOy86I4QEpcnOw5xPqYLnSA==" saltValue="sAeW7H9nZ1CFAlOzt/jToap/p77BZ8RJ46kesOalFWpEYEzU4bm2RkH79PetLqYqCy2Tl14/xSopZ/ya8sKA/w==" spinCount="100000" sheet="1" objects="1" scenarios="1" formatColumns="0" formatRows="0" autoFilter="0"/>
  <autoFilter ref="C119:K12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101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89</v>
      </c>
    </row>
    <row r="4" spans="2:46" ht="24.95" customHeight="1">
      <c r="B4" s="17"/>
      <c r="D4" s="18" t="s">
        <v>102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9" t="str">
        <f>'Rekapitulace stavby'!K6</f>
        <v>Parkoviště v ulici Sokolovská u Herby, Sokolov</v>
      </c>
      <c r="F7" s="210"/>
      <c r="G7" s="210"/>
      <c r="H7" s="210"/>
      <c r="L7" s="17"/>
    </row>
    <row r="8" spans="2:12" s="1" customFormat="1" ht="12" customHeight="1">
      <c r="B8" s="29"/>
      <c r="D8" s="24" t="s">
        <v>103</v>
      </c>
      <c r="L8" s="29"/>
    </row>
    <row r="9" spans="2:12" s="1" customFormat="1" ht="16.5" customHeight="1">
      <c r="B9" s="29"/>
      <c r="E9" s="171" t="s">
        <v>990</v>
      </c>
      <c r="F9" s="211"/>
      <c r="G9" s="211"/>
      <c r="H9" s="211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7. 7. 2022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29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30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2" t="str">
        <f>'Rekapitulace stavby'!E14</f>
        <v>Vyplň údaj</v>
      </c>
      <c r="F18" s="193"/>
      <c r="G18" s="193"/>
      <c r="H18" s="193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32</v>
      </c>
      <c r="I20" s="24" t="s">
        <v>25</v>
      </c>
      <c r="J20" s="22" t="s">
        <v>33</v>
      </c>
      <c r="L20" s="29"/>
    </row>
    <row r="21" spans="2:12" s="1" customFormat="1" ht="18" customHeight="1">
      <c r="B21" s="29"/>
      <c r="E21" s="22" t="s">
        <v>34</v>
      </c>
      <c r="I21" s="24" t="s">
        <v>28</v>
      </c>
      <c r="J21" s="22" t="s">
        <v>35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37</v>
      </c>
      <c r="I23" s="24" t="s">
        <v>25</v>
      </c>
      <c r="J23" s="22" t="s">
        <v>33</v>
      </c>
      <c r="L23" s="29"/>
    </row>
    <row r="24" spans="2:12" s="1" customFormat="1" ht="18" customHeight="1">
      <c r="B24" s="29"/>
      <c r="E24" s="22" t="s">
        <v>34</v>
      </c>
      <c r="I24" s="24" t="s">
        <v>28</v>
      </c>
      <c r="J24" s="22" t="s">
        <v>35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6"/>
      <c r="E27" s="198" t="s">
        <v>1</v>
      </c>
      <c r="F27" s="198"/>
      <c r="G27" s="198"/>
      <c r="H27" s="198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39</v>
      </c>
      <c r="J30" s="63">
        <f>ROUND(J120,2)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8">
        <f>ROUND((SUM(BE120:BE127)),2)</f>
        <v>0</v>
      </c>
      <c r="I33" s="89">
        <v>0.21</v>
      </c>
      <c r="J33" s="88">
        <f>ROUND(((SUM(BE120:BE127))*I33),2)</f>
        <v>0</v>
      </c>
      <c r="L33" s="29"/>
    </row>
    <row r="34" spans="2:12" s="1" customFormat="1" ht="14.45" customHeight="1">
      <c r="B34" s="29"/>
      <c r="E34" s="24" t="s">
        <v>45</v>
      </c>
      <c r="F34" s="88">
        <f>ROUND((SUM(BF120:BF127)),2)</f>
        <v>0</v>
      </c>
      <c r="I34" s="89">
        <v>0.15</v>
      </c>
      <c r="J34" s="88">
        <f>ROUND(((SUM(BF120:BF127))*I34),2)</f>
        <v>0</v>
      </c>
      <c r="L34" s="29"/>
    </row>
    <row r="35" spans="2:12" s="1" customFormat="1" ht="14.45" customHeight="1" hidden="1">
      <c r="B35" s="29"/>
      <c r="E35" s="24" t="s">
        <v>46</v>
      </c>
      <c r="F35" s="88">
        <f>ROUND((SUM(BG120:BG127)),2)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47</v>
      </c>
      <c r="F36" s="88">
        <f>ROUND((SUM(BH120:BH127)),2)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48</v>
      </c>
      <c r="F37" s="88">
        <f>ROUND((SUM(BI120:BI127)),2)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49</v>
      </c>
      <c r="E39" s="54"/>
      <c r="F39" s="54"/>
      <c r="G39" s="92" t="s">
        <v>50</v>
      </c>
      <c r="H39" s="93" t="s">
        <v>51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54</v>
      </c>
      <c r="E61" s="31"/>
      <c r="F61" s="96" t="s">
        <v>55</v>
      </c>
      <c r="G61" s="40" t="s">
        <v>54</v>
      </c>
      <c r="H61" s="31"/>
      <c r="I61" s="31"/>
      <c r="J61" s="97" t="s">
        <v>55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54</v>
      </c>
      <c r="E76" s="31"/>
      <c r="F76" s="96" t="s">
        <v>55</v>
      </c>
      <c r="G76" s="40" t="s">
        <v>54</v>
      </c>
      <c r="H76" s="31"/>
      <c r="I76" s="31"/>
      <c r="J76" s="97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106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9" t="str">
        <f>E7</f>
        <v>Parkoviště v ulici Sokolovská u Herby, Sokolov</v>
      </c>
      <c r="F85" s="210"/>
      <c r="G85" s="210"/>
      <c r="H85" s="210"/>
      <c r="L85" s="29"/>
    </row>
    <row r="86" spans="2:12" s="1" customFormat="1" ht="12" customHeight="1">
      <c r="B86" s="29"/>
      <c r="C86" s="24" t="s">
        <v>103</v>
      </c>
      <c r="L86" s="29"/>
    </row>
    <row r="87" spans="2:12" s="1" customFormat="1" ht="16.5" customHeight="1">
      <c r="B87" s="29"/>
      <c r="E87" s="171" t="str">
        <f>E9</f>
        <v>VRNb - Vedlejší rozpočtové náklady</v>
      </c>
      <c r="F87" s="211"/>
      <c r="G87" s="211"/>
      <c r="H87" s="211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Sokolov</v>
      </c>
      <c r="I89" s="24" t="s">
        <v>22</v>
      </c>
      <c r="J89" s="49" t="str">
        <f>IF(J12="","",J12)</f>
        <v>7. 7. 2022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4" t="s">
        <v>24</v>
      </c>
      <c r="F91" s="22" t="str">
        <f>E15</f>
        <v>Město Sokolov</v>
      </c>
      <c r="I91" s="24" t="s">
        <v>32</v>
      </c>
      <c r="J91" s="27" t="str">
        <f>E21</f>
        <v>GEOprojectKV s.r.o.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24" t="s">
        <v>37</v>
      </c>
      <c r="J92" s="27" t="str">
        <f>E24</f>
        <v>GEOprojectKV s.r.o.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107</v>
      </c>
      <c r="D94" s="90"/>
      <c r="E94" s="90"/>
      <c r="F94" s="90"/>
      <c r="G94" s="90"/>
      <c r="H94" s="90"/>
      <c r="I94" s="90"/>
      <c r="J94" s="99" t="s">
        <v>108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109</v>
      </c>
      <c r="J96" s="63">
        <f>J120</f>
        <v>0</v>
      </c>
      <c r="L96" s="29"/>
      <c r="AU96" s="14" t="s">
        <v>110</v>
      </c>
    </row>
    <row r="97" spans="2:12" s="8" customFormat="1" ht="24.95" customHeight="1">
      <c r="B97" s="101"/>
      <c r="D97" s="102" t="s">
        <v>971</v>
      </c>
      <c r="E97" s="103"/>
      <c r="F97" s="103"/>
      <c r="G97" s="103"/>
      <c r="H97" s="103"/>
      <c r="I97" s="103"/>
      <c r="J97" s="104">
        <f>J121</f>
        <v>0</v>
      </c>
      <c r="L97" s="101"/>
    </row>
    <row r="98" spans="2:12" s="9" customFormat="1" ht="19.9" customHeight="1">
      <c r="B98" s="105"/>
      <c r="D98" s="106" t="s">
        <v>972</v>
      </c>
      <c r="E98" s="107"/>
      <c r="F98" s="107"/>
      <c r="G98" s="107"/>
      <c r="H98" s="107"/>
      <c r="I98" s="107"/>
      <c r="J98" s="108">
        <f>J122</f>
        <v>0</v>
      </c>
      <c r="L98" s="105"/>
    </row>
    <row r="99" spans="2:12" s="9" customFormat="1" ht="19.9" customHeight="1">
      <c r="B99" s="105"/>
      <c r="D99" s="106" t="s">
        <v>973</v>
      </c>
      <c r="E99" s="107"/>
      <c r="F99" s="107"/>
      <c r="G99" s="107"/>
      <c r="H99" s="107"/>
      <c r="I99" s="107"/>
      <c r="J99" s="108">
        <f>J124</f>
        <v>0</v>
      </c>
      <c r="L99" s="105"/>
    </row>
    <row r="100" spans="2:12" s="9" customFormat="1" ht="19.9" customHeight="1">
      <c r="B100" s="105"/>
      <c r="D100" s="106" t="s">
        <v>974</v>
      </c>
      <c r="E100" s="107"/>
      <c r="F100" s="107"/>
      <c r="G100" s="107"/>
      <c r="H100" s="107"/>
      <c r="I100" s="107"/>
      <c r="J100" s="108">
        <f>J126</f>
        <v>0</v>
      </c>
      <c r="L100" s="105"/>
    </row>
    <row r="101" spans="2:12" s="1" customFormat="1" ht="21.75" customHeight="1">
      <c r="B101" s="29"/>
      <c r="L101" s="29"/>
    </row>
    <row r="102" spans="2:12" s="1" customFormat="1" ht="6.9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29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9"/>
    </row>
    <row r="107" spans="2:12" s="1" customFormat="1" ht="24.95" customHeight="1">
      <c r="B107" s="29"/>
      <c r="C107" s="18" t="s">
        <v>121</v>
      </c>
      <c r="L107" s="29"/>
    </row>
    <row r="108" spans="2:12" s="1" customFormat="1" ht="6.95" customHeight="1">
      <c r="B108" s="29"/>
      <c r="L108" s="29"/>
    </row>
    <row r="109" spans="2:12" s="1" customFormat="1" ht="12" customHeight="1">
      <c r="B109" s="29"/>
      <c r="C109" s="24" t="s">
        <v>16</v>
      </c>
      <c r="L109" s="29"/>
    </row>
    <row r="110" spans="2:12" s="1" customFormat="1" ht="16.5" customHeight="1">
      <c r="B110" s="29"/>
      <c r="E110" s="209" t="str">
        <f>E7</f>
        <v>Parkoviště v ulici Sokolovská u Herby, Sokolov</v>
      </c>
      <c r="F110" s="210"/>
      <c r="G110" s="210"/>
      <c r="H110" s="210"/>
      <c r="L110" s="29"/>
    </row>
    <row r="111" spans="2:12" s="1" customFormat="1" ht="12" customHeight="1">
      <c r="B111" s="29"/>
      <c r="C111" s="24" t="s">
        <v>103</v>
      </c>
      <c r="L111" s="29"/>
    </row>
    <row r="112" spans="2:12" s="1" customFormat="1" ht="16.5" customHeight="1">
      <c r="B112" s="29"/>
      <c r="E112" s="171" t="str">
        <f>E9</f>
        <v>VRNb - Vedlejší rozpočtové náklady</v>
      </c>
      <c r="F112" s="211"/>
      <c r="G112" s="211"/>
      <c r="H112" s="211"/>
      <c r="L112" s="29"/>
    </row>
    <row r="113" spans="2:12" s="1" customFormat="1" ht="6.95" customHeight="1">
      <c r="B113" s="29"/>
      <c r="L113" s="29"/>
    </row>
    <row r="114" spans="2:12" s="1" customFormat="1" ht="12" customHeight="1">
      <c r="B114" s="29"/>
      <c r="C114" s="24" t="s">
        <v>20</v>
      </c>
      <c r="F114" s="22" t="str">
        <f>F12</f>
        <v>Sokolov</v>
      </c>
      <c r="I114" s="24" t="s">
        <v>22</v>
      </c>
      <c r="J114" s="49" t="str">
        <f>IF(J12="","",J12)</f>
        <v>7. 7. 2022</v>
      </c>
      <c r="L114" s="29"/>
    </row>
    <row r="115" spans="2:12" s="1" customFormat="1" ht="6.95" customHeight="1">
      <c r="B115" s="29"/>
      <c r="L115" s="29"/>
    </row>
    <row r="116" spans="2:12" s="1" customFormat="1" ht="15.2" customHeight="1">
      <c r="B116" s="29"/>
      <c r="C116" s="24" t="s">
        <v>24</v>
      </c>
      <c r="F116" s="22" t="str">
        <f>E15</f>
        <v>Město Sokolov</v>
      </c>
      <c r="I116" s="24" t="s">
        <v>32</v>
      </c>
      <c r="J116" s="27" t="str">
        <f>E21</f>
        <v>GEOprojectKV s.r.o.</v>
      </c>
      <c r="L116" s="29"/>
    </row>
    <row r="117" spans="2:12" s="1" customFormat="1" ht="15.2" customHeight="1">
      <c r="B117" s="29"/>
      <c r="C117" s="24" t="s">
        <v>30</v>
      </c>
      <c r="F117" s="22" t="str">
        <f>IF(E18="","",E18)</f>
        <v>Vyplň údaj</v>
      </c>
      <c r="I117" s="24" t="s">
        <v>37</v>
      </c>
      <c r="J117" s="27" t="str">
        <f>E24</f>
        <v>GEOprojectKV s.r.o.</v>
      </c>
      <c r="L117" s="29"/>
    </row>
    <row r="118" spans="2:12" s="1" customFormat="1" ht="10.35" customHeight="1">
      <c r="B118" s="29"/>
      <c r="L118" s="29"/>
    </row>
    <row r="119" spans="2:20" s="10" customFormat="1" ht="29.25" customHeight="1">
      <c r="B119" s="109"/>
      <c r="C119" s="110" t="s">
        <v>122</v>
      </c>
      <c r="D119" s="111" t="s">
        <v>64</v>
      </c>
      <c r="E119" s="111" t="s">
        <v>60</v>
      </c>
      <c r="F119" s="111" t="s">
        <v>61</v>
      </c>
      <c r="G119" s="111" t="s">
        <v>123</v>
      </c>
      <c r="H119" s="111" t="s">
        <v>124</v>
      </c>
      <c r="I119" s="111" t="s">
        <v>125</v>
      </c>
      <c r="J119" s="112" t="s">
        <v>108</v>
      </c>
      <c r="K119" s="113" t="s">
        <v>126</v>
      </c>
      <c r="L119" s="109"/>
      <c r="M119" s="56" t="s">
        <v>1</v>
      </c>
      <c r="N119" s="57" t="s">
        <v>43</v>
      </c>
      <c r="O119" s="57" t="s">
        <v>127</v>
      </c>
      <c r="P119" s="57" t="s">
        <v>128</v>
      </c>
      <c r="Q119" s="57" t="s">
        <v>129</v>
      </c>
      <c r="R119" s="57" t="s">
        <v>130</v>
      </c>
      <c r="S119" s="57" t="s">
        <v>131</v>
      </c>
      <c r="T119" s="58" t="s">
        <v>132</v>
      </c>
    </row>
    <row r="120" spans="2:63" s="1" customFormat="1" ht="22.9" customHeight="1">
      <c r="B120" s="29"/>
      <c r="C120" s="61" t="s">
        <v>133</v>
      </c>
      <c r="J120" s="114">
        <f>BK120</f>
        <v>0</v>
      </c>
      <c r="L120" s="29"/>
      <c r="M120" s="59"/>
      <c r="N120" s="50"/>
      <c r="O120" s="50"/>
      <c r="P120" s="115">
        <f>P121</f>
        <v>0</v>
      </c>
      <c r="Q120" s="50"/>
      <c r="R120" s="115">
        <f>R121</f>
        <v>0</v>
      </c>
      <c r="S120" s="50"/>
      <c r="T120" s="116">
        <f>T121</f>
        <v>0</v>
      </c>
      <c r="AT120" s="14" t="s">
        <v>78</v>
      </c>
      <c r="AU120" s="14" t="s">
        <v>110</v>
      </c>
      <c r="BK120" s="117">
        <f>BK121</f>
        <v>0</v>
      </c>
    </row>
    <row r="121" spans="2:63" s="11" customFormat="1" ht="25.9" customHeight="1">
      <c r="B121" s="118"/>
      <c r="D121" s="119" t="s">
        <v>78</v>
      </c>
      <c r="E121" s="120" t="s">
        <v>975</v>
      </c>
      <c r="F121" s="120" t="s">
        <v>98</v>
      </c>
      <c r="I121" s="121"/>
      <c r="J121" s="122">
        <f>BK121</f>
        <v>0</v>
      </c>
      <c r="L121" s="118"/>
      <c r="M121" s="123"/>
      <c r="P121" s="124">
        <f>P122+P124+P126</f>
        <v>0</v>
      </c>
      <c r="R121" s="124">
        <f>R122+R124+R126</f>
        <v>0</v>
      </c>
      <c r="T121" s="125">
        <f>T122+T124+T126</f>
        <v>0</v>
      </c>
      <c r="AR121" s="119" t="s">
        <v>154</v>
      </c>
      <c r="AT121" s="126" t="s">
        <v>78</v>
      </c>
      <c r="AU121" s="126" t="s">
        <v>79</v>
      </c>
      <c r="AY121" s="119" t="s">
        <v>136</v>
      </c>
      <c r="BK121" s="127">
        <f>BK122+BK124+BK126</f>
        <v>0</v>
      </c>
    </row>
    <row r="122" spans="2:63" s="11" customFormat="1" ht="22.9" customHeight="1">
      <c r="B122" s="118"/>
      <c r="D122" s="119" t="s">
        <v>78</v>
      </c>
      <c r="E122" s="128" t="s">
        <v>976</v>
      </c>
      <c r="F122" s="128" t="s">
        <v>977</v>
      </c>
      <c r="I122" s="121"/>
      <c r="J122" s="129">
        <f>BK122</f>
        <v>0</v>
      </c>
      <c r="L122" s="118"/>
      <c r="M122" s="123"/>
      <c r="P122" s="124">
        <f>P123</f>
        <v>0</v>
      </c>
      <c r="R122" s="124">
        <f>R123</f>
        <v>0</v>
      </c>
      <c r="T122" s="125">
        <f>T123</f>
        <v>0</v>
      </c>
      <c r="AR122" s="119" t="s">
        <v>154</v>
      </c>
      <c r="AT122" s="126" t="s">
        <v>78</v>
      </c>
      <c r="AU122" s="126" t="s">
        <v>87</v>
      </c>
      <c r="AY122" s="119" t="s">
        <v>136</v>
      </c>
      <c r="BK122" s="127">
        <f>BK123</f>
        <v>0</v>
      </c>
    </row>
    <row r="123" spans="2:65" s="1" customFormat="1" ht="16.5" customHeight="1">
      <c r="B123" s="29"/>
      <c r="C123" s="130" t="s">
        <v>87</v>
      </c>
      <c r="D123" s="130" t="s">
        <v>138</v>
      </c>
      <c r="E123" s="131" t="s">
        <v>978</v>
      </c>
      <c r="F123" s="132" t="s">
        <v>977</v>
      </c>
      <c r="G123" s="133" t="s">
        <v>979</v>
      </c>
      <c r="H123" s="134">
        <v>1</v>
      </c>
      <c r="I123" s="135"/>
      <c r="J123" s="136">
        <f>ROUND(I123*H123,2)</f>
        <v>0</v>
      </c>
      <c r="K123" s="137"/>
      <c r="L123" s="29"/>
      <c r="M123" s="138" t="s">
        <v>1</v>
      </c>
      <c r="N123" s="139" t="s">
        <v>44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980</v>
      </c>
      <c r="AT123" s="142" t="s">
        <v>138</v>
      </c>
      <c r="AU123" s="142" t="s">
        <v>89</v>
      </c>
      <c r="AY123" s="14" t="s">
        <v>136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4" t="s">
        <v>87</v>
      </c>
      <c r="BK123" s="143">
        <f>ROUND(I123*H123,2)</f>
        <v>0</v>
      </c>
      <c r="BL123" s="14" t="s">
        <v>980</v>
      </c>
      <c r="BM123" s="142" t="s">
        <v>981</v>
      </c>
    </row>
    <row r="124" spans="2:63" s="11" customFormat="1" ht="22.9" customHeight="1">
      <c r="B124" s="118"/>
      <c r="D124" s="119" t="s">
        <v>78</v>
      </c>
      <c r="E124" s="128" t="s">
        <v>982</v>
      </c>
      <c r="F124" s="128" t="s">
        <v>983</v>
      </c>
      <c r="I124" s="121"/>
      <c r="J124" s="129">
        <f>BK124</f>
        <v>0</v>
      </c>
      <c r="L124" s="118"/>
      <c r="M124" s="123"/>
      <c r="P124" s="124">
        <f>P125</f>
        <v>0</v>
      </c>
      <c r="R124" s="124">
        <f>R125</f>
        <v>0</v>
      </c>
      <c r="T124" s="125">
        <f>T125</f>
        <v>0</v>
      </c>
      <c r="AR124" s="119" t="s">
        <v>154</v>
      </c>
      <c r="AT124" s="126" t="s">
        <v>78</v>
      </c>
      <c r="AU124" s="126" t="s">
        <v>87</v>
      </c>
      <c r="AY124" s="119" t="s">
        <v>136</v>
      </c>
      <c r="BK124" s="127">
        <f>BK125</f>
        <v>0</v>
      </c>
    </row>
    <row r="125" spans="2:65" s="1" customFormat="1" ht="16.5" customHeight="1">
      <c r="B125" s="29"/>
      <c r="C125" s="130" t="s">
        <v>89</v>
      </c>
      <c r="D125" s="130" t="s">
        <v>138</v>
      </c>
      <c r="E125" s="131" t="s">
        <v>984</v>
      </c>
      <c r="F125" s="132" t="s">
        <v>983</v>
      </c>
      <c r="G125" s="133" t="s">
        <v>979</v>
      </c>
      <c r="H125" s="134">
        <v>1</v>
      </c>
      <c r="I125" s="135"/>
      <c r="J125" s="136">
        <f>ROUND(I125*H125,2)</f>
        <v>0</v>
      </c>
      <c r="K125" s="137"/>
      <c r="L125" s="29"/>
      <c r="M125" s="138" t="s">
        <v>1</v>
      </c>
      <c r="N125" s="139" t="s">
        <v>44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980</v>
      </c>
      <c r="AT125" s="142" t="s">
        <v>138</v>
      </c>
      <c r="AU125" s="142" t="s">
        <v>89</v>
      </c>
      <c r="AY125" s="14" t="s">
        <v>136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4" t="s">
        <v>87</v>
      </c>
      <c r="BK125" s="143">
        <f>ROUND(I125*H125,2)</f>
        <v>0</v>
      </c>
      <c r="BL125" s="14" t="s">
        <v>980</v>
      </c>
      <c r="BM125" s="142" t="s">
        <v>985</v>
      </c>
    </row>
    <row r="126" spans="2:63" s="11" customFormat="1" ht="22.9" customHeight="1">
      <c r="B126" s="118"/>
      <c r="D126" s="119" t="s">
        <v>78</v>
      </c>
      <c r="E126" s="128" t="s">
        <v>986</v>
      </c>
      <c r="F126" s="128" t="s">
        <v>987</v>
      </c>
      <c r="I126" s="121"/>
      <c r="J126" s="129">
        <f>BK126</f>
        <v>0</v>
      </c>
      <c r="L126" s="118"/>
      <c r="M126" s="123"/>
      <c r="P126" s="124">
        <f>P127</f>
        <v>0</v>
      </c>
      <c r="R126" s="124">
        <f>R127</f>
        <v>0</v>
      </c>
      <c r="T126" s="125">
        <f>T127</f>
        <v>0</v>
      </c>
      <c r="AR126" s="119" t="s">
        <v>154</v>
      </c>
      <c r="AT126" s="126" t="s">
        <v>78</v>
      </c>
      <c r="AU126" s="126" t="s">
        <v>87</v>
      </c>
      <c r="AY126" s="119" t="s">
        <v>136</v>
      </c>
      <c r="BK126" s="127">
        <f>BK127</f>
        <v>0</v>
      </c>
    </row>
    <row r="127" spans="2:65" s="1" customFormat="1" ht="16.5" customHeight="1">
      <c r="B127" s="29"/>
      <c r="C127" s="130" t="s">
        <v>147</v>
      </c>
      <c r="D127" s="130" t="s">
        <v>138</v>
      </c>
      <c r="E127" s="131" t="s">
        <v>988</v>
      </c>
      <c r="F127" s="132" t="s">
        <v>987</v>
      </c>
      <c r="G127" s="133" t="s">
        <v>979</v>
      </c>
      <c r="H127" s="134">
        <v>1</v>
      </c>
      <c r="I127" s="135"/>
      <c r="J127" s="136">
        <f>ROUND(I127*H127,2)</f>
        <v>0</v>
      </c>
      <c r="K127" s="137"/>
      <c r="L127" s="29"/>
      <c r="M127" s="166" t="s">
        <v>1</v>
      </c>
      <c r="N127" s="167" t="s">
        <v>44</v>
      </c>
      <c r="O127" s="168"/>
      <c r="P127" s="169">
        <f>O127*H127</f>
        <v>0</v>
      </c>
      <c r="Q127" s="169">
        <v>0</v>
      </c>
      <c r="R127" s="169">
        <f>Q127*H127</f>
        <v>0</v>
      </c>
      <c r="S127" s="169">
        <v>0</v>
      </c>
      <c r="T127" s="170">
        <f>S127*H127</f>
        <v>0</v>
      </c>
      <c r="AR127" s="142" t="s">
        <v>980</v>
      </c>
      <c r="AT127" s="142" t="s">
        <v>138</v>
      </c>
      <c r="AU127" s="142" t="s">
        <v>89</v>
      </c>
      <c r="AY127" s="14" t="s">
        <v>136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4" t="s">
        <v>87</v>
      </c>
      <c r="BK127" s="143">
        <f>ROUND(I127*H127,2)</f>
        <v>0</v>
      </c>
      <c r="BL127" s="14" t="s">
        <v>980</v>
      </c>
      <c r="BM127" s="142" t="s">
        <v>989</v>
      </c>
    </row>
    <row r="128" spans="2:12" s="1" customFormat="1" ht="6.9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9"/>
    </row>
  </sheetData>
  <sheetProtection algorithmName="SHA-512" hashValue="94aThv5T0Wpl+g1bCQ4RjQw5DT14qQsrU+d4V91BcsdO1wPBoZm2aMOl2d+3rMek1/Tm382VlBo9Ha3HKCaJng==" saltValue="Vu2qX/3xPWhNl8Ja+4+fcdIk/n15h9IZjvHCqkqJnemVRkIs4DlhOZ18AtuSHcneZIsTUM/MmqBvUO6ZJpRsXg==" spinCount="100000" sheet="1" objects="1" scenarios="1" formatColumns="0" formatRows="0" autoFilter="0"/>
  <autoFilter ref="C119:K12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cingr</cp:lastModifiedBy>
  <cp:lastPrinted>2022-11-28T09:36:20Z</cp:lastPrinted>
  <dcterms:created xsi:type="dcterms:W3CDTF">2022-11-28T09:33:27Z</dcterms:created>
  <dcterms:modified xsi:type="dcterms:W3CDTF">2022-11-28T09:37:20Z</dcterms:modified>
  <cp:category/>
  <cp:version/>
  <cp:contentType/>
  <cp:contentStatus/>
</cp:coreProperties>
</file>