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1. - ARCHITEKTONICKO-..." sheetId="2" r:id="rId2"/>
    <sheet name="D.1.4.1 - Dešťová kanalizace" sheetId="3" r:id="rId3"/>
    <sheet name="000 - VON - Vedlější a os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'D.1.1. - ARCHITEKTONICKO-...'!$C$93:$K$546</definedName>
    <definedName name="_xlnm.Print_Area" localSheetId="1">'D.1.1. - ARCHITEKTONICKO-...'!$C$4:$J$39,'D.1.1. - ARCHITEKTONICKO-...'!$C$45:$J$75,'D.1.1. - ARCHITEKTONICKO-...'!$C$81:$K$546</definedName>
    <definedName name="_xlnm._FilterDatabase" localSheetId="2" hidden="1">'D.1.4.1 - Dešťová kanalizace'!$C$89:$K$184</definedName>
    <definedName name="_xlnm.Print_Area" localSheetId="2">'D.1.4.1 - Dešťová kanalizace'!$C$4:$J$39,'D.1.4.1 - Dešťová kanalizace'!$C$45:$J$71,'D.1.4.1 - Dešťová kanalizace'!$C$77:$K$184</definedName>
    <definedName name="_xlnm._FilterDatabase" localSheetId="3" hidden="1">'000 - VON - Vedlější a os...'!$C$83:$K$106</definedName>
    <definedName name="_xlnm.Print_Area" localSheetId="3">'000 - VON - Vedlější a os...'!$C$4:$J$39,'000 - VON - Vedlější a os...'!$C$45:$J$65,'000 - VON - Vedlější a os...'!$C$71:$K$106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'D.1.1. - ARCHITEKTONICKO-...'!$93:$93</definedName>
    <definedName name="_xlnm.Print_Titles" localSheetId="2">'D.1.4.1 - Dešťová kanalizace'!$89:$89</definedName>
    <definedName name="_xlnm.Print_Titles" localSheetId="3">'000 - VON - Vedlější a os...'!$83:$83</definedName>
  </definedNames>
  <calcPr fullCalcOnLoad="1"/>
</workbook>
</file>

<file path=xl/sharedStrings.xml><?xml version="1.0" encoding="utf-8"?>
<sst xmlns="http://schemas.openxmlformats.org/spreadsheetml/2006/main" count="6999" uniqueCount="1067">
  <si>
    <t>Export Komplet</t>
  </si>
  <si>
    <t>VZ</t>
  </si>
  <si>
    <t>2.0</t>
  </si>
  <si>
    <t>ZAMOK</t>
  </si>
  <si>
    <t>False</t>
  </si>
  <si>
    <t>{1c7d5d4f-448a-41bf-babd-2ec7db592e6b}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</si>
  <si>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</si>
  <si>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</si>
  <si>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</si>
  <si>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</si>
  <si>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</si>
  <si>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</si>
  <si>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</si>
  <si>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</si>
  <si>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_21065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</si>
  <si>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</si>
  <si>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</si>
  <si>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SOKOLOV – KOSTEL SV. ANTONÍNA PADUÁNSKÉHO</t>
  </si>
  <si>
    <t>KSO:</t>
  </si>
  <si>
    <t>801 47</t>
  </si>
  <si>
    <t>CC-CZ:</t>
  </si>
  <si>
    <t>1272</t>
  </si>
  <si>
    <t>Místo:</t>
  </si>
  <si>
    <t xml:space="preserve">parc. č. : st. 3341 a st. 3340    </t>
  </si>
  <si>
    <t>Datum:</t>
  </si>
  <si>
    <t>11. 8. 2021</t>
  </si>
  <si>
    <t>CZ-CPV:</t>
  </si>
  <si>
    <t>45000000-7</t>
  </si>
  <si>
    <t>CZ-CPA:</t>
  </si>
  <si>
    <t>41.00.29</t>
  </si>
  <si>
    <t>Zadavatel:</t>
  </si>
  <si>
    <t>IČ:</t>
  </si>
  <si>
    <t>00259586</t>
  </si>
  <si>
    <t>Město Sokolov, Rokycanova 1929,35601 Sokolov</t>
  </si>
  <si>
    <t>DIČ:</t>
  </si>
  <si>
    <t>CZ00259586</t>
  </si>
  <si>
    <t>Uchazeč:</t>
  </si>
  <si>
    <t>Vyplň údaj</t>
  </si>
  <si>
    <t>Projektant:</t>
  </si>
  <si>
    <t>25229869</t>
  </si>
  <si>
    <t>ATELIER SOUKUP OPL ŠVEHLA s.r.o.</t>
  </si>
  <si>
    <t>CZ25229869</t>
  </si>
  <si>
    <t>Zpracovatel:</t>
  </si>
  <si>
    <t/>
  </si>
  <si>
    <t xml:space="preserve"> </t>
  </si>
  <si>
    <t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</si>
  <si>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
UPOZORNĚNÍ: Součástí jednotlivých položek soupisu prací jsou i veškeré údaje a souvislosti uvedené v přiložené projektové (zadávací) dokumentaci vč. výkresů - bez nich nelze stanovit cenu prací! 
V ceně je zahrnuta dodávka, montáž, doprava, veškeré pomocné práce, veškeré montážní a jiné pomůcky a zařízení potřebné k provedení díla, likvidace odpadu a přebytečného materiálu, apod., dále uvedení zařízení do provozu, dokumentace skutečného provedení, v případě potřeby realizační a výrobní dokumentace. 
V ceně jsou zahrnuty objekty zařízení staveniště včetně oplocení staveniště – umístění po dohodě se stavebníkem. 
V ceně jsou zahrnuty náklady na staveništní energie ze stávajících rozvodů v areálu, osazení podružného měření – přefakturace na základě dohody se stavebníkem. 
Při zpracování nabídky je nutné vycházet ze všech částí dokumentace (technické zprávy, výkresové dokumentace a výkazu výměr). Povinností dodavatele je překontrolovat specifikaci materiálu a na případný chybějící materiál nebo výkony upozornit, aby mohly být doceněny. Součástí ceny musí být veškeré náklady, aby cena byla konečná a zahrnovala celou dodávku a montáž akce. Dodávka akce se předpokládá včetně dopravy na stavbu a místo určení, kompletní montáže, veškerého souvisejícího doplňkového, podružného a montážního materiálu tak, aby celá dodávka stavby byla funkční a splňovala všechny předpisy, které se na ni vztahují. 
Pokud jsou ve výkazu výměr předdefinovány vzorce, dodavatel je ale zodpovědný za jejich překontrolování a za správné uvedení jednotkových i celkových cen. 
Objekt je nemovitou kulturní památkou. kulturní památka rejst. č. ÚSKP 101750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</si>
  <si>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</si>
  <si>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</si>
  <si>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</si>
  <si>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</si>
  <si>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</si>
  <si>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</si>
  <si>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</si>
  <si>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</si>
  <si>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</si>
  <si>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</si>
  <si>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</si>
  <si>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</si>
  <si>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</si>
  <si>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</si>
  <si>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</si>
  <si>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</si>
  <si>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</si>
  <si>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</si>
  <si>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</si>
  <si>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</si>
  <si>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</si>
  <si>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</si>
  <si>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</si>
  <si>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</si>
  <si>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</si>
  <si>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</si>
  <si>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</si>
  <si>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</si>
  <si>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</si>
  <si>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</si>
  <si>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</si>
  <si>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</si>
  <si>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</si>
  <si>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</si>
  <si>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</si>
  <si>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</si>
  <si>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</si>
  <si>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</si>
  <si>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</si>
  <si>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D.1.1.</t>
  </si>
  <si>
    <t>ARCHITEKTONICKO-STAVEBNÍ ŘEŠENÍ</t>
  </si>
  <si>
    <t>STA</t>
  </si>
  <si>
    <t>1</t>
  </si>
  <si>
    <t>{6a23adce-8069-4a98-8c32-64fc50abc946}</t>
  </si>
  <si>
    <t>2</t>
  </si>
  <si>
    <t>D.1.4.1</t>
  </si>
  <si>
    <t>Dešťová kanalizace</t>
  </si>
  <si>
    <t>{5a160e4d-0a7b-4d19-8a2c-30edb312842e}</t>
  </si>
  <si>
    <t>000</t>
  </si>
  <si>
    <t>VON - Vedlější a ostatní náklady stavby</t>
  </si>
  <si>
    <t>{58f51c80-607d-4d47-be70-910bbcdcba2b}</t>
  </si>
  <si>
    <t>KRYCÍ LIST SOUPISU PRACÍ</t>
  </si>
  <si>
    <t>Objekt:</t>
  </si>
  <si>
    <t>D.1.1. - ARCHITEKTONICKO-STAVEBNÍ ŘEŠENÍ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</si>
  <si>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 UPOZORNĚNÍ: Součástí jednotlivých položek soupisu prací jsou i veškeré údaje a souvislosti uvedené v přiložené projektové (zadávací) dokumentaci vč. výkresů - bez nich nelze stanovit cenu prací!  V ceně je zahrnuta dodávka, montáž, doprava, veškeré pomocné práce, veškeré montážní a jiné pomůcky a zařízení potřebné k provedení díla, likvidace odpadu a přebytečného materiálu, apod., dále uvedení zařízení do provozu, dokumentace skutečného provedení, v případě potřeby realizační a výrobní dokumentace.  V ceně jsou zahrnuty objekty zařízení staveniště včetně oplocení staveniště – umístění po dohodě se stavebníkem.  V ceně jsou zahrnuty náklady na staveništní energie ze stávajících rozvodů v areálu, osazení podružného měření – přefakturace na základě dohody se stavebníkem.  Při zpracování nabídky je nutné vycházet ze všech částí dokumentace (technické zprávy, výkresové dokumentace a výkazu výměr). Povinností dodavatele je překontrolovat specifikaci materiálu a na případný chybějící materiál nebo výkony upozornit, aby mohly být doceněny. Součástí ceny musí být veškeré náklady, aby cena byla konečná a zahrnovala celou dodávku a montáž akce. Dodávka akce se předpokládá včetně dopravy na stavbu a místo určení, kompletní montáže, veškerého souvisejícího doplňkového, podružného a montážního materiálu tak, aby celá dodávka stavby byla funkční a splňovala všechny předpisy, které se na ni vztahují.  Pokud jsou ve výkazu výměr předdefinovány vzorce, dodavatel je ale zodpovědný za jejich překontrolování a za správné uvedení jednotkových i celkových cen.   Objekt je nemovitou kulturní památkou. kulturní památka rejst. č. ÚSKP 101750 </t>
  </si>
  <si>
    <t>REKAPITULACE ČLENĚNÍ SOUPISU PRACÍ</t>
  </si>
  <si>
    <t>Kód dílu - Popis</t>
  </si>
  <si>
    <t>Cena celkem [CZK]</t>
  </si>
  <si>
    <t>-1</t>
  </si>
  <si>
    <t>HSV - 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</si>
  <si>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</si>
  <si>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</si>
  <si>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</si>
  <si>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</si>
  <si>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</si>
  <si>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</si>
  <si>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 Přesun sutě</t>
  </si>
  <si>
    <t xml:space="preserve">    998 -  Přesun hmot</t>
  </si>
  <si>
    <t>PSV -  Práce a dodávky PSV</t>
  </si>
  <si>
    <t xml:space="preserve">    711 - Izolace proti vodě, vlhkosti a plynům</t>
  </si>
  <si>
    <t xml:space="preserve">    764 - Konstrukce klempířské</t>
  </si>
  <si>
    <t xml:space="preserve">    767 - Konstrukce zámečnické</t>
  </si>
  <si>
    <t xml:space="preserve">    780 - Dokončovací práce - konstrukce z kamene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</si>
  <si>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</si>
  <si>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</si>
  <si>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</si>
  <si>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</si>
  <si>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</si>
  <si>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</si>
  <si>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</si>
  <si>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</si>
  <si>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</si>
  <si>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</si>
  <si>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</si>
  <si>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</si>
  <si>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</si>
  <si>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</si>
  <si>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</si>
  <si>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</si>
  <si>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</si>
  <si>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>Zemní práce</t>
  </si>
  <si>
    <t>K</t>
  </si>
  <si>
    <t>113107012</t>
  </si>
  <si>
    <t>Odstranění podkladů nebo krytů při překopech inženýrských sítí s přemístěním hmot na skládku ve vzdálenosti do 3 m nebo s naložením na dopravní prostředek ručně z kameniva těženého, o tl. vrstvy přes 100 do 200 mm</t>
  </si>
  <si>
    <t>m2</t>
  </si>
  <si>
    <t>CS ÚRS 2021 01</t>
  </si>
  <si>
    <t>4</t>
  </si>
  <si>
    <t>52009053</t>
  </si>
  <si>
    <t>VV</t>
  </si>
  <si>
    <t>PROVEDENÍ VÝKOPU V PRUHU O ŠÍŘCE 1M PO CELÉM</t>
  </si>
  <si>
    <t>True</t>
  </si>
  <si>
    <t>OBVODĚ SCHODIŠTĚ - NÁSTUPNÍCH STUPŇŮ DO</t>
  </si>
  <si>
    <t>NEZÁMRZNÉ HLOUBKY -1,100,PRO PROVEDENÍ NOVÝCH</t>
  </si>
  <si>
    <t>ZÁKLADOVÝCH KONSTRUKCÍ S VYUŽITÍM VÝKOPU PRO</t>
  </si>
  <si>
    <t>ODVODNĚNÍ DRENÁŽÍ A DEŠŤOVÉ KANALIZACE</t>
  </si>
  <si>
    <t>29,31 m2</t>
  </si>
  <si>
    <t>30</t>
  </si>
  <si>
    <t>Součet</t>
  </si>
  <si>
    <t>113107022</t>
  </si>
  <si>
    <t>Odstranění podkladů nebo krytů při překopech inženýrských sítí s přemístěním hmot na skládku ve vzdálenosti do 3 m nebo s naložením na dopravní prostředek ručně z kameniva hrubého drceného, o tl. vrstvy přes 100 do 200 mm</t>
  </si>
  <si>
    <t>-1603467909</t>
  </si>
  <si>
    <t>3</t>
  </si>
  <si>
    <t>113107030</t>
  </si>
  <si>
    <t>Odstranění podkladů nebo krytů při překopech inženýrských sítí s přemístěním hmot na skládku ve vzdálenosti do 3 m nebo s naložením na dopravní prostředek ručně z betonu prostého, o tl. vrstvy do 100 mm</t>
  </si>
  <si>
    <t>-45030296</t>
  </si>
  <si>
    <t>113107041</t>
  </si>
  <si>
    <t>Odstranění podkladů nebo krytů při překopech inženýrských sítí s přemístěním hmot na skládku ve vzdálenosti do 3 m nebo s naložením na dopravní prostředek ručně živičných, o tl. vrstvy do 50 mm</t>
  </si>
  <si>
    <t>1430909980</t>
  </si>
  <si>
    <t>5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</si>
  <si>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</si>
  <si>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</si>
  <si>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117340845</t>
  </si>
  <si>
    <t>6</t>
  </si>
  <si>
    <t>114203202</t>
  </si>
  <si>
    <t>Očištění lomového kamene nebo betonových tvárnic získaných při rozebrání dlažeb, záhozů, rovnanin a soustřeďovacích staveb od malty</t>
  </si>
  <si>
    <t>m3</t>
  </si>
  <si>
    <t>-572106622</t>
  </si>
  <si>
    <t>DEMONTÁŽ STUPŇŮ BUDE PROVÁDĚNA POSTUPNÝM ODBORNÝM</t>
  </si>
  <si>
    <t>ZPŮSOBEM S MONTÁŽNÍM ZAJIŠTĚNÍM ZÁKLADOVÉ KONSTRUKCE -</t>
  </si>
  <si>
    <t>NESOUDRŽNÝ PODKLAD - PODKLAD BUDE ROZEBRÁN NA ZPEVNĚNOU</t>
  </si>
  <si>
    <t>SOUDRŽNOU PLOCHU (KAMENY OČISTIT A ROZTŘÍDIT A BUDOU ZNOVU</t>
  </si>
  <si>
    <t>POUŽITY), VČETNĚ NOVÉHO PŘEZDĚNÍ - V. 0,5M</t>
  </si>
  <si>
    <t>LOKÁLNÍ PŘEZDĚNÍ LÍCE ZE STÁVAJÍCÍCH KAMENŮ NA MÍRNĚ</t>
  </si>
  <si>
    <t>NASTAVENOU MALTOVINU M1 S POUŽITÍM HYDRAULICKÉHO VÁPNA.</t>
  </si>
  <si>
    <t>POŠKOZENÉ ZDIVO V DOLNÍCH PARTIÍ BUDE ZPEVNĚNO</t>
  </si>
  <si>
    <t>KAMEN.ŠÍBRY,VYPLENTOVÁNO MALTOVINOU VÁPENNOU MÍRNĚ</t>
  </si>
  <si>
    <t>NASTAVENOU M1</t>
  </si>
  <si>
    <t>stáv.založení schodiště -  vybourat   - kamenná rovnanina s betonem – předpoklad – rozebrat 0,5m</t>
  </si>
  <si>
    <t>KA/1</t>
  </si>
  <si>
    <t>25*0,5</t>
  </si>
  <si>
    <t>KA/2</t>
  </si>
  <si>
    <t>STÁVAJÍCÍ VELKOFORMÁTOVÁ KAMENNÁ DLAŽBA PLOTNY</t>
  </si>
  <si>
    <t>115,6*0,5</t>
  </si>
  <si>
    <t>+</t>
  </si>
  <si>
    <t>7,75*0,5 "rozebrání stáv.rampy</t>
  </si>
  <si>
    <t>M2</t>
  </si>
  <si>
    <t>7</t>
  </si>
  <si>
    <t>114203301</t>
  </si>
  <si>
    <t>Třídění lomového kamene nebo betonových tvárnic získaných při rozebrání dlažeb, záhozů, rovnanin a soustřeďovacích staveb podle druhu, velikosti nebo tvaru</t>
  </si>
  <si>
    <t>94678099</t>
  </si>
  <si>
    <t>8</t>
  </si>
  <si>
    <t>119002121</t>
  </si>
  <si>
    <t>Pomocné konstrukce při zabezpečení výkopu vodorovné pochozí přechodová lávka délky do 2 m včetně zábradlí zřízení</t>
  </si>
  <si>
    <t>kus</t>
  </si>
  <si>
    <t>393198036</t>
  </si>
  <si>
    <t>9</t>
  </si>
  <si>
    <t>119002122</t>
  </si>
  <si>
    <t>Pomocné konstrukce při zabezpečení výkopu vodorovné pochozí přechodová lávka délky do 2 m včetně zábradlí odstranění</t>
  </si>
  <si>
    <t>122089525</t>
  </si>
  <si>
    <t>10</t>
  </si>
  <si>
    <t>119003131</t>
  </si>
  <si>
    <t>Pomocné konstrukce při zabezpečení výkopu svislé výstražná páska zřízení</t>
  </si>
  <si>
    <t>m</t>
  </si>
  <si>
    <t>1405374595</t>
  </si>
  <si>
    <t>11</t>
  </si>
  <si>
    <t>119003132</t>
  </si>
  <si>
    <t>Pomocné konstrukce při zabezpečení výkopu svislé výstražná páska odstranění</t>
  </si>
  <si>
    <t>-1149832612</t>
  </si>
  <si>
    <t>12</t>
  </si>
  <si>
    <t>119003211</t>
  </si>
  <si>
    <t>Pomocné konstrukce při zabezpečení výkopu svislé ocelové mobilní oplocení, výšky do 1,5 m panely s reflexními signalizačními pruhy zřízení</t>
  </si>
  <si>
    <t>-1107662634</t>
  </si>
  <si>
    <t>13</t>
  </si>
  <si>
    <t>119003212</t>
  </si>
  <si>
    <t>Pomocné konstrukce při zabezpečení výkopu svislé ocelové mobilní oplocení, výšky do 1,5 m panely s reflexními signalizačními pruhy odstranění</t>
  </si>
  <si>
    <t>-214383942</t>
  </si>
  <si>
    <t>14</t>
  </si>
  <si>
    <t>119004111</t>
  </si>
  <si>
    <t>Pomocné konstrukce při zabezpečení výkopu bezpečný vstup nebo výstup žebříkem zřízení</t>
  </si>
  <si>
    <t>40905954</t>
  </si>
  <si>
    <t>119004112</t>
  </si>
  <si>
    <t>Pomocné konstrukce při zabezpečení výkopu bezpečný vstup nebo výstup žebříkem odstranění</t>
  </si>
  <si>
    <t>1774879678</t>
  </si>
  <si>
    <t>16</t>
  </si>
  <si>
    <t>122211101</t>
  </si>
  <si>
    <t>Odkopávky a prokopávky ručně zapažené i nezapažené v hornině třídy těžitelnosti I skupiny 3</t>
  </si>
  <si>
    <t>-1910860801</t>
  </si>
  <si>
    <t>30*1,1</t>
  </si>
  <si>
    <t>KA/8</t>
  </si>
  <si>
    <t>znovupokládat se bude 20,5m2</t>
  </si>
  <si>
    <t>20,5*0,5 "odkop pro novou skladbu</t>
  </si>
  <si>
    <t>KA/1 SCHODIŠTĚ</t>
  </si>
  <si>
    <t>železobetonové rameno – deska v tl. 150mm vyztužená Kari sítí 8/150/150mm. Deska bude provedena z betonu C25/30 XC4, XA1, XF2</t>
  </si>
  <si>
    <t>0,4*0,5*(16+1,5+2) "základ horní</t>
  </si>
  <si>
    <t xml:space="preserve">0,6*0,85*(16+1,5+2) "základ spodní </t>
  </si>
  <si>
    <t>0,6*1*(2+5,4) "základ spodní + podél až k rampě</t>
  </si>
  <si>
    <t>rozebrání stáv.rampy</t>
  </si>
  <si>
    <t>– Shodná se schodištěm – skladba dlažby s beton. Monolit deskou</t>
  </si>
  <si>
    <t>0,4*0,5*(2) "základ horní</t>
  </si>
  <si>
    <t>0,6*0,85*(2) "základ spodní</t>
  </si>
  <si>
    <t>17</t>
  </si>
  <si>
    <t>162251101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</si>
  <si>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</si>
  <si>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810952726</t>
  </si>
  <si>
    <t>30*1,1*2 "odvoz na meziskládku tam a zpět</t>
  </si>
  <si>
    <t>18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</si>
  <si>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</si>
  <si>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</si>
  <si>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-1893748307</t>
  </si>
  <si>
    <t>19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</si>
  <si>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</si>
  <si>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</si>
  <si>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60152794</t>
  </si>
  <si>
    <t>29,955*10 'Přepočtené koeficientem množství</t>
  </si>
  <si>
    <t>20</t>
  </si>
  <si>
    <t>167111101</t>
  </si>
  <si>
    <t>Nakládání, skládání a překládání neulehlého výkopku nebo sypaniny ručně nakládání, z hornin třídy těžitelnosti I, skupiny 1 až 3</t>
  </si>
  <si>
    <t>-1860924154</t>
  </si>
  <si>
    <t>171152501</t>
  </si>
  <si>
    <t>Zhutnění podloží pod násypy z rostlé horniny třídy těžitelnosti I a II, skupiny 1 až 4 z hornin soudružných a nesoudržných</t>
  </si>
  <si>
    <t>736350888</t>
  </si>
  <si>
    <t>Orientační celková plocha předprostoru schodiště: cca 141m2.</t>
  </si>
  <si>
    <t>Dlažba předprostoru: cca 116m2.</t>
  </si>
  <si>
    <t>Schodiště: cca 25m2.</t>
  </si>
  <si>
    <t>asfaltový povrchu pojezdový , po demontáži dlažby – 30m2</t>
  </si>
  <si>
    <t>141</t>
  </si>
  <si>
    <t>116</t>
  </si>
  <si>
    <t>25</t>
  </si>
  <si>
    <t>22</t>
  </si>
  <si>
    <t>171201221</t>
  </si>
  <si>
    <t>Poplatek za uložení stavebního odpadu na skládce (skládkovné) zeminy a kamení zatříděného do Katalogu odpadů pod kódem 17 05 04</t>
  </si>
  <si>
    <t>t</t>
  </si>
  <si>
    <t>2106501118</t>
  </si>
  <si>
    <t>29,955*1,9 'Přepočtené koeficientem množství</t>
  </si>
  <si>
    <t>23</t>
  </si>
  <si>
    <t>171251201</t>
  </si>
  <si>
    <t>Uložení sypaniny na skládky nebo meziskládky bez hutnění s upravením uložené sypaniny do předepsaného tvaru</t>
  </si>
  <si>
    <t>-1613602110</t>
  </si>
  <si>
    <t>24</t>
  </si>
  <si>
    <t>174111101</t>
  </si>
  <si>
    <t>Zásyp sypaninou z jakékoliv horniny ručně s uložením výkopku ve vrstvách se zhutněním jam, šachet, rýh nebo kolem objektů v těchto vykopávkách</t>
  </si>
  <si>
    <t>225895291</t>
  </si>
  <si>
    <t>Zakládání</t>
  </si>
  <si>
    <t>213141131</t>
  </si>
  <si>
    <t>Zřízení vrstvy z geotextilie filtrační, separační, odvodňovací, ochranné, výztužné nebo protierozní ve sklonu přes 1:2 do 1:1, šířky do 3 m</t>
  </si>
  <si>
    <t>-129999241</t>
  </si>
  <si>
    <t>S 2 - SKLADBA - ZNOVUPOUŽITÍ KAMENNÝCH STUPŇŮ SCHODIŠTĚ</t>
  </si>
  <si>
    <t>ZNOVUPOUŽITÉ KAMENNÉ STUPNĚ 230-150MM</t>
  </si>
  <si>
    <t>ZAVLHLÁ BETONOVÁ SMĚS -C15</t>
  </si>
  <si>
    <t>ŽELEZOBETONOVÉ DESKA SE SÍTÍ 150/150/8MM TL.150MM</t>
  </si>
  <si>
    <t>GEOTEXTÍLIE -300G/M2</t>
  </si>
  <si>
    <t>ŠTĚRKOVÝ HUTNĚNÝ PODSYP TL.100MM</t>
  </si>
  <si>
    <t>GEOTEXTÍLIE</t>
  </si>
  <si>
    <t>VYROVNANÝ STÁVAJÍCÍ HUTNĚNÝ PODKLAD</t>
  </si>
  <si>
    <t>(25) "podsyp</t>
  </si>
  <si>
    <t>0,5*(16+1,1+1) "základ horní</t>
  </si>
  <si>
    <t>0,85*(16+1,1+1) "základ spodní</t>
  </si>
  <si>
    <t>26</t>
  </si>
  <si>
    <t>M</t>
  </si>
  <si>
    <t>69311081</t>
  </si>
  <si>
    <t>geotextilie netkaná separační, ochranná, filtrační, drenážní PES 300g/m2</t>
  </si>
  <si>
    <t>-224054843</t>
  </si>
  <si>
    <t>50*1,1845 'Přepočtené koeficientem množství</t>
  </si>
  <si>
    <t>27</t>
  </si>
  <si>
    <t>271532212</t>
  </si>
  <si>
    <t>Podsyp pod základové konstrukce se zhutněním a urovnáním povrchu z kameniva hrubého, frakce 16 - 32 mm</t>
  </si>
  <si>
    <t>-2096984399</t>
  </si>
  <si>
    <t>P</t>
  </si>
  <si>
    <t>Poznámka k položce:
KA/2</t>
  </si>
  <si>
    <t>0,1*(25) "podsyp</t>
  </si>
  <si>
    <t>0,4*0,1*(16+1,5+2) "základ horní</t>
  </si>
  <si>
    <t xml:space="preserve">0,6*0,1*(16+1,5+2) "základ spodní </t>
  </si>
  <si>
    <t>0,6*0,1*(2+5,4) "základ spodní + podél až k rampě</t>
  </si>
  <si>
    <t>4,8*2*0,1</t>
  </si>
  <si>
    <t>0,4*0,1*(2) "základ horní</t>
  </si>
  <si>
    <t>0,6*0,1*(2) "základ spodní</t>
  </si>
  <si>
    <t>Mezisoučet</t>
  </si>
  <si>
    <t>sedání</t>
  </si>
  <si>
    <t>6,054*0,3</t>
  </si>
  <si>
    <t>28</t>
  </si>
  <si>
    <t>275313611</t>
  </si>
  <si>
    <t>Základy z betonu prostého patky a bloky z betonu kamenem neprokládaného tř. C 16/20</t>
  </si>
  <si>
    <t>434515263</t>
  </si>
  <si>
    <t>základy – betonové patky 800/800, do hloubky na úroveň základů schodů  jen v místě – propojení výkopu  - viz detail.</t>
  </si>
  <si>
    <t>NOVÝ BETONOVÝ ZÁKLAD -</t>
  </si>
  <si>
    <t>PATKA PRO PODSTAVEC</t>
  </si>
  <si>
    <t>SOCHY - 800/800MM - hl.800mm</t>
  </si>
  <si>
    <t>PROSTÝ C16/20</t>
  </si>
  <si>
    <t>0,8*(0,8*0,8)*3</t>
  </si>
  <si>
    <t>29</t>
  </si>
  <si>
    <t>275351121</t>
  </si>
  <si>
    <t>Bednění základů patek zřízení</t>
  </si>
  <si>
    <t>680739027</t>
  </si>
  <si>
    <t>0,8*(0,8*4)*3</t>
  </si>
  <si>
    <t>275351122</t>
  </si>
  <si>
    <t>Bednění základů patek odstranění</t>
  </si>
  <si>
    <t>-1701410470</t>
  </si>
  <si>
    <t>Vodorovné konstrukce</t>
  </si>
  <si>
    <t>31</t>
  </si>
  <si>
    <t>430321414</t>
  </si>
  <si>
    <t>Schodišťové konstrukce a rampy z betonu železového (bez výztuže) stupně, schodnice, ramena, podesty s nosníky tř. C 25/30</t>
  </si>
  <si>
    <t>-2026907711</t>
  </si>
  <si>
    <t>Poznámka k položce:
z betonu C25/30 XC4, XA1, XF2</t>
  </si>
  <si>
    <t>0,15*(25) "žb deska</t>
  </si>
  <si>
    <t>4,8*2*0,15</t>
  </si>
  <si>
    <t>32</t>
  </si>
  <si>
    <t>430362021</t>
  </si>
  <si>
    <t>Výztuž schodišťových konstrukcí a ramp stupňů, schodnic, ramen, podest s nosníky ze svařovaných sítí z drátů typu KARI</t>
  </si>
  <si>
    <t>-221061391</t>
  </si>
  <si>
    <t>5,40 kg/m2</t>
  </si>
  <si>
    <t>(25)*5,4/1000*1,2 "žb deska</t>
  </si>
  <si>
    <t>4,8*2*5,4/1000*1,2</t>
  </si>
  <si>
    <t>33</t>
  </si>
  <si>
    <t>431351121</t>
  </si>
  <si>
    <t>Bednění podest, podstupňových desek a ramp včetně podpěrné konstrukce výšky do 4 m půdorysně přímočarých zřízení</t>
  </si>
  <si>
    <t>-161647948</t>
  </si>
  <si>
    <t>0,5*(2)*2 "žb deska boky</t>
  </si>
  <si>
    <t>2*0,5*(16+1,1+1) "základ horní</t>
  </si>
  <si>
    <t>2*0,85*(16+1,5+2) "základ spodní</t>
  </si>
  <si>
    <t>2*1*(2+5,4) "základ spodní + podél až k rampě</t>
  </si>
  <si>
    <t>0,4*0,8*2 "boky pasů</t>
  </si>
  <si>
    <t>0,6*1*2 "boky pasů</t>
  </si>
  <si>
    <t>4,8*2*0,5</t>
  </si>
  <si>
    <t>2*0,5*(2) "základ horní</t>
  </si>
  <si>
    <t>2*0,85*(2) "základ spodní</t>
  </si>
  <si>
    <t>82</t>
  </si>
  <si>
    <t>34</t>
  </si>
  <si>
    <t>431351122</t>
  </si>
  <si>
    <t>Bednění podest, podstupňových desek a ramp včetně podpěrné konstrukce výšky do 4 m půdorysně přímočarých odstranění</t>
  </si>
  <si>
    <t>1596239819</t>
  </si>
  <si>
    <t>35</t>
  </si>
  <si>
    <t>463215111</t>
  </si>
  <si>
    <t>Rovnanina z lomového kamene neupraveného, netříděného</t>
  </si>
  <si>
    <t>-2026926244</t>
  </si>
  <si>
    <t>36</t>
  </si>
  <si>
    <t>463451112R</t>
  </si>
  <si>
    <t xml:space="preserve">Prolití konstrukce z kamene rovnaniny maltou </t>
  </si>
  <si>
    <t>1596524834</t>
  </si>
  <si>
    <t>Poznámka k položce:
LOKÁLNÍ PŘEZDĚNÍ LÍCE ZE STÁVAJÍCÍCH KAMENŮ NA MÍRNĚ
NASTAVENOU MALTOVINU M1 S POUŽITÍM HYDRAULICKÉHO VÁPNA.
POŠKOZENÉ ZDIVO V DOLNÍCH PARTIÍ BUDE ZPEVNĚNO
KAMEN.ŠÍBRY,VYPLENTOVÁNO MALTOVINOU VÁPENNOU MÍRNĚ
NASTAVENOU M1</t>
  </si>
  <si>
    <t>Komunikace pozemní</t>
  </si>
  <si>
    <t>37</t>
  </si>
  <si>
    <t>564762111</t>
  </si>
  <si>
    <t>Podklad nebo kryt z vibrovaného štěrku VŠ s rozprostřením, vlhčením a zhutněním, po zhutnění tl. 200 mm</t>
  </si>
  <si>
    <t>1423270782</t>
  </si>
  <si>
    <t>38</t>
  </si>
  <si>
    <t>564861111</t>
  </si>
  <si>
    <t>Podklad ze štěrkodrti ŠD s rozprostřením a zhutněním, po zhutnění tl. 200 mm</t>
  </si>
  <si>
    <t>523029798</t>
  </si>
  <si>
    <t>39</t>
  </si>
  <si>
    <t>564932111</t>
  </si>
  <si>
    <t>Podklad z mechanicky zpevněného kameniva MZK (minerální beton) s rozprostřením a s hutněním, po zhutnění tl. 100 mm</t>
  </si>
  <si>
    <t>48644349</t>
  </si>
  <si>
    <t>40</t>
  </si>
  <si>
    <t>565135101</t>
  </si>
  <si>
    <t>Asfaltový beton vrstva podkladní ACP 16 (obalované kamenivo střednězrnné - OKS) s rozprostřením a zhutněním v pruhu šířky do 1,5 m, po zhutnění tl. 50 mm</t>
  </si>
  <si>
    <t>174056010</t>
  </si>
  <si>
    <t>Ostatní plocha po rozebraném povrchu se za asfaltuje  -</t>
  </si>
  <si>
    <t>odříznutí stávajícího asfaltu – 20m´</t>
  </si>
  <si>
    <t>A doplnit asfaltový povrchu pojezdový , po demontáži dlažby – 30m2</t>
  </si>
  <si>
    <t>ASFALTOVÝ BETON STŘEDNĚZRNITÝ 50MM</t>
  </si>
  <si>
    <t>POSTŘIK ŽIVIČNÝ SPOJOVACÍ ASFALTOVOU EMULZÍ 0,5KG/M2</t>
  </si>
  <si>
    <t>ASFALTOVŽ BETON LOŽNÝ                  50MM</t>
  </si>
  <si>
    <t>OBALOVANÉ KAMENIVO                    50MM</t>
  </si>
  <si>
    <t xml:space="preserve">ŠTĚRK FR.32-63MM + POSYP          200MM </t>
  </si>
  <si>
    <t xml:space="preserve">ŠTĚRKODRŤ FR.0-63MM                  200MM </t>
  </si>
  <si>
    <t>asfalt je ve výměře  8,5 m2 u rampy</t>
  </si>
  <si>
    <t>8,5</t>
  </si>
  <si>
    <t>41</t>
  </si>
  <si>
    <t>565136101</t>
  </si>
  <si>
    <t>Asfaltový beton vrstva podkladní ACP 22 (obalované kamenivo hrubozrnné - OKH) s rozprostřením a zhutněním v pruhu šířky do 1,5 m, po zhutnění tl. 50 mm</t>
  </si>
  <si>
    <t>-1852698773</t>
  </si>
  <si>
    <t>42</t>
  </si>
  <si>
    <t>573211109</t>
  </si>
  <si>
    <t>Postřik spojovací PS bez posypu kamenivem z asfaltu silničního, v množství 0,50 kg/m2</t>
  </si>
  <si>
    <t>52885025</t>
  </si>
  <si>
    <t>38,5*2 "2x ve skladbě</t>
  </si>
  <si>
    <t>Úpravy povrchů, podlahy a osazování výplní</t>
  </si>
  <si>
    <t>43</t>
  </si>
  <si>
    <t>619996137</t>
  </si>
  <si>
    <t>Ochrana stavebních konstrukcí a samostatných prvků včetně pozdějšího odstranění obedněním z OSB desek samostatných konstrukcí a prvků</t>
  </si>
  <si>
    <t>-1402634870</t>
  </si>
  <si>
    <t>Před demontáží – demontáž vyrovnávacích stupňů a ochrana vstupních dveří a portálů</t>
  </si>
  <si>
    <t>2*4*4</t>
  </si>
  <si>
    <t>5*4</t>
  </si>
  <si>
    <t>1,5*2</t>
  </si>
  <si>
    <t>44</t>
  </si>
  <si>
    <t>622131100</t>
  </si>
  <si>
    <t>Podkladní a spojovací vrstva vnějších omítaných ploch vápenný postřik nanášený ručně celoplošně stěn</t>
  </si>
  <si>
    <t>-75304859</t>
  </si>
  <si>
    <t>HYDROFIDNÍ MINERÁLNÍ STĚRKA - POD TERÉNEM 500MM A 200MM NAD ÚROVNÍ TERÉNU, VČETNĚ DRÁŽKY</t>
  </si>
  <si>
    <t>Izolace 35m´/ hl. 500mm</t>
  </si>
  <si>
    <t>35*(0,5+0,2)</t>
  </si>
  <si>
    <t>45</t>
  </si>
  <si>
    <t>622311121</t>
  </si>
  <si>
    <t>Omítka vápenná vnějších ploch nanášená ručně jednovrstvá, tloušťky do 15 mm hladká stěn</t>
  </si>
  <si>
    <t>-934314498</t>
  </si>
  <si>
    <t>Ostatní konstrukce a práce, bourání</t>
  </si>
  <si>
    <t>46</t>
  </si>
  <si>
    <t>919121222</t>
  </si>
  <si>
    <t>Utěsnění dilatačních spár zálivkou za studena v cementobetonovém nebo živičném krytu včetně adhezního nátěru bez těsnicího profilu pod zálivkou, pro komůrky šířky 15 mm, hloubky 25 mm</t>
  </si>
  <si>
    <t>-1549282570</t>
  </si>
  <si>
    <t>47</t>
  </si>
  <si>
    <t>919735112</t>
  </si>
  <si>
    <t>Řezání stávajícího živičného krytu nebo podkladu hloubky přes 50 do 100 mm</t>
  </si>
  <si>
    <t>-1693077649</t>
  </si>
  <si>
    <t>48</t>
  </si>
  <si>
    <t>919735123</t>
  </si>
  <si>
    <t>Řezání stávajícího betonového krytu nebo podkladu hloubky přes 100 do 150 mm</t>
  </si>
  <si>
    <t>1248009671</t>
  </si>
  <si>
    <t>řezat stávající plotny k štěrbinovým vpustím  - beton prostý – 2x 1m x 3ks.</t>
  </si>
  <si>
    <t>2*1*3</t>
  </si>
  <si>
    <t>49</t>
  </si>
  <si>
    <t>946111111</t>
  </si>
  <si>
    <t>Montáž pojízdných věží trubkových nebo dílcových s maximálním zatížením podlahy do 200 kg/m2 šířky od 0,6 do 0,9 m, délky do 3,2 m, výšky do 1,5 m</t>
  </si>
  <si>
    <t>2056706925</t>
  </si>
  <si>
    <t>pomocné lešení</t>
  </si>
  <si>
    <t>50</t>
  </si>
  <si>
    <t>946111211</t>
  </si>
  <si>
    <t>Montáž pojízdných věží trubkových nebo dílcových s maximálním zatížením podlahy do 200 kg/m2 Příplatek za první a každý další den použití pojízdného lešení k ceně -1111</t>
  </si>
  <si>
    <t>-861093524</t>
  </si>
  <si>
    <t>1*30 'Přepočtené koeficientem množství</t>
  </si>
  <si>
    <t>51</t>
  </si>
  <si>
    <t>946111811</t>
  </si>
  <si>
    <t>Demontáž pojízdných věží trubkových nebo dílcových s maximálním zatížením podlahy do 200 kg/m2 šířky od 0,6 do 0,9 m, délky do 3,2 m, výšky do 1,5 m</t>
  </si>
  <si>
    <t>789831594</t>
  </si>
  <si>
    <t>52</t>
  </si>
  <si>
    <t>952902221</t>
  </si>
  <si>
    <t>Čištění budov při provádění oprav a udržovacích prací schodišť zametením</t>
  </si>
  <si>
    <t>105123260</t>
  </si>
  <si>
    <t>53</t>
  </si>
  <si>
    <t>952902231</t>
  </si>
  <si>
    <t>Čištění budov při provádění oprav a udržovacích prací schodišť omytím</t>
  </si>
  <si>
    <t>284266557</t>
  </si>
  <si>
    <t>54</t>
  </si>
  <si>
    <t>961021311</t>
  </si>
  <si>
    <t>Bourání základů ze zdiva kamenného na jakoukoli maltu</t>
  </si>
  <si>
    <t>-1200411349</t>
  </si>
  <si>
    <t>55</t>
  </si>
  <si>
    <t>961044111</t>
  </si>
  <si>
    <t>Bourání základů z betonu prostého</t>
  </si>
  <si>
    <t>-1755723342</t>
  </si>
  <si>
    <t>Betony odbourat  u soch - hl.500mm 3x800/800mm pod sochami a pod schody hl. 0,8m, v délce 20m x 0,35mm</t>
  </si>
  <si>
    <t>0,8*0,8*0,5*3 "základy soch</t>
  </si>
  <si>
    <t>20*0,35*0,8 "základ pod schody</t>
  </si>
  <si>
    <t>56</t>
  </si>
  <si>
    <t>977211133</t>
  </si>
  <si>
    <t>Řezání konstrukcí stěnovou pilou z kamene hloubka řezu přes 350 do 420 mm</t>
  </si>
  <si>
    <t>2031827930</t>
  </si>
  <si>
    <t>úprava kamene řezáním</t>
  </si>
  <si>
    <t>10 "předpoklad</t>
  </si>
  <si>
    <t>57</t>
  </si>
  <si>
    <t>985131311</t>
  </si>
  <si>
    <t>Očištění ploch stěn, rubu kleneb a podlah ruční dočištění ocelovými kartáči</t>
  </si>
  <si>
    <t>1938712291</t>
  </si>
  <si>
    <t>997</t>
  </si>
  <si>
    <t xml:space="preserve"> Přesun sutě</t>
  </si>
  <si>
    <t>58</t>
  </si>
  <si>
    <t>997013631</t>
  </si>
  <si>
    <t>Poplatek za uložení stavebního odpadu na skládce (skládkovné) směsného stavebního a demoličního zatříděného do Katalogu odpadů pod kódem 17 09 04</t>
  </si>
  <si>
    <t>379180108</t>
  </si>
  <si>
    <t>220,978</t>
  </si>
  <si>
    <t>-7,2</t>
  </si>
  <si>
    <t>-9,54</t>
  </si>
  <si>
    <t>-203,138</t>
  </si>
  <si>
    <t>59</t>
  </si>
  <si>
    <t>997221571</t>
  </si>
  <si>
    <t>Vodorovná doprava vybouraných hmot bez naložení, ale se složením a s hrubým urovnáním na vzdálenost do 1 km</t>
  </si>
  <si>
    <t>1321678406</t>
  </si>
  <si>
    <t>60</t>
  </si>
  <si>
    <t>997221579</t>
  </si>
  <si>
    <t>Vodorovná doprava vybouraných hmot bez naložení, ale se složením a s hrubým urovnáním na vzdálenost Příplatek k ceně za každý další i započatý 1 km přes 1 km</t>
  </si>
  <si>
    <t>34575761</t>
  </si>
  <si>
    <t>234,098*20 'Přepočtené koeficientem množství</t>
  </si>
  <si>
    <t>61</t>
  </si>
  <si>
    <t>997221611</t>
  </si>
  <si>
    <t>Nakládání na dopravní prostředky pro vodorovnou dopravu suti</t>
  </si>
  <si>
    <t>207407584</t>
  </si>
  <si>
    <t>62</t>
  </si>
  <si>
    <t>997221615</t>
  </si>
  <si>
    <t>Poplatek za uložení stavebního odpadu na skládce (skládkovné) z prostého betonu zatříděného do Katalogu odpadů pod kódem 17 01 01</t>
  </si>
  <si>
    <t>-1096055597</t>
  </si>
  <si>
    <t>63</t>
  </si>
  <si>
    <t>997221645</t>
  </si>
  <si>
    <t>Poplatek za uložení stavebního odpadu na skládce (skládkovné) asfaltového bez obsahu dehtu zatříděného do Katalogu odpadů pod kódem 17 03 02</t>
  </si>
  <si>
    <t>-1753334317</t>
  </si>
  <si>
    <t>64</t>
  </si>
  <si>
    <t>997221655</t>
  </si>
  <si>
    <t>470996089</t>
  </si>
  <si>
    <t>998</t>
  </si>
  <si>
    <t xml:space="preserve"> Přesun hmot</t>
  </si>
  <si>
    <t>65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</si>
  <si>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</si>
  <si>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</si>
  <si>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-962232102</t>
  </si>
  <si>
    <t>PSV</t>
  </si>
  <si>
    <t xml:space="preserve"> Práce a dodávky PSV</t>
  </si>
  <si>
    <t>711</t>
  </si>
  <si>
    <t>Izolace proti vodě, vlhkosti a plynům</t>
  </si>
  <si>
    <t>66</t>
  </si>
  <si>
    <t>711493121</t>
  </si>
  <si>
    <t>Izolace proti podpovrchové a tlakové vodě - ostatní na ploše svislé S dvousložkovou na bázi cementu</t>
  </si>
  <si>
    <t>684564015</t>
  </si>
  <si>
    <t>67</t>
  </si>
  <si>
    <t>998711101</t>
  </si>
  <si>
    <t>Přesun hmot pro izolace proti vodě, vlhkosti a plynům stanovený z hmotnosti přesunovaného materiálu vodorovná dopravní vzdálenost do 50 m v objektech výšky do 6 m</t>
  </si>
  <si>
    <t>888989462</t>
  </si>
  <si>
    <t>68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</si>
  <si>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</si>
  <si>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</si>
  <si>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-1541796711</t>
  </si>
  <si>
    <t>764</t>
  </si>
  <si>
    <t>Konstrukce klempířské</t>
  </si>
  <si>
    <t>69</t>
  </si>
  <si>
    <t>764518623</t>
  </si>
  <si>
    <t>Svod z pozinkovaného plechu s upraveným povrchem včetně objímek, kolen a odskoků kruhový, průměru 120 mm</t>
  </si>
  <si>
    <t>-2097168973</t>
  </si>
  <si>
    <t>Poznámka k položce:
KL/1</t>
  </si>
  <si>
    <t>KL/1</t>
  </si>
  <si>
    <t xml:space="preserve">NOVÝ DEŠŤOVÝ SVOD </t>
  </si>
  <si>
    <t>DN. 110MM</t>
  </si>
  <si>
    <t>ÚPRAVA STÁVAJÍCÍCH SVODU PRO ZAÚSTĚNÍ DO LAPAČE</t>
  </si>
  <si>
    <t>70</t>
  </si>
  <si>
    <t>998764101</t>
  </si>
  <si>
    <t>Přesun hmot pro konstrukce klempířské stanovený z hmotnosti přesunovaného materiálu vodorovná dopravní vzdálenost do 50 m v objektech výšky do 6 m</t>
  </si>
  <si>
    <t>1795179507</t>
  </si>
  <si>
    <t>71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</si>
  <si>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</si>
  <si>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</si>
  <si>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1235968739</t>
  </si>
  <si>
    <t>767</t>
  </si>
  <si>
    <t>Konstrukce zámečnické</t>
  </si>
  <si>
    <t>72</t>
  </si>
  <si>
    <t>76701R</t>
  </si>
  <si>
    <t>Nové osazení STÁVAJÍCÍ MISIJNÍ KŘÍŽ - dle specifikace ve výpisu v PD</t>
  </si>
  <si>
    <t>1081792840</t>
  </si>
  <si>
    <t>73</t>
  </si>
  <si>
    <t>KO/1R</t>
  </si>
  <si>
    <t>KO/1 NOVÉ ZÁBRADLÍ –V. 900MM SE SLOUPKY - 60/60MM - dle specifikace ve výpisu v PD</t>
  </si>
  <si>
    <t>-742986075</t>
  </si>
  <si>
    <t xml:space="preserve">Poznámka k položce:
Stávající poškozené, nevhodné zábradlí bude demontováno a nově nahrazeno zábradlím ocelovým s litinovými sloupky
v . 900mm s madlem a jedním vodorovným prvkem
11 sloupků 
1,3 + 2,5 + 2x4m pro imobilní – 3xmadlo
1,5 + 4,7 – 2x madlo
</t>
  </si>
  <si>
    <t>74</t>
  </si>
  <si>
    <t>998767101</t>
  </si>
  <si>
    <t>Přesun hmot pro zámečnické konstrukce stanovený z hmotnosti přesunovaného materiálu vodorovná dopravní vzdálenost do 50 m v objektech výšky do 6 m</t>
  </si>
  <si>
    <t>669956004</t>
  </si>
  <si>
    <t>75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</si>
  <si>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</si>
  <si>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</si>
  <si>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383664569</t>
  </si>
  <si>
    <t>780</t>
  </si>
  <si>
    <t>Dokončovací práce - konstrukce z kamene</t>
  </si>
  <si>
    <t>76</t>
  </si>
  <si>
    <t>KA/1R</t>
  </si>
  <si>
    <t>KA/1 STÁVAJÍCÍ KAMENNÉ STUPNĚ V.100M + V.170 +V.160, +V.160/ 310 - 330MM - dle specifikace ve výpisu v PD</t>
  </si>
  <si>
    <t>-390408516</t>
  </si>
  <si>
    <t>Poznámka k položce:
vč. VČETNĚ NOVÉHO PŘEZDĚNÍ  - V.  0,5M
LOKÁLNÍ PŘEZDĚNÍ LÍCE ZE STÁVAJÍCÍCH KAMENŮ NA MÍRNĚ NASTAVENOU MALTOVINU M1 S POUŽITÍM HYDRAULICKÉHO VÁPNA. POŠKOZENÉ ZDIVO V DOLNÍCH PARTIÍ BUDE ZPEVNĚNO KAMEN.ŠÍBRY,VYPLENTOVÁNO MALTOVINOU VÁPENNOU MÍRNĚ NASTAVENOU M1.
bourací práce vč.odvozu a likvidace sutě</t>
  </si>
  <si>
    <t>77</t>
  </si>
  <si>
    <t>KA/2R</t>
  </si>
  <si>
    <t>KA/2 STÁVAJÍCÍ VELKOFORMÁTOVÁ KAMENNÁ DLAŽBA PLOTNY 550-600MM/550-1100 MM TL. 100-120MM - dle specifikace ve výpisu v PD</t>
  </si>
  <si>
    <t>-1605423841</t>
  </si>
  <si>
    <t>Poznámka k položce:
bourací práce vč.odvozu a likvidace sutě</t>
  </si>
  <si>
    <t>115,6</t>
  </si>
  <si>
    <t xml:space="preserve"> 7,75</t>
  </si>
  <si>
    <t>78</t>
  </si>
  <si>
    <t>KA/3R</t>
  </si>
  <si>
    <t>KA/3 KAMENNÉ BLOKY – OBRUBA RAMPY PRO IMOBILNÍ Š. 330mm dl. 1,35m + dl. 2,5m s profilací , 4,7m + 3,2m – bez profilace - dle specifikace ve výpisu v PD</t>
  </si>
  <si>
    <t>836683006</t>
  </si>
  <si>
    <t>Poznámka k položce:
Nutné provedení rozsáhlé odborné opravy v restaurátorském režimu.
Odborná demontáž – ruční postupné rozebrání  – předpoklad 100%,
bourací práce vč.odvozu a likvidace sutě</t>
  </si>
  <si>
    <t>Půdorysně: dl. 1,35m, dl. 2,5 m– bloky po obvodu s profilací do oblounu d.50 mm, s přesahem 15 mm</t>
  </si>
  <si>
    <t>dl. 4,7m + 3,2m – bez profilace</t>
  </si>
  <si>
    <t>2,5</t>
  </si>
  <si>
    <t>4,7+3,2</t>
  </si>
  <si>
    <t>79</t>
  </si>
  <si>
    <t>KA/4R</t>
  </si>
  <si>
    <t>KA/4 STÁVAJÍCÍ PŘEDLOŽENÝ KAMENNÝ STUPEŇ - PRÁH DL.1960MM Š.450MM + 150MM, V.170MM - dle specifikace ve výpisu v PD</t>
  </si>
  <si>
    <t>-719160314</t>
  </si>
  <si>
    <t>80</t>
  </si>
  <si>
    <t>KA/5R</t>
  </si>
  <si>
    <t>KA/5 STÁVAJÍCÍ PŘEDLOŽENÝ KAMENNÝ STUPEŇ - PRÁH DL.1630MM Š.300MM, V.180MM - dle specifikace ve výpisu v PD</t>
  </si>
  <si>
    <t>-742508090</t>
  </si>
  <si>
    <t>81</t>
  </si>
  <si>
    <t>KA/6R</t>
  </si>
  <si>
    <t>KA/6 STÁVAJÍCÍ PŘEDLOŽENÝ KAMENNÝ PRÁH DL.1270MM Š.300MM, V.20MM - dle specifikace ve výpisu v PD</t>
  </si>
  <si>
    <t>1283768248</t>
  </si>
  <si>
    <t>KA/7R</t>
  </si>
  <si>
    <t>KA/7 STÁVAJÍCÍ PŘEDLOŽENÝ KAMENNÝ STUPEŇ - PRÁH DL.1270MM Š.300MM, V.70MM - dle specifikace ve výpisu v PD</t>
  </si>
  <si>
    <t>843301445</t>
  </si>
  <si>
    <t>83</t>
  </si>
  <si>
    <t>KA/8R</t>
  </si>
  <si>
    <t>KA/8 STÁVAJÍCÍ VELKOFORMÁTOVÁ KAMENNÁ DLAŽBA - PLOTNY 550-600MM/550-1100 MM TL. 100-120MM - dle specifikace ve výpisu v PD</t>
  </si>
  <si>
    <t>-745762856</t>
  </si>
  <si>
    <t>Poznámka k položce:
Desky budou odborně rozebrány a paletovány pro znovupoužití – 47,54M2
znovupokládat se bude 20,5m2
bourací práce vč.odvozu a likvidace sutě</t>
  </si>
  <si>
    <t>84</t>
  </si>
  <si>
    <t>998782101</t>
  </si>
  <si>
    <t>Přesun hmot pro obklady kamenné stanovený z hmotnosti přesunovaného materiálu vodorovná dopravní vzdálenost do 50 m v objektech výšky do 6 m</t>
  </si>
  <si>
    <t>-1339838967</t>
  </si>
  <si>
    <t>85</t>
  </si>
  <si>
    <t>998782181</t>
  </si>
  <si>
    <t>Přesun hmot pro obklady kamenné stanovený z hmotnosti přesunovaného materiálu Příplatek k ceně za přesun prováděný bez použití mechanizace pro jakoukoliv výšku objektu</t>
  </si>
  <si>
    <t>-1612678059</t>
  </si>
  <si>
    <t>HZS</t>
  </si>
  <si>
    <t>Hodinové zúčtovací sazby</t>
  </si>
  <si>
    <t>86</t>
  </si>
  <si>
    <t>HZS1292</t>
  </si>
  <si>
    <t>Hodinové zúčtovací sazby profesí HSV zemní a pomocné práce stavební dělník</t>
  </si>
  <si>
    <t>hod</t>
  </si>
  <si>
    <t>512</t>
  </si>
  <si>
    <t>1965119175</t>
  </si>
  <si>
    <t>stavební práce a přípomoce neobsažené ve výkazu výměr</t>
  </si>
  <si>
    <t>8*5</t>
  </si>
  <si>
    <t>87</t>
  </si>
  <si>
    <t>HZS1412</t>
  </si>
  <si>
    <t>Hodinové zúčtovací sazby profesí HSV provádění konstrukcí inženýrských a dopravních staveb dlaždič odborný</t>
  </si>
  <si>
    <t>-231083676</t>
  </si>
  <si>
    <t>88</t>
  </si>
  <si>
    <t>HZS2492</t>
  </si>
  <si>
    <t>Hodinové zúčtovací sazby profesí PSV zednické výpomoci a pomocné práce PSV pomocný dělník PSV</t>
  </si>
  <si>
    <t>-253854978</t>
  </si>
  <si>
    <t>D.1.4.1 - Dešťová kanalizace</t>
  </si>
  <si>
    <t>HSV - Práce a dodávky HSV</t>
  </si>
  <si>
    <t xml:space="preserve">    8 - Trubní vedení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</si>
  <si>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</si>
  <si>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</si>
  <si>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</si>
  <si>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</si>
  <si>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>Práce a dodávky HSV</t>
  </si>
  <si>
    <t>132251251</t>
  </si>
  <si>
    <t>Hloubení nezapažených rýh šířky přes 800 do 2 000 mm strojně s urovnáním dna do předepsaného profilu a spádu v hornině třídy těžitelnosti I skupiny 3 do 20 m3</t>
  </si>
  <si>
    <t>-1200314140</t>
  </si>
  <si>
    <t xml:space="preserve"> (1,25*0,8*16,1+1,0*0,8*4,9+0,95*0,8*11,5+0,6*0,95*18)/2</t>
  </si>
  <si>
    <t>132351251</t>
  </si>
  <si>
    <t>Hloubení nezapažených rýh šířky přes 800 do 2 000 mm strojně s urovnáním dna do předepsaného profilu a spádu v hornině třídy těžitelnosti II skupiny 4 do 20 m3</t>
  </si>
  <si>
    <t>-1162159271</t>
  </si>
  <si>
    <t>139001101</t>
  </si>
  <si>
    <t>Příplatek k cenám hloubených vykopávek za ztížení vykopávky v blízkosti podzemního vedení nebo výbušnin pro jakoukoliv třídu horniny</t>
  </si>
  <si>
    <t>-930622529</t>
  </si>
  <si>
    <t>ztížené prostředí vykopávek</t>
  </si>
  <si>
    <t>(17,2+4,0+8,40+12,0)*0,35 "35%</t>
  </si>
  <si>
    <t>151101101</t>
  </si>
  <si>
    <t>Zřízení pažení a rozepření stěn rýh pro podzemní vedení příložné pro jakoukoliv mezerovitost, hloubky do 2 m</t>
  </si>
  <si>
    <t>1985575981</t>
  </si>
  <si>
    <t>8*1,20*2</t>
  </si>
  <si>
    <t>151101111</t>
  </si>
  <si>
    <t>Odstranění pažení a rozepření stěn rýh pro podzemní vedení s uložením materiálu na vzdálenost do 3 m od kraje výkopu příložné, hloubky do 2 m</t>
  </si>
  <si>
    <t>-1872886241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</si>
  <si>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</si>
  <si>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</si>
  <si>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1853245527</t>
  </si>
  <si>
    <t>(1,53+4,04+7,8)/2</t>
  </si>
  <si>
    <t>162351123</t>
  </si>
  <si>
    <t>Vodorovné přemístění výkopku nebo sypaniny po suchu na obvyklém dopravním prostředku, bez naložení výkopku, avšak se složením bez rozhrnutí z horniny třídy těžitelnosti II skupiny 4 a 5 na vzdálenost přes 50 do 500 m</t>
  </si>
  <si>
    <t>756995265</t>
  </si>
  <si>
    <t>383142309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</si>
  <si>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</si>
  <si>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</si>
  <si>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2046703938</t>
  </si>
  <si>
    <t>167151101</t>
  </si>
  <si>
    <t>Nakládání, skládání a překládání neulehlého výkopku nebo sypaniny strojně nakládání, množství do 100 m3, z horniny třídy těžitelnosti I, skupiny 1 až 3</t>
  </si>
  <si>
    <t>-970492724</t>
  </si>
  <si>
    <t>167151102</t>
  </si>
  <si>
    <t>Nakládání, skládání a překládání neulehlého výkopku nebo sypaniny strojně nakládání, množství do 100 m3, z horniny třídy těžitelnosti II, skupiny 4 a 5</t>
  </si>
  <si>
    <t>1189191920</t>
  </si>
  <si>
    <t>-14476494</t>
  </si>
  <si>
    <t>13,88*1,9 'Přepočtené koeficientem množství</t>
  </si>
  <si>
    <t>660183085</t>
  </si>
  <si>
    <t>174151101</t>
  </si>
  <si>
    <t>Zásyp sypaninou z jakékoliv horniny strojně s uložením výkopku ve vrstvách se zhutněním jam, šachet, rýh nebo kolem objektů v těchto vykopávkách</t>
  </si>
  <si>
    <t>1176113663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</si>
  <si>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</si>
  <si>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</si>
  <si>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-1726277734</t>
  </si>
  <si>
    <t>211531111</t>
  </si>
  <si>
    <t>Výplň kamenivem do rýh odvodňovacích žeber nebo trativodů bez zhutnění, s úpravou povrchu výplně kamenivem hrubým drceným frakce 16 až 63 mm</t>
  </si>
  <si>
    <t>1767232723</t>
  </si>
  <si>
    <t>drenážní potrubí perforované DN100 vč.geotextilie</t>
  </si>
  <si>
    <t>18*(0,6*0,5)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</si>
  <si>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</si>
  <si>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</si>
  <si>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-973932403</t>
  </si>
  <si>
    <t>18*(0,6*2+2*0,5)</t>
  </si>
  <si>
    <t>69334310</t>
  </si>
  <si>
    <t>geotextilie netkaná separační, ochranná, filtrační, drenážní PP 100g/m2</t>
  </si>
  <si>
    <t>-568484265</t>
  </si>
  <si>
    <t>39,6*1,1845 'Přepočtené koeficientem množství</t>
  </si>
  <si>
    <t>212751104</t>
  </si>
  <si>
    <t>Trativody z drenážních a melioračních trubek pro meliorace, dočasné nebo odlehčovací drenáže se zřízením štěrkového lože pod trubky a s jejich obsypem v otevřeném výkopu trubka flexibilní PVC-U SN 4 celoperforovaná 360° DN 100</t>
  </si>
  <si>
    <t>1488378545</t>
  </si>
  <si>
    <t>451573111</t>
  </si>
  <si>
    <t>Lože pod potrubí, stoky a drobné objekty v otevřeném výkopu z písku a štěrkopísku do 63 mm</t>
  </si>
  <si>
    <t>1893764800</t>
  </si>
  <si>
    <t>Trubní vedení</t>
  </si>
  <si>
    <t>871275211</t>
  </si>
  <si>
    <t>Kanalizační potrubí z tvrdého PVC v otevřeném výkopu ve sklonu do 20 %, hladkého plnostěnného jednovrstvého, tuhost třídy SN 4 DN 125</t>
  </si>
  <si>
    <t>849604422</t>
  </si>
  <si>
    <t>871315221</t>
  </si>
  <si>
    <t>Kanalizační potrubí z tvrdého PVC v otevřeném výkopu ve sklonu do 20 %, hladkého plnostěnného jednovrstvého, tuhost třídy SN 8 DN 160</t>
  </si>
  <si>
    <t>1047805628</t>
  </si>
  <si>
    <t>879230191</t>
  </si>
  <si>
    <t>Příplatek k ceně kanalizačního potrubí za montáž v otevřeném výkopu ve sklonu přes 20 % DN od 40 do 550</t>
  </si>
  <si>
    <t>499545628</t>
  </si>
  <si>
    <t>935114160R</t>
  </si>
  <si>
    <t>Štěrbinový odvodňovací betonový žlab 160 mm vč.vpusti</t>
  </si>
  <si>
    <t>-627279869</t>
  </si>
  <si>
    <t>štěrbinový žlab dl.1,00m vč.vpusti</t>
  </si>
  <si>
    <t>935932111</t>
  </si>
  <si>
    <t>Osazení odvodňovacího žlabu plastového s krycím roštem šířky do 200 mm</t>
  </si>
  <si>
    <t>1257382640</t>
  </si>
  <si>
    <t>štěrbinový betonový žlab dl.17,00 + čistící vust + vpust 400/400</t>
  </si>
  <si>
    <t>56241018</t>
  </si>
  <si>
    <t>rošt můstkový D400 litina dl 0,5m oka 12/96 pro žlab PE š 100mm</t>
  </si>
  <si>
    <t>567353523</t>
  </si>
  <si>
    <t>56241002</t>
  </si>
  <si>
    <t>žlab PE vyztužený skelnými vlákny zátěž B125-E 600kN světlá š 100mm</t>
  </si>
  <si>
    <t>517372713</t>
  </si>
  <si>
    <t>56241404</t>
  </si>
  <si>
    <t>vpusť s kalovým košem bez roštu zátěž A15-D 400kN pro žlaby PE š 100mm</t>
  </si>
  <si>
    <t>1381850161</t>
  </si>
  <si>
    <t>59227027</t>
  </si>
  <si>
    <t>čelo plné na začátek a konec odvodňovacího žlabu polymerický beton všechny stavební výšky</t>
  </si>
  <si>
    <t>-1267721127</t>
  </si>
  <si>
    <t>936943235</t>
  </si>
  <si>
    <t>Montáž odvodnění mostu z potrubí litinového bez spojek, profilu DN 150 oblouku délky 0,3 m</t>
  </si>
  <si>
    <t>-1523692920</t>
  </si>
  <si>
    <t>Lapač střešních splavenin litinový DN100 +redukce 100/125+3 x koleno litinové  90°+ přechod litina-PVC</t>
  </si>
  <si>
    <t>55259983</t>
  </si>
  <si>
    <t>koleno přírubové Q tvárná litina DN 100-90°</t>
  </si>
  <si>
    <t>-1824952400</t>
  </si>
  <si>
    <t>936943237</t>
  </si>
  <si>
    <t>Montáž odvodnění mostu z potrubí litinového bez spojek, profilu DN 150 víčka</t>
  </si>
  <si>
    <t>296075592</t>
  </si>
  <si>
    <t>55161857</t>
  </si>
  <si>
    <t>přechod z plastových trub na litinové (bez hrdel) DN 110</t>
  </si>
  <si>
    <t>-379637463</t>
  </si>
  <si>
    <t>936943246</t>
  </si>
  <si>
    <t>Montáž odvodnění mostu z potrubí litinového bez spojek, profilu DN 200 redukce DN 150/200</t>
  </si>
  <si>
    <t>-735127212</t>
  </si>
  <si>
    <t>55242418</t>
  </si>
  <si>
    <t>trouba přechodová (redukce) litinová bezhrdlová vnitřní kanalizace DN 125x100L 95 h 52mm</t>
  </si>
  <si>
    <t>59798591</t>
  </si>
  <si>
    <t>977151122</t>
  </si>
  <si>
    <t>Jádrové vrty diamantovými korunkami do stavebních materiálů (železobetonu, betonu, cihel, obkladů, dlažeb, kamene) průměru přes 120 do 130 mm</t>
  </si>
  <si>
    <t>1054557893</t>
  </si>
  <si>
    <t>jádrový vrt  dl.1,00 m - prostup pro potrubí v kamenném základu</t>
  </si>
  <si>
    <t>Přesun sutě</t>
  </si>
  <si>
    <t>997013501</t>
  </si>
  <si>
    <t>Odvoz suti a vybouraných hmot na skládku nebo meziskládku se složením, na vzdálenost do 1 km</t>
  </si>
  <si>
    <t>778917903</t>
  </si>
  <si>
    <t>997013509</t>
  </si>
  <si>
    <t>Odvoz suti a vybouraných hmot na skládku nebo meziskládku se složením, na vzdálenost Příplatek k ceně za každý další i započatý 1 km přes 1 km</t>
  </si>
  <si>
    <t>1570095638</t>
  </si>
  <si>
    <t>0,053*20 'Přepočtené koeficientem množství</t>
  </si>
  <si>
    <t>1935185855</t>
  </si>
  <si>
    <t>Přesun hmot</t>
  </si>
  <si>
    <t>998276101</t>
  </si>
  <si>
    <t>Přesun hmot pro trubní vedení hloubené z trub z plastických hmot nebo sklolaminátových pro vodovody nebo kanalizace v otevřeném výkopu dopravní vzdálenost do 15 m</t>
  </si>
  <si>
    <t>-1781949235</t>
  </si>
  <si>
    <t>Práce a dodávky PSV</t>
  </si>
  <si>
    <t>721</t>
  </si>
  <si>
    <t>Zdravotechnika - vnitřní kanalizace</t>
  </si>
  <si>
    <t>721242116</t>
  </si>
  <si>
    <t>Lapače střešních splavenin polypropylenové (PP) s kulovým kloubem na odtoku DN 125</t>
  </si>
  <si>
    <t>1510234875</t>
  </si>
  <si>
    <t>NOVÝ LAPAČ STŘEŠNÍCH NAPLAVENIN</t>
  </si>
  <si>
    <t>d.125mm</t>
  </si>
  <si>
    <t>998721101</t>
  </si>
  <si>
    <t>Přesun hmot pro vnitřní kanalizace stanovený z hmotnosti přesunovaného materiálu vodorovná dopravní vzdálenost do 50 m v objektech výšky do 6 m</t>
  </si>
  <si>
    <t>-165050938</t>
  </si>
  <si>
    <t>998721181</t>
  </si>
  <si>
    <t>Přesun hmot pro vnitřní kanalizace stanovený z hmotnosti přesunovaného materiálu Příplatek k ceně za přesun prováděný bez použití mechanizace pro jakoukoliv výšku objektu</t>
  </si>
  <si>
    <t>2041867428</t>
  </si>
  <si>
    <t>-1910521192</t>
  </si>
  <si>
    <t>8*2</t>
  </si>
  <si>
    <t>HZS2212</t>
  </si>
  <si>
    <t>Hodinové zúčtovací sazby profesí PSV provádění stavebních instalací instalatér odborný</t>
  </si>
  <si>
    <t>-444254439</t>
  </si>
  <si>
    <t>-1387637278</t>
  </si>
  <si>
    <t>000 - VON - Vedlější a ostatní náklady stavby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</si>
  <si>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</si>
  <si>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</si>
  <si>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</si>
  <si>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</si>
  <si>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</si>
  <si>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</si>
  <si>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</si>
  <si>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</si>
  <si>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</si>
  <si>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011314000</t>
  </si>
  <si>
    <t>Archeologický dohled</t>
  </si>
  <si>
    <t>CS ÚRS 2020 01</t>
  </si>
  <si>
    <t>1024</t>
  </si>
  <si>
    <t>1085586443</t>
  </si>
  <si>
    <t>011544001R</t>
  </si>
  <si>
    <t>Dohled restaurátorský</t>
  </si>
  <si>
    <t>75779391</t>
  </si>
  <si>
    <t>012103000</t>
  </si>
  <si>
    <t>Geodetické práce před výstavbou</t>
  </si>
  <si>
    <t>1039892990</t>
  </si>
  <si>
    <t>Poznámka k položce:
Vytýčení inženýrských sítí správcem sítí</t>
  </si>
  <si>
    <t>013244000</t>
  </si>
  <si>
    <t>Dokumentace pro provádění stavby</t>
  </si>
  <si>
    <t>2132629045</t>
  </si>
  <si>
    <t>Poznámka k položce:
Výrobní dokumentace</t>
  </si>
  <si>
    <t>013254000</t>
  </si>
  <si>
    <t>Dokumentace skutečného provedení stavby</t>
  </si>
  <si>
    <t>-234533518</t>
  </si>
  <si>
    <t>013294000</t>
  </si>
  <si>
    <t>Ostatní dokumentace</t>
  </si>
  <si>
    <t>597859387</t>
  </si>
  <si>
    <t xml:space="preserve">Poznámka k položce:
fotogrametrie dronem </t>
  </si>
  <si>
    <t>VRN3</t>
  </si>
  <si>
    <t>Zařízení staveniště</t>
  </si>
  <si>
    <t>030001000</t>
  </si>
  <si>
    <t>1003986114</t>
  </si>
  <si>
    <t>033203000</t>
  </si>
  <si>
    <t>Energie pro zařízení staveniště</t>
  </si>
  <si>
    <t>-944361289</t>
  </si>
  <si>
    <t>VRN4</t>
  </si>
  <si>
    <t>Inženýrská činnost</t>
  </si>
  <si>
    <t>041103000</t>
  </si>
  <si>
    <t>Autorský dozor projektanta</t>
  </si>
  <si>
    <t>-1178345497</t>
  </si>
  <si>
    <t>045203000</t>
  </si>
  <si>
    <t>Kompletační činnost</t>
  </si>
  <si>
    <t>-1769958506</t>
  </si>
  <si>
    <t>045303000</t>
  </si>
  <si>
    <t>Koordinační činnost</t>
  </si>
  <si>
    <t>1667649091</t>
  </si>
  <si>
    <t>VRN7</t>
  </si>
  <si>
    <t>Provozní vlivy</t>
  </si>
  <si>
    <t>070001000</t>
  </si>
  <si>
    <t>-1145452187</t>
  </si>
  <si>
    <t>072103001</t>
  </si>
  <si>
    <t>Projednání DIO a zajištění DIR komunikace II.a III. třídy</t>
  </si>
  <si>
    <t>340983628</t>
  </si>
  <si>
    <t>Poznámka k položce:
1 dopravní značení – DIO (není součástí PD bude vypracováno dodavatelem stavby)
DIO dodavatelem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</si>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</sst>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29.25" customHeight="1">
      <c r="B9" s="23"/>
      <c r="C9" s="24"/>
      <c r="D9" s="28" t="s">
        <v>26</v>
      </c>
      <c r="E9" s="24"/>
      <c r="F9" s="24"/>
      <c r="G9" s="24"/>
      <c r="H9" s="24"/>
      <c r="I9" s="24"/>
      <c r="J9" s="24"/>
      <c r="K9" s="36" t="s">
        <v>27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8" t="s">
        <v>28</v>
      </c>
      <c r="AL9" s="24"/>
      <c r="AM9" s="24"/>
      <c r="AN9" s="36" t="s">
        <v>29</v>
      </c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30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31</v>
      </c>
      <c r="AL10" s="24"/>
      <c r="AM10" s="24"/>
      <c r="AN10" s="29" t="s">
        <v>32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33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34</v>
      </c>
      <c r="AL11" s="24"/>
      <c r="AM11" s="24"/>
      <c r="AN11" s="29" t="s">
        <v>35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36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31</v>
      </c>
      <c r="AL13" s="24"/>
      <c r="AM13" s="24"/>
      <c r="AN13" s="37" t="s">
        <v>37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7" t="s">
        <v>37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4" t="s">
        <v>34</v>
      </c>
      <c r="AL14" s="24"/>
      <c r="AM14" s="24"/>
      <c r="AN14" s="37" t="s">
        <v>37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38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31</v>
      </c>
      <c r="AL16" s="24"/>
      <c r="AM16" s="24"/>
      <c r="AN16" s="29" t="s">
        <v>39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40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34</v>
      </c>
      <c r="AL17" s="24"/>
      <c r="AM17" s="24"/>
      <c r="AN17" s="29" t="s">
        <v>41</v>
      </c>
      <c r="AO17" s="24"/>
      <c r="AP17" s="24"/>
      <c r="AQ17" s="24"/>
      <c r="AR17" s="22"/>
      <c r="BE17" s="33"/>
      <c r="BS17" s="19" t="s">
        <v>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42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31</v>
      </c>
      <c r="AL19" s="24"/>
      <c r="AM19" s="24"/>
      <c r="AN19" s="29" t="s">
        <v>43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44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34</v>
      </c>
      <c r="AL20" s="24"/>
      <c r="AM20" s="24"/>
      <c r="AN20" s="29" t="s">
        <v>43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287.25" customHeight="1">
      <c r="B23" s="23"/>
      <c r="C23" s="24"/>
      <c r="D23" s="24"/>
      <c r="E23" s="39" t="s">
        <v>46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4"/>
      <c r="AQ25" s="24"/>
      <c r="AR25" s="22"/>
      <c r="BE25" s="33"/>
    </row>
    <row r="26" spans="1:57" s="2" customFormat="1" ht="25.9" customHeight="1">
      <c r="A26" s="41"/>
      <c r="B26" s="42"/>
      <c r="C26" s="43"/>
      <c r="D26" s="44" t="s">
        <v>47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3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3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48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49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50</v>
      </c>
      <c r="AL28" s="48"/>
      <c r="AM28" s="48"/>
      <c r="AN28" s="48"/>
      <c r="AO28" s="48"/>
      <c r="AP28" s="43"/>
      <c r="AQ28" s="43"/>
      <c r="AR28" s="47"/>
      <c r="BE28" s="33"/>
    </row>
    <row r="29" spans="1:57" s="3" customFormat="1" ht="14.4" customHeight="1">
      <c r="A29" s="3"/>
      <c r="B29" s="49"/>
      <c r="C29" s="50"/>
      <c r="D29" s="34" t="s">
        <v>51</v>
      </c>
      <c r="E29" s="50"/>
      <c r="F29" s="34" t="s">
        <v>52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4" t="s">
        <v>53</v>
      </c>
      <c r="G30" s="50"/>
      <c r="H30" s="50"/>
      <c r="I30" s="50"/>
      <c r="J30" s="50"/>
      <c r="K30" s="50"/>
      <c r="L30" s="51">
        <v>0.15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4" t="s">
        <v>54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4" t="s">
        <v>55</v>
      </c>
      <c r="G32" s="50"/>
      <c r="H32" s="50"/>
      <c r="I32" s="50"/>
      <c r="J32" s="50"/>
      <c r="K32" s="50"/>
      <c r="L32" s="51">
        <v>0.15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4" t="s">
        <v>56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57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58</v>
      </c>
      <c r="U35" s="57"/>
      <c r="V35" s="57"/>
      <c r="W35" s="57"/>
      <c r="X35" s="59" t="s">
        <v>59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5" t="s">
        <v>60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4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_21065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SOKOLOV – KOSTEL SV. ANTONÍNA PADUÁNSKÉHO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4" t="s">
        <v>22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 xml:space="preserve">parc. č. : st. 3341 a st. 3340    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4" t="s">
        <v>24</v>
      </c>
      <c r="AJ47" s="43"/>
      <c r="AK47" s="43"/>
      <c r="AL47" s="43"/>
      <c r="AM47" s="75" t="str">
        <f>IF(AN8="","",AN8)</f>
        <v>11. 8. 2021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25.65" customHeight="1">
      <c r="A49" s="41"/>
      <c r="B49" s="42"/>
      <c r="C49" s="34" t="s">
        <v>30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>Město Sokolov, Rokycanova 1929,35601 Sokolov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4" t="s">
        <v>38</v>
      </c>
      <c r="AJ49" s="43"/>
      <c r="AK49" s="43"/>
      <c r="AL49" s="43"/>
      <c r="AM49" s="76" t="str">
        <f>IF(E17="","",E17)</f>
        <v>ATELIER SOUKUP OPL ŠVEHLA s.r.o.</v>
      </c>
      <c r="AN49" s="67"/>
      <c r="AO49" s="67"/>
      <c r="AP49" s="67"/>
      <c r="AQ49" s="43"/>
      <c r="AR49" s="47"/>
      <c r="AS49" s="77" t="s">
        <v>61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4" t="s">
        <v>36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4" t="s">
        <v>42</v>
      </c>
      <c r="AJ50" s="43"/>
      <c r="AK50" s="43"/>
      <c r="AL50" s="43"/>
      <c r="AM50" s="76" t="str">
        <f>IF(E20="","",E20)</f>
        <v xml:space="preserve"> 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62</v>
      </c>
      <c r="D52" s="90"/>
      <c r="E52" s="90"/>
      <c r="F52" s="90"/>
      <c r="G52" s="90"/>
      <c r="H52" s="91"/>
      <c r="I52" s="92" t="s">
        <v>63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64</v>
      </c>
      <c r="AH52" s="90"/>
      <c r="AI52" s="90"/>
      <c r="AJ52" s="90"/>
      <c r="AK52" s="90"/>
      <c r="AL52" s="90"/>
      <c r="AM52" s="90"/>
      <c r="AN52" s="92" t="s">
        <v>65</v>
      </c>
      <c r="AO52" s="90"/>
      <c r="AP52" s="90"/>
      <c r="AQ52" s="94" t="s">
        <v>66</v>
      </c>
      <c r="AR52" s="47"/>
      <c r="AS52" s="95" t="s">
        <v>67</v>
      </c>
      <c r="AT52" s="96" t="s">
        <v>68</v>
      </c>
      <c r="AU52" s="96" t="s">
        <v>69</v>
      </c>
      <c r="AV52" s="96" t="s">
        <v>70</v>
      </c>
      <c r="AW52" s="96" t="s">
        <v>71</v>
      </c>
      <c r="AX52" s="96" t="s">
        <v>72</v>
      </c>
      <c r="AY52" s="96" t="s">
        <v>73</v>
      </c>
      <c r="AZ52" s="96" t="s">
        <v>74</v>
      </c>
      <c r="BA52" s="96" t="s">
        <v>75</v>
      </c>
      <c r="BB52" s="96" t="s">
        <v>76</v>
      </c>
      <c r="BC52" s="96" t="s">
        <v>77</v>
      </c>
      <c r="BD52" s="97" t="s">
        <v>78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79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ROUND(SUM(AG55:AG57),2)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43</v>
      </c>
      <c r="AR54" s="107"/>
      <c r="AS54" s="108">
        <f>ROUND(SUM(AS55:AS57),2)</f>
        <v>0</v>
      </c>
      <c r="AT54" s="109">
        <f>ROUND(SUM(AV54:AW54),2)</f>
        <v>0</v>
      </c>
      <c r="AU54" s="110">
        <f>ROUND(SUM(AU55:AU57),5)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ROUND(SUM(AZ55:AZ57),2)</f>
        <v>0</v>
      </c>
      <c r="BA54" s="109">
        <f>ROUND(SUM(BA55:BA57),2)</f>
        <v>0</v>
      </c>
      <c r="BB54" s="109">
        <f>ROUND(SUM(BB55:BB57),2)</f>
        <v>0</v>
      </c>
      <c r="BC54" s="109">
        <f>ROUND(SUM(BC55:BC57),2)</f>
        <v>0</v>
      </c>
      <c r="BD54" s="111">
        <f>ROUND(SUM(BD55:BD57),2)</f>
        <v>0</v>
      </c>
      <c r="BE54" s="6"/>
      <c r="BS54" s="112" t="s">
        <v>80</v>
      </c>
      <c r="BT54" s="112" t="s">
        <v>81</v>
      </c>
      <c r="BU54" s="113" t="s">
        <v>82</v>
      </c>
      <c r="BV54" s="112" t="s">
        <v>83</v>
      </c>
      <c r="BW54" s="112" t="s">
        <v>5</v>
      </c>
      <c r="BX54" s="112" t="s">
        <v>84</v>
      </c>
      <c r="CL54" s="112" t="s">
        <v>19</v>
      </c>
    </row>
    <row r="55" spans="1:91" s="7" customFormat="1" ht="16.5" customHeight="1">
      <c r="A55" s="114" t="s">
        <v>85</v>
      </c>
      <c r="B55" s="115"/>
      <c r="C55" s="116"/>
      <c r="D55" s="117" t="s">
        <v>86</v>
      </c>
      <c r="E55" s="117"/>
      <c r="F55" s="117"/>
      <c r="G55" s="117"/>
      <c r="H55" s="117"/>
      <c r="I55" s="118"/>
      <c r="J55" s="117" t="s">
        <v>87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'D.1.1. - ARCHITEKTONICKO-...'!J30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88</v>
      </c>
      <c r="AR55" s="121"/>
      <c r="AS55" s="122">
        <v>0</v>
      </c>
      <c r="AT55" s="123">
        <f>ROUND(SUM(AV55:AW55),2)</f>
        <v>0</v>
      </c>
      <c r="AU55" s="124">
        <f>'D.1.1. - ARCHITEKTONICKO-...'!P94</f>
        <v>0</v>
      </c>
      <c r="AV55" s="123">
        <f>'D.1.1. - ARCHITEKTONICKO-...'!J33</f>
        <v>0</v>
      </c>
      <c r="AW55" s="123">
        <f>'D.1.1. - ARCHITEKTONICKO-...'!J34</f>
        <v>0</v>
      </c>
      <c r="AX55" s="123">
        <f>'D.1.1. - ARCHITEKTONICKO-...'!J35</f>
        <v>0</v>
      </c>
      <c r="AY55" s="123">
        <f>'D.1.1. - ARCHITEKTONICKO-...'!J36</f>
        <v>0</v>
      </c>
      <c r="AZ55" s="123">
        <f>'D.1.1. - ARCHITEKTONICKO-...'!F33</f>
        <v>0</v>
      </c>
      <c r="BA55" s="123">
        <f>'D.1.1. - ARCHITEKTONICKO-...'!F34</f>
        <v>0</v>
      </c>
      <c r="BB55" s="123">
        <f>'D.1.1. - ARCHITEKTONICKO-...'!F35</f>
        <v>0</v>
      </c>
      <c r="BC55" s="123">
        <f>'D.1.1. - ARCHITEKTONICKO-...'!F36</f>
        <v>0</v>
      </c>
      <c r="BD55" s="125">
        <f>'D.1.1. - ARCHITEKTONICKO-...'!F37</f>
        <v>0</v>
      </c>
      <c r="BE55" s="7"/>
      <c r="BT55" s="126" t="s">
        <v>89</v>
      </c>
      <c r="BV55" s="126" t="s">
        <v>83</v>
      </c>
      <c r="BW55" s="126" t="s">
        <v>90</v>
      </c>
      <c r="BX55" s="126" t="s">
        <v>5</v>
      </c>
      <c r="CL55" s="126" t="s">
        <v>43</v>
      </c>
      <c r="CM55" s="126" t="s">
        <v>91</v>
      </c>
    </row>
    <row r="56" spans="1:91" s="7" customFormat="1" ht="16.5" customHeight="1">
      <c r="A56" s="114" t="s">
        <v>85</v>
      </c>
      <c r="B56" s="115"/>
      <c r="C56" s="116"/>
      <c r="D56" s="117" t="s">
        <v>92</v>
      </c>
      <c r="E56" s="117"/>
      <c r="F56" s="117"/>
      <c r="G56" s="117"/>
      <c r="H56" s="117"/>
      <c r="I56" s="118"/>
      <c r="J56" s="117" t="s">
        <v>93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'D.1.4.1 - Dešťová kanalizace'!J30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88</v>
      </c>
      <c r="AR56" s="121"/>
      <c r="AS56" s="122">
        <v>0</v>
      </c>
      <c r="AT56" s="123">
        <f>ROUND(SUM(AV56:AW56),2)</f>
        <v>0</v>
      </c>
      <c r="AU56" s="124">
        <f>'D.1.4.1 - Dešťová kanalizace'!P90</f>
        <v>0</v>
      </c>
      <c r="AV56" s="123">
        <f>'D.1.4.1 - Dešťová kanalizace'!J33</f>
        <v>0</v>
      </c>
      <c r="AW56" s="123">
        <f>'D.1.4.1 - Dešťová kanalizace'!J34</f>
        <v>0</v>
      </c>
      <c r="AX56" s="123">
        <f>'D.1.4.1 - Dešťová kanalizace'!J35</f>
        <v>0</v>
      </c>
      <c r="AY56" s="123">
        <f>'D.1.4.1 - Dešťová kanalizace'!J36</f>
        <v>0</v>
      </c>
      <c r="AZ56" s="123">
        <f>'D.1.4.1 - Dešťová kanalizace'!F33</f>
        <v>0</v>
      </c>
      <c r="BA56" s="123">
        <f>'D.1.4.1 - Dešťová kanalizace'!F34</f>
        <v>0</v>
      </c>
      <c r="BB56" s="123">
        <f>'D.1.4.1 - Dešťová kanalizace'!F35</f>
        <v>0</v>
      </c>
      <c r="BC56" s="123">
        <f>'D.1.4.1 - Dešťová kanalizace'!F36</f>
        <v>0</v>
      </c>
      <c r="BD56" s="125">
        <f>'D.1.4.1 - Dešťová kanalizace'!F37</f>
        <v>0</v>
      </c>
      <c r="BE56" s="7"/>
      <c r="BT56" s="126" t="s">
        <v>89</v>
      </c>
      <c r="BV56" s="126" t="s">
        <v>83</v>
      </c>
      <c r="BW56" s="126" t="s">
        <v>94</v>
      </c>
      <c r="BX56" s="126" t="s">
        <v>5</v>
      </c>
      <c r="CL56" s="126" t="s">
        <v>43</v>
      </c>
      <c r="CM56" s="126" t="s">
        <v>91</v>
      </c>
    </row>
    <row r="57" spans="1:91" s="7" customFormat="1" ht="24.75" customHeight="1">
      <c r="A57" s="114" t="s">
        <v>85</v>
      </c>
      <c r="B57" s="115"/>
      <c r="C57" s="116"/>
      <c r="D57" s="117" t="s">
        <v>95</v>
      </c>
      <c r="E57" s="117"/>
      <c r="F57" s="117"/>
      <c r="G57" s="117"/>
      <c r="H57" s="117"/>
      <c r="I57" s="118"/>
      <c r="J57" s="117" t="s">
        <v>96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'000 - VON - Vedlější a os...'!J30</f>
        <v>0</v>
      </c>
      <c r="AH57" s="118"/>
      <c r="AI57" s="118"/>
      <c r="AJ57" s="118"/>
      <c r="AK57" s="118"/>
      <c r="AL57" s="118"/>
      <c r="AM57" s="118"/>
      <c r="AN57" s="119">
        <f>SUM(AG57,AT57)</f>
        <v>0</v>
      </c>
      <c r="AO57" s="118"/>
      <c r="AP57" s="118"/>
      <c r="AQ57" s="120" t="s">
        <v>88</v>
      </c>
      <c r="AR57" s="121"/>
      <c r="AS57" s="127">
        <v>0</v>
      </c>
      <c r="AT57" s="128">
        <f>ROUND(SUM(AV57:AW57),2)</f>
        <v>0</v>
      </c>
      <c r="AU57" s="129">
        <f>'000 - VON - Vedlější a os...'!P84</f>
        <v>0</v>
      </c>
      <c r="AV57" s="128">
        <f>'000 - VON - Vedlější a os...'!J33</f>
        <v>0</v>
      </c>
      <c r="AW57" s="128">
        <f>'000 - VON - Vedlější a os...'!J34</f>
        <v>0</v>
      </c>
      <c r="AX57" s="128">
        <f>'000 - VON - Vedlější a os...'!J35</f>
        <v>0</v>
      </c>
      <c r="AY57" s="128">
        <f>'000 - VON - Vedlější a os...'!J36</f>
        <v>0</v>
      </c>
      <c r="AZ57" s="128">
        <f>'000 - VON - Vedlější a os...'!F33</f>
        <v>0</v>
      </c>
      <c r="BA57" s="128">
        <f>'000 - VON - Vedlější a os...'!F34</f>
        <v>0</v>
      </c>
      <c r="BB57" s="128">
        <f>'000 - VON - Vedlější a os...'!F35</f>
        <v>0</v>
      </c>
      <c r="BC57" s="128">
        <f>'000 - VON - Vedlější a os...'!F36</f>
        <v>0</v>
      </c>
      <c r="BD57" s="130">
        <f>'000 - VON - Vedlější a os...'!F37</f>
        <v>0</v>
      </c>
      <c r="BE57" s="7"/>
      <c r="BT57" s="126" t="s">
        <v>89</v>
      </c>
      <c r="BV57" s="126" t="s">
        <v>83</v>
      </c>
      <c r="BW57" s="126" t="s">
        <v>97</v>
      </c>
      <c r="BX57" s="126" t="s">
        <v>5</v>
      </c>
      <c r="CL57" s="126" t="s">
        <v>43</v>
      </c>
      <c r="CM57" s="126" t="s">
        <v>91</v>
      </c>
    </row>
    <row r="58" spans="1:57" s="2" customFormat="1" ht="30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7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s="2" customFormat="1" ht="6.95" customHeight="1">
      <c r="A59" s="41"/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47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D.1.1. - ARCHITEKTONICKO-...'!C2" display="/"/>
    <hyperlink ref="A56" location="'D.1.4.1 - Dešťová kanalizace'!C2" display="/"/>
    <hyperlink ref="A57" location="'000 - VON - Vedlější a os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91</v>
      </c>
    </row>
    <row r="4" spans="2:46" s="1" customFormat="1" ht="24.95" customHeight="1">
      <c r="B4" s="22"/>
      <c r="D4" s="133" t="s">
        <v>98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SOKOLOV – KOSTEL SV. ANTONÍNA PADUÁNSKÉHO</v>
      </c>
      <c r="F7" s="135"/>
      <c r="G7" s="135"/>
      <c r="H7" s="135"/>
      <c r="L7" s="22"/>
    </row>
    <row r="8" spans="1:31" s="2" customFormat="1" ht="12" customHeight="1">
      <c r="A8" s="41"/>
      <c r="B8" s="47"/>
      <c r="C8" s="41"/>
      <c r="D8" s="135" t="s">
        <v>99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100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43</v>
      </c>
      <c r="G11" s="41"/>
      <c r="H11" s="41"/>
      <c r="I11" s="135" t="s">
        <v>20</v>
      </c>
      <c r="J11" s="139" t="s">
        <v>43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22</v>
      </c>
      <c r="E12" s="41"/>
      <c r="F12" s="139" t="s">
        <v>23</v>
      </c>
      <c r="G12" s="41"/>
      <c r="H12" s="41"/>
      <c r="I12" s="135" t="s">
        <v>24</v>
      </c>
      <c r="J12" s="140" t="str">
        <f>'Rekapitulace stavby'!AN8</f>
        <v>11. 8. 2021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30</v>
      </c>
      <c r="E14" s="41"/>
      <c r="F14" s="41"/>
      <c r="G14" s="41"/>
      <c r="H14" s="41"/>
      <c r="I14" s="135" t="s">
        <v>31</v>
      </c>
      <c r="J14" s="139" t="s">
        <v>32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33</v>
      </c>
      <c r="F15" s="41"/>
      <c r="G15" s="41"/>
      <c r="H15" s="41"/>
      <c r="I15" s="135" t="s">
        <v>34</v>
      </c>
      <c r="J15" s="139" t="s">
        <v>35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36</v>
      </c>
      <c r="E17" s="41"/>
      <c r="F17" s="41"/>
      <c r="G17" s="41"/>
      <c r="H17" s="41"/>
      <c r="I17" s="135" t="s">
        <v>31</v>
      </c>
      <c r="J17" s="35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9"/>
      <c r="G18" s="139"/>
      <c r="H18" s="139"/>
      <c r="I18" s="135" t="s">
        <v>34</v>
      </c>
      <c r="J18" s="35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38</v>
      </c>
      <c r="E20" s="41"/>
      <c r="F20" s="41"/>
      <c r="G20" s="41"/>
      <c r="H20" s="41"/>
      <c r="I20" s="135" t="s">
        <v>31</v>
      </c>
      <c r="J20" s="139" t="s">
        <v>39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40</v>
      </c>
      <c r="F21" s="41"/>
      <c r="G21" s="41"/>
      <c r="H21" s="41"/>
      <c r="I21" s="135" t="s">
        <v>34</v>
      </c>
      <c r="J21" s="139" t="s">
        <v>41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42</v>
      </c>
      <c r="E23" s="41"/>
      <c r="F23" s="41"/>
      <c r="G23" s="41"/>
      <c r="H23" s="41"/>
      <c r="I23" s="135" t="s">
        <v>31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34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45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226.5" customHeight="1">
      <c r="A27" s="141"/>
      <c r="B27" s="142"/>
      <c r="C27" s="141"/>
      <c r="D27" s="141"/>
      <c r="E27" s="143" t="s">
        <v>101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47</v>
      </c>
      <c r="E30" s="41"/>
      <c r="F30" s="41"/>
      <c r="G30" s="41"/>
      <c r="H30" s="41"/>
      <c r="I30" s="41"/>
      <c r="J30" s="147">
        <f>ROUND(J94,2)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49</v>
      </c>
      <c r="G32" s="41"/>
      <c r="H32" s="41"/>
      <c r="I32" s="148" t="s">
        <v>48</v>
      </c>
      <c r="J32" s="148" t="s">
        <v>50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51</v>
      </c>
      <c r="E33" s="135" t="s">
        <v>52</v>
      </c>
      <c r="F33" s="150">
        <f>ROUND((SUM(BE94:BE546)),2)</f>
        <v>0</v>
      </c>
      <c r="G33" s="41"/>
      <c r="H33" s="41"/>
      <c r="I33" s="151">
        <v>0.21</v>
      </c>
      <c r="J33" s="150">
        <f>ROUND(((SUM(BE94:BE546))*I33),2)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53</v>
      </c>
      <c r="F34" s="150">
        <f>ROUND((SUM(BF94:BF546)),2)</f>
        <v>0</v>
      </c>
      <c r="G34" s="41"/>
      <c r="H34" s="41"/>
      <c r="I34" s="151">
        <v>0.15</v>
      </c>
      <c r="J34" s="150">
        <f>ROUND(((SUM(BF94:BF546))*I34),2)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54</v>
      </c>
      <c r="F35" s="150">
        <f>ROUND((SUM(BG94:BG546)),2)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55</v>
      </c>
      <c r="F36" s="150">
        <f>ROUND((SUM(BH94:BH546)),2)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56</v>
      </c>
      <c r="F37" s="150">
        <f>ROUND((SUM(BI94:BI546)),2)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57</v>
      </c>
      <c r="E39" s="154"/>
      <c r="F39" s="154"/>
      <c r="G39" s="155" t="s">
        <v>58</v>
      </c>
      <c r="H39" s="156" t="s">
        <v>59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102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SOKOLOV – KOSTEL SV. ANTONÍNA PADUÁNSKÉHO</v>
      </c>
      <c r="F48" s="34"/>
      <c r="G48" s="34"/>
      <c r="H48" s="34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99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D.1.1. - ARCHITEKTONICKO-STAVEBNÍ ŘEŠENÍ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 xml:space="preserve">parc. č. : st. 3341 a st. 3340    </v>
      </c>
      <c r="G52" s="43"/>
      <c r="H52" s="43"/>
      <c r="I52" s="34" t="s">
        <v>24</v>
      </c>
      <c r="J52" s="75" t="str">
        <f>IF(J12="","",J12)</f>
        <v>11. 8. 2021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30</v>
      </c>
      <c r="D54" s="43"/>
      <c r="E54" s="43"/>
      <c r="F54" s="29" t="str">
        <f>E15</f>
        <v>Město Sokolov, Rokycanova 1929,35601 Sokolov</v>
      </c>
      <c r="G54" s="43"/>
      <c r="H54" s="43"/>
      <c r="I54" s="34" t="s">
        <v>38</v>
      </c>
      <c r="J54" s="39" t="str">
        <f>E21</f>
        <v>ATELIER SOUKUP OPL ŠVEHLA s.r.o.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34" t="s">
        <v>42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103</v>
      </c>
      <c r="D57" s="165"/>
      <c r="E57" s="165"/>
      <c r="F57" s="165"/>
      <c r="G57" s="165"/>
      <c r="H57" s="165"/>
      <c r="I57" s="165"/>
      <c r="J57" s="166" t="s">
        <v>104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79</v>
      </c>
      <c r="D59" s="43"/>
      <c r="E59" s="43"/>
      <c r="F59" s="43"/>
      <c r="G59" s="43"/>
      <c r="H59" s="43"/>
      <c r="I59" s="43"/>
      <c r="J59" s="105">
        <f>J94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105</v>
      </c>
    </row>
    <row r="60" spans="1:31" s="9" customFormat="1" ht="24.95" customHeight="1">
      <c r="A60" s="9"/>
      <c r="B60" s="168"/>
      <c r="C60" s="169"/>
      <c r="D60" s="170" t="s">
        <v>106</v>
      </c>
      <c r="E60" s="171"/>
      <c r="F60" s="171"/>
      <c r="G60" s="171"/>
      <c r="H60" s="171"/>
      <c r="I60" s="171"/>
      <c r="J60" s="172">
        <f>J95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107</v>
      </c>
      <c r="E61" s="177"/>
      <c r="F61" s="177"/>
      <c r="G61" s="177"/>
      <c r="H61" s="177"/>
      <c r="I61" s="177"/>
      <c r="J61" s="178">
        <f>J96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108</v>
      </c>
      <c r="E62" s="177"/>
      <c r="F62" s="177"/>
      <c r="G62" s="177"/>
      <c r="H62" s="177"/>
      <c r="I62" s="177"/>
      <c r="J62" s="178">
        <f>J236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109</v>
      </c>
      <c r="E63" s="177"/>
      <c r="F63" s="177"/>
      <c r="G63" s="177"/>
      <c r="H63" s="177"/>
      <c r="I63" s="177"/>
      <c r="J63" s="178">
        <f>J294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110</v>
      </c>
      <c r="E64" s="177"/>
      <c r="F64" s="177"/>
      <c r="G64" s="177"/>
      <c r="H64" s="177"/>
      <c r="I64" s="177"/>
      <c r="J64" s="178">
        <f>J372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111</v>
      </c>
      <c r="E65" s="177"/>
      <c r="F65" s="177"/>
      <c r="G65" s="177"/>
      <c r="H65" s="177"/>
      <c r="I65" s="177"/>
      <c r="J65" s="178">
        <f>J394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112</v>
      </c>
      <c r="E66" s="177"/>
      <c r="F66" s="177"/>
      <c r="G66" s="177"/>
      <c r="H66" s="177"/>
      <c r="I66" s="177"/>
      <c r="J66" s="178">
        <f>J406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113</v>
      </c>
      <c r="E67" s="177"/>
      <c r="F67" s="177"/>
      <c r="G67" s="177"/>
      <c r="H67" s="177"/>
      <c r="I67" s="177"/>
      <c r="J67" s="178">
        <f>J470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114</v>
      </c>
      <c r="E68" s="177"/>
      <c r="F68" s="177"/>
      <c r="G68" s="177"/>
      <c r="H68" s="177"/>
      <c r="I68" s="177"/>
      <c r="J68" s="178">
        <f>J484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8"/>
      <c r="C69" s="169"/>
      <c r="D69" s="170" t="s">
        <v>115</v>
      </c>
      <c r="E69" s="171"/>
      <c r="F69" s="171"/>
      <c r="G69" s="171"/>
      <c r="H69" s="171"/>
      <c r="I69" s="171"/>
      <c r="J69" s="172">
        <f>J486</f>
        <v>0</v>
      </c>
      <c r="K69" s="169"/>
      <c r="L69" s="17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4"/>
      <c r="C70" s="175"/>
      <c r="D70" s="176" t="s">
        <v>116</v>
      </c>
      <c r="E70" s="177"/>
      <c r="F70" s="177"/>
      <c r="G70" s="177"/>
      <c r="H70" s="177"/>
      <c r="I70" s="177"/>
      <c r="J70" s="178">
        <f>J487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4"/>
      <c r="C71" s="175"/>
      <c r="D71" s="176" t="s">
        <v>117</v>
      </c>
      <c r="E71" s="177"/>
      <c r="F71" s="177"/>
      <c r="G71" s="177"/>
      <c r="H71" s="177"/>
      <c r="I71" s="177"/>
      <c r="J71" s="178">
        <f>J494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4"/>
      <c r="C72" s="175"/>
      <c r="D72" s="176" t="s">
        <v>118</v>
      </c>
      <c r="E72" s="177"/>
      <c r="F72" s="177"/>
      <c r="G72" s="177"/>
      <c r="H72" s="177"/>
      <c r="I72" s="177"/>
      <c r="J72" s="178">
        <f>J504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4"/>
      <c r="C73" s="175"/>
      <c r="D73" s="176" t="s">
        <v>119</v>
      </c>
      <c r="E73" s="177"/>
      <c r="F73" s="177"/>
      <c r="G73" s="177"/>
      <c r="H73" s="177"/>
      <c r="I73" s="177"/>
      <c r="J73" s="178">
        <f>J510</f>
        <v>0</v>
      </c>
      <c r="K73" s="175"/>
      <c r="L73" s="17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68"/>
      <c r="C74" s="169"/>
      <c r="D74" s="170" t="s">
        <v>120</v>
      </c>
      <c r="E74" s="171"/>
      <c r="F74" s="171"/>
      <c r="G74" s="171"/>
      <c r="H74" s="171"/>
      <c r="I74" s="171"/>
      <c r="J74" s="172">
        <f>J537</f>
        <v>0</v>
      </c>
      <c r="K74" s="169"/>
      <c r="L74" s="173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2" customFormat="1" ht="21.8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80" spans="1:31" s="2" customFormat="1" ht="6.95" customHeight="1">
      <c r="A80" s="41"/>
      <c r="B80" s="64"/>
      <c r="C80" s="65"/>
      <c r="D80" s="65"/>
      <c r="E80" s="65"/>
      <c r="F80" s="65"/>
      <c r="G80" s="65"/>
      <c r="H80" s="65"/>
      <c r="I80" s="65"/>
      <c r="J80" s="65"/>
      <c r="K80" s="65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24.95" customHeight="1">
      <c r="A81" s="41"/>
      <c r="B81" s="42"/>
      <c r="C81" s="25" t="s">
        <v>121</v>
      </c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4" t="s">
        <v>16</v>
      </c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6.5" customHeight="1">
      <c r="A84" s="41"/>
      <c r="B84" s="42"/>
      <c r="C84" s="43"/>
      <c r="D84" s="43"/>
      <c r="E84" s="163" t="str">
        <f>E7</f>
        <v>SOKOLOV – KOSTEL SV. ANTONÍNA PADUÁNSKÉHO</v>
      </c>
      <c r="F84" s="34"/>
      <c r="G84" s="34"/>
      <c r="H84" s="34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2" customHeight="1">
      <c r="A85" s="41"/>
      <c r="B85" s="42"/>
      <c r="C85" s="34" t="s">
        <v>99</v>
      </c>
      <c r="D85" s="43"/>
      <c r="E85" s="43"/>
      <c r="F85" s="43"/>
      <c r="G85" s="43"/>
      <c r="H85" s="43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6.5" customHeight="1">
      <c r="A86" s="41"/>
      <c r="B86" s="42"/>
      <c r="C86" s="43"/>
      <c r="D86" s="43"/>
      <c r="E86" s="72" t="str">
        <f>E9</f>
        <v>D.1.1. - ARCHITEKTONICKO-STAVEBNÍ ŘEŠENÍ</v>
      </c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6.95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2" customHeight="1">
      <c r="A88" s="41"/>
      <c r="B88" s="42"/>
      <c r="C88" s="34" t="s">
        <v>22</v>
      </c>
      <c r="D88" s="43"/>
      <c r="E88" s="43"/>
      <c r="F88" s="29" t="str">
        <f>F12</f>
        <v xml:space="preserve">parc. č. : st. 3341 a st. 3340    </v>
      </c>
      <c r="G88" s="43"/>
      <c r="H88" s="43"/>
      <c r="I88" s="34" t="s">
        <v>24</v>
      </c>
      <c r="J88" s="75" t="str">
        <f>IF(J12="","",J12)</f>
        <v>11. 8. 2021</v>
      </c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6.95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25.65" customHeight="1">
      <c r="A90" s="41"/>
      <c r="B90" s="42"/>
      <c r="C90" s="34" t="s">
        <v>30</v>
      </c>
      <c r="D90" s="43"/>
      <c r="E90" s="43"/>
      <c r="F90" s="29" t="str">
        <f>E15</f>
        <v>Město Sokolov, Rokycanova 1929,35601 Sokolov</v>
      </c>
      <c r="G90" s="43"/>
      <c r="H90" s="43"/>
      <c r="I90" s="34" t="s">
        <v>38</v>
      </c>
      <c r="J90" s="39" t="str">
        <f>E21</f>
        <v>ATELIER SOUKUP OPL ŠVEHLA s.r.o.</v>
      </c>
      <c r="K90" s="43"/>
      <c r="L90" s="13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5.15" customHeight="1">
      <c r="A91" s="41"/>
      <c r="B91" s="42"/>
      <c r="C91" s="34" t="s">
        <v>36</v>
      </c>
      <c r="D91" s="43"/>
      <c r="E91" s="43"/>
      <c r="F91" s="29" t="str">
        <f>IF(E18="","",E18)</f>
        <v>Vyplň údaj</v>
      </c>
      <c r="G91" s="43"/>
      <c r="H91" s="43"/>
      <c r="I91" s="34" t="s">
        <v>42</v>
      </c>
      <c r="J91" s="39" t="str">
        <f>E24</f>
        <v xml:space="preserve"> </v>
      </c>
      <c r="K91" s="43"/>
      <c r="L91" s="13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0.3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137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11" customFormat="1" ht="29.25" customHeight="1">
      <c r="A93" s="180"/>
      <c r="B93" s="181"/>
      <c r="C93" s="182" t="s">
        <v>122</v>
      </c>
      <c r="D93" s="183" t="s">
        <v>66</v>
      </c>
      <c r="E93" s="183" t="s">
        <v>62</v>
      </c>
      <c r="F93" s="183" t="s">
        <v>63</v>
      </c>
      <c r="G93" s="183" t="s">
        <v>123</v>
      </c>
      <c r="H93" s="183" t="s">
        <v>124</v>
      </c>
      <c r="I93" s="183" t="s">
        <v>125</v>
      </c>
      <c r="J93" s="183" t="s">
        <v>104</v>
      </c>
      <c r="K93" s="184" t="s">
        <v>126</v>
      </c>
      <c r="L93" s="185"/>
      <c r="M93" s="95" t="s">
        <v>43</v>
      </c>
      <c r="N93" s="96" t="s">
        <v>51</v>
      </c>
      <c r="O93" s="96" t="s">
        <v>127</v>
      </c>
      <c r="P93" s="96" t="s">
        <v>128</v>
      </c>
      <c r="Q93" s="96" t="s">
        <v>129</v>
      </c>
      <c r="R93" s="96" t="s">
        <v>130</v>
      </c>
      <c r="S93" s="96" t="s">
        <v>131</v>
      </c>
      <c r="T93" s="97" t="s">
        <v>132</v>
      </c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</row>
    <row r="94" spans="1:63" s="2" customFormat="1" ht="22.8" customHeight="1">
      <c r="A94" s="41"/>
      <c r="B94" s="42"/>
      <c r="C94" s="102" t="s">
        <v>133</v>
      </c>
      <c r="D94" s="43"/>
      <c r="E94" s="43"/>
      <c r="F94" s="43"/>
      <c r="G94" s="43"/>
      <c r="H94" s="43"/>
      <c r="I94" s="43"/>
      <c r="J94" s="186">
        <f>BK94</f>
        <v>0</v>
      </c>
      <c r="K94" s="43"/>
      <c r="L94" s="47"/>
      <c r="M94" s="98"/>
      <c r="N94" s="187"/>
      <c r="O94" s="99"/>
      <c r="P94" s="188">
        <f>P95+P486+P537</f>
        <v>0</v>
      </c>
      <c r="Q94" s="99"/>
      <c r="R94" s="188">
        <f>R95+R486+R537</f>
        <v>466.27988962000006</v>
      </c>
      <c r="S94" s="99"/>
      <c r="T94" s="189">
        <f>T95+T486+T537</f>
        <v>234.0975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19" t="s">
        <v>80</v>
      </c>
      <c r="AU94" s="19" t="s">
        <v>105</v>
      </c>
      <c r="BK94" s="190">
        <f>BK95+BK486+BK537</f>
        <v>0</v>
      </c>
    </row>
    <row r="95" spans="1:63" s="12" customFormat="1" ht="25.9" customHeight="1">
      <c r="A95" s="12"/>
      <c r="B95" s="191"/>
      <c r="C95" s="192"/>
      <c r="D95" s="193" t="s">
        <v>80</v>
      </c>
      <c r="E95" s="194" t="s">
        <v>134</v>
      </c>
      <c r="F95" s="194" t="s">
        <v>135</v>
      </c>
      <c r="G95" s="192"/>
      <c r="H95" s="192"/>
      <c r="I95" s="195"/>
      <c r="J95" s="196">
        <f>BK95</f>
        <v>0</v>
      </c>
      <c r="K95" s="192"/>
      <c r="L95" s="197"/>
      <c r="M95" s="198"/>
      <c r="N95" s="199"/>
      <c r="O95" s="199"/>
      <c r="P95" s="200">
        <f>P96+P236+P294+P372+P394+P406+P470+P484</f>
        <v>0</v>
      </c>
      <c r="Q95" s="199"/>
      <c r="R95" s="200">
        <f>R96+R236+R294+R372+R394+R406+R470+R484</f>
        <v>415.67808082000005</v>
      </c>
      <c r="S95" s="199"/>
      <c r="T95" s="201">
        <f>T96+T236+T294+T372+T394+T406+T470+T484</f>
        <v>234.0975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2" t="s">
        <v>89</v>
      </c>
      <c r="AT95" s="203" t="s">
        <v>80</v>
      </c>
      <c r="AU95" s="203" t="s">
        <v>81</v>
      </c>
      <c r="AY95" s="202" t="s">
        <v>136</v>
      </c>
      <c r="BK95" s="204">
        <f>BK96+BK236+BK294+BK372+BK394+BK406+BK470+BK484</f>
        <v>0</v>
      </c>
    </row>
    <row r="96" spans="1:63" s="12" customFormat="1" ht="22.8" customHeight="1">
      <c r="A96" s="12"/>
      <c r="B96" s="191"/>
      <c r="C96" s="192"/>
      <c r="D96" s="193" t="s">
        <v>80</v>
      </c>
      <c r="E96" s="205" t="s">
        <v>89</v>
      </c>
      <c r="F96" s="205" t="s">
        <v>137</v>
      </c>
      <c r="G96" s="192"/>
      <c r="H96" s="192"/>
      <c r="I96" s="195"/>
      <c r="J96" s="206">
        <f>BK96</f>
        <v>0</v>
      </c>
      <c r="K96" s="192"/>
      <c r="L96" s="197"/>
      <c r="M96" s="198"/>
      <c r="N96" s="199"/>
      <c r="O96" s="199"/>
      <c r="P96" s="200">
        <f>SUM(P97:P235)</f>
        <v>0</v>
      </c>
      <c r="Q96" s="199"/>
      <c r="R96" s="200">
        <f>SUM(R97:R235)</f>
        <v>0.027555000000000003</v>
      </c>
      <c r="S96" s="199"/>
      <c r="T96" s="201">
        <f>SUM(T97:T235)</f>
        <v>34.44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2" t="s">
        <v>89</v>
      </c>
      <c r="AT96" s="203" t="s">
        <v>80</v>
      </c>
      <c r="AU96" s="203" t="s">
        <v>89</v>
      </c>
      <c r="AY96" s="202" t="s">
        <v>136</v>
      </c>
      <c r="BK96" s="204">
        <f>SUM(BK97:BK235)</f>
        <v>0</v>
      </c>
    </row>
    <row r="97" spans="1:65" s="2" customFormat="1" ht="24.15" customHeight="1">
      <c r="A97" s="41"/>
      <c r="B97" s="42"/>
      <c r="C97" s="207" t="s">
        <v>89</v>
      </c>
      <c r="D97" s="207" t="s">
        <v>138</v>
      </c>
      <c r="E97" s="208" t="s">
        <v>139</v>
      </c>
      <c r="F97" s="209" t="s">
        <v>140</v>
      </c>
      <c r="G97" s="210" t="s">
        <v>141</v>
      </c>
      <c r="H97" s="211">
        <v>30</v>
      </c>
      <c r="I97" s="212"/>
      <c r="J97" s="213">
        <f>ROUND(I97*H97,2)</f>
        <v>0</v>
      </c>
      <c r="K97" s="209" t="s">
        <v>142</v>
      </c>
      <c r="L97" s="47"/>
      <c r="M97" s="214" t="s">
        <v>43</v>
      </c>
      <c r="N97" s="215" t="s">
        <v>52</v>
      </c>
      <c r="O97" s="87"/>
      <c r="P97" s="216">
        <f>O97*H97</f>
        <v>0</v>
      </c>
      <c r="Q97" s="216">
        <v>0</v>
      </c>
      <c r="R97" s="216">
        <f>Q97*H97</f>
        <v>0</v>
      </c>
      <c r="S97" s="216">
        <v>0.3</v>
      </c>
      <c r="T97" s="217">
        <f>S97*H97</f>
        <v>9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143</v>
      </c>
      <c r="AT97" s="218" t="s">
        <v>138</v>
      </c>
      <c r="AU97" s="218" t="s">
        <v>91</v>
      </c>
      <c r="AY97" s="19" t="s">
        <v>136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89</v>
      </c>
      <c r="BK97" s="219">
        <f>ROUND(I97*H97,2)</f>
        <v>0</v>
      </c>
      <c r="BL97" s="19" t="s">
        <v>143</v>
      </c>
      <c r="BM97" s="218" t="s">
        <v>144</v>
      </c>
    </row>
    <row r="98" spans="1:51" s="13" customFormat="1" ht="12">
      <c r="A98" s="13"/>
      <c r="B98" s="220"/>
      <c r="C98" s="221"/>
      <c r="D98" s="222" t="s">
        <v>145</v>
      </c>
      <c r="E98" s="223" t="s">
        <v>43</v>
      </c>
      <c r="F98" s="224" t="s">
        <v>146</v>
      </c>
      <c r="G98" s="221"/>
      <c r="H98" s="223" t="s">
        <v>43</v>
      </c>
      <c r="I98" s="225"/>
      <c r="J98" s="221"/>
      <c r="K98" s="221"/>
      <c r="L98" s="226"/>
      <c r="M98" s="227"/>
      <c r="N98" s="228"/>
      <c r="O98" s="228"/>
      <c r="P98" s="228"/>
      <c r="Q98" s="228"/>
      <c r="R98" s="228"/>
      <c r="S98" s="228"/>
      <c r="T98" s="229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0" t="s">
        <v>145</v>
      </c>
      <c r="AU98" s="230" t="s">
        <v>91</v>
      </c>
      <c r="AV98" s="13" t="s">
        <v>89</v>
      </c>
      <c r="AW98" s="13" t="s">
        <v>147</v>
      </c>
      <c r="AX98" s="13" t="s">
        <v>81</v>
      </c>
      <c r="AY98" s="230" t="s">
        <v>136</v>
      </c>
    </row>
    <row r="99" spans="1:51" s="13" customFormat="1" ht="12">
      <c r="A99" s="13"/>
      <c r="B99" s="220"/>
      <c r="C99" s="221"/>
      <c r="D99" s="222" t="s">
        <v>145</v>
      </c>
      <c r="E99" s="223" t="s">
        <v>43</v>
      </c>
      <c r="F99" s="224" t="s">
        <v>148</v>
      </c>
      <c r="G99" s="221"/>
      <c r="H99" s="223" t="s">
        <v>43</v>
      </c>
      <c r="I99" s="225"/>
      <c r="J99" s="221"/>
      <c r="K99" s="221"/>
      <c r="L99" s="226"/>
      <c r="M99" s="227"/>
      <c r="N99" s="228"/>
      <c r="O99" s="228"/>
      <c r="P99" s="228"/>
      <c r="Q99" s="228"/>
      <c r="R99" s="228"/>
      <c r="S99" s="228"/>
      <c r="T99" s="22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0" t="s">
        <v>145</v>
      </c>
      <c r="AU99" s="230" t="s">
        <v>91</v>
      </c>
      <c r="AV99" s="13" t="s">
        <v>89</v>
      </c>
      <c r="AW99" s="13" t="s">
        <v>147</v>
      </c>
      <c r="AX99" s="13" t="s">
        <v>81</v>
      </c>
      <c r="AY99" s="230" t="s">
        <v>136</v>
      </c>
    </row>
    <row r="100" spans="1:51" s="13" customFormat="1" ht="12">
      <c r="A100" s="13"/>
      <c r="B100" s="220"/>
      <c r="C100" s="221"/>
      <c r="D100" s="222" t="s">
        <v>145</v>
      </c>
      <c r="E100" s="223" t="s">
        <v>43</v>
      </c>
      <c r="F100" s="224" t="s">
        <v>149</v>
      </c>
      <c r="G100" s="221"/>
      <c r="H100" s="223" t="s">
        <v>43</v>
      </c>
      <c r="I100" s="225"/>
      <c r="J100" s="221"/>
      <c r="K100" s="221"/>
      <c r="L100" s="226"/>
      <c r="M100" s="227"/>
      <c r="N100" s="228"/>
      <c r="O100" s="228"/>
      <c r="P100" s="228"/>
      <c r="Q100" s="228"/>
      <c r="R100" s="228"/>
      <c r="S100" s="228"/>
      <c r="T100" s="229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0" t="s">
        <v>145</v>
      </c>
      <c r="AU100" s="230" t="s">
        <v>91</v>
      </c>
      <c r="AV100" s="13" t="s">
        <v>89</v>
      </c>
      <c r="AW100" s="13" t="s">
        <v>147</v>
      </c>
      <c r="AX100" s="13" t="s">
        <v>81</v>
      </c>
      <c r="AY100" s="230" t="s">
        <v>136</v>
      </c>
    </row>
    <row r="101" spans="1:51" s="13" customFormat="1" ht="12">
      <c r="A101" s="13"/>
      <c r="B101" s="220"/>
      <c r="C101" s="221"/>
      <c r="D101" s="222" t="s">
        <v>145</v>
      </c>
      <c r="E101" s="223" t="s">
        <v>43</v>
      </c>
      <c r="F101" s="224" t="s">
        <v>150</v>
      </c>
      <c r="G101" s="221"/>
      <c r="H101" s="223" t="s">
        <v>43</v>
      </c>
      <c r="I101" s="225"/>
      <c r="J101" s="221"/>
      <c r="K101" s="221"/>
      <c r="L101" s="226"/>
      <c r="M101" s="227"/>
      <c r="N101" s="228"/>
      <c r="O101" s="228"/>
      <c r="P101" s="228"/>
      <c r="Q101" s="228"/>
      <c r="R101" s="228"/>
      <c r="S101" s="228"/>
      <c r="T101" s="22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0" t="s">
        <v>145</v>
      </c>
      <c r="AU101" s="230" t="s">
        <v>91</v>
      </c>
      <c r="AV101" s="13" t="s">
        <v>89</v>
      </c>
      <c r="AW101" s="13" t="s">
        <v>147</v>
      </c>
      <c r="AX101" s="13" t="s">
        <v>81</v>
      </c>
      <c r="AY101" s="230" t="s">
        <v>136</v>
      </c>
    </row>
    <row r="102" spans="1:51" s="13" customFormat="1" ht="12">
      <c r="A102" s="13"/>
      <c r="B102" s="220"/>
      <c r="C102" s="221"/>
      <c r="D102" s="222" t="s">
        <v>145</v>
      </c>
      <c r="E102" s="223" t="s">
        <v>43</v>
      </c>
      <c r="F102" s="224" t="s">
        <v>151</v>
      </c>
      <c r="G102" s="221"/>
      <c r="H102" s="223" t="s">
        <v>43</v>
      </c>
      <c r="I102" s="225"/>
      <c r="J102" s="221"/>
      <c r="K102" s="221"/>
      <c r="L102" s="226"/>
      <c r="M102" s="227"/>
      <c r="N102" s="228"/>
      <c r="O102" s="228"/>
      <c r="P102" s="228"/>
      <c r="Q102" s="228"/>
      <c r="R102" s="228"/>
      <c r="S102" s="228"/>
      <c r="T102" s="22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0" t="s">
        <v>145</v>
      </c>
      <c r="AU102" s="230" t="s">
        <v>91</v>
      </c>
      <c r="AV102" s="13" t="s">
        <v>89</v>
      </c>
      <c r="AW102" s="13" t="s">
        <v>147</v>
      </c>
      <c r="AX102" s="13" t="s">
        <v>81</v>
      </c>
      <c r="AY102" s="230" t="s">
        <v>136</v>
      </c>
    </row>
    <row r="103" spans="1:51" s="13" customFormat="1" ht="12">
      <c r="A103" s="13"/>
      <c r="B103" s="220"/>
      <c r="C103" s="221"/>
      <c r="D103" s="222" t="s">
        <v>145</v>
      </c>
      <c r="E103" s="223" t="s">
        <v>43</v>
      </c>
      <c r="F103" s="224" t="s">
        <v>152</v>
      </c>
      <c r="G103" s="221"/>
      <c r="H103" s="223" t="s">
        <v>43</v>
      </c>
      <c r="I103" s="225"/>
      <c r="J103" s="221"/>
      <c r="K103" s="221"/>
      <c r="L103" s="226"/>
      <c r="M103" s="227"/>
      <c r="N103" s="228"/>
      <c r="O103" s="228"/>
      <c r="P103" s="228"/>
      <c r="Q103" s="228"/>
      <c r="R103" s="228"/>
      <c r="S103" s="228"/>
      <c r="T103" s="22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0" t="s">
        <v>145</v>
      </c>
      <c r="AU103" s="230" t="s">
        <v>91</v>
      </c>
      <c r="AV103" s="13" t="s">
        <v>89</v>
      </c>
      <c r="AW103" s="13" t="s">
        <v>147</v>
      </c>
      <c r="AX103" s="13" t="s">
        <v>81</v>
      </c>
      <c r="AY103" s="230" t="s">
        <v>136</v>
      </c>
    </row>
    <row r="104" spans="1:51" s="14" customFormat="1" ht="12">
      <c r="A104" s="14"/>
      <c r="B104" s="231"/>
      <c r="C104" s="232"/>
      <c r="D104" s="222" t="s">
        <v>145</v>
      </c>
      <c r="E104" s="233" t="s">
        <v>43</v>
      </c>
      <c r="F104" s="234" t="s">
        <v>153</v>
      </c>
      <c r="G104" s="232"/>
      <c r="H104" s="235">
        <v>30</v>
      </c>
      <c r="I104" s="236"/>
      <c r="J104" s="232"/>
      <c r="K104" s="232"/>
      <c r="L104" s="237"/>
      <c r="M104" s="238"/>
      <c r="N104" s="239"/>
      <c r="O104" s="239"/>
      <c r="P104" s="239"/>
      <c r="Q104" s="239"/>
      <c r="R104" s="239"/>
      <c r="S104" s="239"/>
      <c r="T104" s="240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1" t="s">
        <v>145</v>
      </c>
      <c r="AU104" s="241" t="s">
        <v>91</v>
      </c>
      <c r="AV104" s="14" t="s">
        <v>91</v>
      </c>
      <c r="AW104" s="14" t="s">
        <v>147</v>
      </c>
      <c r="AX104" s="14" t="s">
        <v>81</v>
      </c>
      <c r="AY104" s="241" t="s">
        <v>136</v>
      </c>
    </row>
    <row r="105" spans="1:51" s="15" customFormat="1" ht="12">
      <c r="A105" s="15"/>
      <c r="B105" s="242"/>
      <c r="C105" s="243"/>
      <c r="D105" s="222" t="s">
        <v>145</v>
      </c>
      <c r="E105" s="244" t="s">
        <v>43</v>
      </c>
      <c r="F105" s="245" t="s">
        <v>154</v>
      </c>
      <c r="G105" s="243"/>
      <c r="H105" s="246">
        <v>30</v>
      </c>
      <c r="I105" s="247"/>
      <c r="J105" s="243"/>
      <c r="K105" s="243"/>
      <c r="L105" s="248"/>
      <c r="M105" s="249"/>
      <c r="N105" s="250"/>
      <c r="O105" s="250"/>
      <c r="P105" s="250"/>
      <c r="Q105" s="250"/>
      <c r="R105" s="250"/>
      <c r="S105" s="250"/>
      <c r="T105" s="251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2" t="s">
        <v>145</v>
      </c>
      <c r="AU105" s="252" t="s">
        <v>91</v>
      </c>
      <c r="AV105" s="15" t="s">
        <v>143</v>
      </c>
      <c r="AW105" s="15" t="s">
        <v>147</v>
      </c>
      <c r="AX105" s="15" t="s">
        <v>89</v>
      </c>
      <c r="AY105" s="252" t="s">
        <v>136</v>
      </c>
    </row>
    <row r="106" spans="1:65" s="2" customFormat="1" ht="37.8" customHeight="1">
      <c r="A106" s="41"/>
      <c r="B106" s="42"/>
      <c r="C106" s="207" t="s">
        <v>91</v>
      </c>
      <c r="D106" s="207" t="s">
        <v>138</v>
      </c>
      <c r="E106" s="208" t="s">
        <v>155</v>
      </c>
      <c r="F106" s="209" t="s">
        <v>156</v>
      </c>
      <c r="G106" s="210" t="s">
        <v>141</v>
      </c>
      <c r="H106" s="211">
        <v>30</v>
      </c>
      <c r="I106" s="212"/>
      <c r="J106" s="213">
        <f>ROUND(I106*H106,2)</f>
        <v>0</v>
      </c>
      <c r="K106" s="209" t="s">
        <v>142</v>
      </c>
      <c r="L106" s="47"/>
      <c r="M106" s="214" t="s">
        <v>43</v>
      </c>
      <c r="N106" s="215" t="s">
        <v>52</v>
      </c>
      <c r="O106" s="87"/>
      <c r="P106" s="216">
        <f>O106*H106</f>
        <v>0</v>
      </c>
      <c r="Q106" s="216">
        <v>0</v>
      </c>
      <c r="R106" s="216">
        <f>Q106*H106</f>
        <v>0</v>
      </c>
      <c r="S106" s="216">
        <v>0.29</v>
      </c>
      <c r="T106" s="217">
        <f>S106*H106</f>
        <v>8.7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8" t="s">
        <v>143</v>
      </c>
      <c r="AT106" s="218" t="s">
        <v>138</v>
      </c>
      <c r="AU106" s="218" t="s">
        <v>91</v>
      </c>
      <c r="AY106" s="19" t="s">
        <v>136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9" t="s">
        <v>89</v>
      </c>
      <c r="BK106" s="219">
        <f>ROUND(I106*H106,2)</f>
        <v>0</v>
      </c>
      <c r="BL106" s="19" t="s">
        <v>143</v>
      </c>
      <c r="BM106" s="218" t="s">
        <v>157</v>
      </c>
    </row>
    <row r="107" spans="1:65" s="2" customFormat="1" ht="24.15" customHeight="1">
      <c r="A107" s="41"/>
      <c r="B107" s="42"/>
      <c r="C107" s="207" t="s">
        <v>158</v>
      </c>
      <c r="D107" s="207" t="s">
        <v>138</v>
      </c>
      <c r="E107" s="208" t="s">
        <v>159</v>
      </c>
      <c r="F107" s="209" t="s">
        <v>160</v>
      </c>
      <c r="G107" s="210" t="s">
        <v>141</v>
      </c>
      <c r="H107" s="211">
        <v>30</v>
      </c>
      <c r="I107" s="212"/>
      <c r="J107" s="213">
        <f>ROUND(I107*H107,2)</f>
        <v>0</v>
      </c>
      <c r="K107" s="209" t="s">
        <v>142</v>
      </c>
      <c r="L107" s="47"/>
      <c r="M107" s="214" t="s">
        <v>43</v>
      </c>
      <c r="N107" s="215" t="s">
        <v>52</v>
      </c>
      <c r="O107" s="87"/>
      <c r="P107" s="216">
        <f>O107*H107</f>
        <v>0</v>
      </c>
      <c r="Q107" s="216">
        <v>0</v>
      </c>
      <c r="R107" s="216">
        <f>Q107*H107</f>
        <v>0</v>
      </c>
      <c r="S107" s="216">
        <v>0.24</v>
      </c>
      <c r="T107" s="217">
        <f>S107*H107</f>
        <v>7.199999999999999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8" t="s">
        <v>143</v>
      </c>
      <c r="AT107" s="218" t="s">
        <v>138</v>
      </c>
      <c r="AU107" s="218" t="s">
        <v>91</v>
      </c>
      <c r="AY107" s="19" t="s">
        <v>136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9" t="s">
        <v>89</v>
      </c>
      <c r="BK107" s="219">
        <f>ROUND(I107*H107,2)</f>
        <v>0</v>
      </c>
      <c r="BL107" s="19" t="s">
        <v>143</v>
      </c>
      <c r="BM107" s="218" t="s">
        <v>161</v>
      </c>
    </row>
    <row r="108" spans="1:65" s="2" customFormat="1" ht="24.15" customHeight="1">
      <c r="A108" s="41"/>
      <c r="B108" s="42"/>
      <c r="C108" s="207" t="s">
        <v>143</v>
      </c>
      <c r="D108" s="207" t="s">
        <v>138</v>
      </c>
      <c r="E108" s="208" t="s">
        <v>162</v>
      </c>
      <c r="F108" s="209" t="s">
        <v>163</v>
      </c>
      <c r="G108" s="210" t="s">
        <v>141</v>
      </c>
      <c r="H108" s="211">
        <v>30</v>
      </c>
      <c r="I108" s="212"/>
      <c r="J108" s="213">
        <f>ROUND(I108*H108,2)</f>
        <v>0</v>
      </c>
      <c r="K108" s="209" t="s">
        <v>142</v>
      </c>
      <c r="L108" s="47"/>
      <c r="M108" s="214" t="s">
        <v>43</v>
      </c>
      <c r="N108" s="215" t="s">
        <v>52</v>
      </c>
      <c r="O108" s="87"/>
      <c r="P108" s="216">
        <f>O108*H108</f>
        <v>0</v>
      </c>
      <c r="Q108" s="216">
        <v>0</v>
      </c>
      <c r="R108" s="216">
        <f>Q108*H108</f>
        <v>0</v>
      </c>
      <c r="S108" s="216">
        <v>0.098</v>
      </c>
      <c r="T108" s="217">
        <f>S108*H108</f>
        <v>2.94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143</v>
      </c>
      <c r="AT108" s="218" t="s">
        <v>138</v>
      </c>
      <c r="AU108" s="218" t="s">
        <v>91</v>
      </c>
      <c r="AY108" s="19" t="s">
        <v>136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9" t="s">
        <v>89</v>
      </c>
      <c r="BK108" s="219">
        <f>ROUND(I108*H108,2)</f>
        <v>0</v>
      </c>
      <c r="BL108" s="19" t="s">
        <v>143</v>
      </c>
      <c r="BM108" s="218" t="s">
        <v>164</v>
      </c>
    </row>
    <row r="109" spans="1:51" s="13" customFormat="1" ht="12">
      <c r="A109" s="13"/>
      <c r="B109" s="220"/>
      <c r="C109" s="221"/>
      <c r="D109" s="222" t="s">
        <v>145</v>
      </c>
      <c r="E109" s="223" t="s">
        <v>43</v>
      </c>
      <c r="F109" s="224" t="s">
        <v>146</v>
      </c>
      <c r="G109" s="221"/>
      <c r="H109" s="223" t="s">
        <v>43</v>
      </c>
      <c r="I109" s="225"/>
      <c r="J109" s="221"/>
      <c r="K109" s="221"/>
      <c r="L109" s="226"/>
      <c r="M109" s="227"/>
      <c r="N109" s="228"/>
      <c r="O109" s="228"/>
      <c r="P109" s="228"/>
      <c r="Q109" s="228"/>
      <c r="R109" s="228"/>
      <c r="S109" s="228"/>
      <c r="T109" s="22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0" t="s">
        <v>145</v>
      </c>
      <c r="AU109" s="230" t="s">
        <v>91</v>
      </c>
      <c r="AV109" s="13" t="s">
        <v>89</v>
      </c>
      <c r="AW109" s="13" t="s">
        <v>147</v>
      </c>
      <c r="AX109" s="13" t="s">
        <v>81</v>
      </c>
      <c r="AY109" s="230" t="s">
        <v>136</v>
      </c>
    </row>
    <row r="110" spans="1:51" s="13" customFormat="1" ht="12">
      <c r="A110" s="13"/>
      <c r="B110" s="220"/>
      <c r="C110" s="221"/>
      <c r="D110" s="222" t="s">
        <v>145</v>
      </c>
      <c r="E110" s="223" t="s">
        <v>43</v>
      </c>
      <c r="F110" s="224" t="s">
        <v>148</v>
      </c>
      <c r="G110" s="221"/>
      <c r="H110" s="223" t="s">
        <v>43</v>
      </c>
      <c r="I110" s="225"/>
      <c r="J110" s="221"/>
      <c r="K110" s="221"/>
      <c r="L110" s="226"/>
      <c r="M110" s="227"/>
      <c r="N110" s="228"/>
      <c r="O110" s="228"/>
      <c r="P110" s="228"/>
      <c r="Q110" s="228"/>
      <c r="R110" s="228"/>
      <c r="S110" s="228"/>
      <c r="T110" s="22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0" t="s">
        <v>145</v>
      </c>
      <c r="AU110" s="230" t="s">
        <v>91</v>
      </c>
      <c r="AV110" s="13" t="s">
        <v>89</v>
      </c>
      <c r="AW110" s="13" t="s">
        <v>147</v>
      </c>
      <c r="AX110" s="13" t="s">
        <v>81</v>
      </c>
      <c r="AY110" s="230" t="s">
        <v>136</v>
      </c>
    </row>
    <row r="111" spans="1:51" s="13" customFormat="1" ht="12">
      <c r="A111" s="13"/>
      <c r="B111" s="220"/>
      <c r="C111" s="221"/>
      <c r="D111" s="222" t="s">
        <v>145</v>
      </c>
      <c r="E111" s="223" t="s">
        <v>43</v>
      </c>
      <c r="F111" s="224" t="s">
        <v>149</v>
      </c>
      <c r="G111" s="221"/>
      <c r="H111" s="223" t="s">
        <v>43</v>
      </c>
      <c r="I111" s="225"/>
      <c r="J111" s="221"/>
      <c r="K111" s="221"/>
      <c r="L111" s="226"/>
      <c r="M111" s="227"/>
      <c r="N111" s="228"/>
      <c r="O111" s="228"/>
      <c r="P111" s="228"/>
      <c r="Q111" s="228"/>
      <c r="R111" s="228"/>
      <c r="S111" s="228"/>
      <c r="T111" s="22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0" t="s">
        <v>145</v>
      </c>
      <c r="AU111" s="230" t="s">
        <v>91</v>
      </c>
      <c r="AV111" s="13" t="s">
        <v>89</v>
      </c>
      <c r="AW111" s="13" t="s">
        <v>147</v>
      </c>
      <c r="AX111" s="13" t="s">
        <v>81</v>
      </c>
      <c r="AY111" s="230" t="s">
        <v>136</v>
      </c>
    </row>
    <row r="112" spans="1:51" s="13" customFormat="1" ht="12">
      <c r="A112" s="13"/>
      <c r="B112" s="220"/>
      <c r="C112" s="221"/>
      <c r="D112" s="222" t="s">
        <v>145</v>
      </c>
      <c r="E112" s="223" t="s">
        <v>43</v>
      </c>
      <c r="F112" s="224" t="s">
        <v>150</v>
      </c>
      <c r="G112" s="221"/>
      <c r="H112" s="223" t="s">
        <v>43</v>
      </c>
      <c r="I112" s="225"/>
      <c r="J112" s="221"/>
      <c r="K112" s="221"/>
      <c r="L112" s="226"/>
      <c r="M112" s="227"/>
      <c r="N112" s="228"/>
      <c r="O112" s="228"/>
      <c r="P112" s="228"/>
      <c r="Q112" s="228"/>
      <c r="R112" s="228"/>
      <c r="S112" s="228"/>
      <c r="T112" s="22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0" t="s">
        <v>145</v>
      </c>
      <c r="AU112" s="230" t="s">
        <v>91</v>
      </c>
      <c r="AV112" s="13" t="s">
        <v>89</v>
      </c>
      <c r="AW112" s="13" t="s">
        <v>147</v>
      </c>
      <c r="AX112" s="13" t="s">
        <v>81</v>
      </c>
      <c r="AY112" s="230" t="s">
        <v>136</v>
      </c>
    </row>
    <row r="113" spans="1:51" s="13" customFormat="1" ht="12">
      <c r="A113" s="13"/>
      <c r="B113" s="220"/>
      <c r="C113" s="221"/>
      <c r="D113" s="222" t="s">
        <v>145</v>
      </c>
      <c r="E113" s="223" t="s">
        <v>43</v>
      </c>
      <c r="F113" s="224" t="s">
        <v>151</v>
      </c>
      <c r="G113" s="221"/>
      <c r="H113" s="223" t="s">
        <v>43</v>
      </c>
      <c r="I113" s="225"/>
      <c r="J113" s="221"/>
      <c r="K113" s="221"/>
      <c r="L113" s="226"/>
      <c r="M113" s="227"/>
      <c r="N113" s="228"/>
      <c r="O113" s="228"/>
      <c r="P113" s="228"/>
      <c r="Q113" s="228"/>
      <c r="R113" s="228"/>
      <c r="S113" s="228"/>
      <c r="T113" s="22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0" t="s">
        <v>145</v>
      </c>
      <c r="AU113" s="230" t="s">
        <v>91</v>
      </c>
      <c r="AV113" s="13" t="s">
        <v>89</v>
      </c>
      <c r="AW113" s="13" t="s">
        <v>147</v>
      </c>
      <c r="AX113" s="13" t="s">
        <v>81</v>
      </c>
      <c r="AY113" s="230" t="s">
        <v>136</v>
      </c>
    </row>
    <row r="114" spans="1:51" s="13" customFormat="1" ht="12">
      <c r="A114" s="13"/>
      <c r="B114" s="220"/>
      <c r="C114" s="221"/>
      <c r="D114" s="222" t="s">
        <v>145</v>
      </c>
      <c r="E114" s="223" t="s">
        <v>43</v>
      </c>
      <c r="F114" s="224" t="s">
        <v>152</v>
      </c>
      <c r="G114" s="221"/>
      <c r="H114" s="223" t="s">
        <v>43</v>
      </c>
      <c r="I114" s="225"/>
      <c r="J114" s="221"/>
      <c r="K114" s="221"/>
      <c r="L114" s="226"/>
      <c r="M114" s="227"/>
      <c r="N114" s="228"/>
      <c r="O114" s="228"/>
      <c r="P114" s="228"/>
      <c r="Q114" s="228"/>
      <c r="R114" s="228"/>
      <c r="S114" s="228"/>
      <c r="T114" s="22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0" t="s">
        <v>145</v>
      </c>
      <c r="AU114" s="230" t="s">
        <v>91</v>
      </c>
      <c r="AV114" s="13" t="s">
        <v>89</v>
      </c>
      <c r="AW114" s="13" t="s">
        <v>147</v>
      </c>
      <c r="AX114" s="13" t="s">
        <v>81</v>
      </c>
      <c r="AY114" s="230" t="s">
        <v>136</v>
      </c>
    </row>
    <row r="115" spans="1:51" s="14" customFormat="1" ht="12">
      <c r="A115" s="14"/>
      <c r="B115" s="231"/>
      <c r="C115" s="232"/>
      <c r="D115" s="222" t="s">
        <v>145</v>
      </c>
      <c r="E115" s="233" t="s">
        <v>43</v>
      </c>
      <c r="F115" s="234" t="s">
        <v>153</v>
      </c>
      <c r="G115" s="232"/>
      <c r="H115" s="235">
        <v>30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1" t="s">
        <v>145</v>
      </c>
      <c r="AU115" s="241" t="s">
        <v>91</v>
      </c>
      <c r="AV115" s="14" t="s">
        <v>91</v>
      </c>
      <c r="AW115" s="14" t="s">
        <v>147</v>
      </c>
      <c r="AX115" s="14" t="s">
        <v>81</v>
      </c>
      <c r="AY115" s="241" t="s">
        <v>136</v>
      </c>
    </row>
    <row r="116" spans="1:51" s="15" customFormat="1" ht="12">
      <c r="A116" s="15"/>
      <c r="B116" s="242"/>
      <c r="C116" s="243"/>
      <c r="D116" s="222" t="s">
        <v>145</v>
      </c>
      <c r="E116" s="244" t="s">
        <v>43</v>
      </c>
      <c r="F116" s="245" t="s">
        <v>154</v>
      </c>
      <c r="G116" s="243"/>
      <c r="H116" s="246">
        <v>30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2" t="s">
        <v>145</v>
      </c>
      <c r="AU116" s="252" t="s">
        <v>91</v>
      </c>
      <c r="AV116" s="15" t="s">
        <v>143</v>
      </c>
      <c r="AW116" s="15" t="s">
        <v>147</v>
      </c>
      <c r="AX116" s="15" t="s">
        <v>89</v>
      </c>
      <c r="AY116" s="252" t="s">
        <v>136</v>
      </c>
    </row>
    <row r="117" spans="1:65" s="2" customFormat="1" ht="24.15" customHeight="1">
      <c r="A117" s="41"/>
      <c r="B117" s="42"/>
      <c r="C117" s="207" t="s">
        <v>165</v>
      </c>
      <c r="D117" s="207" t="s">
        <v>138</v>
      </c>
      <c r="E117" s="208" t="s">
        <v>166</v>
      </c>
      <c r="F117" s="209" t="s">
        <v>167</v>
      </c>
      <c r="G117" s="210" t="s">
        <v>141</v>
      </c>
      <c r="H117" s="211">
        <v>30</v>
      </c>
      <c r="I117" s="212"/>
      <c r="J117" s="213">
        <f>ROUND(I117*H117,2)</f>
        <v>0</v>
      </c>
      <c r="K117" s="209" t="s">
        <v>142</v>
      </c>
      <c r="L117" s="47"/>
      <c r="M117" s="214" t="s">
        <v>43</v>
      </c>
      <c r="N117" s="215" t="s">
        <v>52</v>
      </c>
      <c r="O117" s="87"/>
      <c r="P117" s="216">
        <f>O117*H117</f>
        <v>0</v>
      </c>
      <c r="Q117" s="216">
        <v>0</v>
      </c>
      <c r="R117" s="216">
        <f>Q117*H117</f>
        <v>0</v>
      </c>
      <c r="S117" s="216">
        <v>0.22</v>
      </c>
      <c r="T117" s="217">
        <f>S117*H117</f>
        <v>6.6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18" t="s">
        <v>143</v>
      </c>
      <c r="AT117" s="218" t="s">
        <v>138</v>
      </c>
      <c r="AU117" s="218" t="s">
        <v>91</v>
      </c>
      <c r="AY117" s="19" t="s">
        <v>136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9" t="s">
        <v>89</v>
      </c>
      <c r="BK117" s="219">
        <f>ROUND(I117*H117,2)</f>
        <v>0</v>
      </c>
      <c r="BL117" s="19" t="s">
        <v>143</v>
      </c>
      <c r="BM117" s="218" t="s">
        <v>168</v>
      </c>
    </row>
    <row r="118" spans="1:65" s="2" customFormat="1" ht="24.15" customHeight="1">
      <c r="A118" s="41"/>
      <c r="B118" s="42"/>
      <c r="C118" s="207" t="s">
        <v>169</v>
      </c>
      <c r="D118" s="207" t="s">
        <v>138</v>
      </c>
      <c r="E118" s="208" t="s">
        <v>170</v>
      </c>
      <c r="F118" s="209" t="s">
        <v>171</v>
      </c>
      <c r="G118" s="210" t="s">
        <v>172</v>
      </c>
      <c r="H118" s="211">
        <v>74.175</v>
      </c>
      <c r="I118" s="212"/>
      <c r="J118" s="213">
        <f>ROUND(I118*H118,2)</f>
        <v>0</v>
      </c>
      <c r="K118" s="209" t="s">
        <v>142</v>
      </c>
      <c r="L118" s="47"/>
      <c r="M118" s="214" t="s">
        <v>43</v>
      </c>
      <c r="N118" s="215" t="s">
        <v>52</v>
      </c>
      <c r="O118" s="87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143</v>
      </c>
      <c r="AT118" s="218" t="s">
        <v>138</v>
      </c>
      <c r="AU118" s="218" t="s">
        <v>91</v>
      </c>
      <c r="AY118" s="19" t="s">
        <v>136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9" t="s">
        <v>89</v>
      </c>
      <c r="BK118" s="219">
        <f>ROUND(I118*H118,2)</f>
        <v>0</v>
      </c>
      <c r="BL118" s="19" t="s">
        <v>143</v>
      </c>
      <c r="BM118" s="218" t="s">
        <v>173</v>
      </c>
    </row>
    <row r="119" spans="1:51" s="13" customFormat="1" ht="12">
      <c r="A119" s="13"/>
      <c r="B119" s="220"/>
      <c r="C119" s="221"/>
      <c r="D119" s="222" t="s">
        <v>145</v>
      </c>
      <c r="E119" s="223" t="s">
        <v>43</v>
      </c>
      <c r="F119" s="224" t="s">
        <v>174</v>
      </c>
      <c r="G119" s="221"/>
      <c r="H119" s="223" t="s">
        <v>43</v>
      </c>
      <c r="I119" s="225"/>
      <c r="J119" s="221"/>
      <c r="K119" s="221"/>
      <c r="L119" s="226"/>
      <c r="M119" s="227"/>
      <c r="N119" s="228"/>
      <c r="O119" s="228"/>
      <c r="P119" s="228"/>
      <c r="Q119" s="228"/>
      <c r="R119" s="228"/>
      <c r="S119" s="228"/>
      <c r="T119" s="22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0" t="s">
        <v>145</v>
      </c>
      <c r="AU119" s="230" t="s">
        <v>91</v>
      </c>
      <c r="AV119" s="13" t="s">
        <v>89</v>
      </c>
      <c r="AW119" s="13" t="s">
        <v>147</v>
      </c>
      <c r="AX119" s="13" t="s">
        <v>81</v>
      </c>
      <c r="AY119" s="230" t="s">
        <v>136</v>
      </c>
    </row>
    <row r="120" spans="1:51" s="13" customFormat="1" ht="12">
      <c r="A120" s="13"/>
      <c r="B120" s="220"/>
      <c r="C120" s="221"/>
      <c r="D120" s="222" t="s">
        <v>145</v>
      </c>
      <c r="E120" s="223" t="s">
        <v>43</v>
      </c>
      <c r="F120" s="224" t="s">
        <v>175</v>
      </c>
      <c r="G120" s="221"/>
      <c r="H120" s="223" t="s">
        <v>43</v>
      </c>
      <c r="I120" s="225"/>
      <c r="J120" s="221"/>
      <c r="K120" s="221"/>
      <c r="L120" s="226"/>
      <c r="M120" s="227"/>
      <c r="N120" s="228"/>
      <c r="O120" s="228"/>
      <c r="P120" s="228"/>
      <c r="Q120" s="228"/>
      <c r="R120" s="228"/>
      <c r="S120" s="228"/>
      <c r="T120" s="22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0" t="s">
        <v>145</v>
      </c>
      <c r="AU120" s="230" t="s">
        <v>91</v>
      </c>
      <c r="AV120" s="13" t="s">
        <v>89</v>
      </c>
      <c r="AW120" s="13" t="s">
        <v>147</v>
      </c>
      <c r="AX120" s="13" t="s">
        <v>81</v>
      </c>
      <c r="AY120" s="230" t="s">
        <v>136</v>
      </c>
    </row>
    <row r="121" spans="1:51" s="13" customFormat="1" ht="12">
      <c r="A121" s="13"/>
      <c r="B121" s="220"/>
      <c r="C121" s="221"/>
      <c r="D121" s="222" t="s">
        <v>145</v>
      </c>
      <c r="E121" s="223" t="s">
        <v>43</v>
      </c>
      <c r="F121" s="224" t="s">
        <v>176</v>
      </c>
      <c r="G121" s="221"/>
      <c r="H121" s="223" t="s">
        <v>43</v>
      </c>
      <c r="I121" s="225"/>
      <c r="J121" s="221"/>
      <c r="K121" s="221"/>
      <c r="L121" s="226"/>
      <c r="M121" s="227"/>
      <c r="N121" s="228"/>
      <c r="O121" s="228"/>
      <c r="P121" s="228"/>
      <c r="Q121" s="228"/>
      <c r="R121" s="228"/>
      <c r="S121" s="228"/>
      <c r="T121" s="22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0" t="s">
        <v>145</v>
      </c>
      <c r="AU121" s="230" t="s">
        <v>91</v>
      </c>
      <c r="AV121" s="13" t="s">
        <v>89</v>
      </c>
      <c r="AW121" s="13" t="s">
        <v>147</v>
      </c>
      <c r="AX121" s="13" t="s">
        <v>81</v>
      </c>
      <c r="AY121" s="230" t="s">
        <v>136</v>
      </c>
    </row>
    <row r="122" spans="1:51" s="13" customFormat="1" ht="12">
      <c r="A122" s="13"/>
      <c r="B122" s="220"/>
      <c r="C122" s="221"/>
      <c r="D122" s="222" t="s">
        <v>145</v>
      </c>
      <c r="E122" s="223" t="s">
        <v>43</v>
      </c>
      <c r="F122" s="224" t="s">
        <v>177</v>
      </c>
      <c r="G122" s="221"/>
      <c r="H122" s="223" t="s">
        <v>43</v>
      </c>
      <c r="I122" s="225"/>
      <c r="J122" s="221"/>
      <c r="K122" s="221"/>
      <c r="L122" s="226"/>
      <c r="M122" s="227"/>
      <c r="N122" s="228"/>
      <c r="O122" s="228"/>
      <c r="P122" s="228"/>
      <c r="Q122" s="228"/>
      <c r="R122" s="228"/>
      <c r="S122" s="228"/>
      <c r="T122" s="22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0" t="s">
        <v>145</v>
      </c>
      <c r="AU122" s="230" t="s">
        <v>91</v>
      </c>
      <c r="AV122" s="13" t="s">
        <v>89</v>
      </c>
      <c r="AW122" s="13" t="s">
        <v>147</v>
      </c>
      <c r="AX122" s="13" t="s">
        <v>81</v>
      </c>
      <c r="AY122" s="230" t="s">
        <v>136</v>
      </c>
    </row>
    <row r="123" spans="1:51" s="13" customFormat="1" ht="12">
      <c r="A123" s="13"/>
      <c r="B123" s="220"/>
      <c r="C123" s="221"/>
      <c r="D123" s="222" t="s">
        <v>145</v>
      </c>
      <c r="E123" s="223" t="s">
        <v>43</v>
      </c>
      <c r="F123" s="224" t="s">
        <v>178</v>
      </c>
      <c r="G123" s="221"/>
      <c r="H123" s="223" t="s">
        <v>43</v>
      </c>
      <c r="I123" s="225"/>
      <c r="J123" s="221"/>
      <c r="K123" s="221"/>
      <c r="L123" s="226"/>
      <c r="M123" s="227"/>
      <c r="N123" s="228"/>
      <c r="O123" s="228"/>
      <c r="P123" s="228"/>
      <c r="Q123" s="228"/>
      <c r="R123" s="228"/>
      <c r="S123" s="228"/>
      <c r="T123" s="22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0" t="s">
        <v>145</v>
      </c>
      <c r="AU123" s="230" t="s">
        <v>91</v>
      </c>
      <c r="AV123" s="13" t="s">
        <v>89</v>
      </c>
      <c r="AW123" s="13" t="s">
        <v>147</v>
      </c>
      <c r="AX123" s="13" t="s">
        <v>81</v>
      </c>
      <c r="AY123" s="230" t="s">
        <v>136</v>
      </c>
    </row>
    <row r="124" spans="1:51" s="13" customFormat="1" ht="12">
      <c r="A124" s="13"/>
      <c r="B124" s="220"/>
      <c r="C124" s="221"/>
      <c r="D124" s="222" t="s">
        <v>145</v>
      </c>
      <c r="E124" s="223" t="s">
        <v>43</v>
      </c>
      <c r="F124" s="224" t="s">
        <v>179</v>
      </c>
      <c r="G124" s="221"/>
      <c r="H124" s="223" t="s">
        <v>43</v>
      </c>
      <c r="I124" s="225"/>
      <c r="J124" s="221"/>
      <c r="K124" s="221"/>
      <c r="L124" s="226"/>
      <c r="M124" s="227"/>
      <c r="N124" s="228"/>
      <c r="O124" s="228"/>
      <c r="P124" s="228"/>
      <c r="Q124" s="228"/>
      <c r="R124" s="228"/>
      <c r="S124" s="228"/>
      <c r="T124" s="22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0" t="s">
        <v>145</v>
      </c>
      <c r="AU124" s="230" t="s">
        <v>91</v>
      </c>
      <c r="AV124" s="13" t="s">
        <v>89</v>
      </c>
      <c r="AW124" s="13" t="s">
        <v>147</v>
      </c>
      <c r="AX124" s="13" t="s">
        <v>81</v>
      </c>
      <c r="AY124" s="230" t="s">
        <v>136</v>
      </c>
    </row>
    <row r="125" spans="1:51" s="13" customFormat="1" ht="12">
      <c r="A125" s="13"/>
      <c r="B125" s="220"/>
      <c r="C125" s="221"/>
      <c r="D125" s="222" t="s">
        <v>145</v>
      </c>
      <c r="E125" s="223" t="s">
        <v>43</v>
      </c>
      <c r="F125" s="224" t="s">
        <v>180</v>
      </c>
      <c r="G125" s="221"/>
      <c r="H125" s="223" t="s">
        <v>43</v>
      </c>
      <c r="I125" s="225"/>
      <c r="J125" s="221"/>
      <c r="K125" s="221"/>
      <c r="L125" s="226"/>
      <c r="M125" s="227"/>
      <c r="N125" s="228"/>
      <c r="O125" s="228"/>
      <c r="P125" s="228"/>
      <c r="Q125" s="228"/>
      <c r="R125" s="228"/>
      <c r="S125" s="228"/>
      <c r="T125" s="22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0" t="s">
        <v>145</v>
      </c>
      <c r="AU125" s="230" t="s">
        <v>91</v>
      </c>
      <c r="AV125" s="13" t="s">
        <v>89</v>
      </c>
      <c r="AW125" s="13" t="s">
        <v>147</v>
      </c>
      <c r="AX125" s="13" t="s">
        <v>81</v>
      </c>
      <c r="AY125" s="230" t="s">
        <v>136</v>
      </c>
    </row>
    <row r="126" spans="1:51" s="13" customFormat="1" ht="12">
      <c r="A126" s="13"/>
      <c r="B126" s="220"/>
      <c r="C126" s="221"/>
      <c r="D126" s="222" t="s">
        <v>145</v>
      </c>
      <c r="E126" s="223" t="s">
        <v>43</v>
      </c>
      <c r="F126" s="224" t="s">
        <v>181</v>
      </c>
      <c r="G126" s="221"/>
      <c r="H126" s="223" t="s">
        <v>43</v>
      </c>
      <c r="I126" s="225"/>
      <c r="J126" s="221"/>
      <c r="K126" s="221"/>
      <c r="L126" s="226"/>
      <c r="M126" s="227"/>
      <c r="N126" s="228"/>
      <c r="O126" s="228"/>
      <c r="P126" s="228"/>
      <c r="Q126" s="228"/>
      <c r="R126" s="228"/>
      <c r="S126" s="228"/>
      <c r="T126" s="22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0" t="s">
        <v>145</v>
      </c>
      <c r="AU126" s="230" t="s">
        <v>91</v>
      </c>
      <c r="AV126" s="13" t="s">
        <v>89</v>
      </c>
      <c r="AW126" s="13" t="s">
        <v>147</v>
      </c>
      <c r="AX126" s="13" t="s">
        <v>81</v>
      </c>
      <c r="AY126" s="230" t="s">
        <v>136</v>
      </c>
    </row>
    <row r="127" spans="1:51" s="13" customFormat="1" ht="12">
      <c r="A127" s="13"/>
      <c r="B127" s="220"/>
      <c r="C127" s="221"/>
      <c r="D127" s="222" t="s">
        <v>145</v>
      </c>
      <c r="E127" s="223" t="s">
        <v>43</v>
      </c>
      <c r="F127" s="224" t="s">
        <v>182</v>
      </c>
      <c r="G127" s="221"/>
      <c r="H127" s="223" t="s">
        <v>43</v>
      </c>
      <c r="I127" s="225"/>
      <c r="J127" s="221"/>
      <c r="K127" s="221"/>
      <c r="L127" s="226"/>
      <c r="M127" s="227"/>
      <c r="N127" s="228"/>
      <c r="O127" s="228"/>
      <c r="P127" s="228"/>
      <c r="Q127" s="228"/>
      <c r="R127" s="228"/>
      <c r="S127" s="228"/>
      <c r="T127" s="22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0" t="s">
        <v>145</v>
      </c>
      <c r="AU127" s="230" t="s">
        <v>91</v>
      </c>
      <c r="AV127" s="13" t="s">
        <v>89</v>
      </c>
      <c r="AW127" s="13" t="s">
        <v>147</v>
      </c>
      <c r="AX127" s="13" t="s">
        <v>81</v>
      </c>
      <c r="AY127" s="230" t="s">
        <v>136</v>
      </c>
    </row>
    <row r="128" spans="1:51" s="13" customFormat="1" ht="12">
      <c r="A128" s="13"/>
      <c r="B128" s="220"/>
      <c r="C128" s="221"/>
      <c r="D128" s="222" t="s">
        <v>145</v>
      </c>
      <c r="E128" s="223" t="s">
        <v>43</v>
      </c>
      <c r="F128" s="224" t="s">
        <v>183</v>
      </c>
      <c r="G128" s="221"/>
      <c r="H128" s="223" t="s">
        <v>43</v>
      </c>
      <c r="I128" s="225"/>
      <c r="J128" s="221"/>
      <c r="K128" s="221"/>
      <c r="L128" s="226"/>
      <c r="M128" s="227"/>
      <c r="N128" s="228"/>
      <c r="O128" s="228"/>
      <c r="P128" s="228"/>
      <c r="Q128" s="228"/>
      <c r="R128" s="228"/>
      <c r="S128" s="228"/>
      <c r="T128" s="22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0" t="s">
        <v>145</v>
      </c>
      <c r="AU128" s="230" t="s">
        <v>91</v>
      </c>
      <c r="AV128" s="13" t="s">
        <v>89</v>
      </c>
      <c r="AW128" s="13" t="s">
        <v>147</v>
      </c>
      <c r="AX128" s="13" t="s">
        <v>81</v>
      </c>
      <c r="AY128" s="230" t="s">
        <v>136</v>
      </c>
    </row>
    <row r="129" spans="1:51" s="13" customFormat="1" ht="12">
      <c r="A129" s="13"/>
      <c r="B129" s="220"/>
      <c r="C129" s="221"/>
      <c r="D129" s="222" t="s">
        <v>145</v>
      </c>
      <c r="E129" s="223" t="s">
        <v>43</v>
      </c>
      <c r="F129" s="224" t="s">
        <v>184</v>
      </c>
      <c r="G129" s="221"/>
      <c r="H129" s="223" t="s">
        <v>43</v>
      </c>
      <c r="I129" s="225"/>
      <c r="J129" s="221"/>
      <c r="K129" s="221"/>
      <c r="L129" s="226"/>
      <c r="M129" s="227"/>
      <c r="N129" s="228"/>
      <c r="O129" s="228"/>
      <c r="P129" s="228"/>
      <c r="Q129" s="228"/>
      <c r="R129" s="228"/>
      <c r="S129" s="228"/>
      <c r="T129" s="22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0" t="s">
        <v>145</v>
      </c>
      <c r="AU129" s="230" t="s">
        <v>91</v>
      </c>
      <c r="AV129" s="13" t="s">
        <v>89</v>
      </c>
      <c r="AW129" s="13" t="s">
        <v>147</v>
      </c>
      <c r="AX129" s="13" t="s">
        <v>81</v>
      </c>
      <c r="AY129" s="230" t="s">
        <v>136</v>
      </c>
    </row>
    <row r="130" spans="1:51" s="13" customFormat="1" ht="12">
      <c r="A130" s="13"/>
      <c r="B130" s="220"/>
      <c r="C130" s="221"/>
      <c r="D130" s="222" t="s">
        <v>145</v>
      </c>
      <c r="E130" s="223" t="s">
        <v>43</v>
      </c>
      <c r="F130" s="224" t="s">
        <v>185</v>
      </c>
      <c r="G130" s="221"/>
      <c r="H130" s="223" t="s">
        <v>43</v>
      </c>
      <c r="I130" s="225"/>
      <c r="J130" s="221"/>
      <c r="K130" s="221"/>
      <c r="L130" s="226"/>
      <c r="M130" s="227"/>
      <c r="N130" s="228"/>
      <c r="O130" s="228"/>
      <c r="P130" s="228"/>
      <c r="Q130" s="228"/>
      <c r="R130" s="228"/>
      <c r="S130" s="228"/>
      <c r="T130" s="22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0" t="s">
        <v>145</v>
      </c>
      <c r="AU130" s="230" t="s">
        <v>91</v>
      </c>
      <c r="AV130" s="13" t="s">
        <v>89</v>
      </c>
      <c r="AW130" s="13" t="s">
        <v>147</v>
      </c>
      <c r="AX130" s="13" t="s">
        <v>81</v>
      </c>
      <c r="AY130" s="230" t="s">
        <v>136</v>
      </c>
    </row>
    <row r="131" spans="1:51" s="14" customFormat="1" ht="12">
      <c r="A131" s="14"/>
      <c r="B131" s="231"/>
      <c r="C131" s="232"/>
      <c r="D131" s="222" t="s">
        <v>145</v>
      </c>
      <c r="E131" s="233" t="s">
        <v>43</v>
      </c>
      <c r="F131" s="234" t="s">
        <v>186</v>
      </c>
      <c r="G131" s="232"/>
      <c r="H131" s="235">
        <v>12.5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1" t="s">
        <v>145</v>
      </c>
      <c r="AU131" s="241" t="s">
        <v>91</v>
      </c>
      <c r="AV131" s="14" t="s">
        <v>91</v>
      </c>
      <c r="AW131" s="14" t="s">
        <v>147</v>
      </c>
      <c r="AX131" s="14" t="s">
        <v>81</v>
      </c>
      <c r="AY131" s="241" t="s">
        <v>136</v>
      </c>
    </row>
    <row r="132" spans="1:51" s="13" customFormat="1" ht="12">
      <c r="A132" s="13"/>
      <c r="B132" s="220"/>
      <c r="C132" s="221"/>
      <c r="D132" s="222" t="s">
        <v>145</v>
      </c>
      <c r="E132" s="223" t="s">
        <v>43</v>
      </c>
      <c r="F132" s="224" t="s">
        <v>187</v>
      </c>
      <c r="G132" s="221"/>
      <c r="H132" s="223" t="s">
        <v>43</v>
      </c>
      <c r="I132" s="225"/>
      <c r="J132" s="221"/>
      <c r="K132" s="221"/>
      <c r="L132" s="226"/>
      <c r="M132" s="227"/>
      <c r="N132" s="228"/>
      <c r="O132" s="228"/>
      <c r="P132" s="228"/>
      <c r="Q132" s="228"/>
      <c r="R132" s="228"/>
      <c r="S132" s="228"/>
      <c r="T132" s="22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0" t="s">
        <v>145</v>
      </c>
      <c r="AU132" s="230" t="s">
        <v>91</v>
      </c>
      <c r="AV132" s="13" t="s">
        <v>89</v>
      </c>
      <c r="AW132" s="13" t="s">
        <v>147</v>
      </c>
      <c r="AX132" s="13" t="s">
        <v>81</v>
      </c>
      <c r="AY132" s="230" t="s">
        <v>136</v>
      </c>
    </row>
    <row r="133" spans="1:51" s="13" customFormat="1" ht="12">
      <c r="A133" s="13"/>
      <c r="B133" s="220"/>
      <c r="C133" s="221"/>
      <c r="D133" s="222" t="s">
        <v>145</v>
      </c>
      <c r="E133" s="223" t="s">
        <v>43</v>
      </c>
      <c r="F133" s="224" t="s">
        <v>188</v>
      </c>
      <c r="G133" s="221"/>
      <c r="H133" s="223" t="s">
        <v>43</v>
      </c>
      <c r="I133" s="225"/>
      <c r="J133" s="221"/>
      <c r="K133" s="221"/>
      <c r="L133" s="226"/>
      <c r="M133" s="227"/>
      <c r="N133" s="228"/>
      <c r="O133" s="228"/>
      <c r="P133" s="228"/>
      <c r="Q133" s="228"/>
      <c r="R133" s="228"/>
      <c r="S133" s="228"/>
      <c r="T133" s="22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0" t="s">
        <v>145</v>
      </c>
      <c r="AU133" s="230" t="s">
        <v>91</v>
      </c>
      <c r="AV133" s="13" t="s">
        <v>89</v>
      </c>
      <c r="AW133" s="13" t="s">
        <v>147</v>
      </c>
      <c r="AX133" s="13" t="s">
        <v>81</v>
      </c>
      <c r="AY133" s="230" t="s">
        <v>136</v>
      </c>
    </row>
    <row r="134" spans="1:51" s="14" customFormat="1" ht="12">
      <c r="A134" s="14"/>
      <c r="B134" s="231"/>
      <c r="C134" s="232"/>
      <c r="D134" s="222" t="s">
        <v>145</v>
      </c>
      <c r="E134" s="233" t="s">
        <v>43</v>
      </c>
      <c r="F134" s="234" t="s">
        <v>189</v>
      </c>
      <c r="G134" s="232"/>
      <c r="H134" s="235">
        <v>57.8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1" t="s">
        <v>145</v>
      </c>
      <c r="AU134" s="241" t="s">
        <v>91</v>
      </c>
      <c r="AV134" s="14" t="s">
        <v>91</v>
      </c>
      <c r="AW134" s="14" t="s">
        <v>147</v>
      </c>
      <c r="AX134" s="14" t="s">
        <v>81</v>
      </c>
      <c r="AY134" s="241" t="s">
        <v>136</v>
      </c>
    </row>
    <row r="135" spans="1:51" s="13" customFormat="1" ht="12">
      <c r="A135" s="13"/>
      <c r="B135" s="220"/>
      <c r="C135" s="221"/>
      <c r="D135" s="222" t="s">
        <v>145</v>
      </c>
      <c r="E135" s="223" t="s">
        <v>43</v>
      </c>
      <c r="F135" s="224" t="s">
        <v>190</v>
      </c>
      <c r="G135" s="221"/>
      <c r="H135" s="223" t="s">
        <v>43</v>
      </c>
      <c r="I135" s="225"/>
      <c r="J135" s="221"/>
      <c r="K135" s="221"/>
      <c r="L135" s="226"/>
      <c r="M135" s="227"/>
      <c r="N135" s="228"/>
      <c r="O135" s="228"/>
      <c r="P135" s="228"/>
      <c r="Q135" s="228"/>
      <c r="R135" s="228"/>
      <c r="S135" s="228"/>
      <c r="T135" s="22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0" t="s">
        <v>145</v>
      </c>
      <c r="AU135" s="230" t="s">
        <v>91</v>
      </c>
      <c r="AV135" s="13" t="s">
        <v>89</v>
      </c>
      <c r="AW135" s="13" t="s">
        <v>147</v>
      </c>
      <c r="AX135" s="13" t="s">
        <v>81</v>
      </c>
      <c r="AY135" s="230" t="s">
        <v>136</v>
      </c>
    </row>
    <row r="136" spans="1:51" s="14" customFormat="1" ht="12">
      <c r="A136" s="14"/>
      <c r="B136" s="231"/>
      <c r="C136" s="232"/>
      <c r="D136" s="222" t="s">
        <v>145</v>
      </c>
      <c r="E136" s="233" t="s">
        <v>43</v>
      </c>
      <c r="F136" s="234" t="s">
        <v>191</v>
      </c>
      <c r="G136" s="232"/>
      <c r="H136" s="235">
        <v>3.875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1" t="s">
        <v>145</v>
      </c>
      <c r="AU136" s="241" t="s">
        <v>91</v>
      </c>
      <c r="AV136" s="14" t="s">
        <v>91</v>
      </c>
      <c r="AW136" s="14" t="s">
        <v>147</v>
      </c>
      <c r="AX136" s="14" t="s">
        <v>81</v>
      </c>
      <c r="AY136" s="241" t="s">
        <v>136</v>
      </c>
    </row>
    <row r="137" spans="1:51" s="13" customFormat="1" ht="12">
      <c r="A137" s="13"/>
      <c r="B137" s="220"/>
      <c r="C137" s="221"/>
      <c r="D137" s="222" t="s">
        <v>145</v>
      </c>
      <c r="E137" s="223" t="s">
        <v>43</v>
      </c>
      <c r="F137" s="224" t="s">
        <v>192</v>
      </c>
      <c r="G137" s="221"/>
      <c r="H137" s="223" t="s">
        <v>43</v>
      </c>
      <c r="I137" s="225"/>
      <c r="J137" s="221"/>
      <c r="K137" s="221"/>
      <c r="L137" s="226"/>
      <c r="M137" s="227"/>
      <c r="N137" s="228"/>
      <c r="O137" s="228"/>
      <c r="P137" s="228"/>
      <c r="Q137" s="228"/>
      <c r="R137" s="228"/>
      <c r="S137" s="228"/>
      <c r="T137" s="22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0" t="s">
        <v>145</v>
      </c>
      <c r="AU137" s="230" t="s">
        <v>91</v>
      </c>
      <c r="AV137" s="13" t="s">
        <v>89</v>
      </c>
      <c r="AW137" s="13" t="s">
        <v>147</v>
      </c>
      <c r="AX137" s="13" t="s">
        <v>81</v>
      </c>
      <c r="AY137" s="230" t="s">
        <v>136</v>
      </c>
    </row>
    <row r="138" spans="1:51" s="15" customFormat="1" ht="12">
      <c r="A138" s="15"/>
      <c r="B138" s="242"/>
      <c r="C138" s="243"/>
      <c r="D138" s="222" t="s">
        <v>145</v>
      </c>
      <c r="E138" s="244" t="s">
        <v>43</v>
      </c>
      <c r="F138" s="245" t="s">
        <v>154</v>
      </c>
      <c r="G138" s="243"/>
      <c r="H138" s="246">
        <v>74.175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2" t="s">
        <v>145</v>
      </c>
      <c r="AU138" s="252" t="s">
        <v>91</v>
      </c>
      <c r="AV138" s="15" t="s">
        <v>143</v>
      </c>
      <c r="AW138" s="15" t="s">
        <v>147</v>
      </c>
      <c r="AX138" s="15" t="s">
        <v>89</v>
      </c>
      <c r="AY138" s="252" t="s">
        <v>136</v>
      </c>
    </row>
    <row r="139" spans="1:65" s="2" customFormat="1" ht="24.15" customHeight="1">
      <c r="A139" s="41"/>
      <c r="B139" s="42"/>
      <c r="C139" s="207" t="s">
        <v>193</v>
      </c>
      <c r="D139" s="207" t="s">
        <v>138</v>
      </c>
      <c r="E139" s="208" t="s">
        <v>194</v>
      </c>
      <c r="F139" s="209" t="s">
        <v>195</v>
      </c>
      <c r="G139" s="210" t="s">
        <v>172</v>
      </c>
      <c r="H139" s="211">
        <v>74.175</v>
      </c>
      <c r="I139" s="212"/>
      <c r="J139" s="213">
        <f>ROUND(I139*H139,2)</f>
        <v>0</v>
      </c>
      <c r="K139" s="209" t="s">
        <v>142</v>
      </c>
      <c r="L139" s="47"/>
      <c r="M139" s="214" t="s">
        <v>43</v>
      </c>
      <c r="N139" s="215" t="s">
        <v>52</v>
      </c>
      <c r="O139" s="87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18" t="s">
        <v>143</v>
      </c>
      <c r="AT139" s="218" t="s">
        <v>138</v>
      </c>
      <c r="AU139" s="218" t="s">
        <v>91</v>
      </c>
      <c r="AY139" s="19" t="s">
        <v>136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9" t="s">
        <v>89</v>
      </c>
      <c r="BK139" s="219">
        <f>ROUND(I139*H139,2)</f>
        <v>0</v>
      </c>
      <c r="BL139" s="19" t="s">
        <v>143</v>
      </c>
      <c r="BM139" s="218" t="s">
        <v>196</v>
      </c>
    </row>
    <row r="140" spans="1:51" s="13" customFormat="1" ht="12">
      <c r="A140" s="13"/>
      <c r="B140" s="220"/>
      <c r="C140" s="221"/>
      <c r="D140" s="222" t="s">
        <v>145</v>
      </c>
      <c r="E140" s="223" t="s">
        <v>43</v>
      </c>
      <c r="F140" s="224" t="s">
        <v>174</v>
      </c>
      <c r="G140" s="221"/>
      <c r="H140" s="223" t="s">
        <v>43</v>
      </c>
      <c r="I140" s="225"/>
      <c r="J140" s="221"/>
      <c r="K140" s="221"/>
      <c r="L140" s="226"/>
      <c r="M140" s="227"/>
      <c r="N140" s="228"/>
      <c r="O140" s="228"/>
      <c r="P140" s="228"/>
      <c r="Q140" s="228"/>
      <c r="R140" s="228"/>
      <c r="S140" s="228"/>
      <c r="T140" s="22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0" t="s">
        <v>145</v>
      </c>
      <c r="AU140" s="230" t="s">
        <v>91</v>
      </c>
      <c r="AV140" s="13" t="s">
        <v>89</v>
      </c>
      <c r="AW140" s="13" t="s">
        <v>147</v>
      </c>
      <c r="AX140" s="13" t="s">
        <v>81</v>
      </c>
      <c r="AY140" s="230" t="s">
        <v>136</v>
      </c>
    </row>
    <row r="141" spans="1:51" s="13" customFormat="1" ht="12">
      <c r="A141" s="13"/>
      <c r="B141" s="220"/>
      <c r="C141" s="221"/>
      <c r="D141" s="222" t="s">
        <v>145</v>
      </c>
      <c r="E141" s="223" t="s">
        <v>43</v>
      </c>
      <c r="F141" s="224" t="s">
        <v>175</v>
      </c>
      <c r="G141" s="221"/>
      <c r="H141" s="223" t="s">
        <v>43</v>
      </c>
      <c r="I141" s="225"/>
      <c r="J141" s="221"/>
      <c r="K141" s="221"/>
      <c r="L141" s="226"/>
      <c r="M141" s="227"/>
      <c r="N141" s="228"/>
      <c r="O141" s="228"/>
      <c r="P141" s="228"/>
      <c r="Q141" s="228"/>
      <c r="R141" s="228"/>
      <c r="S141" s="228"/>
      <c r="T141" s="22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0" t="s">
        <v>145</v>
      </c>
      <c r="AU141" s="230" t="s">
        <v>91</v>
      </c>
      <c r="AV141" s="13" t="s">
        <v>89</v>
      </c>
      <c r="AW141" s="13" t="s">
        <v>147</v>
      </c>
      <c r="AX141" s="13" t="s">
        <v>81</v>
      </c>
      <c r="AY141" s="230" t="s">
        <v>136</v>
      </c>
    </row>
    <row r="142" spans="1:51" s="13" customFormat="1" ht="12">
      <c r="A142" s="13"/>
      <c r="B142" s="220"/>
      <c r="C142" s="221"/>
      <c r="D142" s="222" t="s">
        <v>145</v>
      </c>
      <c r="E142" s="223" t="s">
        <v>43</v>
      </c>
      <c r="F142" s="224" t="s">
        <v>176</v>
      </c>
      <c r="G142" s="221"/>
      <c r="H142" s="223" t="s">
        <v>43</v>
      </c>
      <c r="I142" s="225"/>
      <c r="J142" s="221"/>
      <c r="K142" s="221"/>
      <c r="L142" s="226"/>
      <c r="M142" s="227"/>
      <c r="N142" s="228"/>
      <c r="O142" s="228"/>
      <c r="P142" s="228"/>
      <c r="Q142" s="228"/>
      <c r="R142" s="228"/>
      <c r="S142" s="228"/>
      <c r="T142" s="22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0" t="s">
        <v>145</v>
      </c>
      <c r="AU142" s="230" t="s">
        <v>91</v>
      </c>
      <c r="AV142" s="13" t="s">
        <v>89</v>
      </c>
      <c r="AW142" s="13" t="s">
        <v>147</v>
      </c>
      <c r="AX142" s="13" t="s">
        <v>81</v>
      </c>
      <c r="AY142" s="230" t="s">
        <v>136</v>
      </c>
    </row>
    <row r="143" spans="1:51" s="13" customFormat="1" ht="12">
      <c r="A143" s="13"/>
      <c r="B143" s="220"/>
      <c r="C143" s="221"/>
      <c r="D143" s="222" t="s">
        <v>145</v>
      </c>
      <c r="E143" s="223" t="s">
        <v>43</v>
      </c>
      <c r="F143" s="224" t="s">
        <v>177</v>
      </c>
      <c r="G143" s="221"/>
      <c r="H143" s="223" t="s">
        <v>43</v>
      </c>
      <c r="I143" s="225"/>
      <c r="J143" s="221"/>
      <c r="K143" s="221"/>
      <c r="L143" s="226"/>
      <c r="M143" s="227"/>
      <c r="N143" s="228"/>
      <c r="O143" s="228"/>
      <c r="P143" s="228"/>
      <c r="Q143" s="228"/>
      <c r="R143" s="228"/>
      <c r="S143" s="228"/>
      <c r="T143" s="22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0" t="s">
        <v>145</v>
      </c>
      <c r="AU143" s="230" t="s">
        <v>91</v>
      </c>
      <c r="AV143" s="13" t="s">
        <v>89</v>
      </c>
      <c r="AW143" s="13" t="s">
        <v>147</v>
      </c>
      <c r="AX143" s="13" t="s">
        <v>81</v>
      </c>
      <c r="AY143" s="230" t="s">
        <v>136</v>
      </c>
    </row>
    <row r="144" spans="1:51" s="13" customFormat="1" ht="12">
      <c r="A144" s="13"/>
      <c r="B144" s="220"/>
      <c r="C144" s="221"/>
      <c r="D144" s="222" t="s">
        <v>145</v>
      </c>
      <c r="E144" s="223" t="s">
        <v>43</v>
      </c>
      <c r="F144" s="224" t="s">
        <v>178</v>
      </c>
      <c r="G144" s="221"/>
      <c r="H144" s="223" t="s">
        <v>43</v>
      </c>
      <c r="I144" s="225"/>
      <c r="J144" s="221"/>
      <c r="K144" s="221"/>
      <c r="L144" s="226"/>
      <c r="M144" s="227"/>
      <c r="N144" s="228"/>
      <c r="O144" s="228"/>
      <c r="P144" s="228"/>
      <c r="Q144" s="228"/>
      <c r="R144" s="228"/>
      <c r="S144" s="228"/>
      <c r="T144" s="22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0" t="s">
        <v>145</v>
      </c>
      <c r="AU144" s="230" t="s">
        <v>91</v>
      </c>
      <c r="AV144" s="13" t="s">
        <v>89</v>
      </c>
      <c r="AW144" s="13" t="s">
        <v>147</v>
      </c>
      <c r="AX144" s="13" t="s">
        <v>81</v>
      </c>
      <c r="AY144" s="230" t="s">
        <v>136</v>
      </c>
    </row>
    <row r="145" spans="1:51" s="13" customFormat="1" ht="12">
      <c r="A145" s="13"/>
      <c r="B145" s="220"/>
      <c r="C145" s="221"/>
      <c r="D145" s="222" t="s">
        <v>145</v>
      </c>
      <c r="E145" s="223" t="s">
        <v>43</v>
      </c>
      <c r="F145" s="224" t="s">
        <v>179</v>
      </c>
      <c r="G145" s="221"/>
      <c r="H145" s="223" t="s">
        <v>43</v>
      </c>
      <c r="I145" s="225"/>
      <c r="J145" s="221"/>
      <c r="K145" s="221"/>
      <c r="L145" s="226"/>
      <c r="M145" s="227"/>
      <c r="N145" s="228"/>
      <c r="O145" s="228"/>
      <c r="P145" s="228"/>
      <c r="Q145" s="228"/>
      <c r="R145" s="228"/>
      <c r="S145" s="228"/>
      <c r="T145" s="22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0" t="s">
        <v>145</v>
      </c>
      <c r="AU145" s="230" t="s">
        <v>91</v>
      </c>
      <c r="AV145" s="13" t="s">
        <v>89</v>
      </c>
      <c r="AW145" s="13" t="s">
        <v>147</v>
      </c>
      <c r="AX145" s="13" t="s">
        <v>81</v>
      </c>
      <c r="AY145" s="230" t="s">
        <v>136</v>
      </c>
    </row>
    <row r="146" spans="1:51" s="13" customFormat="1" ht="12">
      <c r="A146" s="13"/>
      <c r="B146" s="220"/>
      <c r="C146" s="221"/>
      <c r="D146" s="222" t="s">
        <v>145</v>
      </c>
      <c r="E146" s="223" t="s">
        <v>43</v>
      </c>
      <c r="F146" s="224" t="s">
        <v>180</v>
      </c>
      <c r="G146" s="221"/>
      <c r="H146" s="223" t="s">
        <v>43</v>
      </c>
      <c r="I146" s="225"/>
      <c r="J146" s="221"/>
      <c r="K146" s="221"/>
      <c r="L146" s="226"/>
      <c r="M146" s="227"/>
      <c r="N146" s="228"/>
      <c r="O146" s="228"/>
      <c r="P146" s="228"/>
      <c r="Q146" s="228"/>
      <c r="R146" s="228"/>
      <c r="S146" s="228"/>
      <c r="T146" s="22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0" t="s">
        <v>145</v>
      </c>
      <c r="AU146" s="230" t="s">
        <v>91</v>
      </c>
      <c r="AV146" s="13" t="s">
        <v>89</v>
      </c>
      <c r="AW146" s="13" t="s">
        <v>147</v>
      </c>
      <c r="AX146" s="13" t="s">
        <v>81</v>
      </c>
      <c r="AY146" s="230" t="s">
        <v>136</v>
      </c>
    </row>
    <row r="147" spans="1:51" s="13" customFormat="1" ht="12">
      <c r="A147" s="13"/>
      <c r="B147" s="220"/>
      <c r="C147" s="221"/>
      <c r="D147" s="222" t="s">
        <v>145</v>
      </c>
      <c r="E147" s="223" t="s">
        <v>43</v>
      </c>
      <c r="F147" s="224" t="s">
        <v>181</v>
      </c>
      <c r="G147" s="221"/>
      <c r="H147" s="223" t="s">
        <v>43</v>
      </c>
      <c r="I147" s="225"/>
      <c r="J147" s="221"/>
      <c r="K147" s="221"/>
      <c r="L147" s="226"/>
      <c r="M147" s="227"/>
      <c r="N147" s="228"/>
      <c r="O147" s="228"/>
      <c r="P147" s="228"/>
      <c r="Q147" s="228"/>
      <c r="R147" s="228"/>
      <c r="S147" s="228"/>
      <c r="T147" s="22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0" t="s">
        <v>145</v>
      </c>
      <c r="AU147" s="230" t="s">
        <v>91</v>
      </c>
      <c r="AV147" s="13" t="s">
        <v>89</v>
      </c>
      <c r="AW147" s="13" t="s">
        <v>147</v>
      </c>
      <c r="AX147" s="13" t="s">
        <v>81</v>
      </c>
      <c r="AY147" s="230" t="s">
        <v>136</v>
      </c>
    </row>
    <row r="148" spans="1:51" s="13" customFormat="1" ht="12">
      <c r="A148" s="13"/>
      <c r="B148" s="220"/>
      <c r="C148" s="221"/>
      <c r="D148" s="222" t="s">
        <v>145</v>
      </c>
      <c r="E148" s="223" t="s">
        <v>43</v>
      </c>
      <c r="F148" s="224" t="s">
        <v>182</v>
      </c>
      <c r="G148" s="221"/>
      <c r="H148" s="223" t="s">
        <v>43</v>
      </c>
      <c r="I148" s="225"/>
      <c r="J148" s="221"/>
      <c r="K148" s="221"/>
      <c r="L148" s="226"/>
      <c r="M148" s="227"/>
      <c r="N148" s="228"/>
      <c r="O148" s="228"/>
      <c r="P148" s="228"/>
      <c r="Q148" s="228"/>
      <c r="R148" s="228"/>
      <c r="S148" s="228"/>
      <c r="T148" s="22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0" t="s">
        <v>145</v>
      </c>
      <c r="AU148" s="230" t="s">
        <v>91</v>
      </c>
      <c r="AV148" s="13" t="s">
        <v>89</v>
      </c>
      <c r="AW148" s="13" t="s">
        <v>147</v>
      </c>
      <c r="AX148" s="13" t="s">
        <v>81</v>
      </c>
      <c r="AY148" s="230" t="s">
        <v>136</v>
      </c>
    </row>
    <row r="149" spans="1:51" s="13" customFormat="1" ht="12">
      <c r="A149" s="13"/>
      <c r="B149" s="220"/>
      <c r="C149" s="221"/>
      <c r="D149" s="222" t="s">
        <v>145</v>
      </c>
      <c r="E149" s="223" t="s">
        <v>43</v>
      </c>
      <c r="F149" s="224" t="s">
        <v>183</v>
      </c>
      <c r="G149" s="221"/>
      <c r="H149" s="223" t="s">
        <v>43</v>
      </c>
      <c r="I149" s="225"/>
      <c r="J149" s="221"/>
      <c r="K149" s="221"/>
      <c r="L149" s="226"/>
      <c r="M149" s="227"/>
      <c r="N149" s="228"/>
      <c r="O149" s="228"/>
      <c r="P149" s="228"/>
      <c r="Q149" s="228"/>
      <c r="R149" s="228"/>
      <c r="S149" s="228"/>
      <c r="T149" s="22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0" t="s">
        <v>145</v>
      </c>
      <c r="AU149" s="230" t="s">
        <v>91</v>
      </c>
      <c r="AV149" s="13" t="s">
        <v>89</v>
      </c>
      <c r="AW149" s="13" t="s">
        <v>147</v>
      </c>
      <c r="AX149" s="13" t="s">
        <v>81</v>
      </c>
      <c r="AY149" s="230" t="s">
        <v>136</v>
      </c>
    </row>
    <row r="150" spans="1:51" s="13" customFormat="1" ht="12">
      <c r="A150" s="13"/>
      <c r="B150" s="220"/>
      <c r="C150" s="221"/>
      <c r="D150" s="222" t="s">
        <v>145</v>
      </c>
      <c r="E150" s="223" t="s">
        <v>43</v>
      </c>
      <c r="F150" s="224" t="s">
        <v>184</v>
      </c>
      <c r="G150" s="221"/>
      <c r="H150" s="223" t="s">
        <v>43</v>
      </c>
      <c r="I150" s="225"/>
      <c r="J150" s="221"/>
      <c r="K150" s="221"/>
      <c r="L150" s="226"/>
      <c r="M150" s="227"/>
      <c r="N150" s="228"/>
      <c r="O150" s="228"/>
      <c r="P150" s="228"/>
      <c r="Q150" s="228"/>
      <c r="R150" s="228"/>
      <c r="S150" s="228"/>
      <c r="T150" s="22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0" t="s">
        <v>145</v>
      </c>
      <c r="AU150" s="230" t="s">
        <v>91</v>
      </c>
      <c r="AV150" s="13" t="s">
        <v>89</v>
      </c>
      <c r="AW150" s="13" t="s">
        <v>147</v>
      </c>
      <c r="AX150" s="13" t="s">
        <v>81</v>
      </c>
      <c r="AY150" s="230" t="s">
        <v>136</v>
      </c>
    </row>
    <row r="151" spans="1:51" s="13" customFormat="1" ht="12">
      <c r="A151" s="13"/>
      <c r="B151" s="220"/>
      <c r="C151" s="221"/>
      <c r="D151" s="222" t="s">
        <v>145</v>
      </c>
      <c r="E151" s="223" t="s">
        <v>43</v>
      </c>
      <c r="F151" s="224" t="s">
        <v>185</v>
      </c>
      <c r="G151" s="221"/>
      <c r="H151" s="223" t="s">
        <v>43</v>
      </c>
      <c r="I151" s="225"/>
      <c r="J151" s="221"/>
      <c r="K151" s="221"/>
      <c r="L151" s="226"/>
      <c r="M151" s="227"/>
      <c r="N151" s="228"/>
      <c r="O151" s="228"/>
      <c r="P151" s="228"/>
      <c r="Q151" s="228"/>
      <c r="R151" s="228"/>
      <c r="S151" s="228"/>
      <c r="T151" s="22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0" t="s">
        <v>145</v>
      </c>
      <c r="AU151" s="230" t="s">
        <v>91</v>
      </c>
      <c r="AV151" s="13" t="s">
        <v>89</v>
      </c>
      <c r="AW151" s="13" t="s">
        <v>147</v>
      </c>
      <c r="AX151" s="13" t="s">
        <v>81</v>
      </c>
      <c r="AY151" s="230" t="s">
        <v>136</v>
      </c>
    </row>
    <row r="152" spans="1:51" s="14" customFormat="1" ht="12">
      <c r="A152" s="14"/>
      <c r="B152" s="231"/>
      <c r="C152" s="232"/>
      <c r="D152" s="222" t="s">
        <v>145</v>
      </c>
      <c r="E152" s="233" t="s">
        <v>43</v>
      </c>
      <c r="F152" s="234" t="s">
        <v>186</v>
      </c>
      <c r="G152" s="232"/>
      <c r="H152" s="235">
        <v>12.5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1" t="s">
        <v>145</v>
      </c>
      <c r="AU152" s="241" t="s">
        <v>91</v>
      </c>
      <c r="AV152" s="14" t="s">
        <v>91</v>
      </c>
      <c r="AW152" s="14" t="s">
        <v>147</v>
      </c>
      <c r="AX152" s="14" t="s">
        <v>81</v>
      </c>
      <c r="AY152" s="241" t="s">
        <v>136</v>
      </c>
    </row>
    <row r="153" spans="1:51" s="13" customFormat="1" ht="12">
      <c r="A153" s="13"/>
      <c r="B153" s="220"/>
      <c r="C153" s="221"/>
      <c r="D153" s="222" t="s">
        <v>145</v>
      </c>
      <c r="E153" s="223" t="s">
        <v>43</v>
      </c>
      <c r="F153" s="224" t="s">
        <v>187</v>
      </c>
      <c r="G153" s="221"/>
      <c r="H153" s="223" t="s">
        <v>43</v>
      </c>
      <c r="I153" s="225"/>
      <c r="J153" s="221"/>
      <c r="K153" s="221"/>
      <c r="L153" s="226"/>
      <c r="M153" s="227"/>
      <c r="N153" s="228"/>
      <c r="O153" s="228"/>
      <c r="P153" s="228"/>
      <c r="Q153" s="228"/>
      <c r="R153" s="228"/>
      <c r="S153" s="228"/>
      <c r="T153" s="22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0" t="s">
        <v>145</v>
      </c>
      <c r="AU153" s="230" t="s">
        <v>91</v>
      </c>
      <c r="AV153" s="13" t="s">
        <v>89</v>
      </c>
      <c r="AW153" s="13" t="s">
        <v>147</v>
      </c>
      <c r="AX153" s="13" t="s">
        <v>81</v>
      </c>
      <c r="AY153" s="230" t="s">
        <v>136</v>
      </c>
    </row>
    <row r="154" spans="1:51" s="13" customFormat="1" ht="12">
      <c r="A154" s="13"/>
      <c r="B154" s="220"/>
      <c r="C154" s="221"/>
      <c r="D154" s="222" t="s">
        <v>145</v>
      </c>
      <c r="E154" s="223" t="s">
        <v>43</v>
      </c>
      <c r="F154" s="224" t="s">
        <v>188</v>
      </c>
      <c r="G154" s="221"/>
      <c r="H154" s="223" t="s">
        <v>43</v>
      </c>
      <c r="I154" s="225"/>
      <c r="J154" s="221"/>
      <c r="K154" s="221"/>
      <c r="L154" s="226"/>
      <c r="M154" s="227"/>
      <c r="N154" s="228"/>
      <c r="O154" s="228"/>
      <c r="P154" s="228"/>
      <c r="Q154" s="228"/>
      <c r="R154" s="228"/>
      <c r="S154" s="228"/>
      <c r="T154" s="22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0" t="s">
        <v>145</v>
      </c>
      <c r="AU154" s="230" t="s">
        <v>91</v>
      </c>
      <c r="AV154" s="13" t="s">
        <v>89</v>
      </c>
      <c r="AW154" s="13" t="s">
        <v>147</v>
      </c>
      <c r="AX154" s="13" t="s">
        <v>81</v>
      </c>
      <c r="AY154" s="230" t="s">
        <v>136</v>
      </c>
    </row>
    <row r="155" spans="1:51" s="14" customFormat="1" ht="12">
      <c r="A155" s="14"/>
      <c r="B155" s="231"/>
      <c r="C155" s="232"/>
      <c r="D155" s="222" t="s">
        <v>145</v>
      </c>
      <c r="E155" s="233" t="s">
        <v>43</v>
      </c>
      <c r="F155" s="234" t="s">
        <v>189</v>
      </c>
      <c r="G155" s="232"/>
      <c r="H155" s="235">
        <v>57.8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1" t="s">
        <v>145</v>
      </c>
      <c r="AU155" s="241" t="s">
        <v>91</v>
      </c>
      <c r="AV155" s="14" t="s">
        <v>91</v>
      </c>
      <c r="AW155" s="14" t="s">
        <v>147</v>
      </c>
      <c r="AX155" s="14" t="s">
        <v>81</v>
      </c>
      <c r="AY155" s="241" t="s">
        <v>136</v>
      </c>
    </row>
    <row r="156" spans="1:51" s="13" customFormat="1" ht="12">
      <c r="A156" s="13"/>
      <c r="B156" s="220"/>
      <c r="C156" s="221"/>
      <c r="D156" s="222" t="s">
        <v>145</v>
      </c>
      <c r="E156" s="223" t="s">
        <v>43</v>
      </c>
      <c r="F156" s="224" t="s">
        <v>190</v>
      </c>
      <c r="G156" s="221"/>
      <c r="H156" s="223" t="s">
        <v>43</v>
      </c>
      <c r="I156" s="225"/>
      <c r="J156" s="221"/>
      <c r="K156" s="221"/>
      <c r="L156" s="226"/>
      <c r="M156" s="227"/>
      <c r="N156" s="228"/>
      <c r="O156" s="228"/>
      <c r="P156" s="228"/>
      <c r="Q156" s="228"/>
      <c r="R156" s="228"/>
      <c r="S156" s="228"/>
      <c r="T156" s="22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0" t="s">
        <v>145</v>
      </c>
      <c r="AU156" s="230" t="s">
        <v>91</v>
      </c>
      <c r="AV156" s="13" t="s">
        <v>89</v>
      </c>
      <c r="AW156" s="13" t="s">
        <v>147</v>
      </c>
      <c r="AX156" s="13" t="s">
        <v>81</v>
      </c>
      <c r="AY156" s="230" t="s">
        <v>136</v>
      </c>
    </row>
    <row r="157" spans="1:51" s="14" customFormat="1" ht="12">
      <c r="A157" s="14"/>
      <c r="B157" s="231"/>
      <c r="C157" s="232"/>
      <c r="D157" s="222" t="s">
        <v>145</v>
      </c>
      <c r="E157" s="233" t="s">
        <v>43</v>
      </c>
      <c r="F157" s="234" t="s">
        <v>191</v>
      </c>
      <c r="G157" s="232"/>
      <c r="H157" s="235">
        <v>3.875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1" t="s">
        <v>145</v>
      </c>
      <c r="AU157" s="241" t="s">
        <v>91</v>
      </c>
      <c r="AV157" s="14" t="s">
        <v>91</v>
      </c>
      <c r="AW157" s="14" t="s">
        <v>147</v>
      </c>
      <c r="AX157" s="14" t="s">
        <v>81</v>
      </c>
      <c r="AY157" s="241" t="s">
        <v>136</v>
      </c>
    </row>
    <row r="158" spans="1:51" s="13" customFormat="1" ht="12">
      <c r="A158" s="13"/>
      <c r="B158" s="220"/>
      <c r="C158" s="221"/>
      <c r="D158" s="222" t="s">
        <v>145</v>
      </c>
      <c r="E158" s="223" t="s">
        <v>43</v>
      </c>
      <c r="F158" s="224" t="s">
        <v>192</v>
      </c>
      <c r="G158" s="221"/>
      <c r="H158" s="223" t="s">
        <v>43</v>
      </c>
      <c r="I158" s="225"/>
      <c r="J158" s="221"/>
      <c r="K158" s="221"/>
      <c r="L158" s="226"/>
      <c r="M158" s="227"/>
      <c r="N158" s="228"/>
      <c r="O158" s="228"/>
      <c r="P158" s="228"/>
      <c r="Q158" s="228"/>
      <c r="R158" s="228"/>
      <c r="S158" s="228"/>
      <c r="T158" s="22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0" t="s">
        <v>145</v>
      </c>
      <c r="AU158" s="230" t="s">
        <v>91</v>
      </c>
      <c r="AV158" s="13" t="s">
        <v>89</v>
      </c>
      <c r="AW158" s="13" t="s">
        <v>147</v>
      </c>
      <c r="AX158" s="13" t="s">
        <v>81</v>
      </c>
      <c r="AY158" s="230" t="s">
        <v>136</v>
      </c>
    </row>
    <row r="159" spans="1:51" s="15" customFormat="1" ht="12">
      <c r="A159" s="15"/>
      <c r="B159" s="242"/>
      <c r="C159" s="243"/>
      <c r="D159" s="222" t="s">
        <v>145</v>
      </c>
      <c r="E159" s="244" t="s">
        <v>43</v>
      </c>
      <c r="F159" s="245" t="s">
        <v>154</v>
      </c>
      <c r="G159" s="243"/>
      <c r="H159" s="246">
        <v>74.175</v>
      </c>
      <c r="I159" s="247"/>
      <c r="J159" s="243"/>
      <c r="K159" s="243"/>
      <c r="L159" s="248"/>
      <c r="M159" s="249"/>
      <c r="N159" s="250"/>
      <c r="O159" s="250"/>
      <c r="P159" s="250"/>
      <c r="Q159" s="250"/>
      <c r="R159" s="250"/>
      <c r="S159" s="250"/>
      <c r="T159" s="251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2" t="s">
        <v>145</v>
      </c>
      <c r="AU159" s="252" t="s">
        <v>91</v>
      </c>
      <c r="AV159" s="15" t="s">
        <v>143</v>
      </c>
      <c r="AW159" s="15" t="s">
        <v>147</v>
      </c>
      <c r="AX159" s="15" t="s">
        <v>89</v>
      </c>
      <c r="AY159" s="252" t="s">
        <v>136</v>
      </c>
    </row>
    <row r="160" spans="1:65" s="2" customFormat="1" ht="24.15" customHeight="1">
      <c r="A160" s="41"/>
      <c r="B160" s="42"/>
      <c r="C160" s="207" t="s">
        <v>197</v>
      </c>
      <c r="D160" s="207" t="s">
        <v>138</v>
      </c>
      <c r="E160" s="208" t="s">
        <v>198</v>
      </c>
      <c r="F160" s="209" t="s">
        <v>199</v>
      </c>
      <c r="G160" s="210" t="s">
        <v>200</v>
      </c>
      <c r="H160" s="211">
        <v>1</v>
      </c>
      <c r="I160" s="212"/>
      <c r="J160" s="213">
        <f>ROUND(I160*H160,2)</f>
        <v>0</v>
      </c>
      <c r="K160" s="209" t="s">
        <v>142</v>
      </c>
      <c r="L160" s="47"/>
      <c r="M160" s="214" t="s">
        <v>43</v>
      </c>
      <c r="N160" s="215" t="s">
        <v>52</v>
      </c>
      <c r="O160" s="87"/>
      <c r="P160" s="216">
        <f>O160*H160</f>
        <v>0</v>
      </c>
      <c r="Q160" s="216">
        <v>0.00065</v>
      </c>
      <c r="R160" s="216">
        <f>Q160*H160</f>
        <v>0.00065</v>
      </c>
      <c r="S160" s="216">
        <v>0</v>
      </c>
      <c r="T160" s="217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18" t="s">
        <v>143</v>
      </c>
      <c r="AT160" s="218" t="s">
        <v>138</v>
      </c>
      <c r="AU160" s="218" t="s">
        <v>91</v>
      </c>
      <c r="AY160" s="19" t="s">
        <v>136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9" t="s">
        <v>89</v>
      </c>
      <c r="BK160" s="219">
        <f>ROUND(I160*H160,2)</f>
        <v>0</v>
      </c>
      <c r="BL160" s="19" t="s">
        <v>143</v>
      </c>
      <c r="BM160" s="218" t="s">
        <v>201</v>
      </c>
    </row>
    <row r="161" spans="1:65" s="2" customFormat="1" ht="24.15" customHeight="1">
      <c r="A161" s="41"/>
      <c r="B161" s="42"/>
      <c r="C161" s="207" t="s">
        <v>202</v>
      </c>
      <c r="D161" s="207" t="s">
        <v>138</v>
      </c>
      <c r="E161" s="208" t="s">
        <v>203</v>
      </c>
      <c r="F161" s="209" t="s">
        <v>204</v>
      </c>
      <c r="G161" s="210" t="s">
        <v>200</v>
      </c>
      <c r="H161" s="211">
        <v>1</v>
      </c>
      <c r="I161" s="212"/>
      <c r="J161" s="213">
        <f>ROUND(I161*H161,2)</f>
        <v>0</v>
      </c>
      <c r="K161" s="209" t="s">
        <v>142</v>
      </c>
      <c r="L161" s="47"/>
      <c r="M161" s="214" t="s">
        <v>43</v>
      </c>
      <c r="N161" s="215" t="s">
        <v>52</v>
      </c>
      <c r="O161" s="87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18" t="s">
        <v>143</v>
      </c>
      <c r="AT161" s="218" t="s">
        <v>138</v>
      </c>
      <c r="AU161" s="218" t="s">
        <v>91</v>
      </c>
      <c r="AY161" s="19" t="s">
        <v>136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9" t="s">
        <v>89</v>
      </c>
      <c r="BK161" s="219">
        <f>ROUND(I161*H161,2)</f>
        <v>0</v>
      </c>
      <c r="BL161" s="19" t="s">
        <v>143</v>
      </c>
      <c r="BM161" s="218" t="s">
        <v>205</v>
      </c>
    </row>
    <row r="162" spans="1:65" s="2" customFormat="1" ht="14.4" customHeight="1">
      <c r="A162" s="41"/>
      <c r="B162" s="42"/>
      <c r="C162" s="207" t="s">
        <v>206</v>
      </c>
      <c r="D162" s="207" t="s">
        <v>138</v>
      </c>
      <c r="E162" s="208" t="s">
        <v>207</v>
      </c>
      <c r="F162" s="209" t="s">
        <v>208</v>
      </c>
      <c r="G162" s="210" t="s">
        <v>209</v>
      </c>
      <c r="H162" s="211">
        <v>40</v>
      </c>
      <c r="I162" s="212"/>
      <c r="J162" s="213">
        <f>ROUND(I162*H162,2)</f>
        <v>0</v>
      </c>
      <c r="K162" s="209" t="s">
        <v>142</v>
      </c>
      <c r="L162" s="47"/>
      <c r="M162" s="214" t="s">
        <v>43</v>
      </c>
      <c r="N162" s="215" t="s">
        <v>52</v>
      </c>
      <c r="O162" s="87"/>
      <c r="P162" s="216">
        <f>O162*H162</f>
        <v>0</v>
      </c>
      <c r="Q162" s="216">
        <v>0.00055</v>
      </c>
      <c r="R162" s="216">
        <f>Q162*H162</f>
        <v>0.022000000000000002</v>
      </c>
      <c r="S162" s="216">
        <v>0</v>
      </c>
      <c r="T162" s="21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18" t="s">
        <v>143</v>
      </c>
      <c r="AT162" s="218" t="s">
        <v>138</v>
      </c>
      <c r="AU162" s="218" t="s">
        <v>91</v>
      </c>
      <c r="AY162" s="19" t="s">
        <v>136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9" t="s">
        <v>89</v>
      </c>
      <c r="BK162" s="219">
        <f>ROUND(I162*H162,2)</f>
        <v>0</v>
      </c>
      <c r="BL162" s="19" t="s">
        <v>143</v>
      </c>
      <c r="BM162" s="218" t="s">
        <v>210</v>
      </c>
    </row>
    <row r="163" spans="1:65" s="2" customFormat="1" ht="14.4" customHeight="1">
      <c r="A163" s="41"/>
      <c r="B163" s="42"/>
      <c r="C163" s="207" t="s">
        <v>211</v>
      </c>
      <c r="D163" s="207" t="s">
        <v>138</v>
      </c>
      <c r="E163" s="208" t="s">
        <v>212</v>
      </c>
      <c r="F163" s="209" t="s">
        <v>213</v>
      </c>
      <c r="G163" s="210" t="s">
        <v>209</v>
      </c>
      <c r="H163" s="211">
        <v>40</v>
      </c>
      <c r="I163" s="212"/>
      <c r="J163" s="213">
        <f>ROUND(I163*H163,2)</f>
        <v>0</v>
      </c>
      <c r="K163" s="209" t="s">
        <v>142</v>
      </c>
      <c r="L163" s="47"/>
      <c r="M163" s="214" t="s">
        <v>43</v>
      </c>
      <c r="N163" s="215" t="s">
        <v>52</v>
      </c>
      <c r="O163" s="87"/>
      <c r="P163" s="216">
        <f>O163*H163</f>
        <v>0</v>
      </c>
      <c r="Q163" s="216">
        <v>0</v>
      </c>
      <c r="R163" s="216">
        <f>Q163*H163</f>
        <v>0</v>
      </c>
      <c r="S163" s="216">
        <v>0</v>
      </c>
      <c r="T163" s="217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18" t="s">
        <v>143</v>
      </c>
      <c r="AT163" s="218" t="s">
        <v>138</v>
      </c>
      <c r="AU163" s="218" t="s">
        <v>91</v>
      </c>
      <c r="AY163" s="19" t="s">
        <v>136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9" t="s">
        <v>89</v>
      </c>
      <c r="BK163" s="219">
        <f>ROUND(I163*H163,2)</f>
        <v>0</v>
      </c>
      <c r="BL163" s="19" t="s">
        <v>143</v>
      </c>
      <c r="BM163" s="218" t="s">
        <v>214</v>
      </c>
    </row>
    <row r="164" spans="1:65" s="2" customFormat="1" ht="24.15" customHeight="1">
      <c r="A164" s="41"/>
      <c r="B164" s="42"/>
      <c r="C164" s="207" t="s">
        <v>215</v>
      </c>
      <c r="D164" s="207" t="s">
        <v>138</v>
      </c>
      <c r="E164" s="208" t="s">
        <v>216</v>
      </c>
      <c r="F164" s="209" t="s">
        <v>217</v>
      </c>
      <c r="G164" s="210" t="s">
        <v>209</v>
      </c>
      <c r="H164" s="211">
        <v>30</v>
      </c>
      <c r="I164" s="212"/>
      <c r="J164" s="213">
        <f>ROUND(I164*H164,2)</f>
        <v>0</v>
      </c>
      <c r="K164" s="209" t="s">
        <v>142</v>
      </c>
      <c r="L164" s="47"/>
      <c r="M164" s="214" t="s">
        <v>43</v>
      </c>
      <c r="N164" s="215" t="s">
        <v>52</v>
      </c>
      <c r="O164" s="87"/>
      <c r="P164" s="216">
        <f>O164*H164</f>
        <v>0</v>
      </c>
      <c r="Q164" s="216">
        <v>0.00014</v>
      </c>
      <c r="R164" s="216">
        <f>Q164*H164</f>
        <v>0.0042</v>
      </c>
      <c r="S164" s="216">
        <v>0</v>
      </c>
      <c r="T164" s="21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18" t="s">
        <v>143</v>
      </c>
      <c r="AT164" s="218" t="s">
        <v>138</v>
      </c>
      <c r="AU164" s="218" t="s">
        <v>91</v>
      </c>
      <c r="AY164" s="19" t="s">
        <v>136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9" t="s">
        <v>89</v>
      </c>
      <c r="BK164" s="219">
        <f>ROUND(I164*H164,2)</f>
        <v>0</v>
      </c>
      <c r="BL164" s="19" t="s">
        <v>143</v>
      </c>
      <c r="BM164" s="218" t="s">
        <v>218</v>
      </c>
    </row>
    <row r="165" spans="1:65" s="2" customFormat="1" ht="24.15" customHeight="1">
      <c r="A165" s="41"/>
      <c r="B165" s="42"/>
      <c r="C165" s="207" t="s">
        <v>219</v>
      </c>
      <c r="D165" s="207" t="s">
        <v>138</v>
      </c>
      <c r="E165" s="208" t="s">
        <v>220</v>
      </c>
      <c r="F165" s="209" t="s">
        <v>221</v>
      </c>
      <c r="G165" s="210" t="s">
        <v>209</v>
      </c>
      <c r="H165" s="211">
        <v>30</v>
      </c>
      <c r="I165" s="212"/>
      <c r="J165" s="213">
        <f>ROUND(I165*H165,2)</f>
        <v>0</v>
      </c>
      <c r="K165" s="209" t="s">
        <v>142</v>
      </c>
      <c r="L165" s="47"/>
      <c r="M165" s="214" t="s">
        <v>43</v>
      </c>
      <c r="N165" s="215" t="s">
        <v>52</v>
      </c>
      <c r="O165" s="87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18" t="s">
        <v>143</v>
      </c>
      <c r="AT165" s="218" t="s">
        <v>138</v>
      </c>
      <c r="AU165" s="218" t="s">
        <v>91</v>
      </c>
      <c r="AY165" s="19" t="s">
        <v>136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9" t="s">
        <v>89</v>
      </c>
      <c r="BK165" s="219">
        <f>ROUND(I165*H165,2)</f>
        <v>0</v>
      </c>
      <c r="BL165" s="19" t="s">
        <v>143</v>
      </c>
      <c r="BM165" s="218" t="s">
        <v>222</v>
      </c>
    </row>
    <row r="166" spans="1:65" s="2" customFormat="1" ht="14.4" customHeight="1">
      <c r="A166" s="41"/>
      <c r="B166" s="42"/>
      <c r="C166" s="207" t="s">
        <v>223</v>
      </c>
      <c r="D166" s="207" t="s">
        <v>138</v>
      </c>
      <c r="E166" s="208" t="s">
        <v>224</v>
      </c>
      <c r="F166" s="209" t="s">
        <v>225</v>
      </c>
      <c r="G166" s="210" t="s">
        <v>209</v>
      </c>
      <c r="H166" s="211">
        <v>1.5</v>
      </c>
      <c r="I166" s="212"/>
      <c r="J166" s="213">
        <f>ROUND(I166*H166,2)</f>
        <v>0</v>
      </c>
      <c r="K166" s="209" t="s">
        <v>142</v>
      </c>
      <c r="L166" s="47"/>
      <c r="M166" s="214" t="s">
        <v>43</v>
      </c>
      <c r="N166" s="215" t="s">
        <v>52</v>
      </c>
      <c r="O166" s="87"/>
      <c r="P166" s="216">
        <f>O166*H166</f>
        <v>0</v>
      </c>
      <c r="Q166" s="216">
        <v>0.00047</v>
      </c>
      <c r="R166" s="216">
        <f>Q166*H166</f>
        <v>0.000705</v>
      </c>
      <c r="S166" s="216">
        <v>0</v>
      </c>
      <c r="T166" s="217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18" t="s">
        <v>143</v>
      </c>
      <c r="AT166" s="218" t="s">
        <v>138</v>
      </c>
      <c r="AU166" s="218" t="s">
        <v>91</v>
      </c>
      <c r="AY166" s="19" t="s">
        <v>136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9" t="s">
        <v>89</v>
      </c>
      <c r="BK166" s="219">
        <f>ROUND(I166*H166,2)</f>
        <v>0</v>
      </c>
      <c r="BL166" s="19" t="s">
        <v>143</v>
      </c>
      <c r="BM166" s="218" t="s">
        <v>226</v>
      </c>
    </row>
    <row r="167" spans="1:65" s="2" customFormat="1" ht="14.4" customHeight="1">
      <c r="A167" s="41"/>
      <c r="B167" s="42"/>
      <c r="C167" s="207" t="s">
        <v>8</v>
      </c>
      <c r="D167" s="207" t="s">
        <v>138</v>
      </c>
      <c r="E167" s="208" t="s">
        <v>227</v>
      </c>
      <c r="F167" s="209" t="s">
        <v>228</v>
      </c>
      <c r="G167" s="210" t="s">
        <v>209</v>
      </c>
      <c r="H167" s="211">
        <v>1.5</v>
      </c>
      <c r="I167" s="212"/>
      <c r="J167" s="213">
        <f>ROUND(I167*H167,2)</f>
        <v>0</v>
      </c>
      <c r="K167" s="209" t="s">
        <v>142</v>
      </c>
      <c r="L167" s="47"/>
      <c r="M167" s="214" t="s">
        <v>43</v>
      </c>
      <c r="N167" s="215" t="s">
        <v>52</v>
      </c>
      <c r="O167" s="87"/>
      <c r="P167" s="216">
        <f>O167*H167</f>
        <v>0</v>
      </c>
      <c r="Q167" s="216">
        <v>0</v>
      </c>
      <c r="R167" s="216">
        <f>Q167*H167</f>
        <v>0</v>
      </c>
      <c r="S167" s="216">
        <v>0</v>
      </c>
      <c r="T167" s="217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18" t="s">
        <v>143</v>
      </c>
      <c r="AT167" s="218" t="s">
        <v>138</v>
      </c>
      <c r="AU167" s="218" t="s">
        <v>91</v>
      </c>
      <c r="AY167" s="19" t="s">
        <v>136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9" t="s">
        <v>89</v>
      </c>
      <c r="BK167" s="219">
        <f>ROUND(I167*H167,2)</f>
        <v>0</v>
      </c>
      <c r="BL167" s="19" t="s">
        <v>143</v>
      </c>
      <c r="BM167" s="218" t="s">
        <v>229</v>
      </c>
    </row>
    <row r="168" spans="1:65" s="2" customFormat="1" ht="14.4" customHeight="1">
      <c r="A168" s="41"/>
      <c r="B168" s="42"/>
      <c r="C168" s="207" t="s">
        <v>230</v>
      </c>
      <c r="D168" s="207" t="s">
        <v>138</v>
      </c>
      <c r="E168" s="208" t="s">
        <v>231</v>
      </c>
      <c r="F168" s="209" t="s">
        <v>232</v>
      </c>
      <c r="G168" s="210" t="s">
        <v>172</v>
      </c>
      <c r="H168" s="211">
        <v>62.955</v>
      </c>
      <c r="I168" s="212"/>
      <c r="J168" s="213">
        <f>ROUND(I168*H168,2)</f>
        <v>0</v>
      </c>
      <c r="K168" s="209" t="s">
        <v>142</v>
      </c>
      <c r="L168" s="47"/>
      <c r="M168" s="214" t="s">
        <v>43</v>
      </c>
      <c r="N168" s="215" t="s">
        <v>52</v>
      </c>
      <c r="O168" s="87"/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18" t="s">
        <v>143</v>
      </c>
      <c r="AT168" s="218" t="s">
        <v>138</v>
      </c>
      <c r="AU168" s="218" t="s">
        <v>91</v>
      </c>
      <c r="AY168" s="19" t="s">
        <v>136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9" t="s">
        <v>89</v>
      </c>
      <c r="BK168" s="219">
        <f>ROUND(I168*H168,2)</f>
        <v>0</v>
      </c>
      <c r="BL168" s="19" t="s">
        <v>143</v>
      </c>
      <c r="BM168" s="218" t="s">
        <v>233</v>
      </c>
    </row>
    <row r="169" spans="1:51" s="13" customFormat="1" ht="12">
      <c r="A169" s="13"/>
      <c r="B169" s="220"/>
      <c r="C169" s="221"/>
      <c r="D169" s="222" t="s">
        <v>145</v>
      </c>
      <c r="E169" s="223" t="s">
        <v>43</v>
      </c>
      <c r="F169" s="224" t="s">
        <v>146</v>
      </c>
      <c r="G169" s="221"/>
      <c r="H169" s="223" t="s">
        <v>43</v>
      </c>
      <c r="I169" s="225"/>
      <c r="J169" s="221"/>
      <c r="K169" s="221"/>
      <c r="L169" s="226"/>
      <c r="M169" s="227"/>
      <c r="N169" s="228"/>
      <c r="O169" s="228"/>
      <c r="P169" s="228"/>
      <c r="Q169" s="228"/>
      <c r="R169" s="228"/>
      <c r="S169" s="228"/>
      <c r="T169" s="22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0" t="s">
        <v>145</v>
      </c>
      <c r="AU169" s="230" t="s">
        <v>91</v>
      </c>
      <c r="AV169" s="13" t="s">
        <v>89</v>
      </c>
      <c r="AW169" s="13" t="s">
        <v>147</v>
      </c>
      <c r="AX169" s="13" t="s">
        <v>81</v>
      </c>
      <c r="AY169" s="230" t="s">
        <v>136</v>
      </c>
    </row>
    <row r="170" spans="1:51" s="13" customFormat="1" ht="12">
      <c r="A170" s="13"/>
      <c r="B170" s="220"/>
      <c r="C170" s="221"/>
      <c r="D170" s="222" t="s">
        <v>145</v>
      </c>
      <c r="E170" s="223" t="s">
        <v>43</v>
      </c>
      <c r="F170" s="224" t="s">
        <v>148</v>
      </c>
      <c r="G170" s="221"/>
      <c r="H170" s="223" t="s">
        <v>43</v>
      </c>
      <c r="I170" s="225"/>
      <c r="J170" s="221"/>
      <c r="K170" s="221"/>
      <c r="L170" s="226"/>
      <c r="M170" s="227"/>
      <c r="N170" s="228"/>
      <c r="O170" s="228"/>
      <c r="P170" s="228"/>
      <c r="Q170" s="228"/>
      <c r="R170" s="228"/>
      <c r="S170" s="228"/>
      <c r="T170" s="22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0" t="s">
        <v>145</v>
      </c>
      <c r="AU170" s="230" t="s">
        <v>91</v>
      </c>
      <c r="AV170" s="13" t="s">
        <v>89</v>
      </c>
      <c r="AW170" s="13" t="s">
        <v>147</v>
      </c>
      <c r="AX170" s="13" t="s">
        <v>81</v>
      </c>
      <c r="AY170" s="230" t="s">
        <v>136</v>
      </c>
    </row>
    <row r="171" spans="1:51" s="13" customFormat="1" ht="12">
      <c r="A171" s="13"/>
      <c r="B171" s="220"/>
      <c r="C171" s="221"/>
      <c r="D171" s="222" t="s">
        <v>145</v>
      </c>
      <c r="E171" s="223" t="s">
        <v>43</v>
      </c>
      <c r="F171" s="224" t="s">
        <v>149</v>
      </c>
      <c r="G171" s="221"/>
      <c r="H171" s="223" t="s">
        <v>43</v>
      </c>
      <c r="I171" s="225"/>
      <c r="J171" s="221"/>
      <c r="K171" s="221"/>
      <c r="L171" s="226"/>
      <c r="M171" s="227"/>
      <c r="N171" s="228"/>
      <c r="O171" s="228"/>
      <c r="P171" s="228"/>
      <c r="Q171" s="228"/>
      <c r="R171" s="228"/>
      <c r="S171" s="228"/>
      <c r="T171" s="22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0" t="s">
        <v>145</v>
      </c>
      <c r="AU171" s="230" t="s">
        <v>91</v>
      </c>
      <c r="AV171" s="13" t="s">
        <v>89</v>
      </c>
      <c r="AW171" s="13" t="s">
        <v>147</v>
      </c>
      <c r="AX171" s="13" t="s">
        <v>81</v>
      </c>
      <c r="AY171" s="230" t="s">
        <v>136</v>
      </c>
    </row>
    <row r="172" spans="1:51" s="13" customFormat="1" ht="12">
      <c r="A172" s="13"/>
      <c r="B172" s="220"/>
      <c r="C172" s="221"/>
      <c r="D172" s="222" t="s">
        <v>145</v>
      </c>
      <c r="E172" s="223" t="s">
        <v>43</v>
      </c>
      <c r="F172" s="224" t="s">
        <v>150</v>
      </c>
      <c r="G172" s="221"/>
      <c r="H172" s="223" t="s">
        <v>43</v>
      </c>
      <c r="I172" s="225"/>
      <c r="J172" s="221"/>
      <c r="K172" s="221"/>
      <c r="L172" s="226"/>
      <c r="M172" s="227"/>
      <c r="N172" s="228"/>
      <c r="O172" s="228"/>
      <c r="P172" s="228"/>
      <c r="Q172" s="228"/>
      <c r="R172" s="228"/>
      <c r="S172" s="228"/>
      <c r="T172" s="22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0" t="s">
        <v>145</v>
      </c>
      <c r="AU172" s="230" t="s">
        <v>91</v>
      </c>
      <c r="AV172" s="13" t="s">
        <v>89</v>
      </c>
      <c r="AW172" s="13" t="s">
        <v>147</v>
      </c>
      <c r="AX172" s="13" t="s">
        <v>81</v>
      </c>
      <c r="AY172" s="230" t="s">
        <v>136</v>
      </c>
    </row>
    <row r="173" spans="1:51" s="13" customFormat="1" ht="12">
      <c r="A173" s="13"/>
      <c r="B173" s="220"/>
      <c r="C173" s="221"/>
      <c r="D173" s="222" t="s">
        <v>145</v>
      </c>
      <c r="E173" s="223" t="s">
        <v>43</v>
      </c>
      <c r="F173" s="224" t="s">
        <v>151</v>
      </c>
      <c r="G173" s="221"/>
      <c r="H173" s="223" t="s">
        <v>43</v>
      </c>
      <c r="I173" s="225"/>
      <c r="J173" s="221"/>
      <c r="K173" s="221"/>
      <c r="L173" s="226"/>
      <c r="M173" s="227"/>
      <c r="N173" s="228"/>
      <c r="O173" s="228"/>
      <c r="P173" s="228"/>
      <c r="Q173" s="228"/>
      <c r="R173" s="228"/>
      <c r="S173" s="228"/>
      <c r="T173" s="22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0" t="s">
        <v>145</v>
      </c>
      <c r="AU173" s="230" t="s">
        <v>91</v>
      </c>
      <c r="AV173" s="13" t="s">
        <v>89</v>
      </c>
      <c r="AW173" s="13" t="s">
        <v>147</v>
      </c>
      <c r="AX173" s="13" t="s">
        <v>81</v>
      </c>
      <c r="AY173" s="230" t="s">
        <v>136</v>
      </c>
    </row>
    <row r="174" spans="1:51" s="13" customFormat="1" ht="12">
      <c r="A174" s="13"/>
      <c r="B174" s="220"/>
      <c r="C174" s="221"/>
      <c r="D174" s="222" t="s">
        <v>145</v>
      </c>
      <c r="E174" s="223" t="s">
        <v>43</v>
      </c>
      <c r="F174" s="224" t="s">
        <v>152</v>
      </c>
      <c r="G174" s="221"/>
      <c r="H174" s="223" t="s">
        <v>43</v>
      </c>
      <c r="I174" s="225"/>
      <c r="J174" s="221"/>
      <c r="K174" s="221"/>
      <c r="L174" s="226"/>
      <c r="M174" s="227"/>
      <c r="N174" s="228"/>
      <c r="O174" s="228"/>
      <c r="P174" s="228"/>
      <c r="Q174" s="228"/>
      <c r="R174" s="228"/>
      <c r="S174" s="228"/>
      <c r="T174" s="22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0" t="s">
        <v>145</v>
      </c>
      <c r="AU174" s="230" t="s">
        <v>91</v>
      </c>
      <c r="AV174" s="13" t="s">
        <v>89</v>
      </c>
      <c r="AW174" s="13" t="s">
        <v>147</v>
      </c>
      <c r="AX174" s="13" t="s">
        <v>81</v>
      </c>
      <c r="AY174" s="230" t="s">
        <v>136</v>
      </c>
    </row>
    <row r="175" spans="1:51" s="14" customFormat="1" ht="12">
      <c r="A175" s="14"/>
      <c r="B175" s="231"/>
      <c r="C175" s="232"/>
      <c r="D175" s="222" t="s">
        <v>145</v>
      </c>
      <c r="E175" s="233" t="s">
        <v>43</v>
      </c>
      <c r="F175" s="234" t="s">
        <v>234</v>
      </c>
      <c r="G175" s="232"/>
      <c r="H175" s="235">
        <v>33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1" t="s">
        <v>145</v>
      </c>
      <c r="AU175" s="241" t="s">
        <v>91</v>
      </c>
      <c r="AV175" s="14" t="s">
        <v>91</v>
      </c>
      <c r="AW175" s="14" t="s">
        <v>147</v>
      </c>
      <c r="AX175" s="14" t="s">
        <v>81</v>
      </c>
      <c r="AY175" s="241" t="s">
        <v>136</v>
      </c>
    </row>
    <row r="176" spans="1:51" s="13" customFormat="1" ht="12">
      <c r="A176" s="13"/>
      <c r="B176" s="220"/>
      <c r="C176" s="221"/>
      <c r="D176" s="222" t="s">
        <v>145</v>
      </c>
      <c r="E176" s="223" t="s">
        <v>43</v>
      </c>
      <c r="F176" s="224" t="s">
        <v>235</v>
      </c>
      <c r="G176" s="221"/>
      <c r="H176" s="223" t="s">
        <v>43</v>
      </c>
      <c r="I176" s="225"/>
      <c r="J176" s="221"/>
      <c r="K176" s="221"/>
      <c r="L176" s="226"/>
      <c r="M176" s="227"/>
      <c r="N176" s="228"/>
      <c r="O176" s="228"/>
      <c r="P176" s="228"/>
      <c r="Q176" s="228"/>
      <c r="R176" s="228"/>
      <c r="S176" s="228"/>
      <c r="T176" s="22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0" t="s">
        <v>145</v>
      </c>
      <c r="AU176" s="230" t="s">
        <v>91</v>
      </c>
      <c r="AV176" s="13" t="s">
        <v>89</v>
      </c>
      <c r="AW176" s="13" t="s">
        <v>147</v>
      </c>
      <c r="AX176" s="13" t="s">
        <v>81</v>
      </c>
      <c r="AY176" s="230" t="s">
        <v>136</v>
      </c>
    </row>
    <row r="177" spans="1:51" s="13" customFormat="1" ht="12">
      <c r="A177" s="13"/>
      <c r="B177" s="220"/>
      <c r="C177" s="221"/>
      <c r="D177" s="222" t="s">
        <v>145</v>
      </c>
      <c r="E177" s="223" t="s">
        <v>43</v>
      </c>
      <c r="F177" s="224" t="s">
        <v>236</v>
      </c>
      <c r="G177" s="221"/>
      <c r="H177" s="223" t="s">
        <v>43</v>
      </c>
      <c r="I177" s="225"/>
      <c r="J177" s="221"/>
      <c r="K177" s="221"/>
      <c r="L177" s="226"/>
      <c r="M177" s="227"/>
      <c r="N177" s="228"/>
      <c r="O177" s="228"/>
      <c r="P177" s="228"/>
      <c r="Q177" s="228"/>
      <c r="R177" s="228"/>
      <c r="S177" s="228"/>
      <c r="T177" s="22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0" t="s">
        <v>145</v>
      </c>
      <c r="AU177" s="230" t="s">
        <v>91</v>
      </c>
      <c r="AV177" s="13" t="s">
        <v>89</v>
      </c>
      <c r="AW177" s="13" t="s">
        <v>147</v>
      </c>
      <c r="AX177" s="13" t="s">
        <v>81</v>
      </c>
      <c r="AY177" s="230" t="s">
        <v>136</v>
      </c>
    </row>
    <row r="178" spans="1:51" s="14" customFormat="1" ht="12">
      <c r="A178" s="14"/>
      <c r="B178" s="231"/>
      <c r="C178" s="232"/>
      <c r="D178" s="222" t="s">
        <v>145</v>
      </c>
      <c r="E178" s="233" t="s">
        <v>43</v>
      </c>
      <c r="F178" s="234" t="s">
        <v>237</v>
      </c>
      <c r="G178" s="232"/>
      <c r="H178" s="235">
        <v>10.25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1" t="s">
        <v>145</v>
      </c>
      <c r="AU178" s="241" t="s">
        <v>91</v>
      </c>
      <c r="AV178" s="14" t="s">
        <v>91</v>
      </c>
      <c r="AW178" s="14" t="s">
        <v>147</v>
      </c>
      <c r="AX178" s="14" t="s">
        <v>81</v>
      </c>
      <c r="AY178" s="241" t="s">
        <v>136</v>
      </c>
    </row>
    <row r="179" spans="1:51" s="13" customFormat="1" ht="12">
      <c r="A179" s="13"/>
      <c r="B179" s="220"/>
      <c r="C179" s="221"/>
      <c r="D179" s="222" t="s">
        <v>145</v>
      </c>
      <c r="E179" s="223" t="s">
        <v>43</v>
      </c>
      <c r="F179" s="224" t="s">
        <v>238</v>
      </c>
      <c r="G179" s="221"/>
      <c r="H179" s="223" t="s">
        <v>43</v>
      </c>
      <c r="I179" s="225"/>
      <c r="J179" s="221"/>
      <c r="K179" s="221"/>
      <c r="L179" s="226"/>
      <c r="M179" s="227"/>
      <c r="N179" s="228"/>
      <c r="O179" s="228"/>
      <c r="P179" s="228"/>
      <c r="Q179" s="228"/>
      <c r="R179" s="228"/>
      <c r="S179" s="228"/>
      <c r="T179" s="22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0" t="s">
        <v>145</v>
      </c>
      <c r="AU179" s="230" t="s">
        <v>91</v>
      </c>
      <c r="AV179" s="13" t="s">
        <v>89</v>
      </c>
      <c r="AW179" s="13" t="s">
        <v>147</v>
      </c>
      <c r="AX179" s="13" t="s">
        <v>81</v>
      </c>
      <c r="AY179" s="230" t="s">
        <v>136</v>
      </c>
    </row>
    <row r="180" spans="1:51" s="13" customFormat="1" ht="12">
      <c r="A180" s="13"/>
      <c r="B180" s="220"/>
      <c r="C180" s="221"/>
      <c r="D180" s="222" t="s">
        <v>145</v>
      </c>
      <c r="E180" s="223" t="s">
        <v>43</v>
      </c>
      <c r="F180" s="224" t="s">
        <v>239</v>
      </c>
      <c r="G180" s="221"/>
      <c r="H180" s="223" t="s">
        <v>43</v>
      </c>
      <c r="I180" s="225"/>
      <c r="J180" s="221"/>
      <c r="K180" s="221"/>
      <c r="L180" s="226"/>
      <c r="M180" s="227"/>
      <c r="N180" s="228"/>
      <c r="O180" s="228"/>
      <c r="P180" s="228"/>
      <c r="Q180" s="228"/>
      <c r="R180" s="228"/>
      <c r="S180" s="228"/>
      <c r="T180" s="22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0" t="s">
        <v>145</v>
      </c>
      <c r="AU180" s="230" t="s">
        <v>91</v>
      </c>
      <c r="AV180" s="13" t="s">
        <v>89</v>
      </c>
      <c r="AW180" s="13" t="s">
        <v>147</v>
      </c>
      <c r="AX180" s="13" t="s">
        <v>81</v>
      </c>
      <c r="AY180" s="230" t="s">
        <v>136</v>
      </c>
    </row>
    <row r="181" spans="1:51" s="14" customFormat="1" ht="12">
      <c r="A181" s="14"/>
      <c r="B181" s="231"/>
      <c r="C181" s="232"/>
      <c r="D181" s="222" t="s">
        <v>145</v>
      </c>
      <c r="E181" s="233" t="s">
        <v>43</v>
      </c>
      <c r="F181" s="234" t="s">
        <v>240</v>
      </c>
      <c r="G181" s="232"/>
      <c r="H181" s="235">
        <v>3.9000000000000004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1" t="s">
        <v>145</v>
      </c>
      <c r="AU181" s="241" t="s">
        <v>91</v>
      </c>
      <c r="AV181" s="14" t="s">
        <v>91</v>
      </c>
      <c r="AW181" s="14" t="s">
        <v>147</v>
      </c>
      <c r="AX181" s="14" t="s">
        <v>81</v>
      </c>
      <c r="AY181" s="241" t="s">
        <v>136</v>
      </c>
    </row>
    <row r="182" spans="1:51" s="14" customFormat="1" ht="12">
      <c r="A182" s="14"/>
      <c r="B182" s="231"/>
      <c r="C182" s="232"/>
      <c r="D182" s="222" t="s">
        <v>145</v>
      </c>
      <c r="E182" s="233" t="s">
        <v>43</v>
      </c>
      <c r="F182" s="234" t="s">
        <v>241</v>
      </c>
      <c r="G182" s="232"/>
      <c r="H182" s="235">
        <v>9.945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1" t="s">
        <v>145</v>
      </c>
      <c r="AU182" s="241" t="s">
        <v>91</v>
      </c>
      <c r="AV182" s="14" t="s">
        <v>91</v>
      </c>
      <c r="AW182" s="14" t="s">
        <v>147</v>
      </c>
      <c r="AX182" s="14" t="s">
        <v>81</v>
      </c>
      <c r="AY182" s="241" t="s">
        <v>136</v>
      </c>
    </row>
    <row r="183" spans="1:51" s="14" customFormat="1" ht="12">
      <c r="A183" s="14"/>
      <c r="B183" s="231"/>
      <c r="C183" s="232"/>
      <c r="D183" s="222" t="s">
        <v>145</v>
      </c>
      <c r="E183" s="233" t="s">
        <v>43</v>
      </c>
      <c r="F183" s="234" t="s">
        <v>242</v>
      </c>
      <c r="G183" s="232"/>
      <c r="H183" s="235">
        <v>4.44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1" t="s">
        <v>145</v>
      </c>
      <c r="AU183" s="241" t="s">
        <v>91</v>
      </c>
      <c r="AV183" s="14" t="s">
        <v>91</v>
      </c>
      <c r="AW183" s="14" t="s">
        <v>147</v>
      </c>
      <c r="AX183" s="14" t="s">
        <v>81</v>
      </c>
      <c r="AY183" s="241" t="s">
        <v>136</v>
      </c>
    </row>
    <row r="184" spans="1:51" s="13" customFormat="1" ht="12">
      <c r="A184" s="13"/>
      <c r="B184" s="220"/>
      <c r="C184" s="221"/>
      <c r="D184" s="222" t="s">
        <v>145</v>
      </c>
      <c r="E184" s="223" t="s">
        <v>43</v>
      </c>
      <c r="F184" s="224" t="s">
        <v>243</v>
      </c>
      <c r="G184" s="221"/>
      <c r="H184" s="223" t="s">
        <v>43</v>
      </c>
      <c r="I184" s="225"/>
      <c r="J184" s="221"/>
      <c r="K184" s="221"/>
      <c r="L184" s="226"/>
      <c r="M184" s="227"/>
      <c r="N184" s="228"/>
      <c r="O184" s="228"/>
      <c r="P184" s="228"/>
      <c r="Q184" s="228"/>
      <c r="R184" s="228"/>
      <c r="S184" s="228"/>
      <c r="T184" s="22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0" t="s">
        <v>145</v>
      </c>
      <c r="AU184" s="230" t="s">
        <v>91</v>
      </c>
      <c r="AV184" s="13" t="s">
        <v>89</v>
      </c>
      <c r="AW184" s="13" t="s">
        <v>147</v>
      </c>
      <c r="AX184" s="13" t="s">
        <v>81</v>
      </c>
      <c r="AY184" s="230" t="s">
        <v>136</v>
      </c>
    </row>
    <row r="185" spans="1:51" s="13" customFormat="1" ht="12">
      <c r="A185" s="13"/>
      <c r="B185" s="220"/>
      <c r="C185" s="221"/>
      <c r="D185" s="222" t="s">
        <v>145</v>
      </c>
      <c r="E185" s="223" t="s">
        <v>43</v>
      </c>
      <c r="F185" s="224" t="s">
        <v>244</v>
      </c>
      <c r="G185" s="221"/>
      <c r="H185" s="223" t="s">
        <v>43</v>
      </c>
      <c r="I185" s="225"/>
      <c r="J185" s="221"/>
      <c r="K185" s="221"/>
      <c r="L185" s="226"/>
      <c r="M185" s="227"/>
      <c r="N185" s="228"/>
      <c r="O185" s="228"/>
      <c r="P185" s="228"/>
      <c r="Q185" s="228"/>
      <c r="R185" s="228"/>
      <c r="S185" s="228"/>
      <c r="T185" s="22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0" t="s">
        <v>145</v>
      </c>
      <c r="AU185" s="230" t="s">
        <v>91</v>
      </c>
      <c r="AV185" s="13" t="s">
        <v>89</v>
      </c>
      <c r="AW185" s="13" t="s">
        <v>147</v>
      </c>
      <c r="AX185" s="13" t="s">
        <v>81</v>
      </c>
      <c r="AY185" s="230" t="s">
        <v>136</v>
      </c>
    </row>
    <row r="186" spans="1:51" s="14" customFormat="1" ht="12">
      <c r="A186" s="14"/>
      <c r="B186" s="231"/>
      <c r="C186" s="232"/>
      <c r="D186" s="222" t="s">
        <v>145</v>
      </c>
      <c r="E186" s="233" t="s">
        <v>43</v>
      </c>
      <c r="F186" s="234" t="s">
        <v>245</v>
      </c>
      <c r="G186" s="232"/>
      <c r="H186" s="235">
        <v>0.4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1" t="s">
        <v>145</v>
      </c>
      <c r="AU186" s="241" t="s">
        <v>91</v>
      </c>
      <c r="AV186" s="14" t="s">
        <v>91</v>
      </c>
      <c r="AW186" s="14" t="s">
        <v>147</v>
      </c>
      <c r="AX186" s="14" t="s">
        <v>81</v>
      </c>
      <c r="AY186" s="241" t="s">
        <v>136</v>
      </c>
    </row>
    <row r="187" spans="1:51" s="14" customFormat="1" ht="12">
      <c r="A187" s="14"/>
      <c r="B187" s="231"/>
      <c r="C187" s="232"/>
      <c r="D187" s="222" t="s">
        <v>145</v>
      </c>
      <c r="E187" s="233" t="s">
        <v>43</v>
      </c>
      <c r="F187" s="234" t="s">
        <v>246</v>
      </c>
      <c r="G187" s="232"/>
      <c r="H187" s="235">
        <v>1.02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1" t="s">
        <v>145</v>
      </c>
      <c r="AU187" s="241" t="s">
        <v>91</v>
      </c>
      <c r="AV187" s="14" t="s">
        <v>91</v>
      </c>
      <c r="AW187" s="14" t="s">
        <v>147</v>
      </c>
      <c r="AX187" s="14" t="s">
        <v>81</v>
      </c>
      <c r="AY187" s="241" t="s">
        <v>136</v>
      </c>
    </row>
    <row r="188" spans="1:51" s="15" customFormat="1" ht="12">
      <c r="A188" s="15"/>
      <c r="B188" s="242"/>
      <c r="C188" s="243"/>
      <c r="D188" s="222" t="s">
        <v>145</v>
      </c>
      <c r="E188" s="244" t="s">
        <v>43</v>
      </c>
      <c r="F188" s="245" t="s">
        <v>154</v>
      </c>
      <c r="G188" s="243"/>
      <c r="H188" s="246">
        <v>62.955</v>
      </c>
      <c r="I188" s="247"/>
      <c r="J188" s="243"/>
      <c r="K188" s="243"/>
      <c r="L188" s="248"/>
      <c r="M188" s="249"/>
      <c r="N188" s="250"/>
      <c r="O188" s="250"/>
      <c r="P188" s="250"/>
      <c r="Q188" s="250"/>
      <c r="R188" s="250"/>
      <c r="S188" s="250"/>
      <c r="T188" s="251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52" t="s">
        <v>145</v>
      </c>
      <c r="AU188" s="252" t="s">
        <v>91</v>
      </c>
      <c r="AV188" s="15" t="s">
        <v>143</v>
      </c>
      <c r="AW188" s="15" t="s">
        <v>147</v>
      </c>
      <c r="AX188" s="15" t="s">
        <v>89</v>
      </c>
      <c r="AY188" s="252" t="s">
        <v>136</v>
      </c>
    </row>
    <row r="189" spans="1:65" s="2" customFormat="1" ht="24.15" customHeight="1">
      <c r="A189" s="41"/>
      <c r="B189" s="42"/>
      <c r="C189" s="207" t="s">
        <v>247</v>
      </c>
      <c r="D189" s="207" t="s">
        <v>138</v>
      </c>
      <c r="E189" s="208" t="s">
        <v>248</v>
      </c>
      <c r="F189" s="209" t="s">
        <v>249</v>
      </c>
      <c r="G189" s="210" t="s">
        <v>172</v>
      </c>
      <c r="H189" s="211">
        <v>66</v>
      </c>
      <c r="I189" s="212"/>
      <c r="J189" s="213">
        <f>ROUND(I189*H189,2)</f>
        <v>0</v>
      </c>
      <c r="K189" s="209" t="s">
        <v>142</v>
      </c>
      <c r="L189" s="47"/>
      <c r="M189" s="214" t="s">
        <v>43</v>
      </c>
      <c r="N189" s="215" t="s">
        <v>52</v>
      </c>
      <c r="O189" s="87"/>
      <c r="P189" s="216">
        <f>O189*H189</f>
        <v>0</v>
      </c>
      <c r="Q189" s="216">
        <v>0</v>
      </c>
      <c r="R189" s="216">
        <f>Q189*H189</f>
        <v>0</v>
      </c>
      <c r="S189" s="216">
        <v>0</v>
      </c>
      <c r="T189" s="217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18" t="s">
        <v>143</v>
      </c>
      <c r="AT189" s="218" t="s">
        <v>138</v>
      </c>
      <c r="AU189" s="218" t="s">
        <v>91</v>
      </c>
      <c r="AY189" s="19" t="s">
        <v>136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9" t="s">
        <v>89</v>
      </c>
      <c r="BK189" s="219">
        <f>ROUND(I189*H189,2)</f>
        <v>0</v>
      </c>
      <c r="BL189" s="19" t="s">
        <v>143</v>
      </c>
      <c r="BM189" s="218" t="s">
        <v>250</v>
      </c>
    </row>
    <row r="190" spans="1:51" s="13" customFormat="1" ht="12">
      <c r="A190" s="13"/>
      <c r="B190" s="220"/>
      <c r="C190" s="221"/>
      <c r="D190" s="222" t="s">
        <v>145</v>
      </c>
      <c r="E190" s="223" t="s">
        <v>43</v>
      </c>
      <c r="F190" s="224" t="s">
        <v>146</v>
      </c>
      <c r="G190" s="221"/>
      <c r="H190" s="223" t="s">
        <v>43</v>
      </c>
      <c r="I190" s="225"/>
      <c r="J190" s="221"/>
      <c r="K190" s="221"/>
      <c r="L190" s="226"/>
      <c r="M190" s="227"/>
      <c r="N190" s="228"/>
      <c r="O190" s="228"/>
      <c r="P190" s="228"/>
      <c r="Q190" s="228"/>
      <c r="R190" s="228"/>
      <c r="S190" s="228"/>
      <c r="T190" s="22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0" t="s">
        <v>145</v>
      </c>
      <c r="AU190" s="230" t="s">
        <v>91</v>
      </c>
      <c r="AV190" s="13" t="s">
        <v>89</v>
      </c>
      <c r="AW190" s="13" t="s">
        <v>147</v>
      </c>
      <c r="AX190" s="13" t="s">
        <v>81</v>
      </c>
      <c r="AY190" s="230" t="s">
        <v>136</v>
      </c>
    </row>
    <row r="191" spans="1:51" s="13" customFormat="1" ht="12">
      <c r="A191" s="13"/>
      <c r="B191" s="220"/>
      <c r="C191" s="221"/>
      <c r="D191" s="222" t="s">
        <v>145</v>
      </c>
      <c r="E191" s="223" t="s">
        <v>43</v>
      </c>
      <c r="F191" s="224" t="s">
        <v>148</v>
      </c>
      <c r="G191" s="221"/>
      <c r="H191" s="223" t="s">
        <v>43</v>
      </c>
      <c r="I191" s="225"/>
      <c r="J191" s="221"/>
      <c r="K191" s="221"/>
      <c r="L191" s="226"/>
      <c r="M191" s="227"/>
      <c r="N191" s="228"/>
      <c r="O191" s="228"/>
      <c r="P191" s="228"/>
      <c r="Q191" s="228"/>
      <c r="R191" s="228"/>
      <c r="S191" s="228"/>
      <c r="T191" s="22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0" t="s">
        <v>145</v>
      </c>
      <c r="AU191" s="230" t="s">
        <v>91</v>
      </c>
      <c r="AV191" s="13" t="s">
        <v>89</v>
      </c>
      <c r="AW191" s="13" t="s">
        <v>147</v>
      </c>
      <c r="AX191" s="13" t="s">
        <v>81</v>
      </c>
      <c r="AY191" s="230" t="s">
        <v>136</v>
      </c>
    </row>
    <row r="192" spans="1:51" s="13" customFormat="1" ht="12">
      <c r="A192" s="13"/>
      <c r="B192" s="220"/>
      <c r="C192" s="221"/>
      <c r="D192" s="222" t="s">
        <v>145</v>
      </c>
      <c r="E192" s="223" t="s">
        <v>43</v>
      </c>
      <c r="F192" s="224" t="s">
        <v>149</v>
      </c>
      <c r="G192" s="221"/>
      <c r="H192" s="223" t="s">
        <v>43</v>
      </c>
      <c r="I192" s="225"/>
      <c r="J192" s="221"/>
      <c r="K192" s="221"/>
      <c r="L192" s="226"/>
      <c r="M192" s="227"/>
      <c r="N192" s="228"/>
      <c r="O192" s="228"/>
      <c r="P192" s="228"/>
      <c r="Q192" s="228"/>
      <c r="R192" s="228"/>
      <c r="S192" s="228"/>
      <c r="T192" s="22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0" t="s">
        <v>145</v>
      </c>
      <c r="AU192" s="230" t="s">
        <v>91</v>
      </c>
      <c r="AV192" s="13" t="s">
        <v>89</v>
      </c>
      <c r="AW192" s="13" t="s">
        <v>147</v>
      </c>
      <c r="AX192" s="13" t="s">
        <v>81</v>
      </c>
      <c r="AY192" s="230" t="s">
        <v>136</v>
      </c>
    </row>
    <row r="193" spans="1:51" s="13" customFormat="1" ht="12">
      <c r="A193" s="13"/>
      <c r="B193" s="220"/>
      <c r="C193" s="221"/>
      <c r="D193" s="222" t="s">
        <v>145</v>
      </c>
      <c r="E193" s="223" t="s">
        <v>43</v>
      </c>
      <c r="F193" s="224" t="s">
        <v>150</v>
      </c>
      <c r="G193" s="221"/>
      <c r="H193" s="223" t="s">
        <v>43</v>
      </c>
      <c r="I193" s="225"/>
      <c r="J193" s="221"/>
      <c r="K193" s="221"/>
      <c r="L193" s="226"/>
      <c r="M193" s="227"/>
      <c r="N193" s="228"/>
      <c r="O193" s="228"/>
      <c r="P193" s="228"/>
      <c r="Q193" s="228"/>
      <c r="R193" s="228"/>
      <c r="S193" s="228"/>
      <c r="T193" s="22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0" t="s">
        <v>145</v>
      </c>
      <c r="AU193" s="230" t="s">
        <v>91</v>
      </c>
      <c r="AV193" s="13" t="s">
        <v>89</v>
      </c>
      <c r="AW193" s="13" t="s">
        <v>147</v>
      </c>
      <c r="AX193" s="13" t="s">
        <v>81</v>
      </c>
      <c r="AY193" s="230" t="s">
        <v>136</v>
      </c>
    </row>
    <row r="194" spans="1:51" s="13" customFormat="1" ht="12">
      <c r="A194" s="13"/>
      <c r="B194" s="220"/>
      <c r="C194" s="221"/>
      <c r="D194" s="222" t="s">
        <v>145</v>
      </c>
      <c r="E194" s="223" t="s">
        <v>43</v>
      </c>
      <c r="F194" s="224" t="s">
        <v>151</v>
      </c>
      <c r="G194" s="221"/>
      <c r="H194" s="223" t="s">
        <v>43</v>
      </c>
      <c r="I194" s="225"/>
      <c r="J194" s="221"/>
      <c r="K194" s="221"/>
      <c r="L194" s="226"/>
      <c r="M194" s="227"/>
      <c r="N194" s="228"/>
      <c r="O194" s="228"/>
      <c r="P194" s="228"/>
      <c r="Q194" s="228"/>
      <c r="R194" s="228"/>
      <c r="S194" s="228"/>
      <c r="T194" s="22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0" t="s">
        <v>145</v>
      </c>
      <c r="AU194" s="230" t="s">
        <v>91</v>
      </c>
      <c r="AV194" s="13" t="s">
        <v>89</v>
      </c>
      <c r="AW194" s="13" t="s">
        <v>147</v>
      </c>
      <c r="AX194" s="13" t="s">
        <v>81</v>
      </c>
      <c r="AY194" s="230" t="s">
        <v>136</v>
      </c>
    </row>
    <row r="195" spans="1:51" s="13" customFormat="1" ht="12">
      <c r="A195" s="13"/>
      <c r="B195" s="220"/>
      <c r="C195" s="221"/>
      <c r="D195" s="222" t="s">
        <v>145</v>
      </c>
      <c r="E195" s="223" t="s">
        <v>43</v>
      </c>
      <c r="F195" s="224" t="s">
        <v>152</v>
      </c>
      <c r="G195" s="221"/>
      <c r="H195" s="223" t="s">
        <v>43</v>
      </c>
      <c r="I195" s="225"/>
      <c r="J195" s="221"/>
      <c r="K195" s="221"/>
      <c r="L195" s="226"/>
      <c r="M195" s="227"/>
      <c r="N195" s="228"/>
      <c r="O195" s="228"/>
      <c r="P195" s="228"/>
      <c r="Q195" s="228"/>
      <c r="R195" s="228"/>
      <c r="S195" s="228"/>
      <c r="T195" s="22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0" t="s">
        <v>145</v>
      </c>
      <c r="AU195" s="230" t="s">
        <v>91</v>
      </c>
      <c r="AV195" s="13" t="s">
        <v>89</v>
      </c>
      <c r="AW195" s="13" t="s">
        <v>147</v>
      </c>
      <c r="AX195" s="13" t="s">
        <v>81</v>
      </c>
      <c r="AY195" s="230" t="s">
        <v>136</v>
      </c>
    </row>
    <row r="196" spans="1:51" s="14" customFormat="1" ht="12">
      <c r="A196" s="14"/>
      <c r="B196" s="231"/>
      <c r="C196" s="232"/>
      <c r="D196" s="222" t="s">
        <v>145</v>
      </c>
      <c r="E196" s="233" t="s">
        <v>43</v>
      </c>
      <c r="F196" s="234" t="s">
        <v>251</v>
      </c>
      <c r="G196" s="232"/>
      <c r="H196" s="235">
        <v>66</v>
      </c>
      <c r="I196" s="236"/>
      <c r="J196" s="232"/>
      <c r="K196" s="232"/>
      <c r="L196" s="237"/>
      <c r="M196" s="238"/>
      <c r="N196" s="239"/>
      <c r="O196" s="239"/>
      <c r="P196" s="239"/>
      <c r="Q196" s="239"/>
      <c r="R196" s="239"/>
      <c r="S196" s="239"/>
      <c r="T196" s="24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1" t="s">
        <v>145</v>
      </c>
      <c r="AU196" s="241" t="s">
        <v>91</v>
      </c>
      <c r="AV196" s="14" t="s">
        <v>91</v>
      </c>
      <c r="AW196" s="14" t="s">
        <v>147</v>
      </c>
      <c r="AX196" s="14" t="s">
        <v>81</v>
      </c>
      <c r="AY196" s="241" t="s">
        <v>136</v>
      </c>
    </row>
    <row r="197" spans="1:51" s="15" customFormat="1" ht="12">
      <c r="A197" s="15"/>
      <c r="B197" s="242"/>
      <c r="C197" s="243"/>
      <c r="D197" s="222" t="s">
        <v>145</v>
      </c>
      <c r="E197" s="244" t="s">
        <v>43</v>
      </c>
      <c r="F197" s="245" t="s">
        <v>154</v>
      </c>
      <c r="G197" s="243"/>
      <c r="H197" s="246">
        <v>66</v>
      </c>
      <c r="I197" s="247"/>
      <c r="J197" s="243"/>
      <c r="K197" s="243"/>
      <c r="L197" s="248"/>
      <c r="M197" s="249"/>
      <c r="N197" s="250"/>
      <c r="O197" s="250"/>
      <c r="P197" s="250"/>
      <c r="Q197" s="250"/>
      <c r="R197" s="250"/>
      <c r="S197" s="250"/>
      <c r="T197" s="251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2" t="s">
        <v>145</v>
      </c>
      <c r="AU197" s="252" t="s">
        <v>91</v>
      </c>
      <c r="AV197" s="15" t="s">
        <v>143</v>
      </c>
      <c r="AW197" s="15" t="s">
        <v>147</v>
      </c>
      <c r="AX197" s="15" t="s">
        <v>89</v>
      </c>
      <c r="AY197" s="252" t="s">
        <v>136</v>
      </c>
    </row>
    <row r="198" spans="1:65" s="2" customFormat="1" ht="37.8" customHeight="1">
      <c r="A198" s="41"/>
      <c r="B198" s="42"/>
      <c r="C198" s="207" t="s">
        <v>252</v>
      </c>
      <c r="D198" s="207" t="s">
        <v>138</v>
      </c>
      <c r="E198" s="208" t="s">
        <v>253</v>
      </c>
      <c r="F198" s="209" t="s">
        <v>254</v>
      </c>
      <c r="G198" s="210" t="s">
        <v>172</v>
      </c>
      <c r="H198" s="211">
        <v>29.955</v>
      </c>
      <c r="I198" s="212"/>
      <c r="J198" s="213">
        <f>ROUND(I198*H198,2)</f>
        <v>0</v>
      </c>
      <c r="K198" s="209" t="s">
        <v>142</v>
      </c>
      <c r="L198" s="47"/>
      <c r="M198" s="214" t="s">
        <v>43</v>
      </c>
      <c r="N198" s="215" t="s">
        <v>52</v>
      </c>
      <c r="O198" s="87"/>
      <c r="P198" s="216">
        <f>O198*H198</f>
        <v>0</v>
      </c>
      <c r="Q198" s="216">
        <v>0</v>
      </c>
      <c r="R198" s="216">
        <f>Q198*H198</f>
        <v>0</v>
      </c>
      <c r="S198" s="216">
        <v>0</v>
      </c>
      <c r="T198" s="217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18" t="s">
        <v>143</v>
      </c>
      <c r="AT198" s="218" t="s">
        <v>138</v>
      </c>
      <c r="AU198" s="218" t="s">
        <v>91</v>
      </c>
      <c r="AY198" s="19" t="s">
        <v>136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9" t="s">
        <v>89</v>
      </c>
      <c r="BK198" s="219">
        <f>ROUND(I198*H198,2)</f>
        <v>0</v>
      </c>
      <c r="BL198" s="19" t="s">
        <v>143</v>
      </c>
      <c r="BM198" s="218" t="s">
        <v>255</v>
      </c>
    </row>
    <row r="199" spans="1:51" s="13" customFormat="1" ht="12">
      <c r="A199" s="13"/>
      <c r="B199" s="220"/>
      <c r="C199" s="221"/>
      <c r="D199" s="222" t="s">
        <v>145</v>
      </c>
      <c r="E199" s="223" t="s">
        <v>43</v>
      </c>
      <c r="F199" s="224" t="s">
        <v>235</v>
      </c>
      <c r="G199" s="221"/>
      <c r="H199" s="223" t="s">
        <v>43</v>
      </c>
      <c r="I199" s="225"/>
      <c r="J199" s="221"/>
      <c r="K199" s="221"/>
      <c r="L199" s="226"/>
      <c r="M199" s="227"/>
      <c r="N199" s="228"/>
      <c r="O199" s="228"/>
      <c r="P199" s="228"/>
      <c r="Q199" s="228"/>
      <c r="R199" s="228"/>
      <c r="S199" s="228"/>
      <c r="T199" s="22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0" t="s">
        <v>145</v>
      </c>
      <c r="AU199" s="230" t="s">
        <v>91</v>
      </c>
      <c r="AV199" s="13" t="s">
        <v>89</v>
      </c>
      <c r="AW199" s="13" t="s">
        <v>147</v>
      </c>
      <c r="AX199" s="13" t="s">
        <v>81</v>
      </c>
      <c r="AY199" s="230" t="s">
        <v>136</v>
      </c>
    </row>
    <row r="200" spans="1:51" s="13" customFormat="1" ht="12">
      <c r="A200" s="13"/>
      <c r="B200" s="220"/>
      <c r="C200" s="221"/>
      <c r="D200" s="222" t="s">
        <v>145</v>
      </c>
      <c r="E200" s="223" t="s">
        <v>43</v>
      </c>
      <c r="F200" s="224" t="s">
        <v>236</v>
      </c>
      <c r="G200" s="221"/>
      <c r="H200" s="223" t="s">
        <v>43</v>
      </c>
      <c r="I200" s="225"/>
      <c r="J200" s="221"/>
      <c r="K200" s="221"/>
      <c r="L200" s="226"/>
      <c r="M200" s="227"/>
      <c r="N200" s="228"/>
      <c r="O200" s="228"/>
      <c r="P200" s="228"/>
      <c r="Q200" s="228"/>
      <c r="R200" s="228"/>
      <c r="S200" s="228"/>
      <c r="T200" s="22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0" t="s">
        <v>145</v>
      </c>
      <c r="AU200" s="230" t="s">
        <v>91</v>
      </c>
      <c r="AV200" s="13" t="s">
        <v>89</v>
      </c>
      <c r="AW200" s="13" t="s">
        <v>147</v>
      </c>
      <c r="AX200" s="13" t="s">
        <v>81</v>
      </c>
      <c r="AY200" s="230" t="s">
        <v>136</v>
      </c>
    </row>
    <row r="201" spans="1:51" s="14" customFormat="1" ht="12">
      <c r="A201" s="14"/>
      <c r="B201" s="231"/>
      <c r="C201" s="232"/>
      <c r="D201" s="222" t="s">
        <v>145</v>
      </c>
      <c r="E201" s="233" t="s">
        <v>43</v>
      </c>
      <c r="F201" s="234" t="s">
        <v>237</v>
      </c>
      <c r="G201" s="232"/>
      <c r="H201" s="235">
        <v>10.25</v>
      </c>
      <c r="I201" s="236"/>
      <c r="J201" s="232"/>
      <c r="K201" s="232"/>
      <c r="L201" s="237"/>
      <c r="M201" s="238"/>
      <c r="N201" s="239"/>
      <c r="O201" s="239"/>
      <c r="P201" s="239"/>
      <c r="Q201" s="239"/>
      <c r="R201" s="239"/>
      <c r="S201" s="239"/>
      <c r="T201" s="240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1" t="s">
        <v>145</v>
      </c>
      <c r="AU201" s="241" t="s">
        <v>91</v>
      </c>
      <c r="AV201" s="14" t="s">
        <v>91</v>
      </c>
      <c r="AW201" s="14" t="s">
        <v>147</v>
      </c>
      <c r="AX201" s="14" t="s">
        <v>81</v>
      </c>
      <c r="AY201" s="241" t="s">
        <v>136</v>
      </c>
    </row>
    <row r="202" spans="1:51" s="13" customFormat="1" ht="12">
      <c r="A202" s="13"/>
      <c r="B202" s="220"/>
      <c r="C202" s="221"/>
      <c r="D202" s="222" t="s">
        <v>145</v>
      </c>
      <c r="E202" s="223" t="s">
        <v>43</v>
      </c>
      <c r="F202" s="224" t="s">
        <v>238</v>
      </c>
      <c r="G202" s="221"/>
      <c r="H202" s="223" t="s">
        <v>43</v>
      </c>
      <c r="I202" s="225"/>
      <c r="J202" s="221"/>
      <c r="K202" s="221"/>
      <c r="L202" s="226"/>
      <c r="M202" s="227"/>
      <c r="N202" s="228"/>
      <c r="O202" s="228"/>
      <c r="P202" s="228"/>
      <c r="Q202" s="228"/>
      <c r="R202" s="228"/>
      <c r="S202" s="228"/>
      <c r="T202" s="22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0" t="s">
        <v>145</v>
      </c>
      <c r="AU202" s="230" t="s">
        <v>91</v>
      </c>
      <c r="AV202" s="13" t="s">
        <v>89</v>
      </c>
      <c r="AW202" s="13" t="s">
        <v>147</v>
      </c>
      <c r="AX202" s="13" t="s">
        <v>81</v>
      </c>
      <c r="AY202" s="230" t="s">
        <v>136</v>
      </c>
    </row>
    <row r="203" spans="1:51" s="13" customFormat="1" ht="12">
      <c r="A203" s="13"/>
      <c r="B203" s="220"/>
      <c r="C203" s="221"/>
      <c r="D203" s="222" t="s">
        <v>145</v>
      </c>
      <c r="E203" s="223" t="s">
        <v>43</v>
      </c>
      <c r="F203" s="224" t="s">
        <v>239</v>
      </c>
      <c r="G203" s="221"/>
      <c r="H203" s="223" t="s">
        <v>43</v>
      </c>
      <c r="I203" s="225"/>
      <c r="J203" s="221"/>
      <c r="K203" s="221"/>
      <c r="L203" s="226"/>
      <c r="M203" s="227"/>
      <c r="N203" s="228"/>
      <c r="O203" s="228"/>
      <c r="P203" s="228"/>
      <c r="Q203" s="228"/>
      <c r="R203" s="228"/>
      <c r="S203" s="228"/>
      <c r="T203" s="22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0" t="s">
        <v>145</v>
      </c>
      <c r="AU203" s="230" t="s">
        <v>91</v>
      </c>
      <c r="AV203" s="13" t="s">
        <v>89</v>
      </c>
      <c r="AW203" s="13" t="s">
        <v>147</v>
      </c>
      <c r="AX203" s="13" t="s">
        <v>81</v>
      </c>
      <c r="AY203" s="230" t="s">
        <v>136</v>
      </c>
    </row>
    <row r="204" spans="1:51" s="14" customFormat="1" ht="12">
      <c r="A204" s="14"/>
      <c r="B204" s="231"/>
      <c r="C204" s="232"/>
      <c r="D204" s="222" t="s">
        <v>145</v>
      </c>
      <c r="E204" s="233" t="s">
        <v>43</v>
      </c>
      <c r="F204" s="234" t="s">
        <v>240</v>
      </c>
      <c r="G204" s="232"/>
      <c r="H204" s="235">
        <v>3.9000000000000004</v>
      </c>
      <c r="I204" s="236"/>
      <c r="J204" s="232"/>
      <c r="K204" s="232"/>
      <c r="L204" s="237"/>
      <c r="M204" s="238"/>
      <c r="N204" s="239"/>
      <c r="O204" s="239"/>
      <c r="P204" s="239"/>
      <c r="Q204" s="239"/>
      <c r="R204" s="239"/>
      <c r="S204" s="239"/>
      <c r="T204" s="24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1" t="s">
        <v>145</v>
      </c>
      <c r="AU204" s="241" t="s">
        <v>91</v>
      </c>
      <c r="AV204" s="14" t="s">
        <v>91</v>
      </c>
      <c r="AW204" s="14" t="s">
        <v>147</v>
      </c>
      <c r="AX204" s="14" t="s">
        <v>81</v>
      </c>
      <c r="AY204" s="241" t="s">
        <v>136</v>
      </c>
    </row>
    <row r="205" spans="1:51" s="14" customFormat="1" ht="12">
      <c r="A205" s="14"/>
      <c r="B205" s="231"/>
      <c r="C205" s="232"/>
      <c r="D205" s="222" t="s">
        <v>145</v>
      </c>
      <c r="E205" s="233" t="s">
        <v>43</v>
      </c>
      <c r="F205" s="234" t="s">
        <v>241</v>
      </c>
      <c r="G205" s="232"/>
      <c r="H205" s="235">
        <v>9.945</v>
      </c>
      <c r="I205" s="236"/>
      <c r="J205" s="232"/>
      <c r="K205" s="232"/>
      <c r="L205" s="237"/>
      <c r="M205" s="238"/>
      <c r="N205" s="239"/>
      <c r="O205" s="239"/>
      <c r="P205" s="239"/>
      <c r="Q205" s="239"/>
      <c r="R205" s="239"/>
      <c r="S205" s="239"/>
      <c r="T205" s="24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1" t="s">
        <v>145</v>
      </c>
      <c r="AU205" s="241" t="s">
        <v>91</v>
      </c>
      <c r="AV205" s="14" t="s">
        <v>91</v>
      </c>
      <c r="AW205" s="14" t="s">
        <v>147</v>
      </c>
      <c r="AX205" s="14" t="s">
        <v>81</v>
      </c>
      <c r="AY205" s="241" t="s">
        <v>136</v>
      </c>
    </row>
    <row r="206" spans="1:51" s="14" customFormat="1" ht="12">
      <c r="A206" s="14"/>
      <c r="B206" s="231"/>
      <c r="C206" s="232"/>
      <c r="D206" s="222" t="s">
        <v>145</v>
      </c>
      <c r="E206" s="233" t="s">
        <v>43</v>
      </c>
      <c r="F206" s="234" t="s">
        <v>242</v>
      </c>
      <c r="G206" s="232"/>
      <c r="H206" s="235">
        <v>4.44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4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1" t="s">
        <v>145</v>
      </c>
      <c r="AU206" s="241" t="s">
        <v>91</v>
      </c>
      <c r="AV206" s="14" t="s">
        <v>91</v>
      </c>
      <c r="AW206" s="14" t="s">
        <v>147</v>
      </c>
      <c r="AX206" s="14" t="s">
        <v>81</v>
      </c>
      <c r="AY206" s="241" t="s">
        <v>136</v>
      </c>
    </row>
    <row r="207" spans="1:51" s="13" customFormat="1" ht="12">
      <c r="A207" s="13"/>
      <c r="B207" s="220"/>
      <c r="C207" s="221"/>
      <c r="D207" s="222" t="s">
        <v>145</v>
      </c>
      <c r="E207" s="223" t="s">
        <v>43</v>
      </c>
      <c r="F207" s="224" t="s">
        <v>243</v>
      </c>
      <c r="G207" s="221"/>
      <c r="H207" s="223" t="s">
        <v>43</v>
      </c>
      <c r="I207" s="225"/>
      <c r="J207" s="221"/>
      <c r="K207" s="221"/>
      <c r="L207" s="226"/>
      <c r="M207" s="227"/>
      <c r="N207" s="228"/>
      <c r="O207" s="228"/>
      <c r="P207" s="228"/>
      <c r="Q207" s="228"/>
      <c r="R207" s="228"/>
      <c r="S207" s="228"/>
      <c r="T207" s="22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0" t="s">
        <v>145</v>
      </c>
      <c r="AU207" s="230" t="s">
        <v>91</v>
      </c>
      <c r="AV207" s="13" t="s">
        <v>89</v>
      </c>
      <c r="AW207" s="13" t="s">
        <v>147</v>
      </c>
      <c r="AX207" s="13" t="s">
        <v>81</v>
      </c>
      <c r="AY207" s="230" t="s">
        <v>136</v>
      </c>
    </row>
    <row r="208" spans="1:51" s="13" customFormat="1" ht="12">
      <c r="A208" s="13"/>
      <c r="B208" s="220"/>
      <c r="C208" s="221"/>
      <c r="D208" s="222" t="s">
        <v>145</v>
      </c>
      <c r="E208" s="223" t="s">
        <v>43</v>
      </c>
      <c r="F208" s="224" t="s">
        <v>244</v>
      </c>
      <c r="G208" s="221"/>
      <c r="H208" s="223" t="s">
        <v>43</v>
      </c>
      <c r="I208" s="225"/>
      <c r="J208" s="221"/>
      <c r="K208" s="221"/>
      <c r="L208" s="226"/>
      <c r="M208" s="227"/>
      <c r="N208" s="228"/>
      <c r="O208" s="228"/>
      <c r="P208" s="228"/>
      <c r="Q208" s="228"/>
      <c r="R208" s="228"/>
      <c r="S208" s="228"/>
      <c r="T208" s="22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0" t="s">
        <v>145</v>
      </c>
      <c r="AU208" s="230" t="s">
        <v>91</v>
      </c>
      <c r="AV208" s="13" t="s">
        <v>89</v>
      </c>
      <c r="AW208" s="13" t="s">
        <v>147</v>
      </c>
      <c r="AX208" s="13" t="s">
        <v>81</v>
      </c>
      <c r="AY208" s="230" t="s">
        <v>136</v>
      </c>
    </row>
    <row r="209" spans="1:51" s="14" customFormat="1" ht="12">
      <c r="A209" s="14"/>
      <c r="B209" s="231"/>
      <c r="C209" s="232"/>
      <c r="D209" s="222" t="s">
        <v>145</v>
      </c>
      <c r="E209" s="233" t="s">
        <v>43</v>
      </c>
      <c r="F209" s="234" t="s">
        <v>245</v>
      </c>
      <c r="G209" s="232"/>
      <c r="H209" s="235">
        <v>0.4</v>
      </c>
      <c r="I209" s="236"/>
      <c r="J209" s="232"/>
      <c r="K209" s="232"/>
      <c r="L209" s="237"/>
      <c r="M209" s="238"/>
      <c r="N209" s="239"/>
      <c r="O209" s="239"/>
      <c r="P209" s="239"/>
      <c r="Q209" s="239"/>
      <c r="R209" s="239"/>
      <c r="S209" s="239"/>
      <c r="T209" s="24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1" t="s">
        <v>145</v>
      </c>
      <c r="AU209" s="241" t="s">
        <v>91</v>
      </c>
      <c r="AV209" s="14" t="s">
        <v>91</v>
      </c>
      <c r="AW209" s="14" t="s">
        <v>147</v>
      </c>
      <c r="AX209" s="14" t="s">
        <v>81</v>
      </c>
      <c r="AY209" s="241" t="s">
        <v>136</v>
      </c>
    </row>
    <row r="210" spans="1:51" s="14" customFormat="1" ht="12">
      <c r="A210" s="14"/>
      <c r="B210" s="231"/>
      <c r="C210" s="232"/>
      <c r="D210" s="222" t="s">
        <v>145</v>
      </c>
      <c r="E210" s="233" t="s">
        <v>43</v>
      </c>
      <c r="F210" s="234" t="s">
        <v>246</v>
      </c>
      <c r="G210" s="232"/>
      <c r="H210" s="235">
        <v>1.02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1" t="s">
        <v>145</v>
      </c>
      <c r="AU210" s="241" t="s">
        <v>91</v>
      </c>
      <c r="AV210" s="14" t="s">
        <v>91</v>
      </c>
      <c r="AW210" s="14" t="s">
        <v>147</v>
      </c>
      <c r="AX210" s="14" t="s">
        <v>81</v>
      </c>
      <c r="AY210" s="241" t="s">
        <v>136</v>
      </c>
    </row>
    <row r="211" spans="1:51" s="15" customFormat="1" ht="12">
      <c r="A211" s="15"/>
      <c r="B211" s="242"/>
      <c r="C211" s="243"/>
      <c r="D211" s="222" t="s">
        <v>145</v>
      </c>
      <c r="E211" s="244" t="s">
        <v>43</v>
      </c>
      <c r="F211" s="245" t="s">
        <v>154</v>
      </c>
      <c r="G211" s="243"/>
      <c r="H211" s="246">
        <v>29.955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2" t="s">
        <v>145</v>
      </c>
      <c r="AU211" s="252" t="s">
        <v>91</v>
      </c>
      <c r="AV211" s="15" t="s">
        <v>143</v>
      </c>
      <c r="AW211" s="15" t="s">
        <v>147</v>
      </c>
      <c r="AX211" s="15" t="s">
        <v>89</v>
      </c>
      <c r="AY211" s="252" t="s">
        <v>136</v>
      </c>
    </row>
    <row r="212" spans="1:65" s="2" customFormat="1" ht="37.8" customHeight="1">
      <c r="A212" s="41"/>
      <c r="B212" s="42"/>
      <c r="C212" s="207" t="s">
        <v>256</v>
      </c>
      <c r="D212" s="207" t="s">
        <v>138</v>
      </c>
      <c r="E212" s="208" t="s">
        <v>257</v>
      </c>
      <c r="F212" s="209" t="s">
        <v>258</v>
      </c>
      <c r="G212" s="210" t="s">
        <v>172</v>
      </c>
      <c r="H212" s="211">
        <v>299.55</v>
      </c>
      <c r="I212" s="212"/>
      <c r="J212" s="213">
        <f>ROUND(I212*H212,2)</f>
        <v>0</v>
      </c>
      <c r="K212" s="209" t="s">
        <v>142</v>
      </c>
      <c r="L212" s="47"/>
      <c r="M212" s="214" t="s">
        <v>43</v>
      </c>
      <c r="N212" s="215" t="s">
        <v>52</v>
      </c>
      <c r="O212" s="87"/>
      <c r="P212" s="216">
        <f>O212*H212</f>
        <v>0</v>
      </c>
      <c r="Q212" s="216">
        <v>0</v>
      </c>
      <c r="R212" s="216">
        <f>Q212*H212</f>
        <v>0</v>
      </c>
      <c r="S212" s="216">
        <v>0</v>
      </c>
      <c r="T212" s="217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18" t="s">
        <v>143</v>
      </c>
      <c r="AT212" s="218" t="s">
        <v>138</v>
      </c>
      <c r="AU212" s="218" t="s">
        <v>91</v>
      </c>
      <c r="AY212" s="19" t="s">
        <v>136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9" t="s">
        <v>89</v>
      </c>
      <c r="BK212" s="219">
        <f>ROUND(I212*H212,2)</f>
        <v>0</v>
      </c>
      <c r="BL212" s="19" t="s">
        <v>143</v>
      </c>
      <c r="BM212" s="218" t="s">
        <v>259</v>
      </c>
    </row>
    <row r="213" spans="1:51" s="14" customFormat="1" ht="12">
      <c r="A213" s="14"/>
      <c r="B213" s="231"/>
      <c r="C213" s="232"/>
      <c r="D213" s="222" t="s">
        <v>145</v>
      </c>
      <c r="E213" s="232"/>
      <c r="F213" s="234" t="s">
        <v>260</v>
      </c>
      <c r="G213" s="232"/>
      <c r="H213" s="235">
        <v>299.55</v>
      </c>
      <c r="I213" s="236"/>
      <c r="J213" s="232"/>
      <c r="K213" s="232"/>
      <c r="L213" s="237"/>
      <c r="M213" s="238"/>
      <c r="N213" s="239"/>
      <c r="O213" s="239"/>
      <c r="P213" s="239"/>
      <c r="Q213" s="239"/>
      <c r="R213" s="239"/>
      <c r="S213" s="239"/>
      <c r="T213" s="240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1" t="s">
        <v>145</v>
      </c>
      <c r="AU213" s="241" t="s">
        <v>91</v>
      </c>
      <c r="AV213" s="14" t="s">
        <v>91</v>
      </c>
      <c r="AW213" s="14" t="s">
        <v>4</v>
      </c>
      <c r="AX213" s="14" t="s">
        <v>89</v>
      </c>
      <c r="AY213" s="241" t="s">
        <v>136</v>
      </c>
    </row>
    <row r="214" spans="1:65" s="2" customFormat="1" ht="24.15" customHeight="1">
      <c r="A214" s="41"/>
      <c r="B214" s="42"/>
      <c r="C214" s="207" t="s">
        <v>261</v>
      </c>
      <c r="D214" s="207" t="s">
        <v>138</v>
      </c>
      <c r="E214" s="208" t="s">
        <v>262</v>
      </c>
      <c r="F214" s="209" t="s">
        <v>263</v>
      </c>
      <c r="G214" s="210" t="s">
        <v>172</v>
      </c>
      <c r="H214" s="211">
        <v>33</v>
      </c>
      <c r="I214" s="212"/>
      <c r="J214" s="213">
        <f>ROUND(I214*H214,2)</f>
        <v>0</v>
      </c>
      <c r="K214" s="209" t="s">
        <v>142</v>
      </c>
      <c r="L214" s="47"/>
      <c r="M214" s="214" t="s">
        <v>43</v>
      </c>
      <c r="N214" s="215" t="s">
        <v>52</v>
      </c>
      <c r="O214" s="87"/>
      <c r="P214" s="216">
        <f>O214*H214</f>
        <v>0</v>
      </c>
      <c r="Q214" s="216">
        <v>0</v>
      </c>
      <c r="R214" s="216">
        <f>Q214*H214</f>
        <v>0</v>
      </c>
      <c r="S214" s="216">
        <v>0</v>
      </c>
      <c r="T214" s="217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18" t="s">
        <v>143</v>
      </c>
      <c r="AT214" s="218" t="s">
        <v>138</v>
      </c>
      <c r="AU214" s="218" t="s">
        <v>91</v>
      </c>
      <c r="AY214" s="19" t="s">
        <v>136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9" t="s">
        <v>89</v>
      </c>
      <c r="BK214" s="219">
        <f>ROUND(I214*H214,2)</f>
        <v>0</v>
      </c>
      <c r="BL214" s="19" t="s">
        <v>143</v>
      </c>
      <c r="BM214" s="218" t="s">
        <v>264</v>
      </c>
    </row>
    <row r="215" spans="1:65" s="2" customFormat="1" ht="24.15" customHeight="1">
      <c r="A215" s="41"/>
      <c r="B215" s="42"/>
      <c r="C215" s="207" t="s">
        <v>7</v>
      </c>
      <c r="D215" s="207" t="s">
        <v>138</v>
      </c>
      <c r="E215" s="208" t="s">
        <v>265</v>
      </c>
      <c r="F215" s="209" t="s">
        <v>266</v>
      </c>
      <c r="G215" s="210" t="s">
        <v>141</v>
      </c>
      <c r="H215" s="211">
        <v>312</v>
      </c>
      <c r="I215" s="212"/>
      <c r="J215" s="213">
        <f>ROUND(I215*H215,2)</f>
        <v>0</v>
      </c>
      <c r="K215" s="209" t="s">
        <v>142</v>
      </c>
      <c r="L215" s="47"/>
      <c r="M215" s="214" t="s">
        <v>43</v>
      </c>
      <c r="N215" s="215" t="s">
        <v>52</v>
      </c>
      <c r="O215" s="87"/>
      <c r="P215" s="216">
        <f>O215*H215</f>
        <v>0</v>
      </c>
      <c r="Q215" s="216">
        <v>0</v>
      </c>
      <c r="R215" s="216">
        <f>Q215*H215</f>
        <v>0</v>
      </c>
      <c r="S215" s="216">
        <v>0</v>
      </c>
      <c r="T215" s="217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18" t="s">
        <v>143</v>
      </c>
      <c r="AT215" s="218" t="s">
        <v>138</v>
      </c>
      <c r="AU215" s="218" t="s">
        <v>91</v>
      </c>
      <c r="AY215" s="19" t="s">
        <v>136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9" t="s">
        <v>89</v>
      </c>
      <c r="BK215" s="219">
        <f>ROUND(I215*H215,2)</f>
        <v>0</v>
      </c>
      <c r="BL215" s="19" t="s">
        <v>143</v>
      </c>
      <c r="BM215" s="218" t="s">
        <v>267</v>
      </c>
    </row>
    <row r="216" spans="1:51" s="13" customFormat="1" ht="12">
      <c r="A216" s="13"/>
      <c r="B216" s="220"/>
      <c r="C216" s="221"/>
      <c r="D216" s="222" t="s">
        <v>145</v>
      </c>
      <c r="E216" s="223" t="s">
        <v>43</v>
      </c>
      <c r="F216" s="224" t="s">
        <v>268</v>
      </c>
      <c r="G216" s="221"/>
      <c r="H216" s="223" t="s">
        <v>43</v>
      </c>
      <c r="I216" s="225"/>
      <c r="J216" s="221"/>
      <c r="K216" s="221"/>
      <c r="L216" s="226"/>
      <c r="M216" s="227"/>
      <c r="N216" s="228"/>
      <c r="O216" s="228"/>
      <c r="P216" s="228"/>
      <c r="Q216" s="228"/>
      <c r="R216" s="228"/>
      <c r="S216" s="228"/>
      <c r="T216" s="22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0" t="s">
        <v>145</v>
      </c>
      <c r="AU216" s="230" t="s">
        <v>91</v>
      </c>
      <c r="AV216" s="13" t="s">
        <v>89</v>
      </c>
      <c r="AW216" s="13" t="s">
        <v>147</v>
      </c>
      <c r="AX216" s="13" t="s">
        <v>81</v>
      </c>
      <c r="AY216" s="230" t="s">
        <v>136</v>
      </c>
    </row>
    <row r="217" spans="1:51" s="13" customFormat="1" ht="12">
      <c r="A217" s="13"/>
      <c r="B217" s="220"/>
      <c r="C217" s="221"/>
      <c r="D217" s="222" t="s">
        <v>145</v>
      </c>
      <c r="E217" s="223" t="s">
        <v>43</v>
      </c>
      <c r="F217" s="224" t="s">
        <v>269</v>
      </c>
      <c r="G217" s="221"/>
      <c r="H217" s="223" t="s">
        <v>43</v>
      </c>
      <c r="I217" s="225"/>
      <c r="J217" s="221"/>
      <c r="K217" s="221"/>
      <c r="L217" s="226"/>
      <c r="M217" s="227"/>
      <c r="N217" s="228"/>
      <c r="O217" s="228"/>
      <c r="P217" s="228"/>
      <c r="Q217" s="228"/>
      <c r="R217" s="228"/>
      <c r="S217" s="228"/>
      <c r="T217" s="22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0" t="s">
        <v>145</v>
      </c>
      <c r="AU217" s="230" t="s">
        <v>91</v>
      </c>
      <c r="AV217" s="13" t="s">
        <v>89</v>
      </c>
      <c r="AW217" s="13" t="s">
        <v>147</v>
      </c>
      <c r="AX217" s="13" t="s">
        <v>81</v>
      </c>
      <c r="AY217" s="230" t="s">
        <v>136</v>
      </c>
    </row>
    <row r="218" spans="1:51" s="13" customFormat="1" ht="12">
      <c r="A218" s="13"/>
      <c r="B218" s="220"/>
      <c r="C218" s="221"/>
      <c r="D218" s="222" t="s">
        <v>145</v>
      </c>
      <c r="E218" s="223" t="s">
        <v>43</v>
      </c>
      <c r="F218" s="224" t="s">
        <v>270</v>
      </c>
      <c r="G218" s="221"/>
      <c r="H218" s="223" t="s">
        <v>43</v>
      </c>
      <c r="I218" s="225"/>
      <c r="J218" s="221"/>
      <c r="K218" s="221"/>
      <c r="L218" s="226"/>
      <c r="M218" s="227"/>
      <c r="N218" s="228"/>
      <c r="O218" s="228"/>
      <c r="P218" s="228"/>
      <c r="Q218" s="228"/>
      <c r="R218" s="228"/>
      <c r="S218" s="228"/>
      <c r="T218" s="22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0" t="s">
        <v>145</v>
      </c>
      <c r="AU218" s="230" t="s">
        <v>91</v>
      </c>
      <c r="AV218" s="13" t="s">
        <v>89</v>
      </c>
      <c r="AW218" s="13" t="s">
        <v>147</v>
      </c>
      <c r="AX218" s="13" t="s">
        <v>81</v>
      </c>
      <c r="AY218" s="230" t="s">
        <v>136</v>
      </c>
    </row>
    <row r="219" spans="1:51" s="13" customFormat="1" ht="12">
      <c r="A219" s="13"/>
      <c r="B219" s="220"/>
      <c r="C219" s="221"/>
      <c r="D219" s="222" t="s">
        <v>145</v>
      </c>
      <c r="E219" s="223" t="s">
        <v>43</v>
      </c>
      <c r="F219" s="224" t="s">
        <v>271</v>
      </c>
      <c r="G219" s="221"/>
      <c r="H219" s="223" t="s">
        <v>43</v>
      </c>
      <c r="I219" s="225"/>
      <c r="J219" s="221"/>
      <c r="K219" s="221"/>
      <c r="L219" s="226"/>
      <c r="M219" s="227"/>
      <c r="N219" s="228"/>
      <c r="O219" s="228"/>
      <c r="P219" s="228"/>
      <c r="Q219" s="228"/>
      <c r="R219" s="228"/>
      <c r="S219" s="228"/>
      <c r="T219" s="22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0" t="s">
        <v>145</v>
      </c>
      <c r="AU219" s="230" t="s">
        <v>91</v>
      </c>
      <c r="AV219" s="13" t="s">
        <v>89</v>
      </c>
      <c r="AW219" s="13" t="s">
        <v>147</v>
      </c>
      <c r="AX219" s="13" t="s">
        <v>81</v>
      </c>
      <c r="AY219" s="230" t="s">
        <v>136</v>
      </c>
    </row>
    <row r="220" spans="1:51" s="14" customFormat="1" ht="12">
      <c r="A220" s="14"/>
      <c r="B220" s="231"/>
      <c r="C220" s="232"/>
      <c r="D220" s="222" t="s">
        <v>145</v>
      </c>
      <c r="E220" s="233" t="s">
        <v>43</v>
      </c>
      <c r="F220" s="234" t="s">
        <v>272</v>
      </c>
      <c r="G220" s="232"/>
      <c r="H220" s="235">
        <v>141</v>
      </c>
      <c r="I220" s="236"/>
      <c r="J220" s="232"/>
      <c r="K220" s="232"/>
      <c r="L220" s="237"/>
      <c r="M220" s="238"/>
      <c r="N220" s="239"/>
      <c r="O220" s="239"/>
      <c r="P220" s="239"/>
      <c r="Q220" s="239"/>
      <c r="R220" s="239"/>
      <c r="S220" s="239"/>
      <c r="T220" s="24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1" t="s">
        <v>145</v>
      </c>
      <c r="AU220" s="241" t="s">
        <v>91</v>
      </c>
      <c r="AV220" s="14" t="s">
        <v>91</v>
      </c>
      <c r="AW220" s="14" t="s">
        <v>147</v>
      </c>
      <c r="AX220" s="14" t="s">
        <v>81</v>
      </c>
      <c r="AY220" s="241" t="s">
        <v>136</v>
      </c>
    </row>
    <row r="221" spans="1:51" s="14" customFormat="1" ht="12">
      <c r="A221" s="14"/>
      <c r="B221" s="231"/>
      <c r="C221" s="232"/>
      <c r="D221" s="222" t="s">
        <v>145</v>
      </c>
      <c r="E221" s="233" t="s">
        <v>43</v>
      </c>
      <c r="F221" s="234" t="s">
        <v>273</v>
      </c>
      <c r="G221" s="232"/>
      <c r="H221" s="235">
        <v>116</v>
      </c>
      <c r="I221" s="236"/>
      <c r="J221" s="232"/>
      <c r="K221" s="232"/>
      <c r="L221" s="237"/>
      <c r="M221" s="238"/>
      <c r="N221" s="239"/>
      <c r="O221" s="239"/>
      <c r="P221" s="239"/>
      <c r="Q221" s="239"/>
      <c r="R221" s="239"/>
      <c r="S221" s="239"/>
      <c r="T221" s="24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1" t="s">
        <v>145</v>
      </c>
      <c r="AU221" s="241" t="s">
        <v>91</v>
      </c>
      <c r="AV221" s="14" t="s">
        <v>91</v>
      </c>
      <c r="AW221" s="14" t="s">
        <v>147</v>
      </c>
      <c r="AX221" s="14" t="s">
        <v>81</v>
      </c>
      <c r="AY221" s="241" t="s">
        <v>136</v>
      </c>
    </row>
    <row r="222" spans="1:51" s="14" customFormat="1" ht="12">
      <c r="A222" s="14"/>
      <c r="B222" s="231"/>
      <c r="C222" s="232"/>
      <c r="D222" s="222" t="s">
        <v>145</v>
      </c>
      <c r="E222" s="233" t="s">
        <v>43</v>
      </c>
      <c r="F222" s="234" t="s">
        <v>274</v>
      </c>
      <c r="G222" s="232"/>
      <c r="H222" s="235">
        <v>25</v>
      </c>
      <c r="I222" s="236"/>
      <c r="J222" s="232"/>
      <c r="K222" s="232"/>
      <c r="L222" s="237"/>
      <c r="M222" s="238"/>
      <c r="N222" s="239"/>
      <c r="O222" s="239"/>
      <c r="P222" s="239"/>
      <c r="Q222" s="239"/>
      <c r="R222" s="239"/>
      <c r="S222" s="239"/>
      <c r="T222" s="24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1" t="s">
        <v>145</v>
      </c>
      <c r="AU222" s="241" t="s">
        <v>91</v>
      </c>
      <c r="AV222" s="14" t="s">
        <v>91</v>
      </c>
      <c r="AW222" s="14" t="s">
        <v>147</v>
      </c>
      <c r="AX222" s="14" t="s">
        <v>81</v>
      </c>
      <c r="AY222" s="241" t="s">
        <v>136</v>
      </c>
    </row>
    <row r="223" spans="1:51" s="14" customFormat="1" ht="12">
      <c r="A223" s="14"/>
      <c r="B223" s="231"/>
      <c r="C223" s="232"/>
      <c r="D223" s="222" t="s">
        <v>145</v>
      </c>
      <c r="E223" s="233" t="s">
        <v>43</v>
      </c>
      <c r="F223" s="234" t="s">
        <v>153</v>
      </c>
      <c r="G223" s="232"/>
      <c r="H223" s="235">
        <v>30</v>
      </c>
      <c r="I223" s="236"/>
      <c r="J223" s="232"/>
      <c r="K223" s="232"/>
      <c r="L223" s="237"/>
      <c r="M223" s="238"/>
      <c r="N223" s="239"/>
      <c r="O223" s="239"/>
      <c r="P223" s="239"/>
      <c r="Q223" s="239"/>
      <c r="R223" s="239"/>
      <c r="S223" s="239"/>
      <c r="T223" s="24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1" t="s">
        <v>145</v>
      </c>
      <c r="AU223" s="241" t="s">
        <v>91</v>
      </c>
      <c r="AV223" s="14" t="s">
        <v>91</v>
      </c>
      <c r="AW223" s="14" t="s">
        <v>147</v>
      </c>
      <c r="AX223" s="14" t="s">
        <v>81</v>
      </c>
      <c r="AY223" s="241" t="s">
        <v>136</v>
      </c>
    </row>
    <row r="224" spans="1:51" s="15" customFormat="1" ht="12">
      <c r="A224" s="15"/>
      <c r="B224" s="242"/>
      <c r="C224" s="243"/>
      <c r="D224" s="222" t="s">
        <v>145</v>
      </c>
      <c r="E224" s="244" t="s">
        <v>43</v>
      </c>
      <c r="F224" s="245" t="s">
        <v>154</v>
      </c>
      <c r="G224" s="243"/>
      <c r="H224" s="246">
        <v>312</v>
      </c>
      <c r="I224" s="247"/>
      <c r="J224" s="243"/>
      <c r="K224" s="243"/>
      <c r="L224" s="248"/>
      <c r="M224" s="249"/>
      <c r="N224" s="250"/>
      <c r="O224" s="250"/>
      <c r="P224" s="250"/>
      <c r="Q224" s="250"/>
      <c r="R224" s="250"/>
      <c r="S224" s="250"/>
      <c r="T224" s="251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52" t="s">
        <v>145</v>
      </c>
      <c r="AU224" s="252" t="s">
        <v>91</v>
      </c>
      <c r="AV224" s="15" t="s">
        <v>143</v>
      </c>
      <c r="AW224" s="15" t="s">
        <v>147</v>
      </c>
      <c r="AX224" s="15" t="s">
        <v>89</v>
      </c>
      <c r="AY224" s="252" t="s">
        <v>136</v>
      </c>
    </row>
    <row r="225" spans="1:65" s="2" customFormat="1" ht="24.15" customHeight="1">
      <c r="A225" s="41"/>
      <c r="B225" s="42"/>
      <c r="C225" s="207" t="s">
        <v>275</v>
      </c>
      <c r="D225" s="207" t="s">
        <v>138</v>
      </c>
      <c r="E225" s="208" t="s">
        <v>276</v>
      </c>
      <c r="F225" s="209" t="s">
        <v>277</v>
      </c>
      <c r="G225" s="210" t="s">
        <v>278</v>
      </c>
      <c r="H225" s="211">
        <v>56.915</v>
      </c>
      <c r="I225" s="212"/>
      <c r="J225" s="213">
        <f>ROUND(I225*H225,2)</f>
        <v>0</v>
      </c>
      <c r="K225" s="209" t="s">
        <v>142</v>
      </c>
      <c r="L225" s="47"/>
      <c r="M225" s="214" t="s">
        <v>43</v>
      </c>
      <c r="N225" s="215" t="s">
        <v>52</v>
      </c>
      <c r="O225" s="87"/>
      <c r="P225" s="216">
        <f>O225*H225</f>
        <v>0</v>
      </c>
      <c r="Q225" s="216">
        <v>0</v>
      </c>
      <c r="R225" s="216">
        <f>Q225*H225</f>
        <v>0</v>
      </c>
      <c r="S225" s="216">
        <v>0</v>
      </c>
      <c r="T225" s="217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18" t="s">
        <v>143</v>
      </c>
      <c r="AT225" s="218" t="s">
        <v>138</v>
      </c>
      <c r="AU225" s="218" t="s">
        <v>91</v>
      </c>
      <c r="AY225" s="19" t="s">
        <v>136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9" t="s">
        <v>89</v>
      </c>
      <c r="BK225" s="219">
        <f>ROUND(I225*H225,2)</f>
        <v>0</v>
      </c>
      <c r="BL225" s="19" t="s">
        <v>143</v>
      </c>
      <c r="BM225" s="218" t="s">
        <v>279</v>
      </c>
    </row>
    <row r="226" spans="1:51" s="14" customFormat="1" ht="12">
      <c r="A226" s="14"/>
      <c r="B226" s="231"/>
      <c r="C226" s="232"/>
      <c r="D226" s="222" t="s">
        <v>145</v>
      </c>
      <c r="E226" s="232"/>
      <c r="F226" s="234" t="s">
        <v>280</v>
      </c>
      <c r="G226" s="232"/>
      <c r="H226" s="235">
        <v>56.915</v>
      </c>
      <c r="I226" s="236"/>
      <c r="J226" s="232"/>
      <c r="K226" s="232"/>
      <c r="L226" s="237"/>
      <c r="M226" s="238"/>
      <c r="N226" s="239"/>
      <c r="O226" s="239"/>
      <c r="P226" s="239"/>
      <c r="Q226" s="239"/>
      <c r="R226" s="239"/>
      <c r="S226" s="239"/>
      <c r="T226" s="24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1" t="s">
        <v>145</v>
      </c>
      <c r="AU226" s="241" t="s">
        <v>91</v>
      </c>
      <c r="AV226" s="14" t="s">
        <v>91</v>
      </c>
      <c r="AW226" s="14" t="s">
        <v>4</v>
      </c>
      <c r="AX226" s="14" t="s">
        <v>89</v>
      </c>
      <c r="AY226" s="241" t="s">
        <v>136</v>
      </c>
    </row>
    <row r="227" spans="1:65" s="2" customFormat="1" ht="24.15" customHeight="1">
      <c r="A227" s="41"/>
      <c r="B227" s="42"/>
      <c r="C227" s="207" t="s">
        <v>281</v>
      </c>
      <c r="D227" s="207" t="s">
        <v>138</v>
      </c>
      <c r="E227" s="208" t="s">
        <v>282</v>
      </c>
      <c r="F227" s="209" t="s">
        <v>283</v>
      </c>
      <c r="G227" s="210" t="s">
        <v>172</v>
      </c>
      <c r="H227" s="211">
        <v>33</v>
      </c>
      <c r="I227" s="212"/>
      <c r="J227" s="213">
        <f>ROUND(I227*H227,2)</f>
        <v>0</v>
      </c>
      <c r="K227" s="209" t="s">
        <v>142</v>
      </c>
      <c r="L227" s="47"/>
      <c r="M227" s="214" t="s">
        <v>43</v>
      </c>
      <c r="N227" s="215" t="s">
        <v>52</v>
      </c>
      <c r="O227" s="87"/>
      <c r="P227" s="216">
        <f>O227*H227</f>
        <v>0</v>
      </c>
      <c r="Q227" s="216">
        <v>0</v>
      </c>
      <c r="R227" s="216">
        <f>Q227*H227</f>
        <v>0</v>
      </c>
      <c r="S227" s="216">
        <v>0</v>
      </c>
      <c r="T227" s="217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18" t="s">
        <v>143</v>
      </c>
      <c r="AT227" s="218" t="s">
        <v>138</v>
      </c>
      <c r="AU227" s="218" t="s">
        <v>91</v>
      </c>
      <c r="AY227" s="19" t="s">
        <v>136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19" t="s">
        <v>89</v>
      </c>
      <c r="BK227" s="219">
        <f>ROUND(I227*H227,2)</f>
        <v>0</v>
      </c>
      <c r="BL227" s="19" t="s">
        <v>143</v>
      </c>
      <c r="BM227" s="218" t="s">
        <v>284</v>
      </c>
    </row>
    <row r="228" spans="1:65" s="2" customFormat="1" ht="24.15" customHeight="1">
      <c r="A228" s="41"/>
      <c r="B228" s="42"/>
      <c r="C228" s="207" t="s">
        <v>285</v>
      </c>
      <c r="D228" s="207" t="s">
        <v>138</v>
      </c>
      <c r="E228" s="208" t="s">
        <v>286</v>
      </c>
      <c r="F228" s="209" t="s">
        <v>287</v>
      </c>
      <c r="G228" s="210" t="s">
        <v>172</v>
      </c>
      <c r="H228" s="211">
        <v>33</v>
      </c>
      <c r="I228" s="212"/>
      <c r="J228" s="213">
        <f>ROUND(I228*H228,2)</f>
        <v>0</v>
      </c>
      <c r="K228" s="209" t="s">
        <v>142</v>
      </c>
      <c r="L228" s="47"/>
      <c r="M228" s="214" t="s">
        <v>43</v>
      </c>
      <c r="N228" s="215" t="s">
        <v>52</v>
      </c>
      <c r="O228" s="87"/>
      <c r="P228" s="216">
        <f>O228*H228</f>
        <v>0</v>
      </c>
      <c r="Q228" s="216">
        <v>0</v>
      </c>
      <c r="R228" s="216">
        <f>Q228*H228</f>
        <v>0</v>
      </c>
      <c r="S228" s="216">
        <v>0</v>
      </c>
      <c r="T228" s="217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18" t="s">
        <v>143</v>
      </c>
      <c r="AT228" s="218" t="s">
        <v>138</v>
      </c>
      <c r="AU228" s="218" t="s">
        <v>91</v>
      </c>
      <c r="AY228" s="19" t="s">
        <v>136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9" t="s">
        <v>89</v>
      </c>
      <c r="BK228" s="219">
        <f>ROUND(I228*H228,2)</f>
        <v>0</v>
      </c>
      <c r="BL228" s="19" t="s">
        <v>143</v>
      </c>
      <c r="BM228" s="218" t="s">
        <v>288</v>
      </c>
    </row>
    <row r="229" spans="1:51" s="13" customFormat="1" ht="12">
      <c r="A229" s="13"/>
      <c r="B229" s="220"/>
      <c r="C229" s="221"/>
      <c r="D229" s="222" t="s">
        <v>145</v>
      </c>
      <c r="E229" s="223" t="s">
        <v>43</v>
      </c>
      <c r="F229" s="224" t="s">
        <v>146</v>
      </c>
      <c r="G229" s="221"/>
      <c r="H229" s="223" t="s">
        <v>43</v>
      </c>
      <c r="I229" s="225"/>
      <c r="J229" s="221"/>
      <c r="K229" s="221"/>
      <c r="L229" s="226"/>
      <c r="M229" s="227"/>
      <c r="N229" s="228"/>
      <c r="O229" s="228"/>
      <c r="P229" s="228"/>
      <c r="Q229" s="228"/>
      <c r="R229" s="228"/>
      <c r="S229" s="228"/>
      <c r="T229" s="22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0" t="s">
        <v>145</v>
      </c>
      <c r="AU229" s="230" t="s">
        <v>91</v>
      </c>
      <c r="AV229" s="13" t="s">
        <v>89</v>
      </c>
      <c r="AW229" s="13" t="s">
        <v>147</v>
      </c>
      <c r="AX229" s="13" t="s">
        <v>81</v>
      </c>
      <c r="AY229" s="230" t="s">
        <v>136</v>
      </c>
    </row>
    <row r="230" spans="1:51" s="13" customFormat="1" ht="12">
      <c r="A230" s="13"/>
      <c r="B230" s="220"/>
      <c r="C230" s="221"/>
      <c r="D230" s="222" t="s">
        <v>145</v>
      </c>
      <c r="E230" s="223" t="s">
        <v>43</v>
      </c>
      <c r="F230" s="224" t="s">
        <v>148</v>
      </c>
      <c r="G230" s="221"/>
      <c r="H230" s="223" t="s">
        <v>43</v>
      </c>
      <c r="I230" s="225"/>
      <c r="J230" s="221"/>
      <c r="K230" s="221"/>
      <c r="L230" s="226"/>
      <c r="M230" s="227"/>
      <c r="N230" s="228"/>
      <c r="O230" s="228"/>
      <c r="P230" s="228"/>
      <c r="Q230" s="228"/>
      <c r="R230" s="228"/>
      <c r="S230" s="228"/>
      <c r="T230" s="22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0" t="s">
        <v>145</v>
      </c>
      <c r="AU230" s="230" t="s">
        <v>91</v>
      </c>
      <c r="AV230" s="13" t="s">
        <v>89</v>
      </c>
      <c r="AW230" s="13" t="s">
        <v>147</v>
      </c>
      <c r="AX230" s="13" t="s">
        <v>81</v>
      </c>
      <c r="AY230" s="230" t="s">
        <v>136</v>
      </c>
    </row>
    <row r="231" spans="1:51" s="13" customFormat="1" ht="12">
      <c r="A231" s="13"/>
      <c r="B231" s="220"/>
      <c r="C231" s="221"/>
      <c r="D231" s="222" t="s">
        <v>145</v>
      </c>
      <c r="E231" s="223" t="s">
        <v>43</v>
      </c>
      <c r="F231" s="224" t="s">
        <v>149</v>
      </c>
      <c r="G231" s="221"/>
      <c r="H231" s="223" t="s">
        <v>43</v>
      </c>
      <c r="I231" s="225"/>
      <c r="J231" s="221"/>
      <c r="K231" s="221"/>
      <c r="L231" s="226"/>
      <c r="M231" s="227"/>
      <c r="N231" s="228"/>
      <c r="O231" s="228"/>
      <c r="P231" s="228"/>
      <c r="Q231" s="228"/>
      <c r="R231" s="228"/>
      <c r="S231" s="228"/>
      <c r="T231" s="22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0" t="s">
        <v>145</v>
      </c>
      <c r="AU231" s="230" t="s">
        <v>91</v>
      </c>
      <c r="AV231" s="13" t="s">
        <v>89</v>
      </c>
      <c r="AW231" s="13" t="s">
        <v>147</v>
      </c>
      <c r="AX231" s="13" t="s">
        <v>81</v>
      </c>
      <c r="AY231" s="230" t="s">
        <v>136</v>
      </c>
    </row>
    <row r="232" spans="1:51" s="13" customFormat="1" ht="12">
      <c r="A232" s="13"/>
      <c r="B232" s="220"/>
      <c r="C232" s="221"/>
      <c r="D232" s="222" t="s">
        <v>145</v>
      </c>
      <c r="E232" s="223" t="s">
        <v>43</v>
      </c>
      <c r="F232" s="224" t="s">
        <v>150</v>
      </c>
      <c r="G232" s="221"/>
      <c r="H232" s="223" t="s">
        <v>43</v>
      </c>
      <c r="I232" s="225"/>
      <c r="J232" s="221"/>
      <c r="K232" s="221"/>
      <c r="L232" s="226"/>
      <c r="M232" s="227"/>
      <c r="N232" s="228"/>
      <c r="O232" s="228"/>
      <c r="P232" s="228"/>
      <c r="Q232" s="228"/>
      <c r="R232" s="228"/>
      <c r="S232" s="228"/>
      <c r="T232" s="22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0" t="s">
        <v>145</v>
      </c>
      <c r="AU232" s="230" t="s">
        <v>91</v>
      </c>
      <c r="AV232" s="13" t="s">
        <v>89</v>
      </c>
      <c r="AW232" s="13" t="s">
        <v>147</v>
      </c>
      <c r="AX232" s="13" t="s">
        <v>81</v>
      </c>
      <c r="AY232" s="230" t="s">
        <v>136</v>
      </c>
    </row>
    <row r="233" spans="1:51" s="13" customFormat="1" ht="12">
      <c r="A233" s="13"/>
      <c r="B233" s="220"/>
      <c r="C233" s="221"/>
      <c r="D233" s="222" t="s">
        <v>145</v>
      </c>
      <c r="E233" s="223" t="s">
        <v>43</v>
      </c>
      <c r="F233" s="224" t="s">
        <v>151</v>
      </c>
      <c r="G233" s="221"/>
      <c r="H233" s="223" t="s">
        <v>43</v>
      </c>
      <c r="I233" s="225"/>
      <c r="J233" s="221"/>
      <c r="K233" s="221"/>
      <c r="L233" s="226"/>
      <c r="M233" s="227"/>
      <c r="N233" s="228"/>
      <c r="O233" s="228"/>
      <c r="P233" s="228"/>
      <c r="Q233" s="228"/>
      <c r="R233" s="228"/>
      <c r="S233" s="228"/>
      <c r="T233" s="22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0" t="s">
        <v>145</v>
      </c>
      <c r="AU233" s="230" t="s">
        <v>91</v>
      </c>
      <c r="AV233" s="13" t="s">
        <v>89</v>
      </c>
      <c r="AW233" s="13" t="s">
        <v>147</v>
      </c>
      <c r="AX233" s="13" t="s">
        <v>81</v>
      </c>
      <c r="AY233" s="230" t="s">
        <v>136</v>
      </c>
    </row>
    <row r="234" spans="1:51" s="13" customFormat="1" ht="12">
      <c r="A234" s="13"/>
      <c r="B234" s="220"/>
      <c r="C234" s="221"/>
      <c r="D234" s="222" t="s">
        <v>145</v>
      </c>
      <c r="E234" s="223" t="s">
        <v>43</v>
      </c>
      <c r="F234" s="224" t="s">
        <v>152</v>
      </c>
      <c r="G234" s="221"/>
      <c r="H234" s="223" t="s">
        <v>43</v>
      </c>
      <c r="I234" s="225"/>
      <c r="J234" s="221"/>
      <c r="K234" s="221"/>
      <c r="L234" s="226"/>
      <c r="M234" s="227"/>
      <c r="N234" s="228"/>
      <c r="O234" s="228"/>
      <c r="P234" s="228"/>
      <c r="Q234" s="228"/>
      <c r="R234" s="228"/>
      <c r="S234" s="228"/>
      <c r="T234" s="22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0" t="s">
        <v>145</v>
      </c>
      <c r="AU234" s="230" t="s">
        <v>91</v>
      </c>
      <c r="AV234" s="13" t="s">
        <v>89</v>
      </c>
      <c r="AW234" s="13" t="s">
        <v>147</v>
      </c>
      <c r="AX234" s="13" t="s">
        <v>81</v>
      </c>
      <c r="AY234" s="230" t="s">
        <v>136</v>
      </c>
    </row>
    <row r="235" spans="1:51" s="14" customFormat="1" ht="12">
      <c r="A235" s="14"/>
      <c r="B235" s="231"/>
      <c r="C235" s="232"/>
      <c r="D235" s="222" t="s">
        <v>145</v>
      </c>
      <c r="E235" s="233" t="s">
        <v>43</v>
      </c>
      <c r="F235" s="234" t="s">
        <v>234</v>
      </c>
      <c r="G235" s="232"/>
      <c r="H235" s="235">
        <v>33</v>
      </c>
      <c r="I235" s="236"/>
      <c r="J235" s="232"/>
      <c r="K235" s="232"/>
      <c r="L235" s="237"/>
      <c r="M235" s="238"/>
      <c r="N235" s="239"/>
      <c r="O235" s="239"/>
      <c r="P235" s="239"/>
      <c r="Q235" s="239"/>
      <c r="R235" s="239"/>
      <c r="S235" s="239"/>
      <c r="T235" s="240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1" t="s">
        <v>145</v>
      </c>
      <c r="AU235" s="241" t="s">
        <v>91</v>
      </c>
      <c r="AV235" s="14" t="s">
        <v>91</v>
      </c>
      <c r="AW235" s="14" t="s">
        <v>147</v>
      </c>
      <c r="AX235" s="14" t="s">
        <v>89</v>
      </c>
      <c r="AY235" s="241" t="s">
        <v>136</v>
      </c>
    </row>
    <row r="236" spans="1:63" s="12" customFormat="1" ht="22.8" customHeight="1">
      <c r="A236" s="12"/>
      <c r="B236" s="191"/>
      <c r="C236" s="192"/>
      <c r="D236" s="193" t="s">
        <v>80</v>
      </c>
      <c r="E236" s="205" t="s">
        <v>91</v>
      </c>
      <c r="F236" s="205" t="s">
        <v>289</v>
      </c>
      <c r="G236" s="192"/>
      <c r="H236" s="192"/>
      <c r="I236" s="195"/>
      <c r="J236" s="206">
        <f>BK236</f>
        <v>0</v>
      </c>
      <c r="K236" s="192"/>
      <c r="L236" s="197"/>
      <c r="M236" s="198"/>
      <c r="N236" s="199"/>
      <c r="O236" s="199"/>
      <c r="P236" s="200">
        <f>SUM(P237:P293)</f>
        <v>0</v>
      </c>
      <c r="Q236" s="199"/>
      <c r="R236" s="200">
        <f>SUM(R237:R293)</f>
        <v>20.507924440000004</v>
      </c>
      <c r="S236" s="199"/>
      <c r="T236" s="201">
        <f>SUM(T237:T293)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2" t="s">
        <v>89</v>
      </c>
      <c r="AT236" s="203" t="s">
        <v>80</v>
      </c>
      <c r="AU236" s="203" t="s">
        <v>89</v>
      </c>
      <c r="AY236" s="202" t="s">
        <v>136</v>
      </c>
      <c r="BK236" s="204">
        <f>SUM(BK237:BK293)</f>
        <v>0</v>
      </c>
    </row>
    <row r="237" spans="1:65" s="2" customFormat="1" ht="24.15" customHeight="1">
      <c r="A237" s="41"/>
      <c r="B237" s="42"/>
      <c r="C237" s="207" t="s">
        <v>274</v>
      </c>
      <c r="D237" s="207" t="s">
        <v>138</v>
      </c>
      <c r="E237" s="208" t="s">
        <v>290</v>
      </c>
      <c r="F237" s="209" t="s">
        <v>291</v>
      </c>
      <c r="G237" s="210" t="s">
        <v>141</v>
      </c>
      <c r="H237" s="211">
        <v>49.435</v>
      </c>
      <c r="I237" s="212"/>
      <c r="J237" s="213">
        <f>ROUND(I237*H237,2)</f>
        <v>0</v>
      </c>
      <c r="K237" s="209" t="s">
        <v>142</v>
      </c>
      <c r="L237" s="47"/>
      <c r="M237" s="214" t="s">
        <v>43</v>
      </c>
      <c r="N237" s="215" t="s">
        <v>52</v>
      </c>
      <c r="O237" s="87"/>
      <c r="P237" s="216">
        <f>O237*H237</f>
        <v>0</v>
      </c>
      <c r="Q237" s="216">
        <v>0.0001</v>
      </c>
      <c r="R237" s="216">
        <f>Q237*H237</f>
        <v>0.004943500000000001</v>
      </c>
      <c r="S237" s="216">
        <v>0</v>
      </c>
      <c r="T237" s="217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18" t="s">
        <v>143</v>
      </c>
      <c r="AT237" s="218" t="s">
        <v>138</v>
      </c>
      <c r="AU237" s="218" t="s">
        <v>91</v>
      </c>
      <c r="AY237" s="19" t="s">
        <v>136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19" t="s">
        <v>89</v>
      </c>
      <c r="BK237" s="219">
        <f>ROUND(I237*H237,2)</f>
        <v>0</v>
      </c>
      <c r="BL237" s="19" t="s">
        <v>143</v>
      </c>
      <c r="BM237" s="218" t="s">
        <v>292</v>
      </c>
    </row>
    <row r="238" spans="1:51" s="13" customFormat="1" ht="12">
      <c r="A238" s="13"/>
      <c r="B238" s="220"/>
      <c r="C238" s="221"/>
      <c r="D238" s="222" t="s">
        <v>145</v>
      </c>
      <c r="E238" s="223" t="s">
        <v>43</v>
      </c>
      <c r="F238" s="224" t="s">
        <v>293</v>
      </c>
      <c r="G238" s="221"/>
      <c r="H238" s="223" t="s">
        <v>43</v>
      </c>
      <c r="I238" s="225"/>
      <c r="J238" s="221"/>
      <c r="K238" s="221"/>
      <c r="L238" s="226"/>
      <c r="M238" s="227"/>
      <c r="N238" s="228"/>
      <c r="O238" s="228"/>
      <c r="P238" s="228"/>
      <c r="Q238" s="228"/>
      <c r="R238" s="228"/>
      <c r="S238" s="228"/>
      <c r="T238" s="22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0" t="s">
        <v>145</v>
      </c>
      <c r="AU238" s="230" t="s">
        <v>91</v>
      </c>
      <c r="AV238" s="13" t="s">
        <v>89</v>
      </c>
      <c r="AW238" s="13" t="s">
        <v>147</v>
      </c>
      <c r="AX238" s="13" t="s">
        <v>81</v>
      </c>
      <c r="AY238" s="230" t="s">
        <v>136</v>
      </c>
    </row>
    <row r="239" spans="1:51" s="13" customFormat="1" ht="12">
      <c r="A239" s="13"/>
      <c r="B239" s="220"/>
      <c r="C239" s="221"/>
      <c r="D239" s="222" t="s">
        <v>145</v>
      </c>
      <c r="E239" s="223" t="s">
        <v>43</v>
      </c>
      <c r="F239" s="224" t="s">
        <v>294</v>
      </c>
      <c r="G239" s="221"/>
      <c r="H239" s="223" t="s">
        <v>43</v>
      </c>
      <c r="I239" s="225"/>
      <c r="J239" s="221"/>
      <c r="K239" s="221"/>
      <c r="L239" s="226"/>
      <c r="M239" s="227"/>
      <c r="N239" s="228"/>
      <c r="O239" s="228"/>
      <c r="P239" s="228"/>
      <c r="Q239" s="228"/>
      <c r="R239" s="228"/>
      <c r="S239" s="228"/>
      <c r="T239" s="22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0" t="s">
        <v>145</v>
      </c>
      <c r="AU239" s="230" t="s">
        <v>91</v>
      </c>
      <c r="AV239" s="13" t="s">
        <v>89</v>
      </c>
      <c r="AW239" s="13" t="s">
        <v>147</v>
      </c>
      <c r="AX239" s="13" t="s">
        <v>81</v>
      </c>
      <c r="AY239" s="230" t="s">
        <v>136</v>
      </c>
    </row>
    <row r="240" spans="1:51" s="13" customFormat="1" ht="12">
      <c r="A240" s="13"/>
      <c r="B240" s="220"/>
      <c r="C240" s="221"/>
      <c r="D240" s="222" t="s">
        <v>145</v>
      </c>
      <c r="E240" s="223" t="s">
        <v>43</v>
      </c>
      <c r="F240" s="224" t="s">
        <v>295</v>
      </c>
      <c r="G240" s="221"/>
      <c r="H240" s="223" t="s">
        <v>43</v>
      </c>
      <c r="I240" s="225"/>
      <c r="J240" s="221"/>
      <c r="K240" s="221"/>
      <c r="L240" s="226"/>
      <c r="M240" s="227"/>
      <c r="N240" s="228"/>
      <c r="O240" s="228"/>
      <c r="P240" s="228"/>
      <c r="Q240" s="228"/>
      <c r="R240" s="228"/>
      <c r="S240" s="228"/>
      <c r="T240" s="22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0" t="s">
        <v>145</v>
      </c>
      <c r="AU240" s="230" t="s">
        <v>91</v>
      </c>
      <c r="AV240" s="13" t="s">
        <v>89</v>
      </c>
      <c r="AW240" s="13" t="s">
        <v>147</v>
      </c>
      <c r="AX240" s="13" t="s">
        <v>81</v>
      </c>
      <c r="AY240" s="230" t="s">
        <v>136</v>
      </c>
    </row>
    <row r="241" spans="1:51" s="13" customFormat="1" ht="12">
      <c r="A241" s="13"/>
      <c r="B241" s="220"/>
      <c r="C241" s="221"/>
      <c r="D241" s="222" t="s">
        <v>145</v>
      </c>
      <c r="E241" s="223" t="s">
        <v>43</v>
      </c>
      <c r="F241" s="224" t="s">
        <v>296</v>
      </c>
      <c r="G241" s="221"/>
      <c r="H241" s="223" t="s">
        <v>43</v>
      </c>
      <c r="I241" s="225"/>
      <c r="J241" s="221"/>
      <c r="K241" s="221"/>
      <c r="L241" s="226"/>
      <c r="M241" s="227"/>
      <c r="N241" s="228"/>
      <c r="O241" s="228"/>
      <c r="P241" s="228"/>
      <c r="Q241" s="228"/>
      <c r="R241" s="228"/>
      <c r="S241" s="228"/>
      <c r="T241" s="22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0" t="s">
        <v>145</v>
      </c>
      <c r="AU241" s="230" t="s">
        <v>91</v>
      </c>
      <c r="AV241" s="13" t="s">
        <v>89</v>
      </c>
      <c r="AW241" s="13" t="s">
        <v>147</v>
      </c>
      <c r="AX241" s="13" t="s">
        <v>81</v>
      </c>
      <c r="AY241" s="230" t="s">
        <v>136</v>
      </c>
    </row>
    <row r="242" spans="1:51" s="13" customFormat="1" ht="12">
      <c r="A242" s="13"/>
      <c r="B242" s="220"/>
      <c r="C242" s="221"/>
      <c r="D242" s="222" t="s">
        <v>145</v>
      </c>
      <c r="E242" s="223" t="s">
        <v>43</v>
      </c>
      <c r="F242" s="224" t="s">
        <v>297</v>
      </c>
      <c r="G242" s="221"/>
      <c r="H242" s="223" t="s">
        <v>43</v>
      </c>
      <c r="I242" s="225"/>
      <c r="J242" s="221"/>
      <c r="K242" s="221"/>
      <c r="L242" s="226"/>
      <c r="M242" s="227"/>
      <c r="N242" s="228"/>
      <c r="O242" s="228"/>
      <c r="P242" s="228"/>
      <c r="Q242" s="228"/>
      <c r="R242" s="228"/>
      <c r="S242" s="228"/>
      <c r="T242" s="22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0" t="s">
        <v>145</v>
      </c>
      <c r="AU242" s="230" t="s">
        <v>91</v>
      </c>
      <c r="AV242" s="13" t="s">
        <v>89</v>
      </c>
      <c r="AW242" s="13" t="s">
        <v>147</v>
      </c>
      <c r="AX242" s="13" t="s">
        <v>81</v>
      </c>
      <c r="AY242" s="230" t="s">
        <v>136</v>
      </c>
    </row>
    <row r="243" spans="1:51" s="13" customFormat="1" ht="12">
      <c r="A243" s="13"/>
      <c r="B243" s="220"/>
      <c r="C243" s="221"/>
      <c r="D243" s="222" t="s">
        <v>145</v>
      </c>
      <c r="E243" s="223" t="s">
        <v>43</v>
      </c>
      <c r="F243" s="224" t="s">
        <v>298</v>
      </c>
      <c r="G243" s="221"/>
      <c r="H243" s="223" t="s">
        <v>43</v>
      </c>
      <c r="I243" s="225"/>
      <c r="J243" s="221"/>
      <c r="K243" s="221"/>
      <c r="L243" s="226"/>
      <c r="M243" s="227"/>
      <c r="N243" s="228"/>
      <c r="O243" s="228"/>
      <c r="P243" s="228"/>
      <c r="Q243" s="228"/>
      <c r="R243" s="228"/>
      <c r="S243" s="228"/>
      <c r="T243" s="22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0" t="s">
        <v>145</v>
      </c>
      <c r="AU243" s="230" t="s">
        <v>91</v>
      </c>
      <c r="AV243" s="13" t="s">
        <v>89</v>
      </c>
      <c r="AW243" s="13" t="s">
        <v>147</v>
      </c>
      <c r="AX243" s="13" t="s">
        <v>81</v>
      </c>
      <c r="AY243" s="230" t="s">
        <v>136</v>
      </c>
    </row>
    <row r="244" spans="1:51" s="13" customFormat="1" ht="12">
      <c r="A244" s="13"/>
      <c r="B244" s="220"/>
      <c r="C244" s="221"/>
      <c r="D244" s="222" t="s">
        <v>145</v>
      </c>
      <c r="E244" s="223" t="s">
        <v>43</v>
      </c>
      <c r="F244" s="224" t="s">
        <v>299</v>
      </c>
      <c r="G244" s="221"/>
      <c r="H244" s="223" t="s">
        <v>43</v>
      </c>
      <c r="I244" s="225"/>
      <c r="J244" s="221"/>
      <c r="K244" s="221"/>
      <c r="L244" s="226"/>
      <c r="M244" s="227"/>
      <c r="N244" s="228"/>
      <c r="O244" s="228"/>
      <c r="P244" s="228"/>
      <c r="Q244" s="228"/>
      <c r="R244" s="228"/>
      <c r="S244" s="228"/>
      <c r="T244" s="22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0" t="s">
        <v>145</v>
      </c>
      <c r="AU244" s="230" t="s">
        <v>91</v>
      </c>
      <c r="AV244" s="13" t="s">
        <v>89</v>
      </c>
      <c r="AW244" s="13" t="s">
        <v>147</v>
      </c>
      <c r="AX244" s="13" t="s">
        <v>81</v>
      </c>
      <c r="AY244" s="230" t="s">
        <v>136</v>
      </c>
    </row>
    <row r="245" spans="1:51" s="13" customFormat="1" ht="12">
      <c r="A245" s="13"/>
      <c r="B245" s="220"/>
      <c r="C245" s="221"/>
      <c r="D245" s="222" t="s">
        <v>145</v>
      </c>
      <c r="E245" s="223" t="s">
        <v>43</v>
      </c>
      <c r="F245" s="224" t="s">
        <v>300</v>
      </c>
      <c r="G245" s="221"/>
      <c r="H245" s="223" t="s">
        <v>43</v>
      </c>
      <c r="I245" s="225"/>
      <c r="J245" s="221"/>
      <c r="K245" s="221"/>
      <c r="L245" s="226"/>
      <c r="M245" s="227"/>
      <c r="N245" s="228"/>
      <c r="O245" s="228"/>
      <c r="P245" s="228"/>
      <c r="Q245" s="228"/>
      <c r="R245" s="228"/>
      <c r="S245" s="228"/>
      <c r="T245" s="22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0" t="s">
        <v>145</v>
      </c>
      <c r="AU245" s="230" t="s">
        <v>91</v>
      </c>
      <c r="AV245" s="13" t="s">
        <v>89</v>
      </c>
      <c r="AW245" s="13" t="s">
        <v>147</v>
      </c>
      <c r="AX245" s="13" t="s">
        <v>81</v>
      </c>
      <c r="AY245" s="230" t="s">
        <v>136</v>
      </c>
    </row>
    <row r="246" spans="1:51" s="13" customFormat="1" ht="12">
      <c r="A246" s="13"/>
      <c r="B246" s="220"/>
      <c r="C246" s="221"/>
      <c r="D246" s="222" t="s">
        <v>145</v>
      </c>
      <c r="E246" s="223" t="s">
        <v>43</v>
      </c>
      <c r="F246" s="224" t="s">
        <v>238</v>
      </c>
      <c r="G246" s="221"/>
      <c r="H246" s="223" t="s">
        <v>43</v>
      </c>
      <c r="I246" s="225"/>
      <c r="J246" s="221"/>
      <c r="K246" s="221"/>
      <c r="L246" s="226"/>
      <c r="M246" s="227"/>
      <c r="N246" s="228"/>
      <c r="O246" s="228"/>
      <c r="P246" s="228"/>
      <c r="Q246" s="228"/>
      <c r="R246" s="228"/>
      <c r="S246" s="228"/>
      <c r="T246" s="22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0" t="s">
        <v>145</v>
      </c>
      <c r="AU246" s="230" t="s">
        <v>91</v>
      </c>
      <c r="AV246" s="13" t="s">
        <v>89</v>
      </c>
      <c r="AW246" s="13" t="s">
        <v>147</v>
      </c>
      <c r="AX246" s="13" t="s">
        <v>81</v>
      </c>
      <c r="AY246" s="230" t="s">
        <v>136</v>
      </c>
    </row>
    <row r="247" spans="1:51" s="13" customFormat="1" ht="12">
      <c r="A247" s="13"/>
      <c r="B247" s="220"/>
      <c r="C247" s="221"/>
      <c r="D247" s="222" t="s">
        <v>145</v>
      </c>
      <c r="E247" s="223" t="s">
        <v>43</v>
      </c>
      <c r="F247" s="224" t="s">
        <v>239</v>
      </c>
      <c r="G247" s="221"/>
      <c r="H247" s="223" t="s">
        <v>43</v>
      </c>
      <c r="I247" s="225"/>
      <c r="J247" s="221"/>
      <c r="K247" s="221"/>
      <c r="L247" s="226"/>
      <c r="M247" s="227"/>
      <c r="N247" s="228"/>
      <c r="O247" s="228"/>
      <c r="P247" s="228"/>
      <c r="Q247" s="228"/>
      <c r="R247" s="228"/>
      <c r="S247" s="228"/>
      <c r="T247" s="22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0" t="s">
        <v>145</v>
      </c>
      <c r="AU247" s="230" t="s">
        <v>91</v>
      </c>
      <c r="AV247" s="13" t="s">
        <v>89</v>
      </c>
      <c r="AW247" s="13" t="s">
        <v>147</v>
      </c>
      <c r="AX247" s="13" t="s">
        <v>81</v>
      </c>
      <c r="AY247" s="230" t="s">
        <v>136</v>
      </c>
    </row>
    <row r="248" spans="1:51" s="14" customFormat="1" ht="12">
      <c r="A248" s="14"/>
      <c r="B248" s="231"/>
      <c r="C248" s="232"/>
      <c r="D248" s="222" t="s">
        <v>145</v>
      </c>
      <c r="E248" s="233" t="s">
        <v>43</v>
      </c>
      <c r="F248" s="234" t="s">
        <v>301</v>
      </c>
      <c r="G248" s="232"/>
      <c r="H248" s="235">
        <v>25</v>
      </c>
      <c r="I248" s="236"/>
      <c r="J248" s="232"/>
      <c r="K248" s="232"/>
      <c r="L248" s="237"/>
      <c r="M248" s="238"/>
      <c r="N248" s="239"/>
      <c r="O248" s="239"/>
      <c r="P248" s="239"/>
      <c r="Q248" s="239"/>
      <c r="R248" s="239"/>
      <c r="S248" s="239"/>
      <c r="T248" s="240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1" t="s">
        <v>145</v>
      </c>
      <c r="AU248" s="241" t="s">
        <v>91</v>
      </c>
      <c r="AV248" s="14" t="s">
        <v>91</v>
      </c>
      <c r="AW248" s="14" t="s">
        <v>147</v>
      </c>
      <c r="AX248" s="14" t="s">
        <v>81</v>
      </c>
      <c r="AY248" s="241" t="s">
        <v>136</v>
      </c>
    </row>
    <row r="249" spans="1:51" s="14" customFormat="1" ht="12">
      <c r="A249" s="14"/>
      <c r="B249" s="231"/>
      <c r="C249" s="232"/>
      <c r="D249" s="222" t="s">
        <v>145</v>
      </c>
      <c r="E249" s="233" t="s">
        <v>43</v>
      </c>
      <c r="F249" s="234" t="s">
        <v>302</v>
      </c>
      <c r="G249" s="232"/>
      <c r="H249" s="235">
        <v>9.05</v>
      </c>
      <c r="I249" s="236"/>
      <c r="J249" s="232"/>
      <c r="K249" s="232"/>
      <c r="L249" s="237"/>
      <c r="M249" s="238"/>
      <c r="N249" s="239"/>
      <c r="O249" s="239"/>
      <c r="P249" s="239"/>
      <c r="Q249" s="239"/>
      <c r="R249" s="239"/>
      <c r="S249" s="239"/>
      <c r="T249" s="240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1" t="s">
        <v>145</v>
      </c>
      <c r="AU249" s="241" t="s">
        <v>91</v>
      </c>
      <c r="AV249" s="14" t="s">
        <v>91</v>
      </c>
      <c r="AW249" s="14" t="s">
        <v>147</v>
      </c>
      <c r="AX249" s="14" t="s">
        <v>81</v>
      </c>
      <c r="AY249" s="241" t="s">
        <v>136</v>
      </c>
    </row>
    <row r="250" spans="1:51" s="14" customFormat="1" ht="12">
      <c r="A250" s="14"/>
      <c r="B250" s="231"/>
      <c r="C250" s="232"/>
      <c r="D250" s="222" t="s">
        <v>145</v>
      </c>
      <c r="E250" s="233" t="s">
        <v>43</v>
      </c>
      <c r="F250" s="234" t="s">
        <v>303</v>
      </c>
      <c r="G250" s="232"/>
      <c r="H250" s="235">
        <v>15.385000000000002</v>
      </c>
      <c r="I250" s="236"/>
      <c r="J250" s="232"/>
      <c r="K250" s="232"/>
      <c r="L250" s="237"/>
      <c r="M250" s="238"/>
      <c r="N250" s="239"/>
      <c r="O250" s="239"/>
      <c r="P250" s="239"/>
      <c r="Q250" s="239"/>
      <c r="R250" s="239"/>
      <c r="S250" s="239"/>
      <c r="T250" s="240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1" t="s">
        <v>145</v>
      </c>
      <c r="AU250" s="241" t="s">
        <v>91</v>
      </c>
      <c r="AV250" s="14" t="s">
        <v>91</v>
      </c>
      <c r="AW250" s="14" t="s">
        <v>147</v>
      </c>
      <c r="AX250" s="14" t="s">
        <v>81</v>
      </c>
      <c r="AY250" s="241" t="s">
        <v>136</v>
      </c>
    </row>
    <row r="251" spans="1:51" s="15" customFormat="1" ht="12">
      <c r="A251" s="15"/>
      <c r="B251" s="242"/>
      <c r="C251" s="243"/>
      <c r="D251" s="222" t="s">
        <v>145</v>
      </c>
      <c r="E251" s="244" t="s">
        <v>43</v>
      </c>
      <c r="F251" s="245" t="s">
        <v>154</v>
      </c>
      <c r="G251" s="243"/>
      <c r="H251" s="246">
        <v>49.435</v>
      </c>
      <c r="I251" s="247"/>
      <c r="J251" s="243"/>
      <c r="K251" s="243"/>
      <c r="L251" s="248"/>
      <c r="M251" s="249"/>
      <c r="N251" s="250"/>
      <c r="O251" s="250"/>
      <c r="P251" s="250"/>
      <c r="Q251" s="250"/>
      <c r="R251" s="250"/>
      <c r="S251" s="250"/>
      <c r="T251" s="251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52" t="s">
        <v>145</v>
      </c>
      <c r="AU251" s="252" t="s">
        <v>91</v>
      </c>
      <c r="AV251" s="15" t="s">
        <v>143</v>
      </c>
      <c r="AW251" s="15" t="s">
        <v>147</v>
      </c>
      <c r="AX251" s="15" t="s">
        <v>89</v>
      </c>
      <c r="AY251" s="252" t="s">
        <v>136</v>
      </c>
    </row>
    <row r="252" spans="1:65" s="2" customFormat="1" ht="14.4" customHeight="1">
      <c r="A252" s="41"/>
      <c r="B252" s="42"/>
      <c r="C252" s="253" t="s">
        <v>304</v>
      </c>
      <c r="D252" s="253" t="s">
        <v>305</v>
      </c>
      <c r="E252" s="254" t="s">
        <v>306</v>
      </c>
      <c r="F252" s="255" t="s">
        <v>307</v>
      </c>
      <c r="G252" s="256" t="s">
        <v>141</v>
      </c>
      <c r="H252" s="257">
        <v>59.225</v>
      </c>
      <c r="I252" s="258"/>
      <c r="J252" s="259">
        <f>ROUND(I252*H252,2)</f>
        <v>0</v>
      </c>
      <c r="K252" s="255" t="s">
        <v>142</v>
      </c>
      <c r="L252" s="260"/>
      <c r="M252" s="261" t="s">
        <v>43</v>
      </c>
      <c r="N252" s="262" t="s">
        <v>52</v>
      </c>
      <c r="O252" s="87"/>
      <c r="P252" s="216">
        <f>O252*H252</f>
        <v>0</v>
      </c>
      <c r="Q252" s="216">
        <v>0.0003</v>
      </c>
      <c r="R252" s="216">
        <f>Q252*H252</f>
        <v>0.0177675</v>
      </c>
      <c r="S252" s="216">
        <v>0</v>
      </c>
      <c r="T252" s="217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18" t="s">
        <v>197</v>
      </c>
      <c r="AT252" s="218" t="s">
        <v>305</v>
      </c>
      <c r="AU252" s="218" t="s">
        <v>91</v>
      </c>
      <c r="AY252" s="19" t="s">
        <v>136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19" t="s">
        <v>89</v>
      </c>
      <c r="BK252" s="219">
        <f>ROUND(I252*H252,2)</f>
        <v>0</v>
      </c>
      <c r="BL252" s="19" t="s">
        <v>143</v>
      </c>
      <c r="BM252" s="218" t="s">
        <v>308</v>
      </c>
    </row>
    <row r="253" spans="1:51" s="14" customFormat="1" ht="12">
      <c r="A253" s="14"/>
      <c r="B253" s="231"/>
      <c r="C253" s="232"/>
      <c r="D253" s="222" t="s">
        <v>145</v>
      </c>
      <c r="E253" s="232"/>
      <c r="F253" s="234" t="s">
        <v>309</v>
      </c>
      <c r="G253" s="232"/>
      <c r="H253" s="235">
        <v>59.225</v>
      </c>
      <c r="I253" s="236"/>
      <c r="J253" s="232"/>
      <c r="K253" s="232"/>
      <c r="L253" s="237"/>
      <c r="M253" s="238"/>
      <c r="N253" s="239"/>
      <c r="O253" s="239"/>
      <c r="P253" s="239"/>
      <c r="Q253" s="239"/>
      <c r="R253" s="239"/>
      <c r="S253" s="239"/>
      <c r="T253" s="240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1" t="s">
        <v>145</v>
      </c>
      <c r="AU253" s="241" t="s">
        <v>91</v>
      </c>
      <c r="AV253" s="14" t="s">
        <v>91</v>
      </c>
      <c r="AW253" s="14" t="s">
        <v>4</v>
      </c>
      <c r="AX253" s="14" t="s">
        <v>89</v>
      </c>
      <c r="AY253" s="241" t="s">
        <v>136</v>
      </c>
    </row>
    <row r="254" spans="1:65" s="2" customFormat="1" ht="14.4" customHeight="1">
      <c r="A254" s="41"/>
      <c r="B254" s="42"/>
      <c r="C254" s="207" t="s">
        <v>310</v>
      </c>
      <c r="D254" s="207" t="s">
        <v>138</v>
      </c>
      <c r="E254" s="208" t="s">
        <v>311</v>
      </c>
      <c r="F254" s="209" t="s">
        <v>312</v>
      </c>
      <c r="G254" s="210" t="s">
        <v>172</v>
      </c>
      <c r="H254" s="211">
        <v>7.87</v>
      </c>
      <c r="I254" s="212"/>
      <c r="J254" s="213">
        <f>ROUND(I254*H254,2)</f>
        <v>0</v>
      </c>
      <c r="K254" s="209" t="s">
        <v>142</v>
      </c>
      <c r="L254" s="47"/>
      <c r="M254" s="214" t="s">
        <v>43</v>
      </c>
      <c r="N254" s="215" t="s">
        <v>52</v>
      </c>
      <c r="O254" s="87"/>
      <c r="P254" s="216">
        <f>O254*H254</f>
        <v>0</v>
      </c>
      <c r="Q254" s="216">
        <v>2.16</v>
      </c>
      <c r="R254" s="216">
        <f>Q254*H254</f>
        <v>16.999200000000002</v>
      </c>
      <c r="S254" s="216">
        <v>0</v>
      </c>
      <c r="T254" s="217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18" t="s">
        <v>143</v>
      </c>
      <c r="AT254" s="218" t="s">
        <v>138</v>
      </c>
      <c r="AU254" s="218" t="s">
        <v>91</v>
      </c>
      <c r="AY254" s="19" t="s">
        <v>136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19" t="s">
        <v>89</v>
      </c>
      <c r="BK254" s="219">
        <f>ROUND(I254*H254,2)</f>
        <v>0</v>
      </c>
      <c r="BL254" s="19" t="s">
        <v>143</v>
      </c>
      <c r="BM254" s="218" t="s">
        <v>313</v>
      </c>
    </row>
    <row r="255" spans="1:47" s="2" customFormat="1" ht="12">
      <c r="A255" s="41"/>
      <c r="B255" s="42"/>
      <c r="C255" s="43"/>
      <c r="D255" s="222" t="s">
        <v>314</v>
      </c>
      <c r="E255" s="43"/>
      <c r="F255" s="263" t="s">
        <v>315</v>
      </c>
      <c r="G255" s="43"/>
      <c r="H255" s="43"/>
      <c r="I255" s="264"/>
      <c r="J255" s="43"/>
      <c r="K255" s="43"/>
      <c r="L255" s="47"/>
      <c r="M255" s="265"/>
      <c r="N255" s="266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19" t="s">
        <v>314</v>
      </c>
      <c r="AU255" s="19" t="s">
        <v>91</v>
      </c>
    </row>
    <row r="256" spans="1:51" s="13" customFormat="1" ht="12">
      <c r="A256" s="13"/>
      <c r="B256" s="220"/>
      <c r="C256" s="221"/>
      <c r="D256" s="222" t="s">
        <v>145</v>
      </c>
      <c r="E256" s="223" t="s">
        <v>43</v>
      </c>
      <c r="F256" s="224" t="s">
        <v>293</v>
      </c>
      <c r="G256" s="221"/>
      <c r="H256" s="223" t="s">
        <v>43</v>
      </c>
      <c r="I256" s="225"/>
      <c r="J256" s="221"/>
      <c r="K256" s="221"/>
      <c r="L256" s="226"/>
      <c r="M256" s="227"/>
      <c r="N256" s="228"/>
      <c r="O256" s="228"/>
      <c r="P256" s="228"/>
      <c r="Q256" s="228"/>
      <c r="R256" s="228"/>
      <c r="S256" s="228"/>
      <c r="T256" s="22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0" t="s">
        <v>145</v>
      </c>
      <c r="AU256" s="230" t="s">
        <v>91</v>
      </c>
      <c r="AV256" s="13" t="s">
        <v>89</v>
      </c>
      <c r="AW256" s="13" t="s">
        <v>147</v>
      </c>
      <c r="AX256" s="13" t="s">
        <v>81</v>
      </c>
      <c r="AY256" s="230" t="s">
        <v>136</v>
      </c>
    </row>
    <row r="257" spans="1:51" s="13" customFormat="1" ht="12">
      <c r="A257" s="13"/>
      <c r="B257" s="220"/>
      <c r="C257" s="221"/>
      <c r="D257" s="222" t="s">
        <v>145</v>
      </c>
      <c r="E257" s="223" t="s">
        <v>43</v>
      </c>
      <c r="F257" s="224" t="s">
        <v>294</v>
      </c>
      <c r="G257" s="221"/>
      <c r="H257" s="223" t="s">
        <v>43</v>
      </c>
      <c r="I257" s="225"/>
      <c r="J257" s="221"/>
      <c r="K257" s="221"/>
      <c r="L257" s="226"/>
      <c r="M257" s="227"/>
      <c r="N257" s="228"/>
      <c r="O257" s="228"/>
      <c r="P257" s="228"/>
      <c r="Q257" s="228"/>
      <c r="R257" s="228"/>
      <c r="S257" s="228"/>
      <c r="T257" s="22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0" t="s">
        <v>145</v>
      </c>
      <c r="AU257" s="230" t="s">
        <v>91</v>
      </c>
      <c r="AV257" s="13" t="s">
        <v>89</v>
      </c>
      <c r="AW257" s="13" t="s">
        <v>147</v>
      </c>
      <c r="AX257" s="13" t="s">
        <v>81</v>
      </c>
      <c r="AY257" s="230" t="s">
        <v>136</v>
      </c>
    </row>
    <row r="258" spans="1:51" s="13" customFormat="1" ht="12">
      <c r="A258" s="13"/>
      <c r="B258" s="220"/>
      <c r="C258" s="221"/>
      <c r="D258" s="222" t="s">
        <v>145</v>
      </c>
      <c r="E258" s="223" t="s">
        <v>43</v>
      </c>
      <c r="F258" s="224" t="s">
        <v>295</v>
      </c>
      <c r="G258" s="221"/>
      <c r="H258" s="223" t="s">
        <v>43</v>
      </c>
      <c r="I258" s="225"/>
      <c r="J258" s="221"/>
      <c r="K258" s="221"/>
      <c r="L258" s="226"/>
      <c r="M258" s="227"/>
      <c r="N258" s="228"/>
      <c r="O258" s="228"/>
      <c r="P258" s="228"/>
      <c r="Q258" s="228"/>
      <c r="R258" s="228"/>
      <c r="S258" s="228"/>
      <c r="T258" s="22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0" t="s">
        <v>145</v>
      </c>
      <c r="AU258" s="230" t="s">
        <v>91</v>
      </c>
      <c r="AV258" s="13" t="s">
        <v>89</v>
      </c>
      <c r="AW258" s="13" t="s">
        <v>147</v>
      </c>
      <c r="AX258" s="13" t="s">
        <v>81</v>
      </c>
      <c r="AY258" s="230" t="s">
        <v>136</v>
      </c>
    </row>
    <row r="259" spans="1:51" s="13" customFormat="1" ht="12">
      <c r="A259" s="13"/>
      <c r="B259" s="220"/>
      <c r="C259" s="221"/>
      <c r="D259" s="222" t="s">
        <v>145</v>
      </c>
      <c r="E259" s="223" t="s">
        <v>43</v>
      </c>
      <c r="F259" s="224" t="s">
        <v>296</v>
      </c>
      <c r="G259" s="221"/>
      <c r="H259" s="223" t="s">
        <v>43</v>
      </c>
      <c r="I259" s="225"/>
      <c r="J259" s="221"/>
      <c r="K259" s="221"/>
      <c r="L259" s="226"/>
      <c r="M259" s="227"/>
      <c r="N259" s="228"/>
      <c r="O259" s="228"/>
      <c r="P259" s="228"/>
      <c r="Q259" s="228"/>
      <c r="R259" s="228"/>
      <c r="S259" s="228"/>
      <c r="T259" s="22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0" t="s">
        <v>145</v>
      </c>
      <c r="AU259" s="230" t="s">
        <v>91</v>
      </c>
      <c r="AV259" s="13" t="s">
        <v>89</v>
      </c>
      <c r="AW259" s="13" t="s">
        <v>147</v>
      </c>
      <c r="AX259" s="13" t="s">
        <v>81</v>
      </c>
      <c r="AY259" s="230" t="s">
        <v>136</v>
      </c>
    </row>
    <row r="260" spans="1:51" s="13" customFormat="1" ht="12">
      <c r="A260" s="13"/>
      <c r="B260" s="220"/>
      <c r="C260" s="221"/>
      <c r="D260" s="222" t="s">
        <v>145</v>
      </c>
      <c r="E260" s="223" t="s">
        <v>43</v>
      </c>
      <c r="F260" s="224" t="s">
        <v>297</v>
      </c>
      <c r="G260" s="221"/>
      <c r="H260" s="223" t="s">
        <v>43</v>
      </c>
      <c r="I260" s="225"/>
      <c r="J260" s="221"/>
      <c r="K260" s="221"/>
      <c r="L260" s="226"/>
      <c r="M260" s="227"/>
      <c r="N260" s="228"/>
      <c r="O260" s="228"/>
      <c r="P260" s="228"/>
      <c r="Q260" s="228"/>
      <c r="R260" s="228"/>
      <c r="S260" s="228"/>
      <c r="T260" s="22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0" t="s">
        <v>145</v>
      </c>
      <c r="AU260" s="230" t="s">
        <v>91</v>
      </c>
      <c r="AV260" s="13" t="s">
        <v>89</v>
      </c>
      <c r="AW260" s="13" t="s">
        <v>147</v>
      </c>
      <c r="AX260" s="13" t="s">
        <v>81</v>
      </c>
      <c r="AY260" s="230" t="s">
        <v>136</v>
      </c>
    </row>
    <row r="261" spans="1:51" s="13" customFormat="1" ht="12">
      <c r="A261" s="13"/>
      <c r="B261" s="220"/>
      <c r="C261" s="221"/>
      <c r="D261" s="222" t="s">
        <v>145</v>
      </c>
      <c r="E261" s="223" t="s">
        <v>43</v>
      </c>
      <c r="F261" s="224" t="s">
        <v>298</v>
      </c>
      <c r="G261" s="221"/>
      <c r="H261" s="223" t="s">
        <v>43</v>
      </c>
      <c r="I261" s="225"/>
      <c r="J261" s="221"/>
      <c r="K261" s="221"/>
      <c r="L261" s="226"/>
      <c r="M261" s="227"/>
      <c r="N261" s="228"/>
      <c r="O261" s="228"/>
      <c r="P261" s="228"/>
      <c r="Q261" s="228"/>
      <c r="R261" s="228"/>
      <c r="S261" s="228"/>
      <c r="T261" s="22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0" t="s">
        <v>145</v>
      </c>
      <c r="AU261" s="230" t="s">
        <v>91</v>
      </c>
      <c r="AV261" s="13" t="s">
        <v>89</v>
      </c>
      <c r="AW261" s="13" t="s">
        <v>147</v>
      </c>
      <c r="AX261" s="13" t="s">
        <v>81</v>
      </c>
      <c r="AY261" s="230" t="s">
        <v>136</v>
      </c>
    </row>
    <row r="262" spans="1:51" s="13" customFormat="1" ht="12">
      <c r="A262" s="13"/>
      <c r="B262" s="220"/>
      <c r="C262" s="221"/>
      <c r="D262" s="222" t="s">
        <v>145</v>
      </c>
      <c r="E262" s="223" t="s">
        <v>43</v>
      </c>
      <c r="F262" s="224" t="s">
        <v>299</v>
      </c>
      <c r="G262" s="221"/>
      <c r="H262" s="223" t="s">
        <v>43</v>
      </c>
      <c r="I262" s="225"/>
      <c r="J262" s="221"/>
      <c r="K262" s="221"/>
      <c r="L262" s="226"/>
      <c r="M262" s="227"/>
      <c r="N262" s="228"/>
      <c r="O262" s="228"/>
      <c r="P262" s="228"/>
      <c r="Q262" s="228"/>
      <c r="R262" s="228"/>
      <c r="S262" s="228"/>
      <c r="T262" s="22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0" t="s">
        <v>145</v>
      </c>
      <c r="AU262" s="230" t="s">
        <v>91</v>
      </c>
      <c r="AV262" s="13" t="s">
        <v>89</v>
      </c>
      <c r="AW262" s="13" t="s">
        <v>147</v>
      </c>
      <c r="AX262" s="13" t="s">
        <v>81</v>
      </c>
      <c r="AY262" s="230" t="s">
        <v>136</v>
      </c>
    </row>
    <row r="263" spans="1:51" s="13" customFormat="1" ht="12">
      <c r="A263" s="13"/>
      <c r="B263" s="220"/>
      <c r="C263" s="221"/>
      <c r="D263" s="222" t="s">
        <v>145</v>
      </c>
      <c r="E263" s="223" t="s">
        <v>43</v>
      </c>
      <c r="F263" s="224" t="s">
        <v>300</v>
      </c>
      <c r="G263" s="221"/>
      <c r="H263" s="223" t="s">
        <v>43</v>
      </c>
      <c r="I263" s="225"/>
      <c r="J263" s="221"/>
      <c r="K263" s="221"/>
      <c r="L263" s="226"/>
      <c r="M263" s="227"/>
      <c r="N263" s="228"/>
      <c r="O263" s="228"/>
      <c r="P263" s="228"/>
      <c r="Q263" s="228"/>
      <c r="R263" s="228"/>
      <c r="S263" s="228"/>
      <c r="T263" s="22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0" t="s">
        <v>145</v>
      </c>
      <c r="AU263" s="230" t="s">
        <v>91</v>
      </c>
      <c r="AV263" s="13" t="s">
        <v>89</v>
      </c>
      <c r="AW263" s="13" t="s">
        <v>147</v>
      </c>
      <c r="AX263" s="13" t="s">
        <v>81</v>
      </c>
      <c r="AY263" s="230" t="s">
        <v>136</v>
      </c>
    </row>
    <row r="264" spans="1:51" s="13" customFormat="1" ht="12">
      <c r="A264" s="13"/>
      <c r="B264" s="220"/>
      <c r="C264" s="221"/>
      <c r="D264" s="222" t="s">
        <v>145</v>
      </c>
      <c r="E264" s="223" t="s">
        <v>43</v>
      </c>
      <c r="F264" s="224" t="s">
        <v>238</v>
      </c>
      <c r="G264" s="221"/>
      <c r="H264" s="223" t="s">
        <v>43</v>
      </c>
      <c r="I264" s="225"/>
      <c r="J264" s="221"/>
      <c r="K264" s="221"/>
      <c r="L264" s="226"/>
      <c r="M264" s="227"/>
      <c r="N264" s="228"/>
      <c r="O264" s="228"/>
      <c r="P264" s="228"/>
      <c r="Q264" s="228"/>
      <c r="R264" s="228"/>
      <c r="S264" s="228"/>
      <c r="T264" s="22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0" t="s">
        <v>145</v>
      </c>
      <c r="AU264" s="230" t="s">
        <v>91</v>
      </c>
      <c r="AV264" s="13" t="s">
        <v>89</v>
      </c>
      <c r="AW264" s="13" t="s">
        <v>147</v>
      </c>
      <c r="AX264" s="13" t="s">
        <v>81</v>
      </c>
      <c r="AY264" s="230" t="s">
        <v>136</v>
      </c>
    </row>
    <row r="265" spans="1:51" s="13" customFormat="1" ht="12">
      <c r="A265" s="13"/>
      <c r="B265" s="220"/>
      <c r="C265" s="221"/>
      <c r="D265" s="222" t="s">
        <v>145</v>
      </c>
      <c r="E265" s="223" t="s">
        <v>43</v>
      </c>
      <c r="F265" s="224" t="s">
        <v>239</v>
      </c>
      <c r="G265" s="221"/>
      <c r="H265" s="223" t="s">
        <v>43</v>
      </c>
      <c r="I265" s="225"/>
      <c r="J265" s="221"/>
      <c r="K265" s="221"/>
      <c r="L265" s="226"/>
      <c r="M265" s="227"/>
      <c r="N265" s="228"/>
      <c r="O265" s="228"/>
      <c r="P265" s="228"/>
      <c r="Q265" s="228"/>
      <c r="R265" s="228"/>
      <c r="S265" s="228"/>
      <c r="T265" s="22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0" t="s">
        <v>145</v>
      </c>
      <c r="AU265" s="230" t="s">
        <v>91</v>
      </c>
      <c r="AV265" s="13" t="s">
        <v>89</v>
      </c>
      <c r="AW265" s="13" t="s">
        <v>147</v>
      </c>
      <c r="AX265" s="13" t="s">
        <v>81</v>
      </c>
      <c r="AY265" s="230" t="s">
        <v>136</v>
      </c>
    </row>
    <row r="266" spans="1:51" s="14" customFormat="1" ht="12">
      <c r="A266" s="14"/>
      <c r="B266" s="231"/>
      <c r="C266" s="232"/>
      <c r="D266" s="222" t="s">
        <v>145</v>
      </c>
      <c r="E266" s="233" t="s">
        <v>43</v>
      </c>
      <c r="F266" s="234" t="s">
        <v>316</v>
      </c>
      <c r="G266" s="232"/>
      <c r="H266" s="235">
        <v>2.5</v>
      </c>
      <c r="I266" s="236"/>
      <c r="J266" s="232"/>
      <c r="K266" s="232"/>
      <c r="L266" s="237"/>
      <c r="M266" s="238"/>
      <c r="N266" s="239"/>
      <c r="O266" s="239"/>
      <c r="P266" s="239"/>
      <c r="Q266" s="239"/>
      <c r="R266" s="239"/>
      <c r="S266" s="239"/>
      <c r="T266" s="240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1" t="s">
        <v>145</v>
      </c>
      <c r="AU266" s="241" t="s">
        <v>91</v>
      </c>
      <c r="AV266" s="14" t="s">
        <v>91</v>
      </c>
      <c r="AW266" s="14" t="s">
        <v>147</v>
      </c>
      <c r="AX266" s="14" t="s">
        <v>81</v>
      </c>
      <c r="AY266" s="241" t="s">
        <v>136</v>
      </c>
    </row>
    <row r="267" spans="1:51" s="14" customFormat="1" ht="12">
      <c r="A267" s="14"/>
      <c r="B267" s="231"/>
      <c r="C267" s="232"/>
      <c r="D267" s="222" t="s">
        <v>145</v>
      </c>
      <c r="E267" s="233" t="s">
        <v>43</v>
      </c>
      <c r="F267" s="234" t="s">
        <v>317</v>
      </c>
      <c r="G267" s="232"/>
      <c r="H267" s="235">
        <v>0.7800000000000001</v>
      </c>
      <c r="I267" s="236"/>
      <c r="J267" s="232"/>
      <c r="K267" s="232"/>
      <c r="L267" s="237"/>
      <c r="M267" s="238"/>
      <c r="N267" s="239"/>
      <c r="O267" s="239"/>
      <c r="P267" s="239"/>
      <c r="Q267" s="239"/>
      <c r="R267" s="239"/>
      <c r="S267" s="239"/>
      <c r="T267" s="24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1" t="s">
        <v>145</v>
      </c>
      <c r="AU267" s="241" t="s">
        <v>91</v>
      </c>
      <c r="AV267" s="14" t="s">
        <v>91</v>
      </c>
      <c r="AW267" s="14" t="s">
        <v>147</v>
      </c>
      <c r="AX267" s="14" t="s">
        <v>81</v>
      </c>
      <c r="AY267" s="241" t="s">
        <v>136</v>
      </c>
    </row>
    <row r="268" spans="1:51" s="14" customFormat="1" ht="12">
      <c r="A268" s="14"/>
      <c r="B268" s="231"/>
      <c r="C268" s="232"/>
      <c r="D268" s="222" t="s">
        <v>145</v>
      </c>
      <c r="E268" s="233" t="s">
        <v>43</v>
      </c>
      <c r="F268" s="234" t="s">
        <v>318</v>
      </c>
      <c r="G268" s="232"/>
      <c r="H268" s="235">
        <v>1.17</v>
      </c>
      <c r="I268" s="236"/>
      <c r="J268" s="232"/>
      <c r="K268" s="232"/>
      <c r="L268" s="237"/>
      <c r="M268" s="238"/>
      <c r="N268" s="239"/>
      <c r="O268" s="239"/>
      <c r="P268" s="239"/>
      <c r="Q268" s="239"/>
      <c r="R268" s="239"/>
      <c r="S268" s="239"/>
      <c r="T268" s="24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1" t="s">
        <v>145</v>
      </c>
      <c r="AU268" s="241" t="s">
        <v>91</v>
      </c>
      <c r="AV268" s="14" t="s">
        <v>91</v>
      </c>
      <c r="AW268" s="14" t="s">
        <v>147</v>
      </c>
      <c r="AX268" s="14" t="s">
        <v>81</v>
      </c>
      <c r="AY268" s="241" t="s">
        <v>136</v>
      </c>
    </row>
    <row r="269" spans="1:51" s="14" customFormat="1" ht="12">
      <c r="A269" s="14"/>
      <c r="B269" s="231"/>
      <c r="C269" s="232"/>
      <c r="D269" s="222" t="s">
        <v>145</v>
      </c>
      <c r="E269" s="233" t="s">
        <v>43</v>
      </c>
      <c r="F269" s="234" t="s">
        <v>319</v>
      </c>
      <c r="G269" s="232"/>
      <c r="H269" s="235">
        <v>0.444</v>
      </c>
      <c r="I269" s="236"/>
      <c r="J269" s="232"/>
      <c r="K269" s="232"/>
      <c r="L269" s="237"/>
      <c r="M269" s="238"/>
      <c r="N269" s="239"/>
      <c r="O269" s="239"/>
      <c r="P269" s="239"/>
      <c r="Q269" s="239"/>
      <c r="R269" s="239"/>
      <c r="S269" s="239"/>
      <c r="T269" s="24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1" t="s">
        <v>145</v>
      </c>
      <c r="AU269" s="241" t="s">
        <v>91</v>
      </c>
      <c r="AV269" s="14" t="s">
        <v>91</v>
      </c>
      <c r="AW269" s="14" t="s">
        <v>147</v>
      </c>
      <c r="AX269" s="14" t="s">
        <v>81</v>
      </c>
      <c r="AY269" s="241" t="s">
        <v>136</v>
      </c>
    </row>
    <row r="270" spans="1:51" s="13" customFormat="1" ht="12">
      <c r="A270" s="13"/>
      <c r="B270" s="220"/>
      <c r="C270" s="221"/>
      <c r="D270" s="222" t="s">
        <v>145</v>
      </c>
      <c r="E270" s="223" t="s">
        <v>43</v>
      </c>
      <c r="F270" s="224" t="s">
        <v>243</v>
      </c>
      <c r="G270" s="221"/>
      <c r="H270" s="223" t="s">
        <v>43</v>
      </c>
      <c r="I270" s="225"/>
      <c r="J270" s="221"/>
      <c r="K270" s="221"/>
      <c r="L270" s="226"/>
      <c r="M270" s="227"/>
      <c r="N270" s="228"/>
      <c r="O270" s="228"/>
      <c r="P270" s="228"/>
      <c r="Q270" s="228"/>
      <c r="R270" s="228"/>
      <c r="S270" s="228"/>
      <c r="T270" s="22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0" t="s">
        <v>145</v>
      </c>
      <c r="AU270" s="230" t="s">
        <v>91</v>
      </c>
      <c r="AV270" s="13" t="s">
        <v>89</v>
      </c>
      <c r="AW270" s="13" t="s">
        <v>147</v>
      </c>
      <c r="AX270" s="13" t="s">
        <v>81</v>
      </c>
      <c r="AY270" s="230" t="s">
        <v>136</v>
      </c>
    </row>
    <row r="271" spans="1:51" s="13" customFormat="1" ht="12">
      <c r="A271" s="13"/>
      <c r="B271" s="220"/>
      <c r="C271" s="221"/>
      <c r="D271" s="222" t="s">
        <v>145</v>
      </c>
      <c r="E271" s="223" t="s">
        <v>43</v>
      </c>
      <c r="F271" s="224" t="s">
        <v>244</v>
      </c>
      <c r="G271" s="221"/>
      <c r="H271" s="223" t="s">
        <v>43</v>
      </c>
      <c r="I271" s="225"/>
      <c r="J271" s="221"/>
      <c r="K271" s="221"/>
      <c r="L271" s="226"/>
      <c r="M271" s="227"/>
      <c r="N271" s="228"/>
      <c r="O271" s="228"/>
      <c r="P271" s="228"/>
      <c r="Q271" s="228"/>
      <c r="R271" s="228"/>
      <c r="S271" s="228"/>
      <c r="T271" s="22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0" t="s">
        <v>145</v>
      </c>
      <c r="AU271" s="230" t="s">
        <v>91</v>
      </c>
      <c r="AV271" s="13" t="s">
        <v>89</v>
      </c>
      <c r="AW271" s="13" t="s">
        <v>147</v>
      </c>
      <c r="AX271" s="13" t="s">
        <v>81</v>
      </c>
      <c r="AY271" s="230" t="s">
        <v>136</v>
      </c>
    </row>
    <row r="272" spans="1:51" s="14" customFormat="1" ht="12">
      <c r="A272" s="14"/>
      <c r="B272" s="231"/>
      <c r="C272" s="232"/>
      <c r="D272" s="222" t="s">
        <v>145</v>
      </c>
      <c r="E272" s="233" t="s">
        <v>43</v>
      </c>
      <c r="F272" s="234" t="s">
        <v>320</v>
      </c>
      <c r="G272" s="232"/>
      <c r="H272" s="235">
        <v>0.96</v>
      </c>
      <c r="I272" s="236"/>
      <c r="J272" s="232"/>
      <c r="K272" s="232"/>
      <c r="L272" s="237"/>
      <c r="M272" s="238"/>
      <c r="N272" s="239"/>
      <c r="O272" s="239"/>
      <c r="P272" s="239"/>
      <c r="Q272" s="239"/>
      <c r="R272" s="239"/>
      <c r="S272" s="239"/>
      <c r="T272" s="240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1" t="s">
        <v>145</v>
      </c>
      <c r="AU272" s="241" t="s">
        <v>91</v>
      </c>
      <c r="AV272" s="14" t="s">
        <v>91</v>
      </c>
      <c r="AW272" s="14" t="s">
        <v>147</v>
      </c>
      <c r="AX272" s="14" t="s">
        <v>81</v>
      </c>
      <c r="AY272" s="241" t="s">
        <v>136</v>
      </c>
    </row>
    <row r="273" spans="1:51" s="14" customFormat="1" ht="12">
      <c r="A273" s="14"/>
      <c r="B273" s="231"/>
      <c r="C273" s="232"/>
      <c r="D273" s="222" t="s">
        <v>145</v>
      </c>
      <c r="E273" s="233" t="s">
        <v>43</v>
      </c>
      <c r="F273" s="234" t="s">
        <v>321</v>
      </c>
      <c r="G273" s="232"/>
      <c r="H273" s="235">
        <v>0.08000000000000002</v>
      </c>
      <c r="I273" s="236"/>
      <c r="J273" s="232"/>
      <c r="K273" s="232"/>
      <c r="L273" s="237"/>
      <c r="M273" s="238"/>
      <c r="N273" s="239"/>
      <c r="O273" s="239"/>
      <c r="P273" s="239"/>
      <c r="Q273" s="239"/>
      <c r="R273" s="239"/>
      <c r="S273" s="239"/>
      <c r="T273" s="240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1" t="s">
        <v>145</v>
      </c>
      <c r="AU273" s="241" t="s">
        <v>91</v>
      </c>
      <c r="AV273" s="14" t="s">
        <v>91</v>
      </c>
      <c r="AW273" s="14" t="s">
        <v>147</v>
      </c>
      <c r="AX273" s="14" t="s">
        <v>81</v>
      </c>
      <c r="AY273" s="241" t="s">
        <v>136</v>
      </c>
    </row>
    <row r="274" spans="1:51" s="14" customFormat="1" ht="12">
      <c r="A274" s="14"/>
      <c r="B274" s="231"/>
      <c r="C274" s="232"/>
      <c r="D274" s="222" t="s">
        <v>145</v>
      </c>
      <c r="E274" s="233" t="s">
        <v>43</v>
      </c>
      <c r="F274" s="234" t="s">
        <v>322</v>
      </c>
      <c r="G274" s="232"/>
      <c r="H274" s="235">
        <v>0.12</v>
      </c>
      <c r="I274" s="236"/>
      <c r="J274" s="232"/>
      <c r="K274" s="232"/>
      <c r="L274" s="237"/>
      <c r="M274" s="238"/>
      <c r="N274" s="239"/>
      <c r="O274" s="239"/>
      <c r="P274" s="239"/>
      <c r="Q274" s="239"/>
      <c r="R274" s="239"/>
      <c r="S274" s="239"/>
      <c r="T274" s="24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1" t="s">
        <v>145</v>
      </c>
      <c r="AU274" s="241" t="s">
        <v>91</v>
      </c>
      <c r="AV274" s="14" t="s">
        <v>91</v>
      </c>
      <c r="AW274" s="14" t="s">
        <v>147</v>
      </c>
      <c r="AX274" s="14" t="s">
        <v>81</v>
      </c>
      <c r="AY274" s="241" t="s">
        <v>136</v>
      </c>
    </row>
    <row r="275" spans="1:51" s="16" customFormat="1" ht="12">
      <c r="A275" s="16"/>
      <c r="B275" s="267"/>
      <c r="C275" s="268"/>
      <c r="D275" s="222" t="s">
        <v>145</v>
      </c>
      <c r="E275" s="269" t="s">
        <v>43</v>
      </c>
      <c r="F275" s="270" t="s">
        <v>323</v>
      </c>
      <c r="G275" s="268"/>
      <c r="H275" s="271">
        <v>6.054</v>
      </c>
      <c r="I275" s="272"/>
      <c r="J275" s="268"/>
      <c r="K275" s="268"/>
      <c r="L275" s="273"/>
      <c r="M275" s="274"/>
      <c r="N275" s="275"/>
      <c r="O275" s="275"/>
      <c r="P275" s="275"/>
      <c r="Q275" s="275"/>
      <c r="R275" s="275"/>
      <c r="S275" s="275"/>
      <c r="T275" s="27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T275" s="277" t="s">
        <v>145</v>
      </c>
      <c r="AU275" s="277" t="s">
        <v>91</v>
      </c>
      <c r="AV275" s="16" t="s">
        <v>158</v>
      </c>
      <c r="AW275" s="16" t="s">
        <v>147</v>
      </c>
      <c r="AX275" s="16" t="s">
        <v>81</v>
      </c>
      <c r="AY275" s="277" t="s">
        <v>136</v>
      </c>
    </row>
    <row r="276" spans="1:51" s="13" customFormat="1" ht="12">
      <c r="A276" s="13"/>
      <c r="B276" s="220"/>
      <c r="C276" s="221"/>
      <c r="D276" s="222" t="s">
        <v>145</v>
      </c>
      <c r="E276" s="223" t="s">
        <v>43</v>
      </c>
      <c r="F276" s="224" t="s">
        <v>324</v>
      </c>
      <c r="G276" s="221"/>
      <c r="H276" s="223" t="s">
        <v>43</v>
      </c>
      <c r="I276" s="225"/>
      <c r="J276" s="221"/>
      <c r="K276" s="221"/>
      <c r="L276" s="226"/>
      <c r="M276" s="227"/>
      <c r="N276" s="228"/>
      <c r="O276" s="228"/>
      <c r="P276" s="228"/>
      <c r="Q276" s="228"/>
      <c r="R276" s="228"/>
      <c r="S276" s="228"/>
      <c r="T276" s="22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0" t="s">
        <v>145</v>
      </c>
      <c r="AU276" s="230" t="s">
        <v>91</v>
      </c>
      <c r="AV276" s="13" t="s">
        <v>89</v>
      </c>
      <c r="AW276" s="13" t="s">
        <v>147</v>
      </c>
      <c r="AX276" s="13" t="s">
        <v>81</v>
      </c>
      <c r="AY276" s="230" t="s">
        <v>136</v>
      </c>
    </row>
    <row r="277" spans="1:51" s="14" customFormat="1" ht="12">
      <c r="A277" s="14"/>
      <c r="B277" s="231"/>
      <c r="C277" s="232"/>
      <c r="D277" s="222" t="s">
        <v>145</v>
      </c>
      <c r="E277" s="233" t="s">
        <v>43</v>
      </c>
      <c r="F277" s="234" t="s">
        <v>325</v>
      </c>
      <c r="G277" s="232"/>
      <c r="H277" s="235">
        <v>1.8162</v>
      </c>
      <c r="I277" s="236"/>
      <c r="J277" s="232"/>
      <c r="K277" s="232"/>
      <c r="L277" s="237"/>
      <c r="M277" s="238"/>
      <c r="N277" s="239"/>
      <c r="O277" s="239"/>
      <c r="P277" s="239"/>
      <c r="Q277" s="239"/>
      <c r="R277" s="239"/>
      <c r="S277" s="239"/>
      <c r="T277" s="240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1" t="s">
        <v>145</v>
      </c>
      <c r="AU277" s="241" t="s">
        <v>91</v>
      </c>
      <c r="AV277" s="14" t="s">
        <v>91</v>
      </c>
      <c r="AW277" s="14" t="s">
        <v>147</v>
      </c>
      <c r="AX277" s="14" t="s">
        <v>81</v>
      </c>
      <c r="AY277" s="241" t="s">
        <v>136</v>
      </c>
    </row>
    <row r="278" spans="1:51" s="15" customFormat="1" ht="12">
      <c r="A278" s="15"/>
      <c r="B278" s="242"/>
      <c r="C278" s="243"/>
      <c r="D278" s="222" t="s">
        <v>145</v>
      </c>
      <c r="E278" s="244" t="s">
        <v>43</v>
      </c>
      <c r="F278" s="245" t="s">
        <v>154</v>
      </c>
      <c r="G278" s="243"/>
      <c r="H278" s="246">
        <v>7.8702000000000005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52" t="s">
        <v>145</v>
      </c>
      <c r="AU278" s="252" t="s">
        <v>91</v>
      </c>
      <c r="AV278" s="15" t="s">
        <v>143</v>
      </c>
      <c r="AW278" s="15" t="s">
        <v>147</v>
      </c>
      <c r="AX278" s="15" t="s">
        <v>89</v>
      </c>
      <c r="AY278" s="252" t="s">
        <v>136</v>
      </c>
    </row>
    <row r="279" spans="1:65" s="2" customFormat="1" ht="14.4" customHeight="1">
      <c r="A279" s="41"/>
      <c r="B279" s="42"/>
      <c r="C279" s="207" t="s">
        <v>326</v>
      </c>
      <c r="D279" s="207" t="s">
        <v>138</v>
      </c>
      <c r="E279" s="208" t="s">
        <v>327</v>
      </c>
      <c r="F279" s="209" t="s">
        <v>328</v>
      </c>
      <c r="G279" s="210" t="s">
        <v>172</v>
      </c>
      <c r="H279" s="211">
        <v>1.536</v>
      </c>
      <c r="I279" s="212"/>
      <c r="J279" s="213">
        <f>ROUND(I279*H279,2)</f>
        <v>0</v>
      </c>
      <c r="K279" s="209" t="s">
        <v>142</v>
      </c>
      <c r="L279" s="47"/>
      <c r="M279" s="214" t="s">
        <v>43</v>
      </c>
      <c r="N279" s="215" t="s">
        <v>52</v>
      </c>
      <c r="O279" s="87"/>
      <c r="P279" s="216">
        <f>O279*H279</f>
        <v>0</v>
      </c>
      <c r="Q279" s="216">
        <v>2.25634</v>
      </c>
      <c r="R279" s="216">
        <f>Q279*H279</f>
        <v>3.46573824</v>
      </c>
      <c r="S279" s="216">
        <v>0</v>
      </c>
      <c r="T279" s="217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18" t="s">
        <v>143</v>
      </c>
      <c r="AT279" s="218" t="s">
        <v>138</v>
      </c>
      <c r="AU279" s="218" t="s">
        <v>91</v>
      </c>
      <c r="AY279" s="19" t="s">
        <v>136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19" t="s">
        <v>89</v>
      </c>
      <c r="BK279" s="219">
        <f>ROUND(I279*H279,2)</f>
        <v>0</v>
      </c>
      <c r="BL279" s="19" t="s">
        <v>143</v>
      </c>
      <c r="BM279" s="218" t="s">
        <v>329</v>
      </c>
    </row>
    <row r="280" spans="1:51" s="13" customFormat="1" ht="12">
      <c r="A280" s="13"/>
      <c r="B280" s="220"/>
      <c r="C280" s="221"/>
      <c r="D280" s="222" t="s">
        <v>145</v>
      </c>
      <c r="E280" s="223" t="s">
        <v>43</v>
      </c>
      <c r="F280" s="224" t="s">
        <v>330</v>
      </c>
      <c r="G280" s="221"/>
      <c r="H280" s="223" t="s">
        <v>43</v>
      </c>
      <c r="I280" s="225"/>
      <c r="J280" s="221"/>
      <c r="K280" s="221"/>
      <c r="L280" s="226"/>
      <c r="M280" s="227"/>
      <c r="N280" s="228"/>
      <c r="O280" s="228"/>
      <c r="P280" s="228"/>
      <c r="Q280" s="228"/>
      <c r="R280" s="228"/>
      <c r="S280" s="228"/>
      <c r="T280" s="22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0" t="s">
        <v>145</v>
      </c>
      <c r="AU280" s="230" t="s">
        <v>91</v>
      </c>
      <c r="AV280" s="13" t="s">
        <v>89</v>
      </c>
      <c r="AW280" s="13" t="s">
        <v>147</v>
      </c>
      <c r="AX280" s="13" t="s">
        <v>81</v>
      </c>
      <c r="AY280" s="230" t="s">
        <v>136</v>
      </c>
    </row>
    <row r="281" spans="1:51" s="13" customFormat="1" ht="12">
      <c r="A281" s="13"/>
      <c r="B281" s="220"/>
      <c r="C281" s="221"/>
      <c r="D281" s="222" t="s">
        <v>145</v>
      </c>
      <c r="E281" s="223" t="s">
        <v>43</v>
      </c>
      <c r="F281" s="224" t="s">
        <v>331</v>
      </c>
      <c r="G281" s="221"/>
      <c r="H281" s="223" t="s">
        <v>43</v>
      </c>
      <c r="I281" s="225"/>
      <c r="J281" s="221"/>
      <c r="K281" s="221"/>
      <c r="L281" s="226"/>
      <c r="M281" s="227"/>
      <c r="N281" s="228"/>
      <c r="O281" s="228"/>
      <c r="P281" s="228"/>
      <c r="Q281" s="228"/>
      <c r="R281" s="228"/>
      <c r="S281" s="228"/>
      <c r="T281" s="22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0" t="s">
        <v>145</v>
      </c>
      <c r="AU281" s="230" t="s">
        <v>91</v>
      </c>
      <c r="AV281" s="13" t="s">
        <v>89</v>
      </c>
      <c r="AW281" s="13" t="s">
        <v>147</v>
      </c>
      <c r="AX281" s="13" t="s">
        <v>81</v>
      </c>
      <c r="AY281" s="230" t="s">
        <v>136</v>
      </c>
    </row>
    <row r="282" spans="1:51" s="13" customFormat="1" ht="12">
      <c r="A282" s="13"/>
      <c r="B282" s="220"/>
      <c r="C282" s="221"/>
      <c r="D282" s="222" t="s">
        <v>145</v>
      </c>
      <c r="E282" s="223" t="s">
        <v>43</v>
      </c>
      <c r="F282" s="224" t="s">
        <v>332</v>
      </c>
      <c r="G282" s="221"/>
      <c r="H282" s="223" t="s">
        <v>43</v>
      </c>
      <c r="I282" s="225"/>
      <c r="J282" s="221"/>
      <c r="K282" s="221"/>
      <c r="L282" s="226"/>
      <c r="M282" s="227"/>
      <c r="N282" s="228"/>
      <c r="O282" s="228"/>
      <c r="P282" s="228"/>
      <c r="Q282" s="228"/>
      <c r="R282" s="228"/>
      <c r="S282" s="228"/>
      <c r="T282" s="22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0" t="s">
        <v>145</v>
      </c>
      <c r="AU282" s="230" t="s">
        <v>91</v>
      </c>
      <c r="AV282" s="13" t="s">
        <v>89</v>
      </c>
      <c r="AW282" s="13" t="s">
        <v>147</v>
      </c>
      <c r="AX282" s="13" t="s">
        <v>81</v>
      </c>
      <c r="AY282" s="230" t="s">
        <v>136</v>
      </c>
    </row>
    <row r="283" spans="1:51" s="13" customFormat="1" ht="12">
      <c r="A283" s="13"/>
      <c r="B283" s="220"/>
      <c r="C283" s="221"/>
      <c r="D283" s="222" t="s">
        <v>145</v>
      </c>
      <c r="E283" s="223" t="s">
        <v>43</v>
      </c>
      <c r="F283" s="224" t="s">
        <v>333</v>
      </c>
      <c r="G283" s="221"/>
      <c r="H283" s="223" t="s">
        <v>43</v>
      </c>
      <c r="I283" s="225"/>
      <c r="J283" s="221"/>
      <c r="K283" s="221"/>
      <c r="L283" s="226"/>
      <c r="M283" s="227"/>
      <c r="N283" s="228"/>
      <c r="O283" s="228"/>
      <c r="P283" s="228"/>
      <c r="Q283" s="228"/>
      <c r="R283" s="228"/>
      <c r="S283" s="228"/>
      <c r="T283" s="22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0" t="s">
        <v>145</v>
      </c>
      <c r="AU283" s="230" t="s">
        <v>91</v>
      </c>
      <c r="AV283" s="13" t="s">
        <v>89</v>
      </c>
      <c r="AW283" s="13" t="s">
        <v>147</v>
      </c>
      <c r="AX283" s="13" t="s">
        <v>81</v>
      </c>
      <c r="AY283" s="230" t="s">
        <v>136</v>
      </c>
    </row>
    <row r="284" spans="1:51" s="13" customFormat="1" ht="12">
      <c r="A284" s="13"/>
      <c r="B284" s="220"/>
      <c r="C284" s="221"/>
      <c r="D284" s="222" t="s">
        <v>145</v>
      </c>
      <c r="E284" s="223" t="s">
        <v>43</v>
      </c>
      <c r="F284" s="224" t="s">
        <v>334</v>
      </c>
      <c r="G284" s="221"/>
      <c r="H284" s="223" t="s">
        <v>43</v>
      </c>
      <c r="I284" s="225"/>
      <c r="J284" s="221"/>
      <c r="K284" s="221"/>
      <c r="L284" s="226"/>
      <c r="M284" s="227"/>
      <c r="N284" s="228"/>
      <c r="O284" s="228"/>
      <c r="P284" s="228"/>
      <c r="Q284" s="228"/>
      <c r="R284" s="228"/>
      <c r="S284" s="228"/>
      <c r="T284" s="22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0" t="s">
        <v>145</v>
      </c>
      <c r="AU284" s="230" t="s">
        <v>91</v>
      </c>
      <c r="AV284" s="13" t="s">
        <v>89</v>
      </c>
      <c r="AW284" s="13" t="s">
        <v>147</v>
      </c>
      <c r="AX284" s="13" t="s">
        <v>81</v>
      </c>
      <c r="AY284" s="230" t="s">
        <v>136</v>
      </c>
    </row>
    <row r="285" spans="1:51" s="14" customFormat="1" ht="12">
      <c r="A285" s="14"/>
      <c r="B285" s="231"/>
      <c r="C285" s="232"/>
      <c r="D285" s="222" t="s">
        <v>145</v>
      </c>
      <c r="E285" s="233" t="s">
        <v>43</v>
      </c>
      <c r="F285" s="234" t="s">
        <v>335</v>
      </c>
      <c r="G285" s="232"/>
      <c r="H285" s="235">
        <v>1.5360000000000005</v>
      </c>
      <c r="I285" s="236"/>
      <c r="J285" s="232"/>
      <c r="K285" s="232"/>
      <c r="L285" s="237"/>
      <c r="M285" s="238"/>
      <c r="N285" s="239"/>
      <c r="O285" s="239"/>
      <c r="P285" s="239"/>
      <c r="Q285" s="239"/>
      <c r="R285" s="239"/>
      <c r="S285" s="239"/>
      <c r="T285" s="240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1" t="s">
        <v>145</v>
      </c>
      <c r="AU285" s="241" t="s">
        <v>91</v>
      </c>
      <c r="AV285" s="14" t="s">
        <v>91</v>
      </c>
      <c r="AW285" s="14" t="s">
        <v>147</v>
      </c>
      <c r="AX285" s="14" t="s">
        <v>89</v>
      </c>
      <c r="AY285" s="241" t="s">
        <v>136</v>
      </c>
    </row>
    <row r="286" spans="1:65" s="2" customFormat="1" ht="14.4" customHeight="1">
      <c r="A286" s="41"/>
      <c r="B286" s="42"/>
      <c r="C286" s="207" t="s">
        <v>336</v>
      </c>
      <c r="D286" s="207" t="s">
        <v>138</v>
      </c>
      <c r="E286" s="208" t="s">
        <v>337</v>
      </c>
      <c r="F286" s="209" t="s">
        <v>338</v>
      </c>
      <c r="G286" s="210" t="s">
        <v>141</v>
      </c>
      <c r="H286" s="211">
        <v>7.68</v>
      </c>
      <c r="I286" s="212"/>
      <c r="J286" s="213">
        <f>ROUND(I286*H286,2)</f>
        <v>0</v>
      </c>
      <c r="K286" s="209" t="s">
        <v>142</v>
      </c>
      <c r="L286" s="47"/>
      <c r="M286" s="214" t="s">
        <v>43</v>
      </c>
      <c r="N286" s="215" t="s">
        <v>52</v>
      </c>
      <c r="O286" s="87"/>
      <c r="P286" s="216">
        <f>O286*H286</f>
        <v>0</v>
      </c>
      <c r="Q286" s="216">
        <v>0.00264</v>
      </c>
      <c r="R286" s="216">
        <f>Q286*H286</f>
        <v>0.0202752</v>
      </c>
      <c r="S286" s="216">
        <v>0</v>
      </c>
      <c r="T286" s="217">
        <f>S286*H286</f>
        <v>0</v>
      </c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R286" s="218" t="s">
        <v>143</v>
      </c>
      <c r="AT286" s="218" t="s">
        <v>138</v>
      </c>
      <c r="AU286" s="218" t="s">
        <v>91</v>
      </c>
      <c r="AY286" s="19" t="s">
        <v>136</v>
      </c>
      <c r="BE286" s="219">
        <f>IF(N286="základní",J286,0)</f>
        <v>0</v>
      </c>
      <c r="BF286" s="219">
        <f>IF(N286="snížená",J286,0)</f>
        <v>0</v>
      </c>
      <c r="BG286" s="219">
        <f>IF(N286="zákl. přenesená",J286,0)</f>
        <v>0</v>
      </c>
      <c r="BH286" s="219">
        <f>IF(N286="sníž. přenesená",J286,0)</f>
        <v>0</v>
      </c>
      <c r="BI286" s="219">
        <f>IF(N286="nulová",J286,0)</f>
        <v>0</v>
      </c>
      <c r="BJ286" s="19" t="s">
        <v>89</v>
      </c>
      <c r="BK286" s="219">
        <f>ROUND(I286*H286,2)</f>
        <v>0</v>
      </c>
      <c r="BL286" s="19" t="s">
        <v>143</v>
      </c>
      <c r="BM286" s="218" t="s">
        <v>339</v>
      </c>
    </row>
    <row r="287" spans="1:51" s="13" customFormat="1" ht="12">
      <c r="A287" s="13"/>
      <c r="B287" s="220"/>
      <c r="C287" s="221"/>
      <c r="D287" s="222" t="s">
        <v>145</v>
      </c>
      <c r="E287" s="223" t="s">
        <v>43</v>
      </c>
      <c r="F287" s="224" t="s">
        <v>330</v>
      </c>
      <c r="G287" s="221"/>
      <c r="H287" s="223" t="s">
        <v>43</v>
      </c>
      <c r="I287" s="225"/>
      <c r="J287" s="221"/>
      <c r="K287" s="221"/>
      <c r="L287" s="226"/>
      <c r="M287" s="227"/>
      <c r="N287" s="228"/>
      <c r="O287" s="228"/>
      <c r="P287" s="228"/>
      <c r="Q287" s="228"/>
      <c r="R287" s="228"/>
      <c r="S287" s="228"/>
      <c r="T287" s="22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0" t="s">
        <v>145</v>
      </c>
      <c r="AU287" s="230" t="s">
        <v>91</v>
      </c>
      <c r="AV287" s="13" t="s">
        <v>89</v>
      </c>
      <c r="AW287" s="13" t="s">
        <v>147</v>
      </c>
      <c r="AX287" s="13" t="s">
        <v>81</v>
      </c>
      <c r="AY287" s="230" t="s">
        <v>136</v>
      </c>
    </row>
    <row r="288" spans="1:51" s="13" customFormat="1" ht="12">
      <c r="A288" s="13"/>
      <c r="B288" s="220"/>
      <c r="C288" s="221"/>
      <c r="D288" s="222" t="s">
        <v>145</v>
      </c>
      <c r="E288" s="223" t="s">
        <v>43</v>
      </c>
      <c r="F288" s="224" t="s">
        <v>331</v>
      </c>
      <c r="G288" s="221"/>
      <c r="H288" s="223" t="s">
        <v>43</v>
      </c>
      <c r="I288" s="225"/>
      <c r="J288" s="221"/>
      <c r="K288" s="221"/>
      <c r="L288" s="226"/>
      <c r="M288" s="227"/>
      <c r="N288" s="228"/>
      <c r="O288" s="228"/>
      <c r="P288" s="228"/>
      <c r="Q288" s="228"/>
      <c r="R288" s="228"/>
      <c r="S288" s="228"/>
      <c r="T288" s="22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0" t="s">
        <v>145</v>
      </c>
      <c r="AU288" s="230" t="s">
        <v>91</v>
      </c>
      <c r="AV288" s="13" t="s">
        <v>89</v>
      </c>
      <c r="AW288" s="13" t="s">
        <v>147</v>
      </c>
      <c r="AX288" s="13" t="s">
        <v>81</v>
      </c>
      <c r="AY288" s="230" t="s">
        <v>136</v>
      </c>
    </row>
    <row r="289" spans="1:51" s="13" customFormat="1" ht="12">
      <c r="A289" s="13"/>
      <c r="B289" s="220"/>
      <c r="C289" s="221"/>
      <c r="D289" s="222" t="s">
        <v>145</v>
      </c>
      <c r="E289" s="223" t="s">
        <v>43</v>
      </c>
      <c r="F289" s="224" t="s">
        <v>332</v>
      </c>
      <c r="G289" s="221"/>
      <c r="H289" s="223" t="s">
        <v>43</v>
      </c>
      <c r="I289" s="225"/>
      <c r="J289" s="221"/>
      <c r="K289" s="221"/>
      <c r="L289" s="226"/>
      <c r="M289" s="227"/>
      <c r="N289" s="228"/>
      <c r="O289" s="228"/>
      <c r="P289" s="228"/>
      <c r="Q289" s="228"/>
      <c r="R289" s="228"/>
      <c r="S289" s="228"/>
      <c r="T289" s="22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0" t="s">
        <v>145</v>
      </c>
      <c r="AU289" s="230" t="s">
        <v>91</v>
      </c>
      <c r="AV289" s="13" t="s">
        <v>89</v>
      </c>
      <c r="AW289" s="13" t="s">
        <v>147</v>
      </c>
      <c r="AX289" s="13" t="s">
        <v>81</v>
      </c>
      <c r="AY289" s="230" t="s">
        <v>136</v>
      </c>
    </row>
    <row r="290" spans="1:51" s="13" customFormat="1" ht="12">
      <c r="A290" s="13"/>
      <c r="B290" s="220"/>
      <c r="C290" s="221"/>
      <c r="D290" s="222" t="s">
        <v>145</v>
      </c>
      <c r="E290" s="223" t="s">
        <v>43</v>
      </c>
      <c r="F290" s="224" t="s">
        <v>333</v>
      </c>
      <c r="G290" s="221"/>
      <c r="H290" s="223" t="s">
        <v>43</v>
      </c>
      <c r="I290" s="225"/>
      <c r="J290" s="221"/>
      <c r="K290" s="221"/>
      <c r="L290" s="226"/>
      <c r="M290" s="227"/>
      <c r="N290" s="228"/>
      <c r="O290" s="228"/>
      <c r="P290" s="228"/>
      <c r="Q290" s="228"/>
      <c r="R290" s="228"/>
      <c r="S290" s="228"/>
      <c r="T290" s="22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0" t="s">
        <v>145</v>
      </c>
      <c r="AU290" s="230" t="s">
        <v>91</v>
      </c>
      <c r="AV290" s="13" t="s">
        <v>89</v>
      </c>
      <c r="AW290" s="13" t="s">
        <v>147</v>
      </c>
      <c r="AX290" s="13" t="s">
        <v>81</v>
      </c>
      <c r="AY290" s="230" t="s">
        <v>136</v>
      </c>
    </row>
    <row r="291" spans="1:51" s="13" customFormat="1" ht="12">
      <c r="A291" s="13"/>
      <c r="B291" s="220"/>
      <c r="C291" s="221"/>
      <c r="D291" s="222" t="s">
        <v>145</v>
      </c>
      <c r="E291" s="223" t="s">
        <v>43</v>
      </c>
      <c r="F291" s="224" t="s">
        <v>334</v>
      </c>
      <c r="G291" s="221"/>
      <c r="H291" s="223" t="s">
        <v>43</v>
      </c>
      <c r="I291" s="225"/>
      <c r="J291" s="221"/>
      <c r="K291" s="221"/>
      <c r="L291" s="226"/>
      <c r="M291" s="227"/>
      <c r="N291" s="228"/>
      <c r="O291" s="228"/>
      <c r="P291" s="228"/>
      <c r="Q291" s="228"/>
      <c r="R291" s="228"/>
      <c r="S291" s="228"/>
      <c r="T291" s="22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0" t="s">
        <v>145</v>
      </c>
      <c r="AU291" s="230" t="s">
        <v>91</v>
      </c>
      <c r="AV291" s="13" t="s">
        <v>89</v>
      </c>
      <c r="AW291" s="13" t="s">
        <v>147</v>
      </c>
      <c r="AX291" s="13" t="s">
        <v>81</v>
      </c>
      <c r="AY291" s="230" t="s">
        <v>136</v>
      </c>
    </row>
    <row r="292" spans="1:51" s="14" customFormat="1" ht="12">
      <c r="A292" s="14"/>
      <c r="B292" s="231"/>
      <c r="C292" s="232"/>
      <c r="D292" s="222" t="s">
        <v>145</v>
      </c>
      <c r="E292" s="233" t="s">
        <v>43</v>
      </c>
      <c r="F292" s="234" t="s">
        <v>340</v>
      </c>
      <c r="G292" s="232"/>
      <c r="H292" s="235">
        <v>7.6800000000000015</v>
      </c>
      <c r="I292" s="236"/>
      <c r="J292" s="232"/>
      <c r="K292" s="232"/>
      <c r="L292" s="237"/>
      <c r="M292" s="238"/>
      <c r="N292" s="239"/>
      <c r="O292" s="239"/>
      <c r="P292" s="239"/>
      <c r="Q292" s="239"/>
      <c r="R292" s="239"/>
      <c r="S292" s="239"/>
      <c r="T292" s="240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1" t="s">
        <v>145</v>
      </c>
      <c r="AU292" s="241" t="s">
        <v>91</v>
      </c>
      <c r="AV292" s="14" t="s">
        <v>91</v>
      </c>
      <c r="AW292" s="14" t="s">
        <v>147</v>
      </c>
      <c r="AX292" s="14" t="s">
        <v>89</v>
      </c>
      <c r="AY292" s="241" t="s">
        <v>136</v>
      </c>
    </row>
    <row r="293" spans="1:65" s="2" customFormat="1" ht="14.4" customHeight="1">
      <c r="A293" s="41"/>
      <c r="B293" s="42"/>
      <c r="C293" s="207" t="s">
        <v>153</v>
      </c>
      <c r="D293" s="207" t="s">
        <v>138</v>
      </c>
      <c r="E293" s="208" t="s">
        <v>341</v>
      </c>
      <c r="F293" s="209" t="s">
        <v>342</v>
      </c>
      <c r="G293" s="210" t="s">
        <v>141</v>
      </c>
      <c r="H293" s="211">
        <v>7.68</v>
      </c>
      <c r="I293" s="212"/>
      <c r="J293" s="213">
        <f>ROUND(I293*H293,2)</f>
        <v>0</v>
      </c>
      <c r="K293" s="209" t="s">
        <v>142</v>
      </c>
      <c r="L293" s="47"/>
      <c r="M293" s="214" t="s">
        <v>43</v>
      </c>
      <c r="N293" s="215" t="s">
        <v>52</v>
      </c>
      <c r="O293" s="87"/>
      <c r="P293" s="216">
        <f>O293*H293</f>
        <v>0</v>
      </c>
      <c r="Q293" s="216">
        <v>0</v>
      </c>
      <c r="R293" s="216">
        <f>Q293*H293</f>
        <v>0</v>
      </c>
      <c r="S293" s="216">
        <v>0</v>
      </c>
      <c r="T293" s="217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18" t="s">
        <v>143</v>
      </c>
      <c r="AT293" s="218" t="s">
        <v>138</v>
      </c>
      <c r="AU293" s="218" t="s">
        <v>91</v>
      </c>
      <c r="AY293" s="19" t="s">
        <v>136</v>
      </c>
      <c r="BE293" s="219">
        <f>IF(N293="základní",J293,0)</f>
        <v>0</v>
      </c>
      <c r="BF293" s="219">
        <f>IF(N293="snížená",J293,0)</f>
        <v>0</v>
      </c>
      <c r="BG293" s="219">
        <f>IF(N293="zákl. přenesená",J293,0)</f>
        <v>0</v>
      </c>
      <c r="BH293" s="219">
        <f>IF(N293="sníž. přenesená",J293,0)</f>
        <v>0</v>
      </c>
      <c r="BI293" s="219">
        <f>IF(N293="nulová",J293,0)</f>
        <v>0</v>
      </c>
      <c r="BJ293" s="19" t="s">
        <v>89</v>
      </c>
      <c r="BK293" s="219">
        <f>ROUND(I293*H293,2)</f>
        <v>0</v>
      </c>
      <c r="BL293" s="19" t="s">
        <v>143</v>
      </c>
      <c r="BM293" s="218" t="s">
        <v>343</v>
      </c>
    </row>
    <row r="294" spans="1:63" s="12" customFormat="1" ht="22.8" customHeight="1">
      <c r="A294" s="12"/>
      <c r="B294" s="191"/>
      <c r="C294" s="192"/>
      <c r="D294" s="193" t="s">
        <v>80</v>
      </c>
      <c r="E294" s="205" t="s">
        <v>143</v>
      </c>
      <c r="F294" s="205" t="s">
        <v>344</v>
      </c>
      <c r="G294" s="192"/>
      <c r="H294" s="192"/>
      <c r="I294" s="195"/>
      <c r="J294" s="206">
        <f>BK294</f>
        <v>0</v>
      </c>
      <c r="K294" s="192"/>
      <c r="L294" s="197"/>
      <c r="M294" s="198"/>
      <c r="N294" s="199"/>
      <c r="O294" s="199"/>
      <c r="P294" s="200">
        <f>SUM(P295:P371)</f>
        <v>0</v>
      </c>
      <c r="Q294" s="199"/>
      <c r="R294" s="200">
        <f>SUM(R295:R371)</f>
        <v>393.30290138000004</v>
      </c>
      <c r="S294" s="199"/>
      <c r="T294" s="201">
        <f>SUM(T295:T371)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02" t="s">
        <v>89</v>
      </c>
      <c r="AT294" s="203" t="s">
        <v>80</v>
      </c>
      <c r="AU294" s="203" t="s">
        <v>89</v>
      </c>
      <c r="AY294" s="202" t="s">
        <v>136</v>
      </c>
      <c r="BK294" s="204">
        <f>SUM(BK295:BK371)</f>
        <v>0</v>
      </c>
    </row>
    <row r="295" spans="1:65" s="2" customFormat="1" ht="24.15" customHeight="1">
      <c r="A295" s="41"/>
      <c r="B295" s="42"/>
      <c r="C295" s="207" t="s">
        <v>345</v>
      </c>
      <c r="D295" s="207" t="s">
        <v>138</v>
      </c>
      <c r="E295" s="208" t="s">
        <v>346</v>
      </c>
      <c r="F295" s="209" t="s">
        <v>347</v>
      </c>
      <c r="G295" s="210" t="s">
        <v>172</v>
      </c>
      <c r="H295" s="211">
        <v>24.895</v>
      </c>
      <c r="I295" s="212"/>
      <c r="J295" s="213">
        <f>ROUND(I295*H295,2)</f>
        <v>0</v>
      </c>
      <c r="K295" s="209" t="s">
        <v>142</v>
      </c>
      <c r="L295" s="47"/>
      <c r="M295" s="214" t="s">
        <v>43</v>
      </c>
      <c r="N295" s="215" t="s">
        <v>52</v>
      </c>
      <c r="O295" s="87"/>
      <c r="P295" s="216">
        <f>O295*H295</f>
        <v>0</v>
      </c>
      <c r="Q295" s="216">
        <v>2.45337</v>
      </c>
      <c r="R295" s="216">
        <f>Q295*H295</f>
        <v>61.07664615</v>
      </c>
      <c r="S295" s="216">
        <v>0</v>
      </c>
      <c r="T295" s="217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18" t="s">
        <v>143</v>
      </c>
      <c r="AT295" s="218" t="s">
        <v>138</v>
      </c>
      <c r="AU295" s="218" t="s">
        <v>91</v>
      </c>
      <c r="AY295" s="19" t="s">
        <v>136</v>
      </c>
      <c r="BE295" s="219">
        <f>IF(N295="základní",J295,0)</f>
        <v>0</v>
      </c>
      <c r="BF295" s="219">
        <f>IF(N295="snížená",J295,0)</f>
        <v>0</v>
      </c>
      <c r="BG295" s="219">
        <f>IF(N295="zákl. přenesená",J295,0)</f>
        <v>0</v>
      </c>
      <c r="BH295" s="219">
        <f>IF(N295="sníž. přenesená",J295,0)</f>
        <v>0</v>
      </c>
      <c r="BI295" s="219">
        <f>IF(N295="nulová",J295,0)</f>
        <v>0</v>
      </c>
      <c r="BJ295" s="19" t="s">
        <v>89</v>
      </c>
      <c r="BK295" s="219">
        <f>ROUND(I295*H295,2)</f>
        <v>0</v>
      </c>
      <c r="BL295" s="19" t="s">
        <v>143</v>
      </c>
      <c r="BM295" s="218" t="s">
        <v>348</v>
      </c>
    </row>
    <row r="296" spans="1:47" s="2" customFormat="1" ht="12">
      <c r="A296" s="41"/>
      <c r="B296" s="42"/>
      <c r="C296" s="43"/>
      <c r="D296" s="222" t="s">
        <v>314</v>
      </c>
      <c r="E296" s="43"/>
      <c r="F296" s="263" t="s">
        <v>349</v>
      </c>
      <c r="G296" s="43"/>
      <c r="H296" s="43"/>
      <c r="I296" s="264"/>
      <c r="J296" s="43"/>
      <c r="K296" s="43"/>
      <c r="L296" s="47"/>
      <c r="M296" s="265"/>
      <c r="N296" s="266"/>
      <c r="O296" s="87"/>
      <c r="P296" s="87"/>
      <c r="Q296" s="87"/>
      <c r="R296" s="87"/>
      <c r="S296" s="87"/>
      <c r="T296" s="88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T296" s="19" t="s">
        <v>314</v>
      </c>
      <c r="AU296" s="19" t="s">
        <v>91</v>
      </c>
    </row>
    <row r="297" spans="1:51" s="13" customFormat="1" ht="12">
      <c r="A297" s="13"/>
      <c r="B297" s="220"/>
      <c r="C297" s="221"/>
      <c r="D297" s="222" t="s">
        <v>145</v>
      </c>
      <c r="E297" s="223" t="s">
        <v>43</v>
      </c>
      <c r="F297" s="224" t="s">
        <v>293</v>
      </c>
      <c r="G297" s="221"/>
      <c r="H297" s="223" t="s">
        <v>43</v>
      </c>
      <c r="I297" s="225"/>
      <c r="J297" s="221"/>
      <c r="K297" s="221"/>
      <c r="L297" s="226"/>
      <c r="M297" s="227"/>
      <c r="N297" s="228"/>
      <c r="O297" s="228"/>
      <c r="P297" s="228"/>
      <c r="Q297" s="228"/>
      <c r="R297" s="228"/>
      <c r="S297" s="228"/>
      <c r="T297" s="229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0" t="s">
        <v>145</v>
      </c>
      <c r="AU297" s="230" t="s">
        <v>91</v>
      </c>
      <c r="AV297" s="13" t="s">
        <v>89</v>
      </c>
      <c r="AW297" s="13" t="s">
        <v>147</v>
      </c>
      <c r="AX297" s="13" t="s">
        <v>81</v>
      </c>
      <c r="AY297" s="230" t="s">
        <v>136</v>
      </c>
    </row>
    <row r="298" spans="1:51" s="13" customFormat="1" ht="12">
      <c r="A298" s="13"/>
      <c r="B298" s="220"/>
      <c r="C298" s="221"/>
      <c r="D298" s="222" t="s">
        <v>145</v>
      </c>
      <c r="E298" s="223" t="s">
        <v>43</v>
      </c>
      <c r="F298" s="224" t="s">
        <v>294</v>
      </c>
      <c r="G298" s="221"/>
      <c r="H298" s="223" t="s">
        <v>43</v>
      </c>
      <c r="I298" s="225"/>
      <c r="J298" s="221"/>
      <c r="K298" s="221"/>
      <c r="L298" s="226"/>
      <c r="M298" s="227"/>
      <c r="N298" s="228"/>
      <c r="O298" s="228"/>
      <c r="P298" s="228"/>
      <c r="Q298" s="228"/>
      <c r="R298" s="228"/>
      <c r="S298" s="228"/>
      <c r="T298" s="22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0" t="s">
        <v>145</v>
      </c>
      <c r="AU298" s="230" t="s">
        <v>91</v>
      </c>
      <c r="AV298" s="13" t="s">
        <v>89</v>
      </c>
      <c r="AW298" s="13" t="s">
        <v>147</v>
      </c>
      <c r="AX298" s="13" t="s">
        <v>81</v>
      </c>
      <c r="AY298" s="230" t="s">
        <v>136</v>
      </c>
    </row>
    <row r="299" spans="1:51" s="13" customFormat="1" ht="12">
      <c r="A299" s="13"/>
      <c r="B299" s="220"/>
      <c r="C299" s="221"/>
      <c r="D299" s="222" t="s">
        <v>145</v>
      </c>
      <c r="E299" s="223" t="s">
        <v>43</v>
      </c>
      <c r="F299" s="224" t="s">
        <v>295</v>
      </c>
      <c r="G299" s="221"/>
      <c r="H299" s="223" t="s">
        <v>43</v>
      </c>
      <c r="I299" s="225"/>
      <c r="J299" s="221"/>
      <c r="K299" s="221"/>
      <c r="L299" s="226"/>
      <c r="M299" s="227"/>
      <c r="N299" s="228"/>
      <c r="O299" s="228"/>
      <c r="P299" s="228"/>
      <c r="Q299" s="228"/>
      <c r="R299" s="228"/>
      <c r="S299" s="228"/>
      <c r="T299" s="22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0" t="s">
        <v>145</v>
      </c>
      <c r="AU299" s="230" t="s">
        <v>91</v>
      </c>
      <c r="AV299" s="13" t="s">
        <v>89</v>
      </c>
      <c r="AW299" s="13" t="s">
        <v>147</v>
      </c>
      <c r="AX299" s="13" t="s">
        <v>81</v>
      </c>
      <c r="AY299" s="230" t="s">
        <v>136</v>
      </c>
    </row>
    <row r="300" spans="1:51" s="13" customFormat="1" ht="12">
      <c r="A300" s="13"/>
      <c r="B300" s="220"/>
      <c r="C300" s="221"/>
      <c r="D300" s="222" t="s">
        <v>145</v>
      </c>
      <c r="E300" s="223" t="s">
        <v>43</v>
      </c>
      <c r="F300" s="224" t="s">
        <v>296</v>
      </c>
      <c r="G300" s="221"/>
      <c r="H300" s="223" t="s">
        <v>43</v>
      </c>
      <c r="I300" s="225"/>
      <c r="J300" s="221"/>
      <c r="K300" s="221"/>
      <c r="L300" s="226"/>
      <c r="M300" s="227"/>
      <c r="N300" s="228"/>
      <c r="O300" s="228"/>
      <c r="P300" s="228"/>
      <c r="Q300" s="228"/>
      <c r="R300" s="228"/>
      <c r="S300" s="228"/>
      <c r="T300" s="22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0" t="s">
        <v>145</v>
      </c>
      <c r="AU300" s="230" t="s">
        <v>91</v>
      </c>
      <c r="AV300" s="13" t="s">
        <v>89</v>
      </c>
      <c r="AW300" s="13" t="s">
        <v>147</v>
      </c>
      <c r="AX300" s="13" t="s">
        <v>81</v>
      </c>
      <c r="AY300" s="230" t="s">
        <v>136</v>
      </c>
    </row>
    <row r="301" spans="1:51" s="13" customFormat="1" ht="12">
      <c r="A301" s="13"/>
      <c r="B301" s="220"/>
      <c r="C301" s="221"/>
      <c r="D301" s="222" t="s">
        <v>145</v>
      </c>
      <c r="E301" s="223" t="s">
        <v>43</v>
      </c>
      <c r="F301" s="224" t="s">
        <v>297</v>
      </c>
      <c r="G301" s="221"/>
      <c r="H301" s="223" t="s">
        <v>43</v>
      </c>
      <c r="I301" s="225"/>
      <c r="J301" s="221"/>
      <c r="K301" s="221"/>
      <c r="L301" s="226"/>
      <c r="M301" s="227"/>
      <c r="N301" s="228"/>
      <c r="O301" s="228"/>
      <c r="P301" s="228"/>
      <c r="Q301" s="228"/>
      <c r="R301" s="228"/>
      <c r="S301" s="228"/>
      <c r="T301" s="22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0" t="s">
        <v>145</v>
      </c>
      <c r="AU301" s="230" t="s">
        <v>91</v>
      </c>
      <c r="AV301" s="13" t="s">
        <v>89</v>
      </c>
      <c r="AW301" s="13" t="s">
        <v>147</v>
      </c>
      <c r="AX301" s="13" t="s">
        <v>81</v>
      </c>
      <c r="AY301" s="230" t="s">
        <v>136</v>
      </c>
    </row>
    <row r="302" spans="1:51" s="13" customFormat="1" ht="12">
      <c r="A302" s="13"/>
      <c r="B302" s="220"/>
      <c r="C302" s="221"/>
      <c r="D302" s="222" t="s">
        <v>145</v>
      </c>
      <c r="E302" s="223" t="s">
        <v>43</v>
      </c>
      <c r="F302" s="224" t="s">
        <v>298</v>
      </c>
      <c r="G302" s="221"/>
      <c r="H302" s="223" t="s">
        <v>43</v>
      </c>
      <c r="I302" s="225"/>
      <c r="J302" s="221"/>
      <c r="K302" s="221"/>
      <c r="L302" s="226"/>
      <c r="M302" s="227"/>
      <c r="N302" s="228"/>
      <c r="O302" s="228"/>
      <c r="P302" s="228"/>
      <c r="Q302" s="228"/>
      <c r="R302" s="228"/>
      <c r="S302" s="228"/>
      <c r="T302" s="22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0" t="s">
        <v>145</v>
      </c>
      <c r="AU302" s="230" t="s">
        <v>91</v>
      </c>
      <c r="AV302" s="13" t="s">
        <v>89</v>
      </c>
      <c r="AW302" s="13" t="s">
        <v>147</v>
      </c>
      <c r="AX302" s="13" t="s">
        <v>81</v>
      </c>
      <c r="AY302" s="230" t="s">
        <v>136</v>
      </c>
    </row>
    <row r="303" spans="1:51" s="13" customFormat="1" ht="12">
      <c r="A303" s="13"/>
      <c r="B303" s="220"/>
      <c r="C303" s="221"/>
      <c r="D303" s="222" t="s">
        <v>145</v>
      </c>
      <c r="E303" s="223" t="s">
        <v>43</v>
      </c>
      <c r="F303" s="224" t="s">
        <v>299</v>
      </c>
      <c r="G303" s="221"/>
      <c r="H303" s="223" t="s">
        <v>43</v>
      </c>
      <c r="I303" s="225"/>
      <c r="J303" s="221"/>
      <c r="K303" s="221"/>
      <c r="L303" s="226"/>
      <c r="M303" s="227"/>
      <c r="N303" s="228"/>
      <c r="O303" s="228"/>
      <c r="P303" s="228"/>
      <c r="Q303" s="228"/>
      <c r="R303" s="228"/>
      <c r="S303" s="228"/>
      <c r="T303" s="22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0" t="s">
        <v>145</v>
      </c>
      <c r="AU303" s="230" t="s">
        <v>91</v>
      </c>
      <c r="AV303" s="13" t="s">
        <v>89</v>
      </c>
      <c r="AW303" s="13" t="s">
        <v>147</v>
      </c>
      <c r="AX303" s="13" t="s">
        <v>81</v>
      </c>
      <c r="AY303" s="230" t="s">
        <v>136</v>
      </c>
    </row>
    <row r="304" spans="1:51" s="13" customFormat="1" ht="12">
      <c r="A304" s="13"/>
      <c r="B304" s="220"/>
      <c r="C304" s="221"/>
      <c r="D304" s="222" t="s">
        <v>145</v>
      </c>
      <c r="E304" s="223" t="s">
        <v>43</v>
      </c>
      <c r="F304" s="224" t="s">
        <v>300</v>
      </c>
      <c r="G304" s="221"/>
      <c r="H304" s="223" t="s">
        <v>43</v>
      </c>
      <c r="I304" s="225"/>
      <c r="J304" s="221"/>
      <c r="K304" s="221"/>
      <c r="L304" s="226"/>
      <c r="M304" s="227"/>
      <c r="N304" s="228"/>
      <c r="O304" s="228"/>
      <c r="P304" s="228"/>
      <c r="Q304" s="228"/>
      <c r="R304" s="228"/>
      <c r="S304" s="228"/>
      <c r="T304" s="22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0" t="s">
        <v>145</v>
      </c>
      <c r="AU304" s="230" t="s">
        <v>91</v>
      </c>
      <c r="AV304" s="13" t="s">
        <v>89</v>
      </c>
      <c r="AW304" s="13" t="s">
        <v>147</v>
      </c>
      <c r="AX304" s="13" t="s">
        <v>81</v>
      </c>
      <c r="AY304" s="230" t="s">
        <v>136</v>
      </c>
    </row>
    <row r="305" spans="1:51" s="13" customFormat="1" ht="12">
      <c r="A305" s="13"/>
      <c r="B305" s="220"/>
      <c r="C305" s="221"/>
      <c r="D305" s="222" t="s">
        <v>145</v>
      </c>
      <c r="E305" s="223" t="s">
        <v>43</v>
      </c>
      <c r="F305" s="224" t="s">
        <v>238</v>
      </c>
      <c r="G305" s="221"/>
      <c r="H305" s="223" t="s">
        <v>43</v>
      </c>
      <c r="I305" s="225"/>
      <c r="J305" s="221"/>
      <c r="K305" s="221"/>
      <c r="L305" s="226"/>
      <c r="M305" s="227"/>
      <c r="N305" s="228"/>
      <c r="O305" s="228"/>
      <c r="P305" s="228"/>
      <c r="Q305" s="228"/>
      <c r="R305" s="228"/>
      <c r="S305" s="228"/>
      <c r="T305" s="22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0" t="s">
        <v>145</v>
      </c>
      <c r="AU305" s="230" t="s">
        <v>91</v>
      </c>
      <c r="AV305" s="13" t="s">
        <v>89</v>
      </c>
      <c r="AW305" s="13" t="s">
        <v>147</v>
      </c>
      <c r="AX305" s="13" t="s">
        <v>81</v>
      </c>
      <c r="AY305" s="230" t="s">
        <v>136</v>
      </c>
    </row>
    <row r="306" spans="1:51" s="13" customFormat="1" ht="12">
      <c r="A306" s="13"/>
      <c r="B306" s="220"/>
      <c r="C306" s="221"/>
      <c r="D306" s="222" t="s">
        <v>145</v>
      </c>
      <c r="E306" s="223" t="s">
        <v>43</v>
      </c>
      <c r="F306" s="224" t="s">
        <v>239</v>
      </c>
      <c r="G306" s="221"/>
      <c r="H306" s="223" t="s">
        <v>43</v>
      </c>
      <c r="I306" s="225"/>
      <c r="J306" s="221"/>
      <c r="K306" s="221"/>
      <c r="L306" s="226"/>
      <c r="M306" s="227"/>
      <c r="N306" s="228"/>
      <c r="O306" s="228"/>
      <c r="P306" s="228"/>
      <c r="Q306" s="228"/>
      <c r="R306" s="228"/>
      <c r="S306" s="228"/>
      <c r="T306" s="229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0" t="s">
        <v>145</v>
      </c>
      <c r="AU306" s="230" t="s">
        <v>91</v>
      </c>
      <c r="AV306" s="13" t="s">
        <v>89</v>
      </c>
      <c r="AW306" s="13" t="s">
        <v>147</v>
      </c>
      <c r="AX306" s="13" t="s">
        <v>81</v>
      </c>
      <c r="AY306" s="230" t="s">
        <v>136</v>
      </c>
    </row>
    <row r="307" spans="1:51" s="14" customFormat="1" ht="12">
      <c r="A307" s="14"/>
      <c r="B307" s="231"/>
      <c r="C307" s="232"/>
      <c r="D307" s="222" t="s">
        <v>145</v>
      </c>
      <c r="E307" s="233" t="s">
        <v>43</v>
      </c>
      <c r="F307" s="234" t="s">
        <v>350</v>
      </c>
      <c r="G307" s="232"/>
      <c r="H307" s="235">
        <v>3.75</v>
      </c>
      <c r="I307" s="236"/>
      <c r="J307" s="232"/>
      <c r="K307" s="232"/>
      <c r="L307" s="237"/>
      <c r="M307" s="238"/>
      <c r="N307" s="239"/>
      <c r="O307" s="239"/>
      <c r="P307" s="239"/>
      <c r="Q307" s="239"/>
      <c r="R307" s="239"/>
      <c r="S307" s="239"/>
      <c r="T307" s="240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1" t="s">
        <v>145</v>
      </c>
      <c r="AU307" s="241" t="s">
        <v>91</v>
      </c>
      <c r="AV307" s="14" t="s">
        <v>91</v>
      </c>
      <c r="AW307" s="14" t="s">
        <v>147</v>
      </c>
      <c r="AX307" s="14" t="s">
        <v>81</v>
      </c>
      <c r="AY307" s="241" t="s">
        <v>136</v>
      </c>
    </row>
    <row r="308" spans="1:51" s="14" customFormat="1" ht="12">
      <c r="A308" s="14"/>
      <c r="B308" s="231"/>
      <c r="C308" s="232"/>
      <c r="D308" s="222" t="s">
        <v>145</v>
      </c>
      <c r="E308" s="233" t="s">
        <v>43</v>
      </c>
      <c r="F308" s="234" t="s">
        <v>240</v>
      </c>
      <c r="G308" s="232"/>
      <c r="H308" s="235">
        <v>3.9000000000000004</v>
      </c>
      <c r="I308" s="236"/>
      <c r="J308" s="232"/>
      <c r="K308" s="232"/>
      <c r="L308" s="237"/>
      <c r="M308" s="238"/>
      <c r="N308" s="239"/>
      <c r="O308" s="239"/>
      <c r="P308" s="239"/>
      <c r="Q308" s="239"/>
      <c r="R308" s="239"/>
      <c r="S308" s="239"/>
      <c r="T308" s="240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1" t="s">
        <v>145</v>
      </c>
      <c r="AU308" s="241" t="s">
        <v>91</v>
      </c>
      <c r="AV308" s="14" t="s">
        <v>91</v>
      </c>
      <c r="AW308" s="14" t="s">
        <v>147</v>
      </c>
      <c r="AX308" s="14" t="s">
        <v>81</v>
      </c>
      <c r="AY308" s="241" t="s">
        <v>136</v>
      </c>
    </row>
    <row r="309" spans="1:51" s="14" customFormat="1" ht="12">
      <c r="A309" s="14"/>
      <c r="B309" s="231"/>
      <c r="C309" s="232"/>
      <c r="D309" s="222" t="s">
        <v>145</v>
      </c>
      <c r="E309" s="233" t="s">
        <v>43</v>
      </c>
      <c r="F309" s="234" t="s">
        <v>241</v>
      </c>
      <c r="G309" s="232"/>
      <c r="H309" s="235">
        <v>9.945</v>
      </c>
      <c r="I309" s="236"/>
      <c r="J309" s="232"/>
      <c r="K309" s="232"/>
      <c r="L309" s="237"/>
      <c r="M309" s="238"/>
      <c r="N309" s="239"/>
      <c r="O309" s="239"/>
      <c r="P309" s="239"/>
      <c r="Q309" s="239"/>
      <c r="R309" s="239"/>
      <c r="S309" s="239"/>
      <c r="T309" s="240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1" t="s">
        <v>145</v>
      </c>
      <c r="AU309" s="241" t="s">
        <v>91</v>
      </c>
      <c r="AV309" s="14" t="s">
        <v>91</v>
      </c>
      <c r="AW309" s="14" t="s">
        <v>147</v>
      </c>
      <c r="AX309" s="14" t="s">
        <v>81</v>
      </c>
      <c r="AY309" s="241" t="s">
        <v>136</v>
      </c>
    </row>
    <row r="310" spans="1:51" s="14" customFormat="1" ht="12">
      <c r="A310" s="14"/>
      <c r="B310" s="231"/>
      <c r="C310" s="232"/>
      <c r="D310" s="222" t="s">
        <v>145</v>
      </c>
      <c r="E310" s="233" t="s">
        <v>43</v>
      </c>
      <c r="F310" s="234" t="s">
        <v>242</v>
      </c>
      <c r="G310" s="232"/>
      <c r="H310" s="235">
        <v>4.44</v>
      </c>
      <c r="I310" s="236"/>
      <c r="J310" s="232"/>
      <c r="K310" s="232"/>
      <c r="L310" s="237"/>
      <c r="M310" s="238"/>
      <c r="N310" s="239"/>
      <c r="O310" s="239"/>
      <c r="P310" s="239"/>
      <c r="Q310" s="239"/>
      <c r="R310" s="239"/>
      <c r="S310" s="239"/>
      <c r="T310" s="240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1" t="s">
        <v>145</v>
      </c>
      <c r="AU310" s="241" t="s">
        <v>91</v>
      </c>
      <c r="AV310" s="14" t="s">
        <v>91</v>
      </c>
      <c r="AW310" s="14" t="s">
        <v>147</v>
      </c>
      <c r="AX310" s="14" t="s">
        <v>81</v>
      </c>
      <c r="AY310" s="241" t="s">
        <v>136</v>
      </c>
    </row>
    <row r="311" spans="1:51" s="16" customFormat="1" ht="12">
      <c r="A311" s="16"/>
      <c r="B311" s="267"/>
      <c r="C311" s="268"/>
      <c r="D311" s="222" t="s">
        <v>145</v>
      </c>
      <c r="E311" s="269" t="s">
        <v>43</v>
      </c>
      <c r="F311" s="270" t="s">
        <v>323</v>
      </c>
      <c r="G311" s="268"/>
      <c r="H311" s="271">
        <v>22.035</v>
      </c>
      <c r="I311" s="272"/>
      <c r="J311" s="268"/>
      <c r="K311" s="268"/>
      <c r="L311" s="273"/>
      <c r="M311" s="274"/>
      <c r="N311" s="275"/>
      <c r="O311" s="275"/>
      <c r="P311" s="275"/>
      <c r="Q311" s="275"/>
      <c r="R311" s="275"/>
      <c r="S311" s="275"/>
      <c r="T311" s="27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T311" s="277" t="s">
        <v>145</v>
      </c>
      <c r="AU311" s="277" t="s">
        <v>91</v>
      </c>
      <c r="AV311" s="16" t="s">
        <v>158</v>
      </c>
      <c r="AW311" s="16" t="s">
        <v>147</v>
      </c>
      <c r="AX311" s="16" t="s">
        <v>81</v>
      </c>
      <c r="AY311" s="277" t="s">
        <v>136</v>
      </c>
    </row>
    <row r="312" spans="1:51" s="13" customFormat="1" ht="12">
      <c r="A312" s="13"/>
      <c r="B312" s="220"/>
      <c r="C312" s="221"/>
      <c r="D312" s="222" t="s">
        <v>145</v>
      </c>
      <c r="E312" s="223" t="s">
        <v>43</v>
      </c>
      <c r="F312" s="224" t="s">
        <v>243</v>
      </c>
      <c r="G312" s="221"/>
      <c r="H312" s="223" t="s">
        <v>43</v>
      </c>
      <c r="I312" s="225"/>
      <c r="J312" s="221"/>
      <c r="K312" s="221"/>
      <c r="L312" s="226"/>
      <c r="M312" s="227"/>
      <c r="N312" s="228"/>
      <c r="O312" s="228"/>
      <c r="P312" s="228"/>
      <c r="Q312" s="228"/>
      <c r="R312" s="228"/>
      <c r="S312" s="228"/>
      <c r="T312" s="22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0" t="s">
        <v>145</v>
      </c>
      <c r="AU312" s="230" t="s">
        <v>91</v>
      </c>
      <c r="AV312" s="13" t="s">
        <v>89</v>
      </c>
      <c r="AW312" s="13" t="s">
        <v>147</v>
      </c>
      <c r="AX312" s="13" t="s">
        <v>81</v>
      </c>
      <c r="AY312" s="230" t="s">
        <v>136</v>
      </c>
    </row>
    <row r="313" spans="1:51" s="13" customFormat="1" ht="12">
      <c r="A313" s="13"/>
      <c r="B313" s="220"/>
      <c r="C313" s="221"/>
      <c r="D313" s="222" t="s">
        <v>145</v>
      </c>
      <c r="E313" s="223" t="s">
        <v>43</v>
      </c>
      <c r="F313" s="224" t="s">
        <v>244</v>
      </c>
      <c r="G313" s="221"/>
      <c r="H313" s="223" t="s">
        <v>43</v>
      </c>
      <c r="I313" s="225"/>
      <c r="J313" s="221"/>
      <c r="K313" s="221"/>
      <c r="L313" s="226"/>
      <c r="M313" s="227"/>
      <c r="N313" s="228"/>
      <c r="O313" s="228"/>
      <c r="P313" s="228"/>
      <c r="Q313" s="228"/>
      <c r="R313" s="228"/>
      <c r="S313" s="228"/>
      <c r="T313" s="229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0" t="s">
        <v>145</v>
      </c>
      <c r="AU313" s="230" t="s">
        <v>91</v>
      </c>
      <c r="AV313" s="13" t="s">
        <v>89</v>
      </c>
      <c r="AW313" s="13" t="s">
        <v>147</v>
      </c>
      <c r="AX313" s="13" t="s">
        <v>81</v>
      </c>
      <c r="AY313" s="230" t="s">
        <v>136</v>
      </c>
    </row>
    <row r="314" spans="1:51" s="14" customFormat="1" ht="12">
      <c r="A314" s="14"/>
      <c r="B314" s="231"/>
      <c r="C314" s="232"/>
      <c r="D314" s="222" t="s">
        <v>145</v>
      </c>
      <c r="E314" s="233" t="s">
        <v>43</v>
      </c>
      <c r="F314" s="234" t="s">
        <v>351</v>
      </c>
      <c r="G314" s="232"/>
      <c r="H314" s="235">
        <v>1.44</v>
      </c>
      <c r="I314" s="236"/>
      <c r="J314" s="232"/>
      <c r="K314" s="232"/>
      <c r="L314" s="237"/>
      <c r="M314" s="238"/>
      <c r="N314" s="239"/>
      <c r="O314" s="239"/>
      <c r="P314" s="239"/>
      <c r="Q314" s="239"/>
      <c r="R314" s="239"/>
      <c r="S314" s="239"/>
      <c r="T314" s="240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1" t="s">
        <v>145</v>
      </c>
      <c r="AU314" s="241" t="s">
        <v>91</v>
      </c>
      <c r="AV314" s="14" t="s">
        <v>91</v>
      </c>
      <c r="AW314" s="14" t="s">
        <v>147</v>
      </c>
      <c r="AX314" s="14" t="s">
        <v>81</v>
      </c>
      <c r="AY314" s="241" t="s">
        <v>136</v>
      </c>
    </row>
    <row r="315" spans="1:51" s="14" customFormat="1" ht="12">
      <c r="A315" s="14"/>
      <c r="B315" s="231"/>
      <c r="C315" s="232"/>
      <c r="D315" s="222" t="s">
        <v>145</v>
      </c>
      <c r="E315" s="233" t="s">
        <v>43</v>
      </c>
      <c r="F315" s="234" t="s">
        <v>245</v>
      </c>
      <c r="G315" s="232"/>
      <c r="H315" s="235">
        <v>0.4</v>
      </c>
      <c r="I315" s="236"/>
      <c r="J315" s="232"/>
      <c r="K315" s="232"/>
      <c r="L315" s="237"/>
      <c r="M315" s="238"/>
      <c r="N315" s="239"/>
      <c r="O315" s="239"/>
      <c r="P315" s="239"/>
      <c r="Q315" s="239"/>
      <c r="R315" s="239"/>
      <c r="S315" s="239"/>
      <c r="T315" s="240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1" t="s">
        <v>145</v>
      </c>
      <c r="AU315" s="241" t="s">
        <v>91</v>
      </c>
      <c r="AV315" s="14" t="s">
        <v>91</v>
      </c>
      <c r="AW315" s="14" t="s">
        <v>147</v>
      </c>
      <c r="AX315" s="14" t="s">
        <v>81</v>
      </c>
      <c r="AY315" s="241" t="s">
        <v>136</v>
      </c>
    </row>
    <row r="316" spans="1:51" s="14" customFormat="1" ht="12">
      <c r="A316" s="14"/>
      <c r="B316" s="231"/>
      <c r="C316" s="232"/>
      <c r="D316" s="222" t="s">
        <v>145</v>
      </c>
      <c r="E316" s="233" t="s">
        <v>43</v>
      </c>
      <c r="F316" s="234" t="s">
        <v>246</v>
      </c>
      <c r="G316" s="232"/>
      <c r="H316" s="235">
        <v>1.02</v>
      </c>
      <c r="I316" s="236"/>
      <c r="J316" s="232"/>
      <c r="K316" s="232"/>
      <c r="L316" s="237"/>
      <c r="M316" s="238"/>
      <c r="N316" s="239"/>
      <c r="O316" s="239"/>
      <c r="P316" s="239"/>
      <c r="Q316" s="239"/>
      <c r="R316" s="239"/>
      <c r="S316" s="239"/>
      <c r="T316" s="240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1" t="s">
        <v>145</v>
      </c>
      <c r="AU316" s="241" t="s">
        <v>91</v>
      </c>
      <c r="AV316" s="14" t="s">
        <v>91</v>
      </c>
      <c r="AW316" s="14" t="s">
        <v>147</v>
      </c>
      <c r="AX316" s="14" t="s">
        <v>81</v>
      </c>
      <c r="AY316" s="241" t="s">
        <v>136</v>
      </c>
    </row>
    <row r="317" spans="1:51" s="16" customFormat="1" ht="12">
      <c r="A317" s="16"/>
      <c r="B317" s="267"/>
      <c r="C317" s="268"/>
      <c r="D317" s="222" t="s">
        <v>145</v>
      </c>
      <c r="E317" s="269" t="s">
        <v>43</v>
      </c>
      <c r="F317" s="270" t="s">
        <v>323</v>
      </c>
      <c r="G317" s="268"/>
      <c r="H317" s="271">
        <v>2.86</v>
      </c>
      <c r="I317" s="272"/>
      <c r="J317" s="268"/>
      <c r="K317" s="268"/>
      <c r="L317" s="273"/>
      <c r="M317" s="274"/>
      <c r="N317" s="275"/>
      <c r="O317" s="275"/>
      <c r="P317" s="275"/>
      <c r="Q317" s="275"/>
      <c r="R317" s="275"/>
      <c r="S317" s="275"/>
      <c r="T317" s="27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T317" s="277" t="s">
        <v>145</v>
      </c>
      <c r="AU317" s="277" t="s">
        <v>91</v>
      </c>
      <c r="AV317" s="16" t="s">
        <v>158</v>
      </c>
      <c r="AW317" s="16" t="s">
        <v>147</v>
      </c>
      <c r="AX317" s="16" t="s">
        <v>81</v>
      </c>
      <c r="AY317" s="277" t="s">
        <v>136</v>
      </c>
    </row>
    <row r="318" spans="1:51" s="15" customFormat="1" ht="12">
      <c r="A318" s="15"/>
      <c r="B318" s="242"/>
      <c r="C318" s="243"/>
      <c r="D318" s="222" t="s">
        <v>145</v>
      </c>
      <c r="E318" s="244" t="s">
        <v>43</v>
      </c>
      <c r="F318" s="245" t="s">
        <v>154</v>
      </c>
      <c r="G318" s="243"/>
      <c r="H318" s="246">
        <v>24.895</v>
      </c>
      <c r="I318" s="247"/>
      <c r="J318" s="243"/>
      <c r="K318" s="243"/>
      <c r="L318" s="248"/>
      <c r="M318" s="249"/>
      <c r="N318" s="250"/>
      <c r="O318" s="250"/>
      <c r="P318" s="250"/>
      <c r="Q318" s="250"/>
      <c r="R318" s="250"/>
      <c r="S318" s="250"/>
      <c r="T318" s="251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52" t="s">
        <v>145</v>
      </c>
      <c r="AU318" s="252" t="s">
        <v>91</v>
      </c>
      <c r="AV318" s="15" t="s">
        <v>143</v>
      </c>
      <c r="AW318" s="15" t="s">
        <v>147</v>
      </c>
      <c r="AX318" s="15" t="s">
        <v>89</v>
      </c>
      <c r="AY318" s="252" t="s">
        <v>136</v>
      </c>
    </row>
    <row r="319" spans="1:65" s="2" customFormat="1" ht="24.15" customHeight="1">
      <c r="A319" s="41"/>
      <c r="B319" s="42"/>
      <c r="C319" s="207" t="s">
        <v>352</v>
      </c>
      <c r="D319" s="207" t="s">
        <v>138</v>
      </c>
      <c r="E319" s="208" t="s">
        <v>353</v>
      </c>
      <c r="F319" s="209" t="s">
        <v>354</v>
      </c>
      <c r="G319" s="210" t="s">
        <v>278</v>
      </c>
      <c r="H319" s="211">
        <v>0.224</v>
      </c>
      <c r="I319" s="212"/>
      <c r="J319" s="213">
        <f>ROUND(I319*H319,2)</f>
        <v>0</v>
      </c>
      <c r="K319" s="209" t="s">
        <v>142</v>
      </c>
      <c r="L319" s="47"/>
      <c r="M319" s="214" t="s">
        <v>43</v>
      </c>
      <c r="N319" s="215" t="s">
        <v>52</v>
      </c>
      <c r="O319" s="87"/>
      <c r="P319" s="216">
        <f>O319*H319</f>
        <v>0</v>
      </c>
      <c r="Q319" s="216">
        <v>1.06277</v>
      </c>
      <c r="R319" s="216">
        <f>Q319*H319</f>
        <v>0.23806048</v>
      </c>
      <c r="S319" s="216">
        <v>0</v>
      </c>
      <c r="T319" s="217">
        <f>S319*H319</f>
        <v>0</v>
      </c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R319" s="218" t="s">
        <v>143</v>
      </c>
      <c r="AT319" s="218" t="s">
        <v>138</v>
      </c>
      <c r="AU319" s="218" t="s">
        <v>91</v>
      </c>
      <c r="AY319" s="19" t="s">
        <v>136</v>
      </c>
      <c r="BE319" s="219">
        <f>IF(N319="základní",J319,0)</f>
        <v>0</v>
      </c>
      <c r="BF319" s="219">
        <f>IF(N319="snížená",J319,0)</f>
        <v>0</v>
      </c>
      <c r="BG319" s="219">
        <f>IF(N319="zákl. přenesená",J319,0)</f>
        <v>0</v>
      </c>
      <c r="BH319" s="219">
        <f>IF(N319="sníž. přenesená",J319,0)</f>
        <v>0</v>
      </c>
      <c r="BI319" s="219">
        <f>IF(N319="nulová",J319,0)</f>
        <v>0</v>
      </c>
      <c r="BJ319" s="19" t="s">
        <v>89</v>
      </c>
      <c r="BK319" s="219">
        <f>ROUND(I319*H319,2)</f>
        <v>0</v>
      </c>
      <c r="BL319" s="19" t="s">
        <v>143</v>
      </c>
      <c r="BM319" s="218" t="s">
        <v>355</v>
      </c>
    </row>
    <row r="320" spans="1:51" s="13" customFormat="1" ht="12">
      <c r="A320" s="13"/>
      <c r="B320" s="220"/>
      <c r="C320" s="221"/>
      <c r="D320" s="222" t="s">
        <v>145</v>
      </c>
      <c r="E320" s="223" t="s">
        <v>43</v>
      </c>
      <c r="F320" s="224" t="s">
        <v>238</v>
      </c>
      <c r="G320" s="221"/>
      <c r="H320" s="223" t="s">
        <v>43</v>
      </c>
      <c r="I320" s="225"/>
      <c r="J320" s="221"/>
      <c r="K320" s="221"/>
      <c r="L320" s="226"/>
      <c r="M320" s="227"/>
      <c r="N320" s="228"/>
      <c r="O320" s="228"/>
      <c r="P320" s="228"/>
      <c r="Q320" s="228"/>
      <c r="R320" s="228"/>
      <c r="S320" s="228"/>
      <c r="T320" s="22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0" t="s">
        <v>145</v>
      </c>
      <c r="AU320" s="230" t="s">
        <v>91</v>
      </c>
      <c r="AV320" s="13" t="s">
        <v>89</v>
      </c>
      <c r="AW320" s="13" t="s">
        <v>147</v>
      </c>
      <c r="AX320" s="13" t="s">
        <v>81</v>
      </c>
      <c r="AY320" s="230" t="s">
        <v>136</v>
      </c>
    </row>
    <row r="321" spans="1:51" s="13" customFormat="1" ht="12">
      <c r="A321" s="13"/>
      <c r="B321" s="220"/>
      <c r="C321" s="221"/>
      <c r="D321" s="222" t="s">
        <v>145</v>
      </c>
      <c r="E321" s="223" t="s">
        <v>43</v>
      </c>
      <c r="F321" s="224" t="s">
        <v>239</v>
      </c>
      <c r="G321" s="221"/>
      <c r="H321" s="223" t="s">
        <v>43</v>
      </c>
      <c r="I321" s="225"/>
      <c r="J321" s="221"/>
      <c r="K321" s="221"/>
      <c r="L321" s="226"/>
      <c r="M321" s="227"/>
      <c r="N321" s="228"/>
      <c r="O321" s="228"/>
      <c r="P321" s="228"/>
      <c r="Q321" s="228"/>
      <c r="R321" s="228"/>
      <c r="S321" s="228"/>
      <c r="T321" s="22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0" t="s">
        <v>145</v>
      </c>
      <c r="AU321" s="230" t="s">
        <v>91</v>
      </c>
      <c r="AV321" s="13" t="s">
        <v>89</v>
      </c>
      <c r="AW321" s="13" t="s">
        <v>147</v>
      </c>
      <c r="AX321" s="13" t="s">
        <v>81</v>
      </c>
      <c r="AY321" s="230" t="s">
        <v>136</v>
      </c>
    </row>
    <row r="322" spans="1:51" s="13" customFormat="1" ht="12">
      <c r="A322" s="13"/>
      <c r="B322" s="220"/>
      <c r="C322" s="221"/>
      <c r="D322" s="222" t="s">
        <v>145</v>
      </c>
      <c r="E322" s="223" t="s">
        <v>43</v>
      </c>
      <c r="F322" s="224" t="s">
        <v>356</v>
      </c>
      <c r="G322" s="221"/>
      <c r="H322" s="223" t="s">
        <v>43</v>
      </c>
      <c r="I322" s="225"/>
      <c r="J322" s="221"/>
      <c r="K322" s="221"/>
      <c r="L322" s="226"/>
      <c r="M322" s="227"/>
      <c r="N322" s="228"/>
      <c r="O322" s="228"/>
      <c r="P322" s="228"/>
      <c r="Q322" s="228"/>
      <c r="R322" s="228"/>
      <c r="S322" s="228"/>
      <c r="T322" s="22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0" t="s">
        <v>145</v>
      </c>
      <c r="AU322" s="230" t="s">
        <v>91</v>
      </c>
      <c r="AV322" s="13" t="s">
        <v>89</v>
      </c>
      <c r="AW322" s="13" t="s">
        <v>147</v>
      </c>
      <c r="AX322" s="13" t="s">
        <v>81</v>
      </c>
      <c r="AY322" s="230" t="s">
        <v>136</v>
      </c>
    </row>
    <row r="323" spans="1:51" s="14" customFormat="1" ht="12">
      <c r="A323" s="14"/>
      <c r="B323" s="231"/>
      <c r="C323" s="232"/>
      <c r="D323" s="222" t="s">
        <v>145</v>
      </c>
      <c r="E323" s="233" t="s">
        <v>43</v>
      </c>
      <c r="F323" s="234" t="s">
        <v>357</v>
      </c>
      <c r="G323" s="232"/>
      <c r="H323" s="235">
        <v>0.162</v>
      </c>
      <c r="I323" s="236"/>
      <c r="J323" s="232"/>
      <c r="K323" s="232"/>
      <c r="L323" s="237"/>
      <c r="M323" s="238"/>
      <c r="N323" s="239"/>
      <c r="O323" s="239"/>
      <c r="P323" s="239"/>
      <c r="Q323" s="239"/>
      <c r="R323" s="239"/>
      <c r="S323" s="239"/>
      <c r="T323" s="240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1" t="s">
        <v>145</v>
      </c>
      <c r="AU323" s="241" t="s">
        <v>91</v>
      </c>
      <c r="AV323" s="14" t="s">
        <v>91</v>
      </c>
      <c r="AW323" s="14" t="s">
        <v>147</v>
      </c>
      <c r="AX323" s="14" t="s">
        <v>81</v>
      </c>
      <c r="AY323" s="241" t="s">
        <v>136</v>
      </c>
    </row>
    <row r="324" spans="1:51" s="13" customFormat="1" ht="12">
      <c r="A324" s="13"/>
      <c r="B324" s="220"/>
      <c r="C324" s="221"/>
      <c r="D324" s="222" t="s">
        <v>145</v>
      </c>
      <c r="E324" s="223" t="s">
        <v>43</v>
      </c>
      <c r="F324" s="224" t="s">
        <v>243</v>
      </c>
      <c r="G324" s="221"/>
      <c r="H324" s="223" t="s">
        <v>43</v>
      </c>
      <c r="I324" s="225"/>
      <c r="J324" s="221"/>
      <c r="K324" s="221"/>
      <c r="L324" s="226"/>
      <c r="M324" s="227"/>
      <c r="N324" s="228"/>
      <c r="O324" s="228"/>
      <c r="P324" s="228"/>
      <c r="Q324" s="228"/>
      <c r="R324" s="228"/>
      <c r="S324" s="228"/>
      <c r="T324" s="22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0" t="s">
        <v>145</v>
      </c>
      <c r="AU324" s="230" t="s">
        <v>91</v>
      </c>
      <c r="AV324" s="13" t="s">
        <v>89</v>
      </c>
      <c r="AW324" s="13" t="s">
        <v>147</v>
      </c>
      <c r="AX324" s="13" t="s">
        <v>81</v>
      </c>
      <c r="AY324" s="230" t="s">
        <v>136</v>
      </c>
    </row>
    <row r="325" spans="1:51" s="13" customFormat="1" ht="12">
      <c r="A325" s="13"/>
      <c r="B325" s="220"/>
      <c r="C325" s="221"/>
      <c r="D325" s="222" t="s">
        <v>145</v>
      </c>
      <c r="E325" s="223" t="s">
        <v>43</v>
      </c>
      <c r="F325" s="224" t="s">
        <v>244</v>
      </c>
      <c r="G325" s="221"/>
      <c r="H325" s="223" t="s">
        <v>43</v>
      </c>
      <c r="I325" s="225"/>
      <c r="J325" s="221"/>
      <c r="K325" s="221"/>
      <c r="L325" s="226"/>
      <c r="M325" s="227"/>
      <c r="N325" s="228"/>
      <c r="O325" s="228"/>
      <c r="P325" s="228"/>
      <c r="Q325" s="228"/>
      <c r="R325" s="228"/>
      <c r="S325" s="228"/>
      <c r="T325" s="22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0" t="s">
        <v>145</v>
      </c>
      <c r="AU325" s="230" t="s">
        <v>91</v>
      </c>
      <c r="AV325" s="13" t="s">
        <v>89</v>
      </c>
      <c r="AW325" s="13" t="s">
        <v>147</v>
      </c>
      <c r="AX325" s="13" t="s">
        <v>81</v>
      </c>
      <c r="AY325" s="230" t="s">
        <v>136</v>
      </c>
    </row>
    <row r="326" spans="1:51" s="14" customFormat="1" ht="12">
      <c r="A326" s="14"/>
      <c r="B326" s="231"/>
      <c r="C326" s="232"/>
      <c r="D326" s="222" t="s">
        <v>145</v>
      </c>
      <c r="E326" s="233" t="s">
        <v>43</v>
      </c>
      <c r="F326" s="234" t="s">
        <v>358</v>
      </c>
      <c r="G326" s="232"/>
      <c r="H326" s="235">
        <v>0.062208</v>
      </c>
      <c r="I326" s="236"/>
      <c r="J326" s="232"/>
      <c r="K326" s="232"/>
      <c r="L326" s="237"/>
      <c r="M326" s="238"/>
      <c r="N326" s="239"/>
      <c r="O326" s="239"/>
      <c r="P326" s="239"/>
      <c r="Q326" s="239"/>
      <c r="R326" s="239"/>
      <c r="S326" s="239"/>
      <c r="T326" s="240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1" t="s">
        <v>145</v>
      </c>
      <c r="AU326" s="241" t="s">
        <v>91</v>
      </c>
      <c r="AV326" s="14" t="s">
        <v>91</v>
      </c>
      <c r="AW326" s="14" t="s">
        <v>147</v>
      </c>
      <c r="AX326" s="14" t="s">
        <v>81</v>
      </c>
      <c r="AY326" s="241" t="s">
        <v>136</v>
      </c>
    </row>
    <row r="327" spans="1:51" s="15" customFormat="1" ht="12">
      <c r="A327" s="15"/>
      <c r="B327" s="242"/>
      <c r="C327" s="243"/>
      <c r="D327" s="222" t="s">
        <v>145</v>
      </c>
      <c r="E327" s="244" t="s">
        <v>43</v>
      </c>
      <c r="F327" s="245" t="s">
        <v>154</v>
      </c>
      <c r="G327" s="243"/>
      <c r="H327" s="246">
        <v>0.22420800000000002</v>
      </c>
      <c r="I327" s="247"/>
      <c r="J327" s="243"/>
      <c r="K327" s="243"/>
      <c r="L327" s="248"/>
      <c r="M327" s="249"/>
      <c r="N327" s="250"/>
      <c r="O327" s="250"/>
      <c r="P327" s="250"/>
      <c r="Q327" s="250"/>
      <c r="R327" s="250"/>
      <c r="S327" s="250"/>
      <c r="T327" s="251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52" t="s">
        <v>145</v>
      </c>
      <c r="AU327" s="252" t="s">
        <v>91</v>
      </c>
      <c r="AV327" s="15" t="s">
        <v>143</v>
      </c>
      <c r="AW327" s="15" t="s">
        <v>147</v>
      </c>
      <c r="AX327" s="15" t="s">
        <v>89</v>
      </c>
      <c r="AY327" s="252" t="s">
        <v>136</v>
      </c>
    </row>
    <row r="328" spans="1:65" s="2" customFormat="1" ht="24.15" customHeight="1">
      <c r="A328" s="41"/>
      <c r="B328" s="42"/>
      <c r="C328" s="207" t="s">
        <v>359</v>
      </c>
      <c r="D328" s="207" t="s">
        <v>138</v>
      </c>
      <c r="E328" s="208" t="s">
        <v>360</v>
      </c>
      <c r="F328" s="209" t="s">
        <v>361</v>
      </c>
      <c r="G328" s="210" t="s">
        <v>141</v>
      </c>
      <c r="H328" s="211">
        <v>82</v>
      </c>
      <c r="I328" s="212"/>
      <c r="J328" s="213">
        <f>ROUND(I328*H328,2)</f>
        <v>0</v>
      </c>
      <c r="K328" s="209" t="s">
        <v>142</v>
      </c>
      <c r="L328" s="47"/>
      <c r="M328" s="214" t="s">
        <v>43</v>
      </c>
      <c r="N328" s="215" t="s">
        <v>52</v>
      </c>
      <c r="O328" s="87"/>
      <c r="P328" s="216">
        <f>O328*H328</f>
        <v>0</v>
      </c>
      <c r="Q328" s="216">
        <v>0.01282</v>
      </c>
      <c r="R328" s="216">
        <f>Q328*H328</f>
        <v>1.05124</v>
      </c>
      <c r="S328" s="216">
        <v>0</v>
      </c>
      <c r="T328" s="217">
        <f>S328*H328</f>
        <v>0</v>
      </c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R328" s="218" t="s">
        <v>143</v>
      </c>
      <c r="AT328" s="218" t="s">
        <v>138</v>
      </c>
      <c r="AU328" s="218" t="s">
        <v>91</v>
      </c>
      <c r="AY328" s="19" t="s">
        <v>136</v>
      </c>
      <c r="BE328" s="219">
        <f>IF(N328="základní",J328,0)</f>
        <v>0</v>
      </c>
      <c r="BF328" s="219">
        <f>IF(N328="snížená",J328,0)</f>
        <v>0</v>
      </c>
      <c r="BG328" s="219">
        <f>IF(N328="zákl. přenesená",J328,0)</f>
        <v>0</v>
      </c>
      <c r="BH328" s="219">
        <f>IF(N328="sníž. přenesená",J328,0)</f>
        <v>0</v>
      </c>
      <c r="BI328" s="219">
        <f>IF(N328="nulová",J328,0)</f>
        <v>0</v>
      </c>
      <c r="BJ328" s="19" t="s">
        <v>89</v>
      </c>
      <c r="BK328" s="219">
        <f>ROUND(I328*H328,2)</f>
        <v>0</v>
      </c>
      <c r="BL328" s="19" t="s">
        <v>143</v>
      </c>
      <c r="BM328" s="218" t="s">
        <v>362</v>
      </c>
    </row>
    <row r="329" spans="1:51" s="13" customFormat="1" ht="12">
      <c r="A329" s="13"/>
      <c r="B329" s="220"/>
      <c r="C329" s="221"/>
      <c r="D329" s="222" t="s">
        <v>145</v>
      </c>
      <c r="E329" s="223" t="s">
        <v>43</v>
      </c>
      <c r="F329" s="224" t="s">
        <v>238</v>
      </c>
      <c r="G329" s="221"/>
      <c r="H329" s="223" t="s">
        <v>43</v>
      </c>
      <c r="I329" s="225"/>
      <c r="J329" s="221"/>
      <c r="K329" s="221"/>
      <c r="L329" s="226"/>
      <c r="M329" s="227"/>
      <c r="N329" s="228"/>
      <c r="O329" s="228"/>
      <c r="P329" s="228"/>
      <c r="Q329" s="228"/>
      <c r="R329" s="228"/>
      <c r="S329" s="228"/>
      <c r="T329" s="229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0" t="s">
        <v>145</v>
      </c>
      <c r="AU329" s="230" t="s">
        <v>91</v>
      </c>
      <c r="AV329" s="13" t="s">
        <v>89</v>
      </c>
      <c r="AW329" s="13" t="s">
        <v>147</v>
      </c>
      <c r="AX329" s="13" t="s">
        <v>81</v>
      </c>
      <c r="AY329" s="230" t="s">
        <v>136</v>
      </c>
    </row>
    <row r="330" spans="1:51" s="13" customFormat="1" ht="12">
      <c r="A330" s="13"/>
      <c r="B330" s="220"/>
      <c r="C330" s="221"/>
      <c r="D330" s="222" t="s">
        <v>145</v>
      </c>
      <c r="E330" s="223" t="s">
        <v>43</v>
      </c>
      <c r="F330" s="224" t="s">
        <v>239</v>
      </c>
      <c r="G330" s="221"/>
      <c r="H330" s="223" t="s">
        <v>43</v>
      </c>
      <c r="I330" s="225"/>
      <c r="J330" s="221"/>
      <c r="K330" s="221"/>
      <c r="L330" s="226"/>
      <c r="M330" s="227"/>
      <c r="N330" s="228"/>
      <c r="O330" s="228"/>
      <c r="P330" s="228"/>
      <c r="Q330" s="228"/>
      <c r="R330" s="228"/>
      <c r="S330" s="228"/>
      <c r="T330" s="22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0" t="s">
        <v>145</v>
      </c>
      <c r="AU330" s="230" t="s">
        <v>91</v>
      </c>
      <c r="AV330" s="13" t="s">
        <v>89</v>
      </c>
      <c r="AW330" s="13" t="s">
        <v>147</v>
      </c>
      <c r="AX330" s="13" t="s">
        <v>81</v>
      </c>
      <c r="AY330" s="230" t="s">
        <v>136</v>
      </c>
    </row>
    <row r="331" spans="1:51" s="14" customFormat="1" ht="12">
      <c r="A331" s="14"/>
      <c r="B331" s="231"/>
      <c r="C331" s="232"/>
      <c r="D331" s="222" t="s">
        <v>145</v>
      </c>
      <c r="E331" s="233" t="s">
        <v>43</v>
      </c>
      <c r="F331" s="234" t="s">
        <v>363</v>
      </c>
      <c r="G331" s="232"/>
      <c r="H331" s="235">
        <v>2</v>
      </c>
      <c r="I331" s="236"/>
      <c r="J331" s="232"/>
      <c r="K331" s="232"/>
      <c r="L331" s="237"/>
      <c r="M331" s="238"/>
      <c r="N331" s="239"/>
      <c r="O331" s="239"/>
      <c r="P331" s="239"/>
      <c r="Q331" s="239"/>
      <c r="R331" s="239"/>
      <c r="S331" s="239"/>
      <c r="T331" s="240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1" t="s">
        <v>145</v>
      </c>
      <c r="AU331" s="241" t="s">
        <v>91</v>
      </c>
      <c r="AV331" s="14" t="s">
        <v>91</v>
      </c>
      <c r="AW331" s="14" t="s">
        <v>147</v>
      </c>
      <c r="AX331" s="14" t="s">
        <v>81</v>
      </c>
      <c r="AY331" s="241" t="s">
        <v>136</v>
      </c>
    </row>
    <row r="332" spans="1:51" s="14" customFormat="1" ht="12">
      <c r="A332" s="14"/>
      <c r="B332" s="231"/>
      <c r="C332" s="232"/>
      <c r="D332" s="222" t="s">
        <v>145</v>
      </c>
      <c r="E332" s="233" t="s">
        <v>43</v>
      </c>
      <c r="F332" s="234" t="s">
        <v>364</v>
      </c>
      <c r="G332" s="232"/>
      <c r="H332" s="235">
        <v>18.1</v>
      </c>
      <c r="I332" s="236"/>
      <c r="J332" s="232"/>
      <c r="K332" s="232"/>
      <c r="L332" s="237"/>
      <c r="M332" s="238"/>
      <c r="N332" s="239"/>
      <c r="O332" s="239"/>
      <c r="P332" s="239"/>
      <c r="Q332" s="239"/>
      <c r="R332" s="239"/>
      <c r="S332" s="239"/>
      <c r="T332" s="240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1" t="s">
        <v>145</v>
      </c>
      <c r="AU332" s="241" t="s">
        <v>91</v>
      </c>
      <c r="AV332" s="14" t="s">
        <v>91</v>
      </c>
      <c r="AW332" s="14" t="s">
        <v>147</v>
      </c>
      <c r="AX332" s="14" t="s">
        <v>81</v>
      </c>
      <c r="AY332" s="241" t="s">
        <v>136</v>
      </c>
    </row>
    <row r="333" spans="1:51" s="14" customFormat="1" ht="12">
      <c r="A333" s="14"/>
      <c r="B333" s="231"/>
      <c r="C333" s="232"/>
      <c r="D333" s="222" t="s">
        <v>145</v>
      </c>
      <c r="E333" s="233" t="s">
        <v>43</v>
      </c>
      <c r="F333" s="234" t="s">
        <v>365</v>
      </c>
      <c r="G333" s="232"/>
      <c r="H333" s="235">
        <v>33.15</v>
      </c>
      <c r="I333" s="236"/>
      <c r="J333" s="232"/>
      <c r="K333" s="232"/>
      <c r="L333" s="237"/>
      <c r="M333" s="238"/>
      <c r="N333" s="239"/>
      <c r="O333" s="239"/>
      <c r="P333" s="239"/>
      <c r="Q333" s="239"/>
      <c r="R333" s="239"/>
      <c r="S333" s="239"/>
      <c r="T333" s="240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1" t="s">
        <v>145</v>
      </c>
      <c r="AU333" s="241" t="s">
        <v>91</v>
      </c>
      <c r="AV333" s="14" t="s">
        <v>91</v>
      </c>
      <c r="AW333" s="14" t="s">
        <v>147</v>
      </c>
      <c r="AX333" s="14" t="s">
        <v>81</v>
      </c>
      <c r="AY333" s="241" t="s">
        <v>136</v>
      </c>
    </row>
    <row r="334" spans="1:51" s="14" customFormat="1" ht="12">
      <c r="A334" s="14"/>
      <c r="B334" s="231"/>
      <c r="C334" s="232"/>
      <c r="D334" s="222" t="s">
        <v>145</v>
      </c>
      <c r="E334" s="233" t="s">
        <v>43</v>
      </c>
      <c r="F334" s="234" t="s">
        <v>366</v>
      </c>
      <c r="G334" s="232"/>
      <c r="H334" s="235">
        <v>14.8</v>
      </c>
      <c r="I334" s="236"/>
      <c r="J334" s="232"/>
      <c r="K334" s="232"/>
      <c r="L334" s="237"/>
      <c r="M334" s="238"/>
      <c r="N334" s="239"/>
      <c r="O334" s="239"/>
      <c r="P334" s="239"/>
      <c r="Q334" s="239"/>
      <c r="R334" s="239"/>
      <c r="S334" s="239"/>
      <c r="T334" s="240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1" t="s">
        <v>145</v>
      </c>
      <c r="AU334" s="241" t="s">
        <v>91</v>
      </c>
      <c r="AV334" s="14" t="s">
        <v>91</v>
      </c>
      <c r="AW334" s="14" t="s">
        <v>147</v>
      </c>
      <c r="AX334" s="14" t="s">
        <v>81</v>
      </c>
      <c r="AY334" s="241" t="s">
        <v>136</v>
      </c>
    </row>
    <row r="335" spans="1:51" s="14" customFormat="1" ht="12">
      <c r="A335" s="14"/>
      <c r="B335" s="231"/>
      <c r="C335" s="232"/>
      <c r="D335" s="222" t="s">
        <v>145</v>
      </c>
      <c r="E335" s="233" t="s">
        <v>43</v>
      </c>
      <c r="F335" s="234" t="s">
        <v>367</v>
      </c>
      <c r="G335" s="232"/>
      <c r="H335" s="235">
        <v>0.6400000000000001</v>
      </c>
      <c r="I335" s="236"/>
      <c r="J335" s="232"/>
      <c r="K335" s="232"/>
      <c r="L335" s="237"/>
      <c r="M335" s="238"/>
      <c r="N335" s="239"/>
      <c r="O335" s="239"/>
      <c r="P335" s="239"/>
      <c r="Q335" s="239"/>
      <c r="R335" s="239"/>
      <c r="S335" s="239"/>
      <c r="T335" s="240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1" t="s">
        <v>145</v>
      </c>
      <c r="AU335" s="241" t="s">
        <v>91</v>
      </c>
      <c r="AV335" s="14" t="s">
        <v>91</v>
      </c>
      <c r="AW335" s="14" t="s">
        <v>147</v>
      </c>
      <c r="AX335" s="14" t="s">
        <v>81</v>
      </c>
      <c r="AY335" s="241" t="s">
        <v>136</v>
      </c>
    </row>
    <row r="336" spans="1:51" s="14" customFormat="1" ht="12">
      <c r="A336" s="14"/>
      <c r="B336" s="231"/>
      <c r="C336" s="232"/>
      <c r="D336" s="222" t="s">
        <v>145</v>
      </c>
      <c r="E336" s="233" t="s">
        <v>43</v>
      </c>
      <c r="F336" s="234" t="s">
        <v>368</v>
      </c>
      <c r="G336" s="232"/>
      <c r="H336" s="235">
        <v>1.2</v>
      </c>
      <c r="I336" s="236"/>
      <c r="J336" s="232"/>
      <c r="K336" s="232"/>
      <c r="L336" s="237"/>
      <c r="M336" s="238"/>
      <c r="N336" s="239"/>
      <c r="O336" s="239"/>
      <c r="P336" s="239"/>
      <c r="Q336" s="239"/>
      <c r="R336" s="239"/>
      <c r="S336" s="239"/>
      <c r="T336" s="240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1" t="s">
        <v>145</v>
      </c>
      <c r="AU336" s="241" t="s">
        <v>91</v>
      </c>
      <c r="AV336" s="14" t="s">
        <v>91</v>
      </c>
      <c r="AW336" s="14" t="s">
        <v>147</v>
      </c>
      <c r="AX336" s="14" t="s">
        <v>81</v>
      </c>
      <c r="AY336" s="241" t="s">
        <v>136</v>
      </c>
    </row>
    <row r="337" spans="1:51" s="16" customFormat="1" ht="12">
      <c r="A337" s="16"/>
      <c r="B337" s="267"/>
      <c r="C337" s="268"/>
      <c r="D337" s="222" t="s">
        <v>145</v>
      </c>
      <c r="E337" s="269" t="s">
        <v>43</v>
      </c>
      <c r="F337" s="270" t="s">
        <v>323</v>
      </c>
      <c r="G337" s="268"/>
      <c r="H337" s="271">
        <v>69.89</v>
      </c>
      <c r="I337" s="272"/>
      <c r="J337" s="268"/>
      <c r="K337" s="268"/>
      <c r="L337" s="273"/>
      <c r="M337" s="274"/>
      <c r="N337" s="275"/>
      <c r="O337" s="275"/>
      <c r="P337" s="275"/>
      <c r="Q337" s="275"/>
      <c r="R337" s="275"/>
      <c r="S337" s="275"/>
      <c r="T337" s="27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T337" s="277" t="s">
        <v>145</v>
      </c>
      <c r="AU337" s="277" t="s">
        <v>91</v>
      </c>
      <c r="AV337" s="16" t="s">
        <v>158</v>
      </c>
      <c r="AW337" s="16" t="s">
        <v>147</v>
      </c>
      <c r="AX337" s="16" t="s">
        <v>81</v>
      </c>
      <c r="AY337" s="277" t="s">
        <v>136</v>
      </c>
    </row>
    <row r="338" spans="1:51" s="13" customFormat="1" ht="12">
      <c r="A338" s="13"/>
      <c r="B338" s="220"/>
      <c r="C338" s="221"/>
      <c r="D338" s="222" t="s">
        <v>145</v>
      </c>
      <c r="E338" s="223" t="s">
        <v>43</v>
      </c>
      <c r="F338" s="224" t="s">
        <v>243</v>
      </c>
      <c r="G338" s="221"/>
      <c r="H338" s="223" t="s">
        <v>43</v>
      </c>
      <c r="I338" s="225"/>
      <c r="J338" s="221"/>
      <c r="K338" s="221"/>
      <c r="L338" s="226"/>
      <c r="M338" s="227"/>
      <c r="N338" s="228"/>
      <c r="O338" s="228"/>
      <c r="P338" s="228"/>
      <c r="Q338" s="228"/>
      <c r="R338" s="228"/>
      <c r="S338" s="228"/>
      <c r="T338" s="22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0" t="s">
        <v>145</v>
      </c>
      <c r="AU338" s="230" t="s">
        <v>91</v>
      </c>
      <c r="AV338" s="13" t="s">
        <v>89</v>
      </c>
      <c r="AW338" s="13" t="s">
        <v>147</v>
      </c>
      <c r="AX338" s="13" t="s">
        <v>81</v>
      </c>
      <c r="AY338" s="230" t="s">
        <v>136</v>
      </c>
    </row>
    <row r="339" spans="1:51" s="13" customFormat="1" ht="12">
      <c r="A339" s="13"/>
      <c r="B339" s="220"/>
      <c r="C339" s="221"/>
      <c r="D339" s="222" t="s">
        <v>145</v>
      </c>
      <c r="E339" s="223" t="s">
        <v>43</v>
      </c>
      <c r="F339" s="224" t="s">
        <v>244</v>
      </c>
      <c r="G339" s="221"/>
      <c r="H339" s="223" t="s">
        <v>43</v>
      </c>
      <c r="I339" s="225"/>
      <c r="J339" s="221"/>
      <c r="K339" s="221"/>
      <c r="L339" s="226"/>
      <c r="M339" s="227"/>
      <c r="N339" s="228"/>
      <c r="O339" s="228"/>
      <c r="P339" s="228"/>
      <c r="Q339" s="228"/>
      <c r="R339" s="228"/>
      <c r="S339" s="228"/>
      <c r="T339" s="22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0" t="s">
        <v>145</v>
      </c>
      <c r="AU339" s="230" t="s">
        <v>91</v>
      </c>
      <c r="AV339" s="13" t="s">
        <v>89</v>
      </c>
      <c r="AW339" s="13" t="s">
        <v>147</v>
      </c>
      <c r="AX339" s="13" t="s">
        <v>81</v>
      </c>
      <c r="AY339" s="230" t="s">
        <v>136</v>
      </c>
    </row>
    <row r="340" spans="1:51" s="14" customFormat="1" ht="12">
      <c r="A340" s="14"/>
      <c r="B340" s="231"/>
      <c r="C340" s="232"/>
      <c r="D340" s="222" t="s">
        <v>145</v>
      </c>
      <c r="E340" s="233" t="s">
        <v>43</v>
      </c>
      <c r="F340" s="234" t="s">
        <v>369</v>
      </c>
      <c r="G340" s="232"/>
      <c r="H340" s="235">
        <v>4.8</v>
      </c>
      <c r="I340" s="236"/>
      <c r="J340" s="232"/>
      <c r="K340" s="232"/>
      <c r="L340" s="237"/>
      <c r="M340" s="238"/>
      <c r="N340" s="239"/>
      <c r="O340" s="239"/>
      <c r="P340" s="239"/>
      <c r="Q340" s="239"/>
      <c r="R340" s="239"/>
      <c r="S340" s="239"/>
      <c r="T340" s="240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1" t="s">
        <v>145</v>
      </c>
      <c r="AU340" s="241" t="s">
        <v>91</v>
      </c>
      <c r="AV340" s="14" t="s">
        <v>91</v>
      </c>
      <c r="AW340" s="14" t="s">
        <v>147</v>
      </c>
      <c r="AX340" s="14" t="s">
        <v>81</v>
      </c>
      <c r="AY340" s="241" t="s">
        <v>136</v>
      </c>
    </row>
    <row r="341" spans="1:51" s="14" customFormat="1" ht="12">
      <c r="A341" s="14"/>
      <c r="B341" s="231"/>
      <c r="C341" s="232"/>
      <c r="D341" s="222" t="s">
        <v>145</v>
      </c>
      <c r="E341" s="233" t="s">
        <v>43</v>
      </c>
      <c r="F341" s="234" t="s">
        <v>370</v>
      </c>
      <c r="G341" s="232"/>
      <c r="H341" s="235">
        <v>2</v>
      </c>
      <c r="I341" s="236"/>
      <c r="J341" s="232"/>
      <c r="K341" s="232"/>
      <c r="L341" s="237"/>
      <c r="M341" s="238"/>
      <c r="N341" s="239"/>
      <c r="O341" s="239"/>
      <c r="P341" s="239"/>
      <c r="Q341" s="239"/>
      <c r="R341" s="239"/>
      <c r="S341" s="239"/>
      <c r="T341" s="240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1" t="s">
        <v>145</v>
      </c>
      <c r="AU341" s="241" t="s">
        <v>91</v>
      </c>
      <c r="AV341" s="14" t="s">
        <v>91</v>
      </c>
      <c r="AW341" s="14" t="s">
        <v>147</v>
      </c>
      <c r="AX341" s="14" t="s">
        <v>81</v>
      </c>
      <c r="AY341" s="241" t="s">
        <v>136</v>
      </c>
    </row>
    <row r="342" spans="1:51" s="14" customFormat="1" ht="12">
      <c r="A342" s="14"/>
      <c r="B342" s="231"/>
      <c r="C342" s="232"/>
      <c r="D342" s="222" t="s">
        <v>145</v>
      </c>
      <c r="E342" s="233" t="s">
        <v>43</v>
      </c>
      <c r="F342" s="234" t="s">
        <v>371</v>
      </c>
      <c r="G342" s="232"/>
      <c r="H342" s="235">
        <v>3.4</v>
      </c>
      <c r="I342" s="236"/>
      <c r="J342" s="232"/>
      <c r="K342" s="232"/>
      <c r="L342" s="237"/>
      <c r="M342" s="238"/>
      <c r="N342" s="239"/>
      <c r="O342" s="239"/>
      <c r="P342" s="239"/>
      <c r="Q342" s="239"/>
      <c r="R342" s="239"/>
      <c r="S342" s="239"/>
      <c r="T342" s="240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1" t="s">
        <v>145</v>
      </c>
      <c r="AU342" s="241" t="s">
        <v>91</v>
      </c>
      <c r="AV342" s="14" t="s">
        <v>91</v>
      </c>
      <c r="AW342" s="14" t="s">
        <v>147</v>
      </c>
      <c r="AX342" s="14" t="s">
        <v>81</v>
      </c>
      <c r="AY342" s="241" t="s">
        <v>136</v>
      </c>
    </row>
    <row r="343" spans="1:51" s="14" customFormat="1" ht="12">
      <c r="A343" s="14"/>
      <c r="B343" s="231"/>
      <c r="C343" s="232"/>
      <c r="D343" s="222" t="s">
        <v>145</v>
      </c>
      <c r="E343" s="233" t="s">
        <v>43</v>
      </c>
      <c r="F343" s="234" t="s">
        <v>367</v>
      </c>
      <c r="G343" s="232"/>
      <c r="H343" s="235">
        <v>0.6400000000000001</v>
      </c>
      <c r="I343" s="236"/>
      <c r="J343" s="232"/>
      <c r="K343" s="232"/>
      <c r="L343" s="237"/>
      <c r="M343" s="238"/>
      <c r="N343" s="239"/>
      <c r="O343" s="239"/>
      <c r="P343" s="239"/>
      <c r="Q343" s="239"/>
      <c r="R343" s="239"/>
      <c r="S343" s="239"/>
      <c r="T343" s="240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1" t="s">
        <v>145</v>
      </c>
      <c r="AU343" s="241" t="s">
        <v>91</v>
      </c>
      <c r="AV343" s="14" t="s">
        <v>91</v>
      </c>
      <c r="AW343" s="14" t="s">
        <v>147</v>
      </c>
      <c r="AX343" s="14" t="s">
        <v>81</v>
      </c>
      <c r="AY343" s="241" t="s">
        <v>136</v>
      </c>
    </row>
    <row r="344" spans="1:51" s="14" customFormat="1" ht="12">
      <c r="A344" s="14"/>
      <c r="B344" s="231"/>
      <c r="C344" s="232"/>
      <c r="D344" s="222" t="s">
        <v>145</v>
      </c>
      <c r="E344" s="233" t="s">
        <v>43</v>
      </c>
      <c r="F344" s="234" t="s">
        <v>368</v>
      </c>
      <c r="G344" s="232"/>
      <c r="H344" s="235">
        <v>1.2</v>
      </c>
      <c r="I344" s="236"/>
      <c r="J344" s="232"/>
      <c r="K344" s="232"/>
      <c r="L344" s="237"/>
      <c r="M344" s="238"/>
      <c r="N344" s="239"/>
      <c r="O344" s="239"/>
      <c r="P344" s="239"/>
      <c r="Q344" s="239"/>
      <c r="R344" s="239"/>
      <c r="S344" s="239"/>
      <c r="T344" s="240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1" t="s">
        <v>145</v>
      </c>
      <c r="AU344" s="241" t="s">
        <v>91</v>
      </c>
      <c r="AV344" s="14" t="s">
        <v>91</v>
      </c>
      <c r="AW344" s="14" t="s">
        <v>147</v>
      </c>
      <c r="AX344" s="14" t="s">
        <v>81</v>
      </c>
      <c r="AY344" s="241" t="s">
        <v>136</v>
      </c>
    </row>
    <row r="345" spans="1:51" s="16" customFormat="1" ht="12">
      <c r="A345" s="16"/>
      <c r="B345" s="267"/>
      <c r="C345" s="268"/>
      <c r="D345" s="222" t="s">
        <v>145</v>
      </c>
      <c r="E345" s="269" t="s">
        <v>43</v>
      </c>
      <c r="F345" s="270" t="s">
        <v>323</v>
      </c>
      <c r="G345" s="268"/>
      <c r="H345" s="271">
        <v>12.04</v>
      </c>
      <c r="I345" s="272"/>
      <c r="J345" s="268"/>
      <c r="K345" s="268"/>
      <c r="L345" s="273"/>
      <c r="M345" s="274"/>
      <c r="N345" s="275"/>
      <c r="O345" s="275"/>
      <c r="P345" s="275"/>
      <c r="Q345" s="275"/>
      <c r="R345" s="275"/>
      <c r="S345" s="275"/>
      <c r="T345" s="27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T345" s="277" t="s">
        <v>145</v>
      </c>
      <c r="AU345" s="277" t="s">
        <v>91</v>
      </c>
      <c r="AV345" s="16" t="s">
        <v>158</v>
      </c>
      <c r="AW345" s="16" t="s">
        <v>147</v>
      </c>
      <c r="AX345" s="16" t="s">
        <v>81</v>
      </c>
      <c r="AY345" s="277" t="s">
        <v>136</v>
      </c>
    </row>
    <row r="346" spans="1:51" s="15" customFormat="1" ht="12">
      <c r="A346" s="15"/>
      <c r="B346" s="242"/>
      <c r="C346" s="243"/>
      <c r="D346" s="222" t="s">
        <v>145</v>
      </c>
      <c r="E346" s="244" t="s">
        <v>43</v>
      </c>
      <c r="F346" s="245" t="s">
        <v>154</v>
      </c>
      <c r="G346" s="243"/>
      <c r="H346" s="246">
        <v>81.93</v>
      </c>
      <c r="I346" s="247"/>
      <c r="J346" s="243"/>
      <c r="K346" s="243"/>
      <c r="L346" s="248"/>
      <c r="M346" s="249"/>
      <c r="N346" s="250"/>
      <c r="O346" s="250"/>
      <c r="P346" s="250"/>
      <c r="Q346" s="250"/>
      <c r="R346" s="250"/>
      <c r="S346" s="250"/>
      <c r="T346" s="251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52" t="s">
        <v>145</v>
      </c>
      <c r="AU346" s="252" t="s">
        <v>91</v>
      </c>
      <c r="AV346" s="15" t="s">
        <v>143</v>
      </c>
      <c r="AW346" s="15" t="s">
        <v>147</v>
      </c>
      <c r="AX346" s="15" t="s">
        <v>81</v>
      </c>
      <c r="AY346" s="252" t="s">
        <v>136</v>
      </c>
    </row>
    <row r="347" spans="1:51" s="14" customFormat="1" ht="12">
      <c r="A347" s="14"/>
      <c r="B347" s="231"/>
      <c r="C347" s="232"/>
      <c r="D347" s="222" t="s">
        <v>145</v>
      </c>
      <c r="E347" s="233" t="s">
        <v>43</v>
      </c>
      <c r="F347" s="234" t="s">
        <v>372</v>
      </c>
      <c r="G347" s="232"/>
      <c r="H347" s="235">
        <v>82</v>
      </c>
      <c r="I347" s="236"/>
      <c r="J347" s="232"/>
      <c r="K347" s="232"/>
      <c r="L347" s="237"/>
      <c r="M347" s="238"/>
      <c r="N347" s="239"/>
      <c r="O347" s="239"/>
      <c r="P347" s="239"/>
      <c r="Q347" s="239"/>
      <c r="R347" s="239"/>
      <c r="S347" s="239"/>
      <c r="T347" s="240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1" t="s">
        <v>145</v>
      </c>
      <c r="AU347" s="241" t="s">
        <v>91</v>
      </c>
      <c r="AV347" s="14" t="s">
        <v>91</v>
      </c>
      <c r="AW347" s="14" t="s">
        <v>147</v>
      </c>
      <c r="AX347" s="14" t="s">
        <v>89</v>
      </c>
      <c r="AY347" s="241" t="s">
        <v>136</v>
      </c>
    </row>
    <row r="348" spans="1:65" s="2" customFormat="1" ht="24.15" customHeight="1">
      <c r="A348" s="41"/>
      <c r="B348" s="42"/>
      <c r="C348" s="207" t="s">
        <v>373</v>
      </c>
      <c r="D348" s="207" t="s">
        <v>138</v>
      </c>
      <c r="E348" s="208" t="s">
        <v>374</v>
      </c>
      <c r="F348" s="209" t="s">
        <v>375</v>
      </c>
      <c r="G348" s="210" t="s">
        <v>141</v>
      </c>
      <c r="H348" s="211">
        <v>82</v>
      </c>
      <c r="I348" s="212"/>
      <c r="J348" s="213">
        <f>ROUND(I348*H348,2)</f>
        <v>0</v>
      </c>
      <c r="K348" s="209" t="s">
        <v>142</v>
      </c>
      <c r="L348" s="47"/>
      <c r="M348" s="214" t="s">
        <v>43</v>
      </c>
      <c r="N348" s="215" t="s">
        <v>52</v>
      </c>
      <c r="O348" s="87"/>
      <c r="P348" s="216">
        <f>O348*H348</f>
        <v>0</v>
      </c>
      <c r="Q348" s="216">
        <v>0</v>
      </c>
      <c r="R348" s="216">
        <f>Q348*H348</f>
        <v>0</v>
      </c>
      <c r="S348" s="216">
        <v>0</v>
      </c>
      <c r="T348" s="217">
        <f>S348*H348</f>
        <v>0</v>
      </c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R348" s="218" t="s">
        <v>143</v>
      </c>
      <c r="AT348" s="218" t="s">
        <v>138</v>
      </c>
      <c r="AU348" s="218" t="s">
        <v>91</v>
      </c>
      <c r="AY348" s="19" t="s">
        <v>136</v>
      </c>
      <c r="BE348" s="219">
        <f>IF(N348="základní",J348,0)</f>
        <v>0</v>
      </c>
      <c r="BF348" s="219">
        <f>IF(N348="snížená",J348,0)</f>
        <v>0</v>
      </c>
      <c r="BG348" s="219">
        <f>IF(N348="zákl. přenesená",J348,0)</f>
        <v>0</v>
      </c>
      <c r="BH348" s="219">
        <f>IF(N348="sníž. přenesená",J348,0)</f>
        <v>0</v>
      </c>
      <c r="BI348" s="219">
        <f>IF(N348="nulová",J348,0)</f>
        <v>0</v>
      </c>
      <c r="BJ348" s="19" t="s">
        <v>89</v>
      </c>
      <c r="BK348" s="219">
        <f>ROUND(I348*H348,2)</f>
        <v>0</v>
      </c>
      <c r="BL348" s="19" t="s">
        <v>143</v>
      </c>
      <c r="BM348" s="218" t="s">
        <v>376</v>
      </c>
    </row>
    <row r="349" spans="1:65" s="2" customFormat="1" ht="14.4" customHeight="1">
      <c r="A349" s="41"/>
      <c r="B349" s="42"/>
      <c r="C349" s="207" t="s">
        <v>377</v>
      </c>
      <c r="D349" s="207" t="s">
        <v>138</v>
      </c>
      <c r="E349" s="208" t="s">
        <v>378</v>
      </c>
      <c r="F349" s="209" t="s">
        <v>379</v>
      </c>
      <c r="G349" s="210" t="s">
        <v>172</v>
      </c>
      <c r="H349" s="211">
        <v>74.175</v>
      </c>
      <c r="I349" s="212"/>
      <c r="J349" s="213">
        <f>ROUND(I349*H349,2)</f>
        <v>0</v>
      </c>
      <c r="K349" s="209" t="s">
        <v>142</v>
      </c>
      <c r="L349" s="47"/>
      <c r="M349" s="214" t="s">
        <v>43</v>
      </c>
      <c r="N349" s="215" t="s">
        <v>52</v>
      </c>
      <c r="O349" s="87"/>
      <c r="P349" s="216">
        <f>O349*H349</f>
        <v>0</v>
      </c>
      <c r="Q349" s="216">
        <v>1.98</v>
      </c>
      <c r="R349" s="216">
        <f>Q349*H349</f>
        <v>146.8665</v>
      </c>
      <c r="S349" s="216">
        <v>0</v>
      </c>
      <c r="T349" s="217">
        <f>S349*H349</f>
        <v>0</v>
      </c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R349" s="218" t="s">
        <v>143</v>
      </c>
      <c r="AT349" s="218" t="s">
        <v>138</v>
      </c>
      <c r="AU349" s="218" t="s">
        <v>91</v>
      </c>
      <c r="AY349" s="19" t="s">
        <v>136</v>
      </c>
      <c r="BE349" s="219">
        <f>IF(N349="základní",J349,0)</f>
        <v>0</v>
      </c>
      <c r="BF349" s="219">
        <f>IF(N349="snížená",J349,0)</f>
        <v>0</v>
      </c>
      <c r="BG349" s="219">
        <f>IF(N349="zákl. přenesená",J349,0)</f>
        <v>0</v>
      </c>
      <c r="BH349" s="219">
        <f>IF(N349="sníž. přenesená",J349,0)</f>
        <v>0</v>
      </c>
      <c r="BI349" s="219">
        <f>IF(N349="nulová",J349,0)</f>
        <v>0</v>
      </c>
      <c r="BJ349" s="19" t="s">
        <v>89</v>
      </c>
      <c r="BK349" s="219">
        <f>ROUND(I349*H349,2)</f>
        <v>0</v>
      </c>
      <c r="BL349" s="19" t="s">
        <v>143</v>
      </c>
      <c r="BM349" s="218" t="s">
        <v>380</v>
      </c>
    </row>
    <row r="350" spans="1:51" s="13" customFormat="1" ht="12">
      <c r="A350" s="13"/>
      <c r="B350" s="220"/>
      <c r="C350" s="221"/>
      <c r="D350" s="222" t="s">
        <v>145</v>
      </c>
      <c r="E350" s="223" t="s">
        <v>43</v>
      </c>
      <c r="F350" s="224" t="s">
        <v>174</v>
      </c>
      <c r="G350" s="221"/>
      <c r="H350" s="223" t="s">
        <v>43</v>
      </c>
      <c r="I350" s="225"/>
      <c r="J350" s="221"/>
      <c r="K350" s="221"/>
      <c r="L350" s="226"/>
      <c r="M350" s="227"/>
      <c r="N350" s="228"/>
      <c r="O350" s="228"/>
      <c r="P350" s="228"/>
      <c r="Q350" s="228"/>
      <c r="R350" s="228"/>
      <c r="S350" s="228"/>
      <c r="T350" s="229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0" t="s">
        <v>145</v>
      </c>
      <c r="AU350" s="230" t="s">
        <v>91</v>
      </c>
      <c r="AV350" s="13" t="s">
        <v>89</v>
      </c>
      <c r="AW350" s="13" t="s">
        <v>147</v>
      </c>
      <c r="AX350" s="13" t="s">
        <v>81</v>
      </c>
      <c r="AY350" s="230" t="s">
        <v>136</v>
      </c>
    </row>
    <row r="351" spans="1:51" s="13" customFormat="1" ht="12">
      <c r="A351" s="13"/>
      <c r="B351" s="220"/>
      <c r="C351" s="221"/>
      <c r="D351" s="222" t="s">
        <v>145</v>
      </c>
      <c r="E351" s="223" t="s">
        <v>43</v>
      </c>
      <c r="F351" s="224" t="s">
        <v>175</v>
      </c>
      <c r="G351" s="221"/>
      <c r="H351" s="223" t="s">
        <v>43</v>
      </c>
      <c r="I351" s="225"/>
      <c r="J351" s="221"/>
      <c r="K351" s="221"/>
      <c r="L351" s="226"/>
      <c r="M351" s="227"/>
      <c r="N351" s="228"/>
      <c r="O351" s="228"/>
      <c r="P351" s="228"/>
      <c r="Q351" s="228"/>
      <c r="R351" s="228"/>
      <c r="S351" s="228"/>
      <c r="T351" s="229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0" t="s">
        <v>145</v>
      </c>
      <c r="AU351" s="230" t="s">
        <v>91</v>
      </c>
      <c r="AV351" s="13" t="s">
        <v>89</v>
      </c>
      <c r="AW351" s="13" t="s">
        <v>147</v>
      </c>
      <c r="AX351" s="13" t="s">
        <v>81</v>
      </c>
      <c r="AY351" s="230" t="s">
        <v>136</v>
      </c>
    </row>
    <row r="352" spans="1:51" s="13" customFormat="1" ht="12">
      <c r="A352" s="13"/>
      <c r="B352" s="220"/>
      <c r="C352" s="221"/>
      <c r="D352" s="222" t="s">
        <v>145</v>
      </c>
      <c r="E352" s="223" t="s">
        <v>43</v>
      </c>
      <c r="F352" s="224" t="s">
        <v>176</v>
      </c>
      <c r="G352" s="221"/>
      <c r="H352" s="223" t="s">
        <v>43</v>
      </c>
      <c r="I352" s="225"/>
      <c r="J352" s="221"/>
      <c r="K352" s="221"/>
      <c r="L352" s="226"/>
      <c r="M352" s="227"/>
      <c r="N352" s="228"/>
      <c r="O352" s="228"/>
      <c r="P352" s="228"/>
      <c r="Q352" s="228"/>
      <c r="R352" s="228"/>
      <c r="S352" s="228"/>
      <c r="T352" s="22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0" t="s">
        <v>145</v>
      </c>
      <c r="AU352" s="230" t="s">
        <v>91</v>
      </c>
      <c r="AV352" s="13" t="s">
        <v>89</v>
      </c>
      <c r="AW352" s="13" t="s">
        <v>147</v>
      </c>
      <c r="AX352" s="13" t="s">
        <v>81</v>
      </c>
      <c r="AY352" s="230" t="s">
        <v>136</v>
      </c>
    </row>
    <row r="353" spans="1:51" s="13" customFormat="1" ht="12">
      <c r="A353" s="13"/>
      <c r="B353" s="220"/>
      <c r="C353" s="221"/>
      <c r="D353" s="222" t="s">
        <v>145</v>
      </c>
      <c r="E353" s="223" t="s">
        <v>43</v>
      </c>
      <c r="F353" s="224" t="s">
        <v>177</v>
      </c>
      <c r="G353" s="221"/>
      <c r="H353" s="223" t="s">
        <v>43</v>
      </c>
      <c r="I353" s="225"/>
      <c r="J353" s="221"/>
      <c r="K353" s="221"/>
      <c r="L353" s="226"/>
      <c r="M353" s="227"/>
      <c r="N353" s="228"/>
      <c r="O353" s="228"/>
      <c r="P353" s="228"/>
      <c r="Q353" s="228"/>
      <c r="R353" s="228"/>
      <c r="S353" s="228"/>
      <c r="T353" s="229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0" t="s">
        <v>145</v>
      </c>
      <c r="AU353" s="230" t="s">
        <v>91</v>
      </c>
      <c r="AV353" s="13" t="s">
        <v>89</v>
      </c>
      <c r="AW353" s="13" t="s">
        <v>147</v>
      </c>
      <c r="AX353" s="13" t="s">
        <v>81</v>
      </c>
      <c r="AY353" s="230" t="s">
        <v>136</v>
      </c>
    </row>
    <row r="354" spans="1:51" s="13" customFormat="1" ht="12">
      <c r="A354" s="13"/>
      <c r="B354" s="220"/>
      <c r="C354" s="221"/>
      <c r="D354" s="222" t="s">
        <v>145</v>
      </c>
      <c r="E354" s="223" t="s">
        <v>43</v>
      </c>
      <c r="F354" s="224" t="s">
        <v>178</v>
      </c>
      <c r="G354" s="221"/>
      <c r="H354" s="223" t="s">
        <v>43</v>
      </c>
      <c r="I354" s="225"/>
      <c r="J354" s="221"/>
      <c r="K354" s="221"/>
      <c r="L354" s="226"/>
      <c r="M354" s="227"/>
      <c r="N354" s="228"/>
      <c r="O354" s="228"/>
      <c r="P354" s="228"/>
      <c r="Q354" s="228"/>
      <c r="R354" s="228"/>
      <c r="S354" s="228"/>
      <c r="T354" s="229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0" t="s">
        <v>145</v>
      </c>
      <c r="AU354" s="230" t="s">
        <v>91</v>
      </c>
      <c r="AV354" s="13" t="s">
        <v>89</v>
      </c>
      <c r="AW354" s="13" t="s">
        <v>147</v>
      </c>
      <c r="AX354" s="13" t="s">
        <v>81</v>
      </c>
      <c r="AY354" s="230" t="s">
        <v>136</v>
      </c>
    </row>
    <row r="355" spans="1:51" s="13" customFormat="1" ht="12">
      <c r="A355" s="13"/>
      <c r="B355" s="220"/>
      <c r="C355" s="221"/>
      <c r="D355" s="222" t="s">
        <v>145</v>
      </c>
      <c r="E355" s="223" t="s">
        <v>43</v>
      </c>
      <c r="F355" s="224" t="s">
        <v>179</v>
      </c>
      <c r="G355" s="221"/>
      <c r="H355" s="223" t="s">
        <v>43</v>
      </c>
      <c r="I355" s="225"/>
      <c r="J355" s="221"/>
      <c r="K355" s="221"/>
      <c r="L355" s="226"/>
      <c r="M355" s="227"/>
      <c r="N355" s="228"/>
      <c r="O355" s="228"/>
      <c r="P355" s="228"/>
      <c r="Q355" s="228"/>
      <c r="R355" s="228"/>
      <c r="S355" s="228"/>
      <c r="T355" s="22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0" t="s">
        <v>145</v>
      </c>
      <c r="AU355" s="230" t="s">
        <v>91</v>
      </c>
      <c r="AV355" s="13" t="s">
        <v>89</v>
      </c>
      <c r="AW355" s="13" t="s">
        <v>147</v>
      </c>
      <c r="AX355" s="13" t="s">
        <v>81</v>
      </c>
      <c r="AY355" s="230" t="s">
        <v>136</v>
      </c>
    </row>
    <row r="356" spans="1:51" s="13" customFormat="1" ht="12">
      <c r="A356" s="13"/>
      <c r="B356" s="220"/>
      <c r="C356" s="221"/>
      <c r="D356" s="222" t="s">
        <v>145</v>
      </c>
      <c r="E356" s="223" t="s">
        <v>43</v>
      </c>
      <c r="F356" s="224" t="s">
        <v>180</v>
      </c>
      <c r="G356" s="221"/>
      <c r="H356" s="223" t="s">
        <v>43</v>
      </c>
      <c r="I356" s="225"/>
      <c r="J356" s="221"/>
      <c r="K356" s="221"/>
      <c r="L356" s="226"/>
      <c r="M356" s="227"/>
      <c r="N356" s="228"/>
      <c r="O356" s="228"/>
      <c r="P356" s="228"/>
      <c r="Q356" s="228"/>
      <c r="R356" s="228"/>
      <c r="S356" s="228"/>
      <c r="T356" s="22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0" t="s">
        <v>145</v>
      </c>
      <c r="AU356" s="230" t="s">
        <v>91</v>
      </c>
      <c r="AV356" s="13" t="s">
        <v>89</v>
      </c>
      <c r="AW356" s="13" t="s">
        <v>147</v>
      </c>
      <c r="AX356" s="13" t="s">
        <v>81</v>
      </c>
      <c r="AY356" s="230" t="s">
        <v>136</v>
      </c>
    </row>
    <row r="357" spans="1:51" s="13" customFormat="1" ht="12">
      <c r="A357" s="13"/>
      <c r="B357" s="220"/>
      <c r="C357" s="221"/>
      <c r="D357" s="222" t="s">
        <v>145</v>
      </c>
      <c r="E357" s="223" t="s">
        <v>43</v>
      </c>
      <c r="F357" s="224" t="s">
        <v>181</v>
      </c>
      <c r="G357" s="221"/>
      <c r="H357" s="223" t="s">
        <v>43</v>
      </c>
      <c r="I357" s="225"/>
      <c r="J357" s="221"/>
      <c r="K357" s="221"/>
      <c r="L357" s="226"/>
      <c r="M357" s="227"/>
      <c r="N357" s="228"/>
      <c r="O357" s="228"/>
      <c r="P357" s="228"/>
      <c r="Q357" s="228"/>
      <c r="R357" s="228"/>
      <c r="S357" s="228"/>
      <c r="T357" s="22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0" t="s">
        <v>145</v>
      </c>
      <c r="AU357" s="230" t="s">
        <v>91</v>
      </c>
      <c r="AV357" s="13" t="s">
        <v>89</v>
      </c>
      <c r="AW357" s="13" t="s">
        <v>147</v>
      </c>
      <c r="AX357" s="13" t="s">
        <v>81</v>
      </c>
      <c r="AY357" s="230" t="s">
        <v>136</v>
      </c>
    </row>
    <row r="358" spans="1:51" s="13" customFormat="1" ht="12">
      <c r="A358" s="13"/>
      <c r="B358" s="220"/>
      <c r="C358" s="221"/>
      <c r="D358" s="222" t="s">
        <v>145</v>
      </c>
      <c r="E358" s="223" t="s">
        <v>43</v>
      </c>
      <c r="F358" s="224" t="s">
        <v>182</v>
      </c>
      <c r="G358" s="221"/>
      <c r="H358" s="223" t="s">
        <v>43</v>
      </c>
      <c r="I358" s="225"/>
      <c r="J358" s="221"/>
      <c r="K358" s="221"/>
      <c r="L358" s="226"/>
      <c r="M358" s="227"/>
      <c r="N358" s="228"/>
      <c r="O358" s="228"/>
      <c r="P358" s="228"/>
      <c r="Q358" s="228"/>
      <c r="R358" s="228"/>
      <c r="S358" s="228"/>
      <c r="T358" s="229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0" t="s">
        <v>145</v>
      </c>
      <c r="AU358" s="230" t="s">
        <v>91</v>
      </c>
      <c r="AV358" s="13" t="s">
        <v>89</v>
      </c>
      <c r="AW358" s="13" t="s">
        <v>147</v>
      </c>
      <c r="AX358" s="13" t="s">
        <v>81</v>
      </c>
      <c r="AY358" s="230" t="s">
        <v>136</v>
      </c>
    </row>
    <row r="359" spans="1:51" s="13" customFormat="1" ht="12">
      <c r="A359" s="13"/>
      <c r="B359" s="220"/>
      <c r="C359" s="221"/>
      <c r="D359" s="222" t="s">
        <v>145</v>
      </c>
      <c r="E359" s="223" t="s">
        <v>43</v>
      </c>
      <c r="F359" s="224" t="s">
        <v>183</v>
      </c>
      <c r="G359" s="221"/>
      <c r="H359" s="223" t="s">
        <v>43</v>
      </c>
      <c r="I359" s="225"/>
      <c r="J359" s="221"/>
      <c r="K359" s="221"/>
      <c r="L359" s="226"/>
      <c r="M359" s="227"/>
      <c r="N359" s="228"/>
      <c r="O359" s="228"/>
      <c r="P359" s="228"/>
      <c r="Q359" s="228"/>
      <c r="R359" s="228"/>
      <c r="S359" s="228"/>
      <c r="T359" s="22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0" t="s">
        <v>145</v>
      </c>
      <c r="AU359" s="230" t="s">
        <v>91</v>
      </c>
      <c r="AV359" s="13" t="s">
        <v>89</v>
      </c>
      <c r="AW359" s="13" t="s">
        <v>147</v>
      </c>
      <c r="AX359" s="13" t="s">
        <v>81</v>
      </c>
      <c r="AY359" s="230" t="s">
        <v>136</v>
      </c>
    </row>
    <row r="360" spans="1:51" s="13" customFormat="1" ht="12">
      <c r="A360" s="13"/>
      <c r="B360" s="220"/>
      <c r="C360" s="221"/>
      <c r="D360" s="222" t="s">
        <v>145</v>
      </c>
      <c r="E360" s="223" t="s">
        <v>43</v>
      </c>
      <c r="F360" s="224" t="s">
        <v>184</v>
      </c>
      <c r="G360" s="221"/>
      <c r="H360" s="223" t="s">
        <v>43</v>
      </c>
      <c r="I360" s="225"/>
      <c r="J360" s="221"/>
      <c r="K360" s="221"/>
      <c r="L360" s="226"/>
      <c r="M360" s="227"/>
      <c r="N360" s="228"/>
      <c r="O360" s="228"/>
      <c r="P360" s="228"/>
      <c r="Q360" s="228"/>
      <c r="R360" s="228"/>
      <c r="S360" s="228"/>
      <c r="T360" s="22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0" t="s">
        <v>145</v>
      </c>
      <c r="AU360" s="230" t="s">
        <v>91</v>
      </c>
      <c r="AV360" s="13" t="s">
        <v>89</v>
      </c>
      <c r="AW360" s="13" t="s">
        <v>147</v>
      </c>
      <c r="AX360" s="13" t="s">
        <v>81</v>
      </c>
      <c r="AY360" s="230" t="s">
        <v>136</v>
      </c>
    </row>
    <row r="361" spans="1:51" s="13" customFormat="1" ht="12">
      <c r="A361" s="13"/>
      <c r="B361" s="220"/>
      <c r="C361" s="221"/>
      <c r="D361" s="222" t="s">
        <v>145</v>
      </c>
      <c r="E361" s="223" t="s">
        <v>43</v>
      </c>
      <c r="F361" s="224" t="s">
        <v>185</v>
      </c>
      <c r="G361" s="221"/>
      <c r="H361" s="223" t="s">
        <v>43</v>
      </c>
      <c r="I361" s="225"/>
      <c r="J361" s="221"/>
      <c r="K361" s="221"/>
      <c r="L361" s="226"/>
      <c r="M361" s="227"/>
      <c r="N361" s="228"/>
      <c r="O361" s="228"/>
      <c r="P361" s="228"/>
      <c r="Q361" s="228"/>
      <c r="R361" s="228"/>
      <c r="S361" s="228"/>
      <c r="T361" s="229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0" t="s">
        <v>145</v>
      </c>
      <c r="AU361" s="230" t="s">
        <v>91</v>
      </c>
      <c r="AV361" s="13" t="s">
        <v>89</v>
      </c>
      <c r="AW361" s="13" t="s">
        <v>147</v>
      </c>
      <c r="AX361" s="13" t="s">
        <v>81</v>
      </c>
      <c r="AY361" s="230" t="s">
        <v>136</v>
      </c>
    </row>
    <row r="362" spans="1:51" s="14" customFormat="1" ht="12">
      <c r="A362" s="14"/>
      <c r="B362" s="231"/>
      <c r="C362" s="232"/>
      <c r="D362" s="222" t="s">
        <v>145</v>
      </c>
      <c r="E362" s="233" t="s">
        <v>43</v>
      </c>
      <c r="F362" s="234" t="s">
        <v>186</v>
      </c>
      <c r="G362" s="232"/>
      <c r="H362" s="235">
        <v>12.5</v>
      </c>
      <c r="I362" s="236"/>
      <c r="J362" s="232"/>
      <c r="K362" s="232"/>
      <c r="L362" s="237"/>
      <c r="M362" s="238"/>
      <c r="N362" s="239"/>
      <c r="O362" s="239"/>
      <c r="P362" s="239"/>
      <c r="Q362" s="239"/>
      <c r="R362" s="239"/>
      <c r="S362" s="239"/>
      <c r="T362" s="240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1" t="s">
        <v>145</v>
      </c>
      <c r="AU362" s="241" t="s">
        <v>91</v>
      </c>
      <c r="AV362" s="14" t="s">
        <v>91</v>
      </c>
      <c r="AW362" s="14" t="s">
        <v>147</v>
      </c>
      <c r="AX362" s="14" t="s">
        <v>81</v>
      </c>
      <c r="AY362" s="241" t="s">
        <v>136</v>
      </c>
    </row>
    <row r="363" spans="1:51" s="13" customFormat="1" ht="12">
      <c r="A363" s="13"/>
      <c r="B363" s="220"/>
      <c r="C363" s="221"/>
      <c r="D363" s="222" t="s">
        <v>145</v>
      </c>
      <c r="E363" s="223" t="s">
        <v>43</v>
      </c>
      <c r="F363" s="224" t="s">
        <v>187</v>
      </c>
      <c r="G363" s="221"/>
      <c r="H363" s="223" t="s">
        <v>43</v>
      </c>
      <c r="I363" s="225"/>
      <c r="J363" s="221"/>
      <c r="K363" s="221"/>
      <c r="L363" s="226"/>
      <c r="M363" s="227"/>
      <c r="N363" s="228"/>
      <c r="O363" s="228"/>
      <c r="P363" s="228"/>
      <c r="Q363" s="228"/>
      <c r="R363" s="228"/>
      <c r="S363" s="228"/>
      <c r="T363" s="22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0" t="s">
        <v>145</v>
      </c>
      <c r="AU363" s="230" t="s">
        <v>91</v>
      </c>
      <c r="AV363" s="13" t="s">
        <v>89</v>
      </c>
      <c r="AW363" s="13" t="s">
        <v>147</v>
      </c>
      <c r="AX363" s="13" t="s">
        <v>81</v>
      </c>
      <c r="AY363" s="230" t="s">
        <v>136</v>
      </c>
    </row>
    <row r="364" spans="1:51" s="13" customFormat="1" ht="12">
      <c r="A364" s="13"/>
      <c r="B364" s="220"/>
      <c r="C364" s="221"/>
      <c r="D364" s="222" t="s">
        <v>145</v>
      </c>
      <c r="E364" s="223" t="s">
        <v>43</v>
      </c>
      <c r="F364" s="224" t="s">
        <v>188</v>
      </c>
      <c r="G364" s="221"/>
      <c r="H364" s="223" t="s">
        <v>43</v>
      </c>
      <c r="I364" s="225"/>
      <c r="J364" s="221"/>
      <c r="K364" s="221"/>
      <c r="L364" s="226"/>
      <c r="M364" s="227"/>
      <c r="N364" s="228"/>
      <c r="O364" s="228"/>
      <c r="P364" s="228"/>
      <c r="Q364" s="228"/>
      <c r="R364" s="228"/>
      <c r="S364" s="228"/>
      <c r="T364" s="229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0" t="s">
        <v>145</v>
      </c>
      <c r="AU364" s="230" t="s">
        <v>91</v>
      </c>
      <c r="AV364" s="13" t="s">
        <v>89</v>
      </c>
      <c r="AW364" s="13" t="s">
        <v>147</v>
      </c>
      <c r="AX364" s="13" t="s">
        <v>81</v>
      </c>
      <c r="AY364" s="230" t="s">
        <v>136</v>
      </c>
    </row>
    <row r="365" spans="1:51" s="14" customFormat="1" ht="12">
      <c r="A365" s="14"/>
      <c r="B365" s="231"/>
      <c r="C365" s="232"/>
      <c r="D365" s="222" t="s">
        <v>145</v>
      </c>
      <c r="E365" s="233" t="s">
        <v>43</v>
      </c>
      <c r="F365" s="234" t="s">
        <v>189</v>
      </c>
      <c r="G365" s="232"/>
      <c r="H365" s="235">
        <v>57.8</v>
      </c>
      <c r="I365" s="236"/>
      <c r="J365" s="232"/>
      <c r="K365" s="232"/>
      <c r="L365" s="237"/>
      <c r="M365" s="238"/>
      <c r="N365" s="239"/>
      <c r="O365" s="239"/>
      <c r="P365" s="239"/>
      <c r="Q365" s="239"/>
      <c r="R365" s="239"/>
      <c r="S365" s="239"/>
      <c r="T365" s="240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1" t="s">
        <v>145</v>
      </c>
      <c r="AU365" s="241" t="s">
        <v>91</v>
      </c>
      <c r="AV365" s="14" t="s">
        <v>91</v>
      </c>
      <c r="AW365" s="14" t="s">
        <v>147</v>
      </c>
      <c r="AX365" s="14" t="s">
        <v>81</v>
      </c>
      <c r="AY365" s="241" t="s">
        <v>136</v>
      </c>
    </row>
    <row r="366" spans="1:51" s="13" customFormat="1" ht="12">
      <c r="A366" s="13"/>
      <c r="B366" s="220"/>
      <c r="C366" s="221"/>
      <c r="D366" s="222" t="s">
        <v>145</v>
      </c>
      <c r="E366" s="223" t="s">
        <v>43</v>
      </c>
      <c r="F366" s="224" t="s">
        <v>190</v>
      </c>
      <c r="G366" s="221"/>
      <c r="H366" s="223" t="s">
        <v>43</v>
      </c>
      <c r="I366" s="225"/>
      <c r="J366" s="221"/>
      <c r="K366" s="221"/>
      <c r="L366" s="226"/>
      <c r="M366" s="227"/>
      <c r="N366" s="228"/>
      <c r="O366" s="228"/>
      <c r="P366" s="228"/>
      <c r="Q366" s="228"/>
      <c r="R366" s="228"/>
      <c r="S366" s="228"/>
      <c r="T366" s="229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0" t="s">
        <v>145</v>
      </c>
      <c r="AU366" s="230" t="s">
        <v>91</v>
      </c>
      <c r="AV366" s="13" t="s">
        <v>89</v>
      </c>
      <c r="AW366" s="13" t="s">
        <v>147</v>
      </c>
      <c r="AX366" s="13" t="s">
        <v>81</v>
      </c>
      <c r="AY366" s="230" t="s">
        <v>136</v>
      </c>
    </row>
    <row r="367" spans="1:51" s="14" customFormat="1" ht="12">
      <c r="A367" s="14"/>
      <c r="B367" s="231"/>
      <c r="C367" s="232"/>
      <c r="D367" s="222" t="s">
        <v>145</v>
      </c>
      <c r="E367" s="233" t="s">
        <v>43</v>
      </c>
      <c r="F367" s="234" t="s">
        <v>191</v>
      </c>
      <c r="G367" s="232"/>
      <c r="H367" s="235">
        <v>3.875</v>
      </c>
      <c r="I367" s="236"/>
      <c r="J367" s="232"/>
      <c r="K367" s="232"/>
      <c r="L367" s="237"/>
      <c r="M367" s="238"/>
      <c r="N367" s="239"/>
      <c r="O367" s="239"/>
      <c r="P367" s="239"/>
      <c r="Q367" s="239"/>
      <c r="R367" s="239"/>
      <c r="S367" s="239"/>
      <c r="T367" s="240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1" t="s">
        <v>145</v>
      </c>
      <c r="AU367" s="241" t="s">
        <v>91</v>
      </c>
      <c r="AV367" s="14" t="s">
        <v>91</v>
      </c>
      <c r="AW367" s="14" t="s">
        <v>147</v>
      </c>
      <c r="AX367" s="14" t="s">
        <v>81</v>
      </c>
      <c r="AY367" s="241" t="s">
        <v>136</v>
      </c>
    </row>
    <row r="368" spans="1:51" s="13" customFormat="1" ht="12">
      <c r="A368" s="13"/>
      <c r="B368" s="220"/>
      <c r="C368" s="221"/>
      <c r="D368" s="222" t="s">
        <v>145</v>
      </c>
      <c r="E368" s="223" t="s">
        <v>43</v>
      </c>
      <c r="F368" s="224" t="s">
        <v>192</v>
      </c>
      <c r="G368" s="221"/>
      <c r="H368" s="223" t="s">
        <v>43</v>
      </c>
      <c r="I368" s="225"/>
      <c r="J368" s="221"/>
      <c r="K368" s="221"/>
      <c r="L368" s="226"/>
      <c r="M368" s="227"/>
      <c r="N368" s="228"/>
      <c r="O368" s="228"/>
      <c r="P368" s="228"/>
      <c r="Q368" s="228"/>
      <c r="R368" s="228"/>
      <c r="S368" s="228"/>
      <c r="T368" s="22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0" t="s">
        <v>145</v>
      </c>
      <c r="AU368" s="230" t="s">
        <v>91</v>
      </c>
      <c r="AV368" s="13" t="s">
        <v>89</v>
      </c>
      <c r="AW368" s="13" t="s">
        <v>147</v>
      </c>
      <c r="AX368" s="13" t="s">
        <v>81</v>
      </c>
      <c r="AY368" s="230" t="s">
        <v>136</v>
      </c>
    </row>
    <row r="369" spans="1:51" s="15" customFormat="1" ht="12">
      <c r="A369" s="15"/>
      <c r="B369" s="242"/>
      <c r="C369" s="243"/>
      <c r="D369" s="222" t="s">
        <v>145</v>
      </c>
      <c r="E369" s="244" t="s">
        <v>43</v>
      </c>
      <c r="F369" s="245" t="s">
        <v>154</v>
      </c>
      <c r="G369" s="243"/>
      <c r="H369" s="246">
        <v>74.175</v>
      </c>
      <c r="I369" s="247"/>
      <c r="J369" s="243"/>
      <c r="K369" s="243"/>
      <c r="L369" s="248"/>
      <c r="M369" s="249"/>
      <c r="N369" s="250"/>
      <c r="O369" s="250"/>
      <c r="P369" s="250"/>
      <c r="Q369" s="250"/>
      <c r="R369" s="250"/>
      <c r="S369" s="250"/>
      <c r="T369" s="251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52" t="s">
        <v>145</v>
      </c>
      <c r="AU369" s="252" t="s">
        <v>91</v>
      </c>
      <c r="AV369" s="15" t="s">
        <v>143</v>
      </c>
      <c r="AW369" s="15" t="s">
        <v>147</v>
      </c>
      <c r="AX369" s="15" t="s">
        <v>89</v>
      </c>
      <c r="AY369" s="252" t="s">
        <v>136</v>
      </c>
    </row>
    <row r="370" spans="1:65" s="2" customFormat="1" ht="14.4" customHeight="1">
      <c r="A370" s="41"/>
      <c r="B370" s="42"/>
      <c r="C370" s="207" t="s">
        <v>381</v>
      </c>
      <c r="D370" s="207" t="s">
        <v>138</v>
      </c>
      <c r="E370" s="208" t="s">
        <v>382</v>
      </c>
      <c r="F370" s="209" t="s">
        <v>383</v>
      </c>
      <c r="G370" s="210" t="s">
        <v>172</v>
      </c>
      <c r="H370" s="211">
        <v>74.175</v>
      </c>
      <c r="I370" s="212"/>
      <c r="J370" s="213">
        <f>ROUND(I370*H370,2)</f>
        <v>0</v>
      </c>
      <c r="K370" s="209" t="s">
        <v>43</v>
      </c>
      <c r="L370" s="47"/>
      <c r="M370" s="214" t="s">
        <v>43</v>
      </c>
      <c r="N370" s="215" t="s">
        <v>52</v>
      </c>
      <c r="O370" s="87"/>
      <c r="P370" s="216">
        <f>O370*H370</f>
        <v>0</v>
      </c>
      <c r="Q370" s="216">
        <v>2.48157</v>
      </c>
      <c r="R370" s="216">
        <f>Q370*H370</f>
        <v>184.07045475</v>
      </c>
      <c r="S370" s="216">
        <v>0</v>
      </c>
      <c r="T370" s="217">
        <f>S370*H370</f>
        <v>0</v>
      </c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R370" s="218" t="s">
        <v>143</v>
      </c>
      <c r="AT370" s="218" t="s">
        <v>138</v>
      </c>
      <c r="AU370" s="218" t="s">
        <v>91</v>
      </c>
      <c r="AY370" s="19" t="s">
        <v>136</v>
      </c>
      <c r="BE370" s="219">
        <f>IF(N370="základní",J370,0)</f>
        <v>0</v>
      </c>
      <c r="BF370" s="219">
        <f>IF(N370="snížená",J370,0)</f>
        <v>0</v>
      </c>
      <c r="BG370" s="219">
        <f>IF(N370="zákl. přenesená",J370,0)</f>
        <v>0</v>
      </c>
      <c r="BH370" s="219">
        <f>IF(N370="sníž. přenesená",J370,0)</f>
        <v>0</v>
      </c>
      <c r="BI370" s="219">
        <f>IF(N370="nulová",J370,0)</f>
        <v>0</v>
      </c>
      <c r="BJ370" s="19" t="s">
        <v>89</v>
      </c>
      <c r="BK370" s="219">
        <f>ROUND(I370*H370,2)</f>
        <v>0</v>
      </c>
      <c r="BL370" s="19" t="s">
        <v>143</v>
      </c>
      <c r="BM370" s="218" t="s">
        <v>384</v>
      </c>
    </row>
    <row r="371" spans="1:47" s="2" customFormat="1" ht="12">
      <c r="A371" s="41"/>
      <c r="B371" s="42"/>
      <c r="C371" s="43"/>
      <c r="D371" s="222" t="s">
        <v>314</v>
      </c>
      <c r="E371" s="43"/>
      <c r="F371" s="263" t="s">
        <v>385</v>
      </c>
      <c r="G371" s="43"/>
      <c r="H371" s="43"/>
      <c r="I371" s="264"/>
      <c r="J371" s="43"/>
      <c r="K371" s="43"/>
      <c r="L371" s="47"/>
      <c r="M371" s="265"/>
      <c r="N371" s="266"/>
      <c r="O371" s="87"/>
      <c r="P371" s="87"/>
      <c r="Q371" s="87"/>
      <c r="R371" s="87"/>
      <c r="S371" s="87"/>
      <c r="T371" s="88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T371" s="19" t="s">
        <v>314</v>
      </c>
      <c r="AU371" s="19" t="s">
        <v>91</v>
      </c>
    </row>
    <row r="372" spans="1:63" s="12" customFormat="1" ht="22.8" customHeight="1">
      <c r="A372" s="12"/>
      <c r="B372" s="191"/>
      <c r="C372" s="192"/>
      <c r="D372" s="193" t="s">
        <v>80</v>
      </c>
      <c r="E372" s="205" t="s">
        <v>165</v>
      </c>
      <c r="F372" s="205" t="s">
        <v>386</v>
      </c>
      <c r="G372" s="192"/>
      <c r="H372" s="192"/>
      <c r="I372" s="195"/>
      <c r="J372" s="206">
        <f>BK372</f>
        <v>0</v>
      </c>
      <c r="K372" s="192"/>
      <c r="L372" s="197"/>
      <c r="M372" s="198"/>
      <c r="N372" s="199"/>
      <c r="O372" s="199"/>
      <c r="P372" s="200">
        <f>SUM(P373:P393)</f>
        <v>0</v>
      </c>
      <c r="Q372" s="199"/>
      <c r="R372" s="200">
        <f>SUM(R373:R393)</f>
        <v>0</v>
      </c>
      <c r="S372" s="199"/>
      <c r="T372" s="201">
        <f>SUM(T373:T393)</f>
        <v>0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202" t="s">
        <v>89</v>
      </c>
      <c r="AT372" s="203" t="s">
        <v>80</v>
      </c>
      <c r="AU372" s="203" t="s">
        <v>89</v>
      </c>
      <c r="AY372" s="202" t="s">
        <v>136</v>
      </c>
      <c r="BK372" s="204">
        <f>SUM(BK373:BK393)</f>
        <v>0</v>
      </c>
    </row>
    <row r="373" spans="1:65" s="2" customFormat="1" ht="14.4" customHeight="1">
      <c r="A373" s="41"/>
      <c r="B373" s="42"/>
      <c r="C373" s="207" t="s">
        <v>387</v>
      </c>
      <c r="D373" s="207" t="s">
        <v>138</v>
      </c>
      <c r="E373" s="208" t="s">
        <v>388</v>
      </c>
      <c r="F373" s="209" t="s">
        <v>389</v>
      </c>
      <c r="G373" s="210" t="s">
        <v>141</v>
      </c>
      <c r="H373" s="211">
        <v>38.5</v>
      </c>
      <c r="I373" s="212"/>
      <c r="J373" s="213">
        <f>ROUND(I373*H373,2)</f>
        <v>0</v>
      </c>
      <c r="K373" s="209" t="s">
        <v>142</v>
      </c>
      <c r="L373" s="47"/>
      <c r="M373" s="214" t="s">
        <v>43</v>
      </c>
      <c r="N373" s="215" t="s">
        <v>52</v>
      </c>
      <c r="O373" s="87"/>
      <c r="P373" s="216">
        <f>O373*H373</f>
        <v>0</v>
      </c>
      <c r="Q373" s="216">
        <v>0</v>
      </c>
      <c r="R373" s="216">
        <f>Q373*H373</f>
        <v>0</v>
      </c>
      <c r="S373" s="216">
        <v>0</v>
      </c>
      <c r="T373" s="217">
        <f>S373*H373</f>
        <v>0</v>
      </c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R373" s="218" t="s">
        <v>143</v>
      </c>
      <c r="AT373" s="218" t="s">
        <v>138</v>
      </c>
      <c r="AU373" s="218" t="s">
        <v>91</v>
      </c>
      <c r="AY373" s="19" t="s">
        <v>136</v>
      </c>
      <c r="BE373" s="219">
        <f>IF(N373="základní",J373,0)</f>
        <v>0</v>
      </c>
      <c r="BF373" s="219">
        <f>IF(N373="snížená",J373,0)</f>
        <v>0</v>
      </c>
      <c r="BG373" s="219">
        <f>IF(N373="zákl. přenesená",J373,0)</f>
        <v>0</v>
      </c>
      <c r="BH373" s="219">
        <f>IF(N373="sníž. přenesená",J373,0)</f>
        <v>0</v>
      </c>
      <c r="BI373" s="219">
        <f>IF(N373="nulová",J373,0)</f>
        <v>0</v>
      </c>
      <c r="BJ373" s="19" t="s">
        <v>89</v>
      </c>
      <c r="BK373" s="219">
        <f>ROUND(I373*H373,2)</f>
        <v>0</v>
      </c>
      <c r="BL373" s="19" t="s">
        <v>143</v>
      </c>
      <c r="BM373" s="218" t="s">
        <v>390</v>
      </c>
    </row>
    <row r="374" spans="1:65" s="2" customFormat="1" ht="14.4" customHeight="1">
      <c r="A374" s="41"/>
      <c r="B374" s="42"/>
      <c r="C374" s="207" t="s">
        <v>391</v>
      </c>
      <c r="D374" s="207" t="s">
        <v>138</v>
      </c>
      <c r="E374" s="208" t="s">
        <v>392</v>
      </c>
      <c r="F374" s="209" t="s">
        <v>393</v>
      </c>
      <c r="G374" s="210" t="s">
        <v>141</v>
      </c>
      <c r="H374" s="211">
        <v>38.5</v>
      </c>
      <c r="I374" s="212"/>
      <c r="J374" s="213">
        <f>ROUND(I374*H374,2)</f>
        <v>0</v>
      </c>
      <c r="K374" s="209" t="s">
        <v>142</v>
      </c>
      <c r="L374" s="47"/>
      <c r="M374" s="214" t="s">
        <v>43</v>
      </c>
      <c r="N374" s="215" t="s">
        <v>52</v>
      </c>
      <c r="O374" s="87"/>
      <c r="P374" s="216">
        <f>O374*H374</f>
        <v>0</v>
      </c>
      <c r="Q374" s="216">
        <v>0</v>
      </c>
      <c r="R374" s="216">
        <f>Q374*H374</f>
        <v>0</v>
      </c>
      <c r="S374" s="216">
        <v>0</v>
      </c>
      <c r="T374" s="217">
        <f>S374*H374</f>
        <v>0</v>
      </c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R374" s="218" t="s">
        <v>143</v>
      </c>
      <c r="AT374" s="218" t="s">
        <v>138</v>
      </c>
      <c r="AU374" s="218" t="s">
        <v>91</v>
      </c>
      <c r="AY374" s="19" t="s">
        <v>136</v>
      </c>
      <c r="BE374" s="219">
        <f>IF(N374="základní",J374,0)</f>
        <v>0</v>
      </c>
      <c r="BF374" s="219">
        <f>IF(N374="snížená",J374,0)</f>
        <v>0</v>
      </c>
      <c r="BG374" s="219">
        <f>IF(N374="zákl. přenesená",J374,0)</f>
        <v>0</v>
      </c>
      <c r="BH374" s="219">
        <f>IF(N374="sníž. přenesená",J374,0)</f>
        <v>0</v>
      </c>
      <c r="BI374" s="219">
        <f>IF(N374="nulová",J374,0)</f>
        <v>0</v>
      </c>
      <c r="BJ374" s="19" t="s">
        <v>89</v>
      </c>
      <c r="BK374" s="219">
        <f>ROUND(I374*H374,2)</f>
        <v>0</v>
      </c>
      <c r="BL374" s="19" t="s">
        <v>143</v>
      </c>
      <c r="BM374" s="218" t="s">
        <v>394</v>
      </c>
    </row>
    <row r="375" spans="1:65" s="2" customFormat="1" ht="24.15" customHeight="1">
      <c r="A375" s="41"/>
      <c r="B375" s="42"/>
      <c r="C375" s="207" t="s">
        <v>395</v>
      </c>
      <c r="D375" s="207" t="s">
        <v>138</v>
      </c>
      <c r="E375" s="208" t="s">
        <v>396</v>
      </c>
      <c r="F375" s="209" t="s">
        <v>397</v>
      </c>
      <c r="G375" s="210" t="s">
        <v>141</v>
      </c>
      <c r="H375" s="211">
        <v>38.5</v>
      </c>
      <c r="I375" s="212"/>
      <c r="J375" s="213">
        <f>ROUND(I375*H375,2)</f>
        <v>0</v>
      </c>
      <c r="K375" s="209" t="s">
        <v>142</v>
      </c>
      <c r="L375" s="47"/>
      <c r="M375" s="214" t="s">
        <v>43</v>
      </c>
      <c r="N375" s="215" t="s">
        <v>52</v>
      </c>
      <c r="O375" s="87"/>
      <c r="P375" s="216">
        <f>O375*H375</f>
        <v>0</v>
      </c>
      <c r="Q375" s="216">
        <v>0</v>
      </c>
      <c r="R375" s="216">
        <f>Q375*H375</f>
        <v>0</v>
      </c>
      <c r="S375" s="216">
        <v>0</v>
      </c>
      <c r="T375" s="217">
        <f>S375*H375</f>
        <v>0</v>
      </c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R375" s="218" t="s">
        <v>143</v>
      </c>
      <c r="AT375" s="218" t="s">
        <v>138</v>
      </c>
      <c r="AU375" s="218" t="s">
        <v>91</v>
      </c>
      <c r="AY375" s="19" t="s">
        <v>136</v>
      </c>
      <c r="BE375" s="219">
        <f>IF(N375="základní",J375,0)</f>
        <v>0</v>
      </c>
      <c r="BF375" s="219">
        <f>IF(N375="snížená",J375,0)</f>
        <v>0</v>
      </c>
      <c r="BG375" s="219">
        <f>IF(N375="zákl. přenesená",J375,0)</f>
        <v>0</v>
      </c>
      <c r="BH375" s="219">
        <f>IF(N375="sníž. přenesená",J375,0)</f>
        <v>0</v>
      </c>
      <c r="BI375" s="219">
        <f>IF(N375="nulová",J375,0)</f>
        <v>0</v>
      </c>
      <c r="BJ375" s="19" t="s">
        <v>89</v>
      </c>
      <c r="BK375" s="219">
        <f>ROUND(I375*H375,2)</f>
        <v>0</v>
      </c>
      <c r="BL375" s="19" t="s">
        <v>143</v>
      </c>
      <c r="BM375" s="218" t="s">
        <v>398</v>
      </c>
    </row>
    <row r="376" spans="1:65" s="2" customFormat="1" ht="24.15" customHeight="1">
      <c r="A376" s="41"/>
      <c r="B376" s="42"/>
      <c r="C376" s="207" t="s">
        <v>399</v>
      </c>
      <c r="D376" s="207" t="s">
        <v>138</v>
      </c>
      <c r="E376" s="208" t="s">
        <v>400</v>
      </c>
      <c r="F376" s="209" t="s">
        <v>401</v>
      </c>
      <c r="G376" s="210" t="s">
        <v>141</v>
      </c>
      <c r="H376" s="211">
        <v>38.5</v>
      </c>
      <c r="I376" s="212"/>
      <c r="J376" s="213">
        <f>ROUND(I376*H376,2)</f>
        <v>0</v>
      </c>
      <c r="K376" s="209" t="s">
        <v>142</v>
      </c>
      <c r="L376" s="47"/>
      <c r="M376" s="214" t="s">
        <v>43</v>
      </c>
      <c r="N376" s="215" t="s">
        <v>52</v>
      </c>
      <c r="O376" s="87"/>
      <c r="P376" s="216">
        <f>O376*H376</f>
        <v>0</v>
      </c>
      <c r="Q376" s="216">
        <v>0</v>
      </c>
      <c r="R376" s="216">
        <f>Q376*H376</f>
        <v>0</v>
      </c>
      <c r="S376" s="216">
        <v>0</v>
      </c>
      <c r="T376" s="217">
        <f>S376*H376</f>
        <v>0</v>
      </c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R376" s="218" t="s">
        <v>143</v>
      </c>
      <c r="AT376" s="218" t="s">
        <v>138</v>
      </c>
      <c r="AU376" s="218" t="s">
        <v>91</v>
      </c>
      <c r="AY376" s="19" t="s">
        <v>136</v>
      </c>
      <c r="BE376" s="219">
        <f>IF(N376="základní",J376,0)</f>
        <v>0</v>
      </c>
      <c r="BF376" s="219">
        <f>IF(N376="snížená",J376,0)</f>
        <v>0</v>
      </c>
      <c r="BG376" s="219">
        <f>IF(N376="zákl. přenesená",J376,0)</f>
        <v>0</v>
      </c>
      <c r="BH376" s="219">
        <f>IF(N376="sníž. přenesená",J376,0)</f>
        <v>0</v>
      </c>
      <c r="BI376" s="219">
        <f>IF(N376="nulová",J376,0)</f>
        <v>0</v>
      </c>
      <c r="BJ376" s="19" t="s">
        <v>89</v>
      </c>
      <c r="BK376" s="219">
        <f>ROUND(I376*H376,2)</f>
        <v>0</v>
      </c>
      <c r="BL376" s="19" t="s">
        <v>143</v>
      </c>
      <c r="BM376" s="218" t="s">
        <v>402</v>
      </c>
    </row>
    <row r="377" spans="1:51" s="13" customFormat="1" ht="12">
      <c r="A377" s="13"/>
      <c r="B377" s="220"/>
      <c r="C377" s="221"/>
      <c r="D377" s="222" t="s">
        <v>145</v>
      </c>
      <c r="E377" s="223" t="s">
        <v>43</v>
      </c>
      <c r="F377" s="224" t="s">
        <v>403</v>
      </c>
      <c r="G377" s="221"/>
      <c r="H377" s="223" t="s">
        <v>43</v>
      </c>
      <c r="I377" s="225"/>
      <c r="J377" s="221"/>
      <c r="K377" s="221"/>
      <c r="L377" s="226"/>
      <c r="M377" s="227"/>
      <c r="N377" s="228"/>
      <c r="O377" s="228"/>
      <c r="P377" s="228"/>
      <c r="Q377" s="228"/>
      <c r="R377" s="228"/>
      <c r="S377" s="228"/>
      <c r="T377" s="22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0" t="s">
        <v>145</v>
      </c>
      <c r="AU377" s="230" t="s">
        <v>91</v>
      </c>
      <c r="AV377" s="13" t="s">
        <v>89</v>
      </c>
      <c r="AW377" s="13" t="s">
        <v>147</v>
      </c>
      <c r="AX377" s="13" t="s">
        <v>81</v>
      </c>
      <c r="AY377" s="230" t="s">
        <v>136</v>
      </c>
    </row>
    <row r="378" spans="1:51" s="13" customFormat="1" ht="12">
      <c r="A378" s="13"/>
      <c r="B378" s="220"/>
      <c r="C378" s="221"/>
      <c r="D378" s="222" t="s">
        <v>145</v>
      </c>
      <c r="E378" s="223" t="s">
        <v>43</v>
      </c>
      <c r="F378" s="224" t="s">
        <v>404</v>
      </c>
      <c r="G378" s="221"/>
      <c r="H378" s="223" t="s">
        <v>43</v>
      </c>
      <c r="I378" s="225"/>
      <c r="J378" s="221"/>
      <c r="K378" s="221"/>
      <c r="L378" s="226"/>
      <c r="M378" s="227"/>
      <c r="N378" s="228"/>
      <c r="O378" s="228"/>
      <c r="P378" s="228"/>
      <c r="Q378" s="228"/>
      <c r="R378" s="228"/>
      <c r="S378" s="228"/>
      <c r="T378" s="229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0" t="s">
        <v>145</v>
      </c>
      <c r="AU378" s="230" t="s">
        <v>91</v>
      </c>
      <c r="AV378" s="13" t="s">
        <v>89</v>
      </c>
      <c r="AW378" s="13" t="s">
        <v>147</v>
      </c>
      <c r="AX378" s="13" t="s">
        <v>81</v>
      </c>
      <c r="AY378" s="230" t="s">
        <v>136</v>
      </c>
    </row>
    <row r="379" spans="1:51" s="13" customFormat="1" ht="12">
      <c r="A379" s="13"/>
      <c r="B379" s="220"/>
      <c r="C379" s="221"/>
      <c r="D379" s="222" t="s">
        <v>145</v>
      </c>
      <c r="E379" s="223" t="s">
        <v>43</v>
      </c>
      <c r="F379" s="224" t="s">
        <v>405</v>
      </c>
      <c r="G379" s="221"/>
      <c r="H379" s="223" t="s">
        <v>43</v>
      </c>
      <c r="I379" s="225"/>
      <c r="J379" s="221"/>
      <c r="K379" s="221"/>
      <c r="L379" s="226"/>
      <c r="M379" s="227"/>
      <c r="N379" s="228"/>
      <c r="O379" s="228"/>
      <c r="P379" s="228"/>
      <c r="Q379" s="228"/>
      <c r="R379" s="228"/>
      <c r="S379" s="228"/>
      <c r="T379" s="22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0" t="s">
        <v>145</v>
      </c>
      <c r="AU379" s="230" t="s">
        <v>91</v>
      </c>
      <c r="AV379" s="13" t="s">
        <v>89</v>
      </c>
      <c r="AW379" s="13" t="s">
        <v>147</v>
      </c>
      <c r="AX379" s="13" t="s">
        <v>81</v>
      </c>
      <c r="AY379" s="230" t="s">
        <v>136</v>
      </c>
    </row>
    <row r="380" spans="1:51" s="13" customFormat="1" ht="12">
      <c r="A380" s="13"/>
      <c r="B380" s="220"/>
      <c r="C380" s="221"/>
      <c r="D380" s="222" t="s">
        <v>145</v>
      </c>
      <c r="E380" s="223" t="s">
        <v>43</v>
      </c>
      <c r="F380" s="224" t="s">
        <v>406</v>
      </c>
      <c r="G380" s="221"/>
      <c r="H380" s="223" t="s">
        <v>43</v>
      </c>
      <c r="I380" s="225"/>
      <c r="J380" s="221"/>
      <c r="K380" s="221"/>
      <c r="L380" s="226"/>
      <c r="M380" s="227"/>
      <c r="N380" s="228"/>
      <c r="O380" s="228"/>
      <c r="P380" s="228"/>
      <c r="Q380" s="228"/>
      <c r="R380" s="228"/>
      <c r="S380" s="228"/>
      <c r="T380" s="22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0" t="s">
        <v>145</v>
      </c>
      <c r="AU380" s="230" t="s">
        <v>91</v>
      </c>
      <c r="AV380" s="13" t="s">
        <v>89</v>
      </c>
      <c r="AW380" s="13" t="s">
        <v>147</v>
      </c>
      <c r="AX380" s="13" t="s">
        <v>81</v>
      </c>
      <c r="AY380" s="230" t="s">
        <v>136</v>
      </c>
    </row>
    <row r="381" spans="1:51" s="13" customFormat="1" ht="12">
      <c r="A381" s="13"/>
      <c r="B381" s="220"/>
      <c r="C381" s="221"/>
      <c r="D381" s="222" t="s">
        <v>145</v>
      </c>
      <c r="E381" s="223" t="s">
        <v>43</v>
      </c>
      <c r="F381" s="224" t="s">
        <v>407</v>
      </c>
      <c r="G381" s="221"/>
      <c r="H381" s="223" t="s">
        <v>43</v>
      </c>
      <c r="I381" s="225"/>
      <c r="J381" s="221"/>
      <c r="K381" s="221"/>
      <c r="L381" s="226"/>
      <c r="M381" s="227"/>
      <c r="N381" s="228"/>
      <c r="O381" s="228"/>
      <c r="P381" s="228"/>
      <c r="Q381" s="228"/>
      <c r="R381" s="228"/>
      <c r="S381" s="228"/>
      <c r="T381" s="22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0" t="s">
        <v>145</v>
      </c>
      <c r="AU381" s="230" t="s">
        <v>91</v>
      </c>
      <c r="AV381" s="13" t="s">
        <v>89</v>
      </c>
      <c r="AW381" s="13" t="s">
        <v>147</v>
      </c>
      <c r="AX381" s="13" t="s">
        <v>81</v>
      </c>
      <c r="AY381" s="230" t="s">
        <v>136</v>
      </c>
    </row>
    <row r="382" spans="1:51" s="13" customFormat="1" ht="12">
      <c r="A382" s="13"/>
      <c r="B382" s="220"/>
      <c r="C382" s="221"/>
      <c r="D382" s="222" t="s">
        <v>145</v>
      </c>
      <c r="E382" s="223" t="s">
        <v>43</v>
      </c>
      <c r="F382" s="224" t="s">
        <v>408</v>
      </c>
      <c r="G382" s="221"/>
      <c r="H382" s="223" t="s">
        <v>43</v>
      </c>
      <c r="I382" s="225"/>
      <c r="J382" s="221"/>
      <c r="K382" s="221"/>
      <c r="L382" s="226"/>
      <c r="M382" s="227"/>
      <c r="N382" s="228"/>
      <c r="O382" s="228"/>
      <c r="P382" s="228"/>
      <c r="Q382" s="228"/>
      <c r="R382" s="228"/>
      <c r="S382" s="228"/>
      <c r="T382" s="229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0" t="s">
        <v>145</v>
      </c>
      <c r="AU382" s="230" t="s">
        <v>91</v>
      </c>
      <c r="AV382" s="13" t="s">
        <v>89</v>
      </c>
      <c r="AW382" s="13" t="s">
        <v>147</v>
      </c>
      <c r="AX382" s="13" t="s">
        <v>81</v>
      </c>
      <c r="AY382" s="230" t="s">
        <v>136</v>
      </c>
    </row>
    <row r="383" spans="1:51" s="13" customFormat="1" ht="12">
      <c r="A383" s="13"/>
      <c r="B383" s="220"/>
      <c r="C383" s="221"/>
      <c r="D383" s="222" t="s">
        <v>145</v>
      </c>
      <c r="E383" s="223" t="s">
        <v>43</v>
      </c>
      <c r="F383" s="224" t="s">
        <v>407</v>
      </c>
      <c r="G383" s="221"/>
      <c r="H383" s="223" t="s">
        <v>43</v>
      </c>
      <c r="I383" s="225"/>
      <c r="J383" s="221"/>
      <c r="K383" s="221"/>
      <c r="L383" s="226"/>
      <c r="M383" s="227"/>
      <c r="N383" s="228"/>
      <c r="O383" s="228"/>
      <c r="P383" s="228"/>
      <c r="Q383" s="228"/>
      <c r="R383" s="228"/>
      <c r="S383" s="228"/>
      <c r="T383" s="22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0" t="s">
        <v>145</v>
      </c>
      <c r="AU383" s="230" t="s">
        <v>91</v>
      </c>
      <c r="AV383" s="13" t="s">
        <v>89</v>
      </c>
      <c r="AW383" s="13" t="s">
        <v>147</v>
      </c>
      <c r="AX383" s="13" t="s">
        <v>81</v>
      </c>
      <c r="AY383" s="230" t="s">
        <v>136</v>
      </c>
    </row>
    <row r="384" spans="1:51" s="13" customFormat="1" ht="12">
      <c r="A384" s="13"/>
      <c r="B384" s="220"/>
      <c r="C384" s="221"/>
      <c r="D384" s="222" t="s">
        <v>145</v>
      </c>
      <c r="E384" s="223" t="s">
        <v>43</v>
      </c>
      <c r="F384" s="224" t="s">
        <v>409</v>
      </c>
      <c r="G384" s="221"/>
      <c r="H384" s="223" t="s">
        <v>43</v>
      </c>
      <c r="I384" s="225"/>
      <c r="J384" s="221"/>
      <c r="K384" s="221"/>
      <c r="L384" s="226"/>
      <c r="M384" s="227"/>
      <c r="N384" s="228"/>
      <c r="O384" s="228"/>
      <c r="P384" s="228"/>
      <c r="Q384" s="228"/>
      <c r="R384" s="228"/>
      <c r="S384" s="228"/>
      <c r="T384" s="229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0" t="s">
        <v>145</v>
      </c>
      <c r="AU384" s="230" t="s">
        <v>91</v>
      </c>
      <c r="AV384" s="13" t="s">
        <v>89</v>
      </c>
      <c r="AW384" s="13" t="s">
        <v>147</v>
      </c>
      <c r="AX384" s="13" t="s">
        <v>81</v>
      </c>
      <c r="AY384" s="230" t="s">
        <v>136</v>
      </c>
    </row>
    <row r="385" spans="1:51" s="13" customFormat="1" ht="12">
      <c r="A385" s="13"/>
      <c r="B385" s="220"/>
      <c r="C385" s="221"/>
      <c r="D385" s="222" t="s">
        <v>145</v>
      </c>
      <c r="E385" s="223" t="s">
        <v>43</v>
      </c>
      <c r="F385" s="224" t="s">
        <v>410</v>
      </c>
      <c r="G385" s="221"/>
      <c r="H385" s="223" t="s">
        <v>43</v>
      </c>
      <c r="I385" s="225"/>
      <c r="J385" s="221"/>
      <c r="K385" s="221"/>
      <c r="L385" s="226"/>
      <c r="M385" s="227"/>
      <c r="N385" s="228"/>
      <c r="O385" s="228"/>
      <c r="P385" s="228"/>
      <c r="Q385" s="228"/>
      <c r="R385" s="228"/>
      <c r="S385" s="228"/>
      <c r="T385" s="229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0" t="s">
        <v>145</v>
      </c>
      <c r="AU385" s="230" t="s">
        <v>91</v>
      </c>
      <c r="AV385" s="13" t="s">
        <v>89</v>
      </c>
      <c r="AW385" s="13" t="s">
        <v>147</v>
      </c>
      <c r="AX385" s="13" t="s">
        <v>81</v>
      </c>
      <c r="AY385" s="230" t="s">
        <v>136</v>
      </c>
    </row>
    <row r="386" spans="1:51" s="13" customFormat="1" ht="12">
      <c r="A386" s="13"/>
      <c r="B386" s="220"/>
      <c r="C386" s="221"/>
      <c r="D386" s="222" t="s">
        <v>145</v>
      </c>
      <c r="E386" s="223" t="s">
        <v>43</v>
      </c>
      <c r="F386" s="224" t="s">
        <v>411</v>
      </c>
      <c r="G386" s="221"/>
      <c r="H386" s="223" t="s">
        <v>43</v>
      </c>
      <c r="I386" s="225"/>
      <c r="J386" s="221"/>
      <c r="K386" s="221"/>
      <c r="L386" s="226"/>
      <c r="M386" s="227"/>
      <c r="N386" s="228"/>
      <c r="O386" s="228"/>
      <c r="P386" s="228"/>
      <c r="Q386" s="228"/>
      <c r="R386" s="228"/>
      <c r="S386" s="228"/>
      <c r="T386" s="229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0" t="s">
        <v>145</v>
      </c>
      <c r="AU386" s="230" t="s">
        <v>91</v>
      </c>
      <c r="AV386" s="13" t="s">
        <v>89</v>
      </c>
      <c r="AW386" s="13" t="s">
        <v>147</v>
      </c>
      <c r="AX386" s="13" t="s">
        <v>81</v>
      </c>
      <c r="AY386" s="230" t="s">
        <v>136</v>
      </c>
    </row>
    <row r="387" spans="1:51" s="14" customFormat="1" ht="12">
      <c r="A387" s="14"/>
      <c r="B387" s="231"/>
      <c r="C387" s="232"/>
      <c r="D387" s="222" t="s">
        <v>145</v>
      </c>
      <c r="E387" s="233" t="s">
        <v>43</v>
      </c>
      <c r="F387" s="234" t="s">
        <v>153</v>
      </c>
      <c r="G387" s="232"/>
      <c r="H387" s="235">
        <v>30</v>
      </c>
      <c r="I387" s="236"/>
      <c r="J387" s="232"/>
      <c r="K387" s="232"/>
      <c r="L387" s="237"/>
      <c r="M387" s="238"/>
      <c r="N387" s="239"/>
      <c r="O387" s="239"/>
      <c r="P387" s="239"/>
      <c r="Q387" s="239"/>
      <c r="R387" s="239"/>
      <c r="S387" s="239"/>
      <c r="T387" s="240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1" t="s">
        <v>145</v>
      </c>
      <c r="AU387" s="241" t="s">
        <v>91</v>
      </c>
      <c r="AV387" s="14" t="s">
        <v>91</v>
      </c>
      <c r="AW387" s="14" t="s">
        <v>147</v>
      </c>
      <c r="AX387" s="14" t="s">
        <v>81</v>
      </c>
      <c r="AY387" s="241" t="s">
        <v>136</v>
      </c>
    </row>
    <row r="388" spans="1:51" s="13" customFormat="1" ht="12">
      <c r="A388" s="13"/>
      <c r="B388" s="220"/>
      <c r="C388" s="221"/>
      <c r="D388" s="222" t="s">
        <v>145</v>
      </c>
      <c r="E388" s="223" t="s">
        <v>43</v>
      </c>
      <c r="F388" s="224" t="s">
        <v>412</v>
      </c>
      <c r="G388" s="221"/>
      <c r="H388" s="223" t="s">
        <v>43</v>
      </c>
      <c r="I388" s="225"/>
      <c r="J388" s="221"/>
      <c r="K388" s="221"/>
      <c r="L388" s="226"/>
      <c r="M388" s="227"/>
      <c r="N388" s="228"/>
      <c r="O388" s="228"/>
      <c r="P388" s="228"/>
      <c r="Q388" s="228"/>
      <c r="R388" s="228"/>
      <c r="S388" s="228"/>
      <c r="T388" s="229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0" t="s">
        <v>145</v>
      </c>
      <c r="AU388" s="230" t="s">
        <v>91</v>
      </c>
      <c r="AV388" s="13" t="s">
        <v>89</v>
      </c>
      <c r="AW388" s="13" t="s">
        <v>147</v>
      </c>
      <c r="AX388" s="13" t="s">
        <v>81</v>
      </c>
      <c r="AY388" s="230" t="s">
        <v>136</v>
      </c>
    </row>
    <row r="389" spans="1:51" s="14" customFormat="1" ht="12">
      <c r="A389" s="14"/>
      <c r="B389" s="231"/>
      <c r="C389" s="232"/>
      <c r="D389" s="222" t="s">
        <v>145</v>
      </c>
      <c r="E389" s="233" t="s">
        <v>43</v>
      </c>
      <c r="F389" s="234" t="s">
        <v>413</v>
      </c>
      <c r="G389" s="232"/>
      <c r="H389" s="235">
        <v>8.5</v>
      </c>
      <c r="I389" s="236"/>
      <c r="J389" s="232"/>
      <c r="K389" s="232"/>
      <c r="L389" s="237"/>
      <c r="M389" s="238"/>
      <c r="N389" s="239"/>
      <c r="O389" s="239"/>
      <c r="P389" s="239"/>
      <c r="Q389" s="239"/>
      <c r="R389" s="239"/>
      <c r="S389" s="239"/>
      <c r="T389" s="240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1" t="s">
        <v>145</v>
      </c>
      <c r="AU389" s="241" t="s">
        <v>91</v>
      </c>
      <c r="AV389" s="14" t="s">
        <v>91</v>
      </c>
      <c r="AW389" s="14" t="s">
        <v>147</v>
      </c>
      <c r="AX389" s="14" t="s">
        <v>81</v>
      </c>
      <c r="AY389" s="241" t="s">
        <v>136</v>
      </c>
    </row>
    <row r="390" spans="1:51" s="15" customFormat="1" ht="12">
      <c r="A390" s="15"/>
      <c r="B390" s="242"/>
      <c r="C390" s="243"/>
      <c r="D390" s="222" t="s">
        <v>145</v>
      </c>
      <c r="E390" s="244" t="s">
        <v>43</v>
      </c>
      <c r="F390" s="245" t="s">
        <v>154</v>
      </c>
      <c r="G390" s="243"/>
      <c r="H390" s="246">
        <v>38.5</v>
      </c>
      <c r="I390" s="247"/>
      <c r="J390" s="243"/>
      <c r="K390" s="243"/>
      <c r="L390" s="248"/>
      <c r="M390" s="249"/>
      <c r="N390" s="250"/>
      <c r="O390" s="250"/>
      <c r="P390" s="250"/>
      <c r="Q390" s="250"/>
      <c r="R390" s="250"/>
      <c r="S390" s="250"/>
      <c r="T390" s="251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52" t="s">
        <v>145</v>
      </c>
      <c r="AU390" s="252" t="s">
        <v>91</v>
      </c>
      <c r="AV390" s="15" t="s">
        <v>143</v>
      </c>
      <c r="AW390" s="15" t="s">
        <v>147</v>
      </c>
      <c r="AX390" s="15" t="s">
        <v>89</v>
      </c>
      <c r="AY390" s="252" t="s">
        <v>136</v>
      </c>
    </row>
    <row r="391" spans="1:65" s="2" customFormat="1" ht="24.15" customHeight="1">
      <c r="A391" s="41"/>
      <c r="B391" s="42"/>
      <c r="C391" s="207" t="s">
        <v>414</v>
      </c>
      <c r="D391" s="207" t="s">
        <v>138</v>
      </c>
      <c r="E391" s="208" t="s">
        <v>415</v>
      </c>
      <c r="F391" s="209" t="s">
        <v>416</v>
      </c>
      <c r="G391" s="210" t="s">
        <v>141</v>
      </c>
      <c r="H391" s="211">
        <v>38.5</v>
      </c>
      <c r="I391" s="212"/>
      <c r="J391" s="213">
        <f>ROUND(I391*H391,2)</f>
        <v>0</v>
      </c>
      <c r="K391" s="209" t="s">
        <v>142</v>
      </c>
      <c r="L391" s="47"/>
      <c r="M391" s="214" t="s">
        <v>43</v>
      </c>
      <c r="N391" s="215" t="s">
        <v>52</v>
      </c>
      <c r="O391" s="87"/>
      <c r="P391" s="216">
        <f>O391*H391</f>
        <v>0</v>
      </c>
      <c r="Q391" s="216">
        <v>0</v>
      </c>
      <c r="R391" s="216">
        <f>Q391*H391</f>
        <v>0</v>
      </c>
      <c r="S391" s="216">
        <v>0</v>
      </c>
      <c r="T391" s="217">
        <f>S391*H391</f>
        <v>0</v>
      </c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R391" s="218" t="s">
        <v>143</v>
      </c>
      <c r="AT391" s="218" t="s">
        <v>138</v>
      </c>
      <c r="AU391" s="218" t="s">
        <v>91</v>
      </c>
      <c r="AY391" s="19" t="s">
        <v>136</v>
      </c>
      <c r="BE391" s="219">
        <f>IF(N391="základní",J391,0)</f>
        <v>0</v>
      </c>
      <c r="BF391" s="219">
        <f>IF(N391="snížená",J391,0)</f>
        <v>0</v>
      </c>
      <c r="BG391" s="219">
        <f>IF(N391="zákl. přenesená",J391,0)</f>
        <v>0</v>
      </c>
      <c r="BH391" s="219">
        <f>IF(N391="sníž. přenesená",J391,0)</f>
        <v>0</v>
      </c>
      <c r="BI391" s="219">
        <f>IF(N391="nulová",J391,0)</f>
        <v>0</v>
      </c>
      <c r="BJ391" s="19" t="s">
        <v>89</v>
      </c>
      <c r="BK391" s="219">
        <f>ROUND(I391*H391,2)</f>
        <v>0</v>
      </c>
      <c r="BL391" s="19" t="s">
        <v>143</v>
      </c>
      <c r="BM391" s="218" t="s">
        <v>417</v>
      </c>
    </row>
    <row r="392" spans="1:65" s="2" customFormat="1" ht="14.4" customHeight="1">
      <c r="A392" s="41"/>
      <c r="B392" s="42"/>
      <c r="C392" s="207" t="s">
        <v>418</v>
      </c>
      <c r="D392" s="207" t="s">
        <v>138</v>
      </c>
      <c r="E392" s="208" t="s">
        <v>419</v>
      </c>
      <c r="F392" s="209" t="s">
        <v>420</v>
      </c>
      <c r="G392" s="210" t="s">
        <v>141</v>
      </c>
      <c r="H392" s="211">
        <v>77</v>
      </c>
      <c r="I392" s="212"/>
      <c r="J392" s="213">
        <f>ROUND(I392*H392,2)</f>
        <v>0</v>
      </c>
      <c r="K392" s="209" t="s">
        <v>142</v>
      </c>
      <c r="L392" s="47"/>
      <c r="M392" s="214" t="s">
        <v>43</v>
      </c>
      <c r="N392" s="215" t="s">
        <v>52</v>
      </c>
      <c r="O392" s="87"/>
      <c r="P392" s="216">
        <f>O392*H392</f>
        <v>0</v>
      </c>
      <c r="Q392" s="216">
        <v>0</v>
      </c>
      <c r="R392" s="216">
        <f>Q392*H392</f>
        <v>0</v>
      </c>
      <c r="S392" s="216">
        <v>0</v>
      </c>
      <c r="T392" s="217">
        <f>S392*H392</f>
        <v>0</v>
      </c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R392" s="218" t="s">
        <v>143</v>
      </c>
      <c r="AT392" s="218" t="s">
        <v>138</v>
      </c>
      <c r="AU392" s="218" t="s">
        <v>91</v>
      </c>
      <c r="AY392" s="19" t="s">
        <v>136</v>
      </c>
      <c r="BE392" s="219">
        <f>IF(N392="základní",J392,0)</f>
        <v>0</v>
      </c>
      <c r="BF392" s="219">
        <f>IF(N392="snížená",J392,0)</f>
        <v>0</v>
      </c>
      <c r="BG392" s="219">
        <f>IF(N392="zákl. přenesená",J392,0)</f>
        <v>0</v>
      </c>
      <c r="BH392" s="219">
        <f>IF(N392="sníž. přenesená",J392,0)</f>
        <v>0</v>
      </c>
      <c r="BI392" s="219">
        <f>IF(N392="nulová",J392,0)</f>
        <v>0</v>
      </c>
      <c r="BJ392" s="19" t="s">
        <v>89</v>
      </c>
      <c r="BK392" s="219">
        <f>ROUND(I392*H392,2)</f>
        <v>0</v>
      </c>
      <c r="BL392" s="19" t="s">
        <v>143</v>
      </c>
      <c r="BM392" s="218" t="s">
        <v>421</v>
      </c>
    </row>
    <row r="393" spans="1:51" s="14" customFormat="1" ht="12">
      <c r="A393" s="14"/>
      <c r="B393" s="231"/>
      <c r="C393" s="232"/>
      <c r="D393" s="222" t="s">
        <v>145</v>
      </c>
      <c r="E393" s="233" t="s">
        <v>43</v>
      </c>
      <c r="F393" s="234" t="s">
        <v>422</v>
      </c>
      <c r="G393" s="232"/>
      <c r="H393" s="235">
        <v>77</v>
      </c>
      <c r="I393" s="236"/>
      <c r="J393" s="232"/>
      <c r="K393" s="232"/>
      <c r="L393" s="237"/>
      <c r="M393" s="238"/>
      <c r="N393" s="239"/>
      <c r="O393" s="239"/>
      <c r="P393" s="239"/>
      <c r="Q393" s="239"/>
      <c r="R393" s="239"/>
      <c r="S393" s="239"/>
      <c r="T393" s="240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1" t="s">
        <v>145</v>
      </c>
      <c r="AU393" s="241" t="s">
        <v>91</v>
      </c>
      <c r="AV393" s="14" t="s">
        <v>91</v>
      </c>
      <c r="AW393" s="14" t="s">
        <v>147</v>
      </c>
      <c r="AX393" s="14" t="s">
        <v>89</v>
      </c>
      <c r="AY393" s="241" t="s">
        <v>136</v>
      </c>
    </row>
    <row r="394" spans="1:63" s="12" customFormat="1" ht="22.8" customHeight="1">
      <c r="A394" s="12"/>
      <c r="B394" s="191"/>
      <c r="C394" s="192"/>
      <c r="D394" s="193" t="s">
        <v>80</v>
      </c>
      <c r="E394" s="205" t="s">
        <v>169</v>
      </c>
      <c r="F394" s="205" t="s">
        <v>423</v>
      </c>
      <c r="G394" s="192"/>
      <c r="H394" s="192"/>
      <c r="I394" s="195"/>
      <c r="J394" s="206">
        <f>BK394</f>
        <v>0</v>
      </c>
      <c r="K394" s="192"/>
      <c r="L394" s="197"/>
      <c r="M394" s="198"/>
      <c r="N394" s="199"/>
      <c r="O394" s="199"/>
      <c r="P394" s="200">
        <f>SUM(P395:P405)</f>
        <v>0</v>
      </c>
      <c r="Q394" s="199"/>
      <c r="R394" s="200">
        <f>SUM(R395:R405)</f>
        <v>1.8249</v>
      </c>
      <c r="S394" s="199"/>
      <c r="T394" s="201">
        <f>SUM(T395:T405)</f>
        <v>1.1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02" t="s">
        <v>89</v>
      </c>
      <c r="AT394" s="203" t="s">
        <v>80</v>
      </c>
      <c r="AU394" s="203" t="s">
        <v>89</v>
      </c>
      <c r="AY394" s="202" t="s">
        <v>136</v>
      </c>
      <c r="BK394" s="204">
        <f>SUM(BK395:BK405)</f>
        <v>0</v>
      </c>
    </row>
    <row r="395" spans="1:65" s="2" customFormat="1" ht="24.15" customHeight="1">
      <c r="A395" s="41"/>
      <c r="B395" s="42"/>
      <c r="C395" s="207" t="s">
        <v>424</v>
      </c>
      <c r="D395" s="207" t="s">
        <v>138</v>
      </c>
      <c r="E395" s="208" t="s">
        <v>425</v>
      </c>
      <c r="F395" s="209" t="s">
        <v>426</v>
      </c>
      <c r="G395" s="210" t="s">
        <v>141</v>
      </c>
      <c r="H395" s="211">
        <v>55</v>
      </c>
      <c r="I395" s="212"/>
      <c r="J395" s="213">
        <f>ROUND(I395*H395,2)</f>
        <v>0</v>
      </c>
      <c r="K395" s="209" t="s">
        <v>142</v>
      </c>
      <c r="L395" s="47"/>
      <c r="M395" s="214" t="s">
        <v>43</v>
      </c>
      <c r="N395" s="215" t="s">
        <v>52</v>
      </c>
      <c r="O395" s="87"/>
      <c r="P395" s="216">
        <f>O395*H395</f>
        <v>0</v>
      </c>
      <c r="Q395" s="216">
        <v>0.02093</v>
      </c>
      <c r="R395" s="216">
        <f>Q395*H395</f>
        <v>1.1511500000000001</v>
      </c>
      <c r="S395" s="216">
        <v>0.02</v>
      </c>
      <c r="T395" s="217">
        <f>S395*H395</f>
        <v>1.1</v>
      </c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R395" s="218" t="s">
        <v>143</v>
      </c>
      <c r="AT395" s="218" t="s">
        <v>138</v>
      </c>
      <c r="AU395" s="218" t="s">
        <v>91</v>
      </c>
      <c r="AY395" s="19" t="s">
        <v>136</v>
      </c>
      <c r="BE395" s="219">
        <f>IF(N395="základní",J395,0)</f>
        <v>0</v>
      </c>
      <c r="BF395" s="219">
        <f>IF(N395="snížená",J395,0)</f>
        <v>0</v>
      </c>
      <c r="BG395" s="219">
        <f>IF(N395="zákl. přenesená",J395,0)</f>
        <v>0</v>
      </c>
      <c r="BH395" s="219">
        <f>IF(N395="sníž. přenesená",J395,0)</f>
        <v>0</v>
      </c>
      <c r="BI395" s="219">
        <f>IF(N395="nulová",J395,0)</f>
        <v>0</v>
      </c>
      <c r="BJ395" s="19" t="s">
        <v>89</v>
      </c>
      <c r="BK395" s="219">
        <f>ROUND(I395*H395,2)</f>
        <v>0</v>
      </c>
      <c r="BL395" s="19" t="s">
        <v>143</v>
      </c>
      <c r="BM395" s="218" t="s">
        <v>427</v>
      </c>
    </row>
    <row r="396" spans="1:51" s="13" customFormat="1" ht="12">
      <c r="A396" s="13"/>
      <c r="B396" s="220"/>
      <c r="C396" s="221"/>
      <c r="D396" s="222" t="s">
        <v>145</v>
      </c>
      <c r="E396" s="223" t="s">
        <v>43</v>
      </c>
      <c r="F396" s="224" t="s">
        <v>428</v>
      </c>
      <c r="G396" s="221"/>
      <c r="H396" s="223" t="s">
        <v>43</v>
      </c>
      <c r="I396" s="225"/>
      <c r="J396" s="221"/>
      <c r="K396" s="221"/>
      <c r="L396" s="226"/>
      <c r="M396" s="227"/>
      <c r="N396" s="228"/>
      <c r="O396" s="228"/>
      <c r="P396" s="228"/>
      <c r="Q396" s="228"/>
      <c r="R396" s="228"/>
      <c r="S396" s="228"/>
      <c r="T396" s="229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0" t="s">
        <v>145</v>
      </c>
      <c r="AU396" s="230" t="s">
        <v>91</v>
      </c>
      <c r="AV396" s="13" t="s">
        <v>89</v>
      </c>
      <c r="AW396" s="13" t="s">
        <v>147</v>
      </c>
      <c r="AX396" s="13" t="s">
        <v>81</v>
      </c>
      <c r="AY396" s="230" t="s">
        <v>136</v>
      </c>
    </row>
    <row r="397" spans="1:51" s="14" customFormat="1" ht="12">
      <c r="A397" s="14"/>
      <c r="B397" s="231"/>
      <c r="C397" s="232"/>
      <c r="D397" s="222" t="s">
        <v>145</v>
      </c>
      <c r="E397" s="233" t="s">
        <v>43</v>
      </c>
      <c r="F397" s="234" t="s">
        <v>429</v>
      </c>
      <c r="G397" s="232"/>
      <c r="H397" s="235">
        <v>32</v>
      </c>
      <c r="I397" s="236"/>
      <c r="J397" s="232"/>
      <c r="K397" s="232"/>
      <c r="L397" s="237"/>
      <c r="M397" s="238"/>
      <c r="N397" s="239"/>
      <c r="O397" s="239"/>
      <c r="P397" s="239"/>
      <c r="Q397" s="239"/>
      <c r="R397" s="239"/>
      <c r="S397" s="239"/>
      <c r="T397" s="240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1" t="s">
        <v>145</v>
      </c>
      <c r="AU397" s="241" t="s">
        <v>91</v>
      </c>
      <c r="AV397" s="14" t="s">
        <v>91</v>
      </c>
      <c r="AW397" s="14" t="s">
        <v>147</v>
      </c>
      <c r="AX397" s="14" t="s">
        <v>81</v>
      </c>
      <c r="AY397" s="241" t="s">
        <v>136</v>
      </c>
    </row>
    <row r="398" spans="1:51" s="14" customFormat="1" ht="12">
      <c r="A398" s="14"/>
      <c r="B398" s="231"/>
      <c r="C398" s="232"/>
      <c r="D398" s="222" t="s">
        <v>145</v>
      </c>
      <c r="E398" s="233" t="s">
        <v>43</v>
      </c>
      <c r="F398" s="234" t="s">
        <v>430</v>
      </c>
      <c r="G398" s="232"/>
      <c r="H398" s="235">
        <v>20</v>
      </c>
      <c r="I398" s="236"/>
      <c r="J398" s="232"/>
      <c r="K398" s="232"/>
      <c r="L398" s="237"/>
      <c r="M398" s="238"/>
      <c r="N398" s="239"/>
      <c r="O398" s="239"/>
      <c r="P398" s="239"/>
      <c r="Q398" s="239"/>
      <c r="R398" s="239"/>
      <c r="S398" s="239"/>
      <c r="T398" s="240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1" t="s">
        <v>145</v>
      </c>
      <c r="AU398" s="241" t="s">
        <v>91</v>
      </c>
      <c r="AV398" s="14" t="s">
        <v>91</v>
      </c>
      <c r="AW398" s="14" t="s">
        <v>147</v>
      </c>
      <c r="AX398" s="14" t="s">
        <v>81</v>
      </c>
      <c r="AY398" s="241" t="s">
        <v>136</v>
      </c>
    </row>
    <row r="399" spans="1:51" s="14" customFormat="1" ht="12">
      <c r="A399" s="14"/>
      <c r="B399" s="231"/>
      <c r="C399" s="232"/>
      <c r="D399" s="222" t="s">
        <v>145</v>
      </c>
      <c r="E399" s="233" t="s">
        <v>43</v>
      </c>
      <c r="F399" s="234" t="s">
        <v>431</v>
      </c>
      <c r="G399" s="232"/>
      <c r="H399" s="235">
        <v>3</v>
      </c>
      <c r="I399" s="236"/>
      <c r="J399" s="232"/>
      <c r="K399" s="232"/>
      <c r="L399" s="237"/>
      <c r="M399" s="238"/>
      <c r="N399" s="239"/>
      <c r="O399" s="239"/>
      <c r="P399" s="239"/>
      <c r="Q399" s="239"/>
      <c r="R399" s="239"/>
      <c r="S399" s="239"/>
      <c r="T399" s="240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1" t="s">
        <v>145</v>
      </c>
      <c r="AU399" s="241" t="s">
        <v>91</v>
      </c>
      <c r="AV399" s="14" t="s">
        <v>91</v>
      </c>
      <c r="AW399" s="14" t="s">
        <v>147</v>
      </c>
      <c r="AX399" s="14" t="s">
        <v>81</v>
      </c>
      <c r="AY399" s="241" t="s">
        <v>136</v>
      </c>
    </row>
    <row r="400" spans="1:51" s="15" customFormat="1" ht="12">
      <c r="A400" s="15"/>
      <c r="B400" s="242"/>
      <c r="C400" s="243"/>
      <c r="D400" s="222" t="s">
        <v>145</v>
      </c>
      <c r="E400" s="244" t="s">
        <v>43</v>
      </c>
      <c r="F400" s="245" t="s">
        <v>154</v>
      </c>
      <c r="G400" s="243"/>
      <c r="H400" s="246">
        <v>55</v>
      </c>
      <c r="I400" s="247"/>
      <c r="J400" s="243"/>
      <c r="K400" s="243"/>
      <c r="L400" s="248"/>
      <c r="M400" s="249"/>
      <c r="N400" s="250"/>
      <c r="O400" s="250"/>
      <c r="P400" s="250"/>
      <c r="Q400" s="250"/>
      <c r="R400" s="250"/>
      <c r="S400" s="250"/>
      <c r="T400" s="251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52" t="s">
        <v>145</v>
      </c>
      <c r="AU400" s="252" t="s">
        <v>91</v>
      </c>
      <c r="AV400" s="15" t="s">
        <v>143</v>
      </c>
      <c r="AW400" s="15" t="s">
        <v>147</v>
      </c>
      <c r="AX400" s="15" t="s">
        <v>89</v>
      </c>
      <c r="AY400" s="252" t="s">
        <v>136</v>
      </c>
    </row>
    <row r="401" spans="1:65" s="2" customFormat="1" ht="14.4" customHeight="1">
      <c r="A401" s="41"/>
      <c r="B401" s="42"/>
      <c r="C401" s="207" t="s">
        <v>432</v>
      </c>
      <c r="D401" s="207" t="s">
        <v>138</v>
      </c>
      <c r="E401" s="208" t="s">
        <v>433</v>
      </c>
      <c r="F401" s="209" t="s">
        <v>434</v>
      </c>
      <c r="G401" s="210" t="s">
        <v>141</v>
      </c>
      <c r="H401" s="211">
        <v>24.5</v>
      </c>
      <c r="I401" s="212"/>
      <c r="J401" s="213">
        <f>ROUND(I401*H401,2)</f>
        <v>0</v>
      </c>
      <c r="K401" s="209" t="s">
        <v>142</v>
      </c>
      <c r="L401" s="47"/>
      <c r="M401" s="214" t="s">
        <v>43</v>
      </c>
      <c r="N401" s="215" t="s">
        <v>52</v>
      </c>
      <c r="O401" s="87"/>
      <c r="P401" s="216">
        <f>O401*H401</f>
        <v>0</v>
      </c>
      <c r="Q401" s="216">
        <v>0.0065</v>
      </c>
      <c r="R401" s="216">
        <f>Q401*H401</f>
        <v>0.15925</v>
      </c>
      <c r="S401" s="216">
        <v>0</v>
      </c>
      <c r="T401" s="217">
        <f>S401*H401</f>
        <v>0</v>
      </c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R401" s="218" t="s">
        <v>143</v>
      </c>
      <c r="AT401" s="218" t="s">
        <v>138</v>
      </c>
      <c r="AU401" s="218" t="s">
        <v>91</v>
      </c>
      <c r="AY401" s="19" t="s">
        <v>136</v>
      </c>
      <c r="BE401" s="219">
        <f>IF(N401="základní",J401,0)</f>
        <v>0</v>
      </c>
      <c r="BF401" s="219">
        <f>IF(N401="snížená",J401,0)</f>
        <v>0</v>
      </c>
      <c r="BG401" s="219">
        <f>IF(N401="zákl. přenesená",J401,0)</f>
        <v>0</v>
      </c>
      <c r="BH401" s="219">
        <f>IF(N401="sníž. přenesená",J401,0)</f>
        <v>0</v>
      </c>
      <c r="BI401" s="219">
        <f>IF(N401="nulová",J401,0)</f>
        <v>0</v>
      </c>
      <c r="BJ401" s="19" t="s">
        <v>89</v>
      </c>
      <c r="BK401" s="219">
        <f>ROUND(I401*H401,2)</f>
        <v>0</v>
      </c>
      <c r="BL401" s="19" t="s">
        <v>143</v>
      </c>
      <c r="BM401" s="218" t="s">
        <v>435</v>
      </c>
    </row>
    <row r="402" spans="1:51" s="13" customFormat="1" ht="12">
      <c r="A402" s="13"/>
      <c r="B402" s="220"/>
      <c r="C402" s="221"/>
      <c r="D402" s="222" t="s">
        <v>145</v>
      </c>
      <c r="E402" s="223" t="s">
        <v>43</v>
      </c>
      <c r="F402" s="224" t="s">
        <v>436</v>
      </c>
      <c r="G402" s="221"/>
      <c r="H402" s="223" t="s">
        <v>43</v>
      </c>
      <c r="I402" s="225"/>
      <c r="J402" s="221"/>
      <c r="K402" s="221"/>
      <c r="L402" s="226"/>
      <c r="M402" s="227"/>
      <c r="N402" s="228"/>
      <c r="O402" s="228"/>
      <c r="P402" s="228"/>
      <c r="Q402" s="228"/>
      <c r="R402" s="228"/>
      <c r="S402" s="228"/>
      <c r="T402" s="229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0" t="s">
        <v>145</v>
      </c>
      <c r="AU402" s="230" t="s">
        <v>91</v>
      </c>
      <c r="AV402" s="13" t="s">
        <v>89</v>
      </c>
      <c r="AW402" s="13" t="s">
        <v>147</v>
      </c>
      <c r="AX402" s="13" t="s">
        <v>81</v>
      </c>
      <c r="AY402" s="230" t="s">
        <v>136</v>
      </c>
    </row>
    <row r="403" spans="1:51" s="13" customFormat="1" ht="12">
      <c r="A403" s="13"/>
      <c r="B403" s="220"/>
      <c r="C403" s="221"/>
      <c r="D403" s="222" t="s">
        <v>145</v>
      </c>
      <c r="E403" s="223" t="s">
        <v>43</v>
      </c>
      <c r="F403" s="224" t="s">
        <v>437</v>
      </c>
      <c r="G403" s="221"/>
      <c r="H403" s="223" t="s">
        <v>43</v>
      </c>
      <c r="I403" s="225"/>
      <c r="J403" s="221"/>
      <c r="K403" s="221"/>
      <c r="L403" s="226"/>
      <c r="M403" s="227"/>
      <c r="N403" s="228"/>
      <c r="O403" s="228"/>
      <c r="P403" s="228"/>
      <c r="Q403" s="228"/>
      <c r="R403" s="228"/>
      <c r="S403" s="228"/>
      <c r="T403" s="229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0" t="s">
        <v>145</v>
      </c>
      <c r="AU403" s="230" t="s">
        <v>91</v>
      </c>
      <c r="AV403" s="13" t="s">
        <v>89</v>
      </c>
      <c r="AW403" s="13" t="s">
        <v>147</v>
      </c>
      <c r="AX403" s="13" t="s">
        <v>81</v>
      </c>
      <c r="AY403" s="230" t="s">
        <v>136</v>
      </c>
    </row>
    <row r="404" spans="1:51" s="14" customFormat="1" ht="12">
      <c r="A404" s="14"/>
      <c r="B404" s="231"/>
      <c r="C404" s="232"/>
      <c r="D404" s="222" t="s">
        <v>145</v>
      </c>
      <c r="E404" s="233" t="s">
        <v>43</v>
      </c>
      <c r="F404" s="234" t="s">
        <v>438</v>
      </c>
      <c r="G404" s="232"/>
      <c r="H404" s="235">
        <v>24.5</v>
      </c>
      <c r="I404" s="236"/>
      <c r="J404" s="232"/>
      <c r="K404" s="232"/>
      <c r="L404" s="237"/>
      <c r="M404" s="238"/>
      <c r="N404" s="239"/>
      <c r="O404" s="239"/>
      <c r="P404" s="239"/>
      <c r="Q404" s="239"/>
      <c r="R404" s="239"/>
      <c r="S404" s="239"/>
      <c r="T404" s="240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1" t="s">
        <v>145</v>
      </c>
      <c r="AU404" s="241" t="s">
        <v>91</v>
      </c>
      <c r="AV404" s="14" t="s">
        <v>91</v>
      </c>
      <c r="AW404" s="14" t="s">
        <v>147</v>
      </c>
      <c r="AX404" s="14" t="s">
        <v>89</v>
      </c>
      <c r="AY404" s="241" t="s">
        <v>136</v>
      </c>
    </row>
    <row r="405" spans="1:65" s="2" customFormat="1" ht="14.4" customHeight="1">
      <c r="A405" s="41"/>
      <c r="B405" s="42"/>
      <c r="C405" s="207" t="s">
        <v>439</v>
      </c>
      <c r="D405" s="207" t="s">
        <v>138</v>
      </c>
      <c r="E405" s="208" t="s">
        <v>440</v>
      </c>
      <c r="F405" s="209" t="s">
        <v>441</v>
      </c>
      <c r="G405" s="210" t="s">
        <v>141</v>
      </c>
      <c r="H405" s="211">
        <v>24.5</v>
      </c>
      <c r="I405" s="212"/>
      <c r="J405" s="213">
        <f>ROUND(I405*H405,2)</f>
        <v>0</v>
      </c>
      <c r="K405" s="209" t="s">
        <v>142</v>
      </c>
      <c r="L405" s="47"/>
      <c r="M405" s="214" t="s">
        <v>43</v>
      </c>
      <c r="N405" s="215" t="s">
        <v>52</v>
      </c>
      <c r="O405" s="87"/>
      <c r="P405" s="216">
        <f>O405*H405</f>
        <v>0</v>
      </c>
      <c r="Q405" s="216">
        <v>0.021</v>
      </c>
      <c r="R405" s="216">
        <f>Q405*H405</f>
        <v>0.5145000000000001</v>
      </c>
      <c r="S405" s="216">
        <v>0</v>
      </c>
      <c r="T405" s="217">
        <f>S405*H405</f>
        <v>0</v>
      </c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R405" s="218" t="s">
        <v>143</v>
      </c>
      <c r="AT405" s="218" t="s">
        <v>138</v>
      </c>
      <c r="AU405" s="218" t="s">
        <v>91</v>
      </c>
      <c r="AY405" s="19" t="s">
        <v>136</v>
      </c>
      <c r="BE405" s="219">
        <f>IF(N405="základní",J405,0)</f>
        <v>0</v>
      </c>
      <c r="BF405" s="219">
        <f>IF(N405="snížená",J405,0)</f>
        <v>0</v>
      </c>
      <c r="BG405" s="219">
        <f>IF(N405="zákl. přenesená",J405,0)</f>
        <v>0</v>
      </c>
      <c r="BH405" s="219">
        <f>IF(N405="sníž. přenesená",J405,0)</f>
        <v>0</v>
      </c>
      <c r="BI405" s="219">
        <f>IF(N405="nulová",J405,0)</f>
        <v>0</v>
      </c>
      <c r="BJ405" s="19" t="s">
        <v>89</v>
      </c>
      <c r="BK405" s="219">
        <f>ROUND(I405*H405,2)</f>
        <v>0</v>
      </c>
      <c r="BL405" s="19" t="s">
        <v>143</v>
      </c>
      <c r="BM405" s="218" t="s">
        <v>442</v>
      </c>
    </row>
    <row r="406" spans="1:63" s="12" customFormat="1" ht="22.8" customHeight="1">
      <c r="A406" s="12"/>
      <c r="B406" s="191"/>
      <c r="C406" s="192"/>
      <c r="D406" s="193" t="s">
        <v>80</v>
      </c>
      <c r="E406" s="205" t="s">
        <v>202</v>
      </c>
      <c r="F406" s="205" t="s">
        <v>443</v>
      </c>
      <c r="G406" s="192"/>
      <c r="H406" s="192"/>
      <c r="I406" s="195"/>
      <c r="J406" s="206">
        <f>BK406</f>
        <v>0</v>
      </c>
      <c r="K406" s="192"/>
      <c r="L406" s="197"/>
      <c r="M406" s="198"/>
      <c r="N406" s="199"/>
      <c r="O406" s="199"/>
      <c r="P406" s="200">
        <f>SUM(P407:P469)</f>
        <v>0</v>
      </c>
      <c r="Q406" s="199"/>
      <c r="R406" s="200">
        <f>SUM(R407:R469)</f>
        <v>0.014799999999999999</v>
      </c>
      <c r="S406" s="199"/>
      <c r="T406" s="201">
        <f>SUM(T407:T469)</f>
        <v>198.5575</v>
      </c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R406" s="202" t="s">
        <v>89</v>
      </c>
      <c r="AT406" s="203" t="s">
        <v>80</v>
      </c>
      <c r="AU406" s="203" t="s">
        <v>89</v>
      </c>
      <c r="AY406" s="202" t="s">
        <v>136</v>
      </c>
      <c r="BK406" s="204">
        <f>SUM(BK407:BK469)</f>
        <v>0</v>
      </c>
    </row>
    <row r="407" spans="1:65" s="2" customFormat="1" ht="24.15" customHeight="1">
      <c r="A407" s="41"/>
      <c r="B407" s="42"/>
      <c r="C407" s="207" t="s">
        <v>444</v>
      </c>
      <c r="D407" s="207" t="s">
        <v>138</v>
      </c>
      <c r="E407" s="208" t="s">
        <v>445</v>
      </c>
      <c r="F407" s="209" t="s">
        <v>446</v>
      </c>
      <c r="G407" s="210" t="s">
        <v>209</v>
      </c>
      <c r="H407" s="211">
        <v>20</v>
      </c>
      <c r="I407" s="212"/>
      <c r="J407" s="213">
        <f>ROUND(I407*H407,2)</f>
        <v>0</v>
      </c>
      <c r="K407" s="209" t="s">
        <v>142</v>
      </c>
      <c r="L407" s="47"/>
      <c r="M407" s="214" t="s">
        <v>43</v>
      </c>
      <c r="N407" s="215" t="s">
        <v>52</v>
      </c>
      <c r="O407" s="87"/>
      <c r="P407" s="216">
        <f>O407*H407</f>
        <v>0</v>
      </c>
      <c r="Q407" s="216">
        <v>0.00041</v>
      </c>
      <c r="R407" s="216">
        <f>Q407*H407</f>
        <v>0.008199999999999999</v>
      </c>
      <c r="S407" s="216">
        <v>0</v>
      </c>
      <c r="T407" s="217">
        <f>S407*H407</f>
        <v>0</v>
      </c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R407" s="218" t="s">
        <v>143</v>
      </c>
      <c r="AT407" s="218" t="s">
        <v>138</v>
      </c>
      <c r="AU407" s="218" t="s">
        <v>91</v>
      </c>
      <c r="AY407" s="19" t="s">
        <v>136</v>
      </c>
      <c r="BE407" s="219">
        <f>IF(N407="základní",J407,0)</f>
        <v>0</v>
      </c>
      <c r="BF407" s="219">
        <f>IF(N407="snížená",J407,0)</f>
        <v>0</v>
      </c>
      <c r="BG407" s="219">
        <f>IF(N407="zákl. přenesená",J407,0)</f>
        <v>0</v>
      </c>
      <c r="BH407" s="219">
        <f>IF(N407="sníž. přenesená",J407,0)</f>
        <v>0</v>
      </c>
      <c r="BI407" s="219">
        <f>IF(N407="nulová",J407,0)</f>
        <v>0</v>
      </c>
      <c r="BJ407" s="19" t="s">
        <v>89</v>
      </c>
      <c r="BK407" s="219">
        <f>ROUND(I407*H407,2)</f>
        <v>0</v>
      </c>
      <c r="BL407" s="19" t="s">
        <v>143</v>
      </c>
      <c r="BM407" s="218" t="s">
        <v>447</v>
      </c>
    </row>
    <row r="408" spans="1:51" s="13" customFormat="1" ht="12">
      <c r="A408" s="13"/>
      <c r="B408" s="220"/>
      <c r="C408" s="221"/>
      <c r="D408" s="222" t="s">
        <v>145</v>
      </c>
      <c r="E408" s="223" t="s">
        <v>43</v>
      </c>
      <c r="F408" s="224" t="s">
        <v>403</v>
      </c>
      <c r="G408" s="221"/>
      <c r="H408" s="223" t="s">
        <v>43</v>
      </c>
      <c r="I408" s="225"/>
      <c r="J408" s="221"/>
      <c r="K408" s="221"/>
      <c r="L408" s="226"/>
      <c r="M408" s="227"/>
      <c r="N408" s="228"/>
      <c r="O408" s="228"/>
      <c r="P408" s="228"/>
      <c r="Q408" s="228"/>
      <c r="R408" s="228"/>
      <c r="S408" s="228"/>
      <c r="T408" s="229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0" t="s">
        <v>145</v>
      </c>
      <c r="AU408" s="230" t="s">
        <v>91</v>
      </c>
      <c r="AV408" s="13" t="s">
        <v>89</v>
      </c>
      <c r="AW408" s="13" t="s">
        <v>147</v>
      </c>
      <c r="AX408" s="13" t="s">
        <v>81</v>
      </c>
      <c r="AY408" s="230" t="s">
        <v>136</v>
      </c>
    </row>
    <row r="409" spans="1:51" s="13" customFormat="1" ht="12">
      <c r="A409" s="13"/>
      <c r="B409" s="220"/>
      <c r="C409" s="221"/>
      <c r="D409" s="222" t="s">
        <v>145</v>
      </c>
      <c r="E409" s="223" t="s">
        <v>43</v>
      </c>
      <c r="F409" s="224" t="s">
        <v>404</v>
      </c>
      <c r="G409" s="221"/>
      <c r="H409" s="223" t="s">
        <v>43</v>
      </c>
      <c r="I409" s="225"/>
      <c r="J409" s="221"/>
      <c r="K409" s="221"/>
      <c r="L409" s="226"/>
      <c r="M409" s="227"/>
      <c r="N409" s="228"/>
      <c r="O409" s="228"/>
      <c r="P409" s="228"/>
      <c r="Q409" s="228"/>
      <c r="R409" s="228"/>
      <c r="S409" s="228"/>
      <c r="T409" s="229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0" t="s">
        <v>145</v>
      </c>
      <c r="AU409" s="230" t="s">
        <v>91</v>
      </c>
      <c r="AV409" s="13" t="s">
        <v>89</v>
      </c>
      <c r="AW409" s="13" t="s">
        <v>147</v>
      </c>
      <c r="AX409" s="13" t="s">
        <v>81</v>
      </c>
      <c r="AY409" s="230" t="s">
        <v>136</v>
      </c>
    </row>
    <row r="410" spans="1:51" s="14" customFormat="1" ht="12">
      <c r="A410" s="14"/>
      <c r="B410" s="231"/>
      <c r="C410" s="232"/>
      <c r="D410" s="222" t="s">
        <v>145</v>
      </c>
      <c r="E410" s="233" t="s">
        <v>43</v>
      </c>
      <c r="F410" s="234" t="s">
        <v>261</v>
      </c>
      <c r="G410" s="232"/>
      <c r="H410" s="235">
        <v>20</v>
      </c>
      <c r="I410" s="236"/>
      <c r="J410" s="232"/>
      <c r="K410" s="232"/>
      <c r="L410" s="237"/>
      <c r="M410" s="238"/>
      <c r="N410" s="239"/>
      <c r="O410" s="239"/>
      <c r="P410" s="239"/>
      <c r="Q410" s="239"/>
      <c r="R410" s="239"/>
      <c r="S410" s="239"/>
      <c r="T410" s="240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1" t="s">
        <v>145</v>
      </c>
      <c r="AU410" s="241" t="s">
        <v>91</v>
      </c>
      <c r="AV410" s="14" t="s">
        <v>91</v>
      </c>
      <c r="AW410" s="14" t="s">
        <v>147</v>
      </c>
      <c r="AX410" s="14" t="s">
        <v>81</v>
      </c>
      <c r="AY410" s="241" t="s">
        <v>136</v>
      </c>
    </row>
    <row r="411" spans="1:51" s="15" customFormat="1" ht="12">
      <c r="A411" s="15"/>
      <c r="B411" s="242"/>
      <c r="C411" s="243"/>
      <c r="D411" s="222" t="s">
        <v>145</v>
      </c>
      <c r="E411" s="244" t="s">
        <v>43</v>
      </c>
      <c r="F411" s="245" t="s">
        <v>154</v>
      </c>
      <c r="G411" s="243"/>
      <c r="H411" s="246">
        <v>20</v>
      </c>
      <c r="I411" s="247"/>
      <c r="J411" s="243"/>
      <c r="K411" s="243"/>
      <c r="L411" s="248"/>
      <c r="M411" s="249"/>
      <c r="N411" s="250"/>
      <c r="O411" s="250"/>
      <c r="P411" s="250"/>
      <c r="Q411" s="250"/>
      <c r="R411" s="250"/>
      <c r="S411" s="250"/>
      <c r="T411" s="251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52" t="s">
        <v>145</v>
      </c>
      <c r="AU411" s="252" t="s">
        <v>91</v>
      </c>
      <c r="AV411" s="15" t="s">
        <v>143</v>
      </c>
      <c r="AW411" s="15" t="s">
        <v>147</v>
      </c>
      <c r="AX411" s="15" t="s">
        <v>89</v>
      </c>
      <c r="AY411" s="252" t="s">
        <v>136</v>
      </c>
    </row>
    <row r="412" spans="1:65" s="2" customFormat="1" ht="14.4" customHeight="1">
      <c r="A412" s="41"/>
      <c r="B412" s="42"/>
      <c r="C412" s="207" t="s">
        <v>448</v>
      </c>
      <c r="D412" s="207" t="s">
        <v>138</v>
      </c>
      <c r="E412" s="208" t="s">
        <v>449</v>
      </c>
      <c r="F412" s="209" t="s">
        <v>450</v>
      </c>
      <c r="G412" s="210" t="s">
        <v>209</v>
      </c>
      <c r="H412" s="211">
        <v>20</v>
      </c>
      <c r="I412" s="212"/>
      <c r="J412" s="213">
        <f>ROUND(I412*H412,2)</f>
        <v>0</v>
      </c>
      <c r="K412" s="209" t="s">
        <v>142</v>
      </c>
      <c r="L412" s="47"/>
      <c r="M412" s="214" t="s">
        <v>43</v>
      </c>
      <c r="N412" s="215" t="s">
        <v>52</v>
      </c>
      <c r="O412" s="87"/>
      <c r="P412" s="216">
        <f>O412*H412</f>
        <v>0</v>
      </c>
      <c r="Q412" s="216">
        <v>0</v>
      </c>
      <c r="R412" s="216">
        <f>Q412*H412</f>
        <v>0</v>
      </c>
      <c r="S412" s="216">
        <v>0</v>
      </c>
      <c r="T412" s="217">
        <f>S412*H412</f>
        <v>0</v>
      </c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R412" s="218" t="s">
        <v>143</v>
      </c>
      <c r="AT412" s="218" t="s">
        <v>138</v>
      </c>
      <c r="AU412" s="218" t="s">
        <v>91</v>
      </c>
      <c r="AY412" s="19" t="s">
        <v>136</v>
      </c>
      <c r="BE412" s="219">
        <f>IF(N412="základní",J412,0)</f>
        <v>0</v>
      </c>
      <c r="BF412" s="219">
        <f>IF(N412="snížená",J412,0)</f>
        <v>0</v>
      </c>
      <c r="BG412" s="219">
        <f>IF(N412="zákl. přenesená",J412,0)</f>
        <v>0</v>
      </c>
      <c r="BH412" s="219">
        <f>IF(N412="sníž. přenesená",J412,0)</f>
        <v>0</v>
      </c>
      <c r="BI412" s="219">
        <f>IF(N412="nulová",J412,0)</f>
        <v>0</v>
      </c>
      <c r="BJ412" s="19" t="s">
        <v>89</v>
      </c>
      <c r="BK412" s="219">
        <f>ROUND(I412*H412,2)</f>
        <v>0</v>
      </c>
      <c r="BL412" s="19" t="s">
        <v>143</v>
      </c>
      <c r="BM412" s="218" t="s">
        <v>451</v>
      </c>
    </row>
    <row r="413" spans="1:51" s="13" customFormat="1" ht="12">
      <c r="A413" s="13"/>
      <c r="B413" s="220"/>
      <c r="C413" s="221"/>
      <c r="D413" s="222" t="s">
        <v>145</v>
      </c>
      <c r="E413" s="223" t="s">
        <v>43</v>
      </c>
      <c r="F413" s="224" t="s">
        <v>403</v>
      </c>
      <c r="G413" s="221"/>
      <c r="H413" s="223" t="s">
        <v>43</v>
      </c>
      <c r="I413" s="225"/>
      <c r="J413" s="221"/>
      <c r="K413" s="221"/>
      <c r="L413" s="226"/>
      <c r="M413" s="227"/>
      <c r="N413" s="228"/>
      <c r="O413" s="228"/>
      <c r="P413" s="228"/>
      <c r="Q413" s="228"/>
      <c r="R413" s="228"/>
      <c r="S413" s="228"/>
      <c r="T413" s="229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0" t="s">
        <v>145</v>
      </c>
      <c r="AU413" s="230" t="s">
        <v>91</v>
      </c>
      <c r="AV413" s="13" t="s">
        <v>89</v>
      </c>
      <c r="AW413" s="13" t="s">
        <v>147</v>
      </c>
      <c r="AX413" s="13" t="s">
        <v>81</v>
      </c>
      <c r="AY413" s="230" t="s">
        <v>136</v>
      </c>
    </row>
    <row r="414" spans="1:51" s="13" customFormat="1" ht="12">
      <c r="A414" s="13"/>
      <c r="B414" s="220"/>
      <c r="C414" s="221"/>
      <c r="D414" s="222" t="s">
        <v>145</v>
      </c>
      <c r="E414" s="223" t="s">
        <v>43</v>
      </c>
      <c r="F414" s="224" t="s">
        <v>404</v>
      </c>
      <c r="G414" s="221"/>
      <c r="H414" s="223" t="s">
        <v>43</v>
      </c>
      <c r="I414" s="225"/>
      <c r="J414" s="221"/>
      <c r="K414" s="221"/>
      <c r="L414" s="226"/>
      <c r="M414" s="227"/>
      <c r="N414" s="228"/>
      <c r="O414" s="228"/>
      <c r="P414" s="228"/>
      <c r="Q414" s="228"/>
      <c r="R414" s="228"/>
      <c r="S414" s="228"/>
      <c r="T414" s="229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0" t="s">
        <v>145</v>
      </c>
      <c r="AU414" s="230" t="s">
        <v>91</v>
      </c>
      <c r="AV414" s="13" t="s">
        <v>89</v>
      </c>
      <c r="AW414" s="13" t="s">
        <v>147</v>
      </c>
      <c r="AX414" s="13" t="s">
        <v>81</v>
      </c>
      <c r="AY414" s="230" t="s">
        <v>136</v>
      </c>
    </row>
    <row r="415" spans="1:51" s="14" customFormat="1" ht="12">
      <c r="A415" s="14"/>
      <c r="B415" s="231"/>
      <c r="C415" s="232"/>
      <c r="D415" s="222" t="s">
        <v>145</v>
      </c>
      <c r="E415" s="233" t="s">
        <v>43</v>
      </c>
      <c r="F415" s="234" t="s">
        <v>261</v>
      </c>
      <c r="G415" s="232"/>
      <c r="H415" s="235">
        <v>20</v>
      </c>
      <c r="I415" s="236"/>
      <c r="J415" s="232"/>
      <c r="K415" s="232"/>
      <c r="L415" s="237"/>
      <c r="M415" s="238"/>
      <c r="N415" s="239"/>
      <c r="O415" s="239"/>
      <c r="P415" s="239"/>
      <c r="Q415" s="239"/>
      <c r="R415" s="239"/>
      <c r="S415" s="239"/>
      <c r="T415" s="240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1" t="s">
        <v>145</v>
      </c>
      <c r="AU415" s="241" t="s">
        <v>91</v>
      </c>
      <c r="AV415" s="14" t="s">
        <v>91</v>
      </c>
      <c r="AW415" s="14" t="s">
        <v>147</v>
      </c>
      <c r="AX415" s="14" t="s">
        <v>81</v>
      </c>
      <c r="AY415" s="241" t="s">
        <v>136</v>
      </c>
    </row>
    <row r="416" spans="1:51" s="15" customFormat="1" ht="12">
      <c r="A416" s="15"/>
      <c r="B416" s="242"/>
      <c r="C416" s="243"/>
      <c r="D416" s="222" t="s">
        <v>145</v>
      </c>
      <c r="E416" s="244" t="s">
        <v>43</v>
      </c>
      <c r="F416" s="245" t="s">
        <v>154</v>
      </c>
      <c r="G416" s="243"/>
      <c r="H416" s="246">
        <v>20</v>
      </c>
      <c r="I416" s="247"/>
      <c r="J416" s="243"/>
      <c r="K416" s="243"/>
      <c r="L416" s="248"/>
      <c r="M416" s="249"/>
      <c r="N416" s="250"/>
      <c r="O416" s="250"/>
      <c r="P416" s="250"/>
      <c r="Q416" s="250"/>
      <c r="R416" s="250"/>
      <c r="S416" s="250"/>
      <c r="T416" s="251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52" t="s">
        <v>145</v>
      </c>
      <c r="AU416" s="252" t="s">
        <v>91</v>
      </c>
      <c r="AV416" s="15" t="s">
        <v>143</v>
      </c>
      <c r="AW416" s="15" t="s">
        <v>147</v>
      </c>
      <c r="AX416" s="15" t="s">
        <v>89</v>
      </c>
      <c r="AY416" s="252" t="s">
        <v>136</v>
      </c>
    </row>
    <row r="417" spans="1:65" s="2" customFormat="1" ht="14.4" customHeight="1">
      <c r="A417" s="41"/>
      <c r="B417" s="42"/>
      <c r="C417" s="207" t="s">
        <v>452</v>
      </c>
      <c r="D417" s="207" t="s">
        <v>138</v>
      </c>
      <c r="E417" s="208" t="s">
        <v>453</v>
      </c>
      <c r="F417" s="209" t="s">
        <v>454</v>
      </c>
      <c r="G417" s="210" t="s">
        <v>209</v>
      </c>
      <c r="H417" s="211">
        <v>6</v>
      </c>
      <c r="I417" s="212"/>
      <c r="J417" s="213">
        <f>ROUND(I417*H417,2)</f>
        <v>0</v>
      </c>
      <c r="K417" s="209" t="s">
        <v>142</v>
      </c>
      <c r="L417" s="47"/>
      <c r="M417" s="214" t="s">
        <v>43</v>
      </c>
      <c r="N417" s="215" t="s">
        <v>52</v>
      </c>
      <c r="O417" s="87"/>
      <c r="P417" s="216">
        <f>O417*H417</f>
        <v>0</v>
      </c>
      <c r="Q417" s="216">
        <v>3E-05</v>
      </c>
      <c r="R417" s="216">
        <f>Q417*H417</f>
        <v>0.00018</v>
      </c>
      <c r="S417" s="216">
        <v>0</v>
      </c>
      <c r="T417" s="217">
        <f>S417*H417</f>
        <v>0</v>
      </c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R417" s="218" t="s">
        <v>143</v>
      </c>
      <c r="AT417" s="218" t="s">
        <v>138</v>
      </c>
      <c r="AU417" s="218" t="s">
        <v>91</v>
      </c>
      <c r="AY417" s="19" t="s">
        <v>136</v>
      </c>
      <c r="BE417" s="219">
        <f>IF(N417="základní",J417,0)</f>
        <v>0</v>
      </c>
      <c r="BF417" s="219">
        <f>IF(N417="snížená",J417,0)</f>
        <v>0</v>
      </c>
      <c r="BG417" s="219">
        <f>IF(N417="zákl. přenesená",J417,0)</f>
        <v>0</v>
      </c>
      <c r="BH417" s="219">
        <f>IF(N417="sníž. přenesená",J417,0)</f>
        <v>0</v>
      </c>
      <c r="BI417" s="219">
        <f>IF(N417="nulová",J417,0)</f>
        <v>0</v>
      </c>
      <c r="BJ417" s="19" t="s">
        <v>89</v>
      </c>
      <c r="BK417" s="219">
        <f>ROUND(I417*H417,2)</f>
        <v>0</v>
      </c>
      <c r="BL417" s="19" t="s">
        <v>143</v>
      </c>
      <c r="BM417" s="218" t="s">
        <v>455</v>
      </c>
    </row>
    <row r="418" spans="1:51" s="13" customFormat="1" ht="12">
      <c r="A418" s="13"/>
      <c r="B418" s="220"/>
      <c r="C418" s="221"/>
      <c r="D418" s="222" t="s">
        <v>145</v>
      </c>
      <c r="E418" s="223" t="s">
        <v>43</v>
      </c>
      <c r="F418" s="224" t="s">
        <v>456</v>
      </c>
      <c r="G418" s="221"/>
      <c r="H418" s="223" t="s">
        <v>43</v>
      </c>
      <c r="I418" s="225"/>
      <c r="J418" s="221"/>
      <c r="K418" s="221"/>
      <c r="L418" s="226"/>
      <c r="M418" s="227"/>
      <c r="N418" s="228"/>
      <c r="O418" s="228"/>
      <c r="P418" s="228"/>
      <c r="Q418" s="228"/>
      <c r="R418" s="228"/>
      <c r="S418" s="228"/>
      <c r="T418" s="229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0" t="s">
        <v>145</v>
      </c>
      <c r="AU418" s="230" t="s">
        <v>91</v>
      </c>
      <c r="AV418" s="13" t="s">
        <v>89</v>
      </c>
      <c r="AW418" s="13" t="s">
        <v>147</v>
      </c>
      <c r="AX418" s="13" t="s">
        <v>81</v>
      </c>
      <c r="AY418" s="230" t="s">
        <v>136</v>
      </c>
    </row>
    <row r="419" spans="1:51" s="14" customFormat="1" ht="12">
      <c r="A419" s="14"/>
      <c r="B419" s="231"/>
      <c r="C419" s="232"/>
      <c r="D419" s="222" t="s">
        <v>145</v>
      </c>
      <c r="E419" s="233" t="s">
        <v>43</v>
      </c>
      <c r="F419" s="234" t="s">
        <v>457</v>
      </c>
      <c r="G419" s="232"/>
      <c r="H419" s="235">
        <v>6</v>
      </c>
      <c r="I419" s="236"/>
      <c r="J419" s="232"/>
      <c r="K419" s="232"/>
      <c r="L419" s="237"/>
      <c r="M419" s="238"/>
      <c r="N419" s="239"/>
      <c r="O419" s="239"/>
      <c r="P419" s="239"/>
      <c r="Q419" s="239"/>
      <c r="R419" s="239"/>
      <c r="S419" s="239"/>
      <c r="T419" s="240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1" t="s">
        <v>145</v>
      </c>
      <c r="AU419" s="241" t="s">
        <v>91</v>
      </c>
      <c r="AV419" s="14" t="s">
        <v>91</v>
      </c>
      <c r="AW419" s="14" t="s">
        <v>147</v>
      </c>
      <c r="AX419" s="14" t="s">
        <v>89</v>
      </c>
      <c r="AY419" s="241" t="s">
        <v>136</v>
      </c>
    </row>
    <row r="420" spans="1:65" s="2" customFormat="1" ht="24.15" customHeight="1">
      <c r="A420" s="41"/>
      <c r="B420" s="42"/>
      <c r="C420" s="207" t="s">
        <v>458</v>
      </c>
      <c r="D420" s="207" t="s">
        <v>138</v>
      </c>
      <c r="E420" s="208" t="s">
        <v>459</v>
      </c>
      <c r="F420" s="209" t="s">
        <v>460</v>
      </c>
      <c r="G420" s="210" t="s">
        <v>200</v>
      </c>
      <c r="H420" s="211">
        <v>1</v>
      </c>
      <c r="I420" s="212"/>
      <c r="J420" s="213">
        <f>ROUND(I420*H420,2)</f>
        <v>0</v>
      </c>
      <c r="K420" s="209" t="s">
        <v>142</v>
      </c>
      <c r="L420" s="47"/>
      <c r="M420" s="214" t="s">
        <v>43</v>
      </c>
      <c r="N420" s="215" t="s">
        <v>52</v>
      </c>
      <c r="O420" s="87"/>
      <c r="P420" s="216">
        <f>O420*H420</f>
        <v>0</v>
      </c>
      <c r="Q420" s="216">
        <v>0</v>
      </c>
      <c r="R420" s="216">
        <f>Q420*H420</f>
        <v>0</v>
      </c>
      <c r="S420" s="216">
        <v>0</v>
      </c>
      <c r="T420" s="217">
        <f>S420*H420</f>
        <v>0</v>
      </c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R420" s="218" t="s">
        <v>143</v>
      </c>
      <c r="AT420" s="218" t="s">
        <v>138</v>
      </c>
      <c r="AU420" s="218" t="s">
        <v>91</v>
      </c>
      <c r="AY420" s="19" t="s">
        <v>136</v>
      </c>
      <c r="BE420" s="219">
        <f>IF(N420="základní",J420,0)</f>
        <v>0</v>
      </c>
      <c r="BF420" s="219">
        <f>IF(N420="snížená",J420,0)</f>
        <v>0</v>
      </c>
      <c r="BG420" s="219">
        <f>IF(N420="zákl. přenesená",J420,0)</f>
        <v>0</v>
      </c>
      <c r="BH420" s="219">
        <f>IF(N420="sníž. přenesená",J420,0)</f>
        <v>0</v>
      </c>
      <c r="BI420" s="219">
        <f>IF(N420="nulová",J420,0)</f>
        <v>0</v>
      </c>
      <c r="BJ420" s="19" t="s">
        <v>89</v>
      </c>
      <c r="BK420" s="219">
        <f>ROUND(I420*H420,2)</f>
        <v>0</v>
      </c>
      <c r="BL420" s="19" t="s">
        <v>143</v>
      </c>
      <c r="BM420" s="218" t="s">
        <v>461</v>
      </c>
    </row>
    <row r="421" spans="1:51" s="13" customFormat="1" ht="12">
      <c r="A421" s="13"/>
      <c r="B421" s="220"/>
      <c r="C421" s="221"/>
      <c r="D421" s="222" t="s">
        <v>145</v>
      </c>
      <c r="E421" s="223" t="s">
        <v>43</v>
      </c>
      <c r="F421" s="224" t="s">
        <v>462</v>
      </c>
      <c r="G421" s="221"/>
      <c r="H421" s="223" t="s">
        <v>43</v>
      </c>
      <c r="I421" s="225"/>
      <c r="J421" s="221"/>
      <c r="K421" s="221"/>
      <c r="L421" s="226"/>
      <c r="M421" s="227"/>
      <c r="N421" s="228"/>
      <c r="O421" s="228"/>
      <c r="P421" s="228"/>
      <c r="Q421" s="228"/>
      <c r="R421" s="228"/>
      <c r="S421" s="228"/>
      <c r="T421" s="229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0" t="s">
        <v>145</v>
      </c>
      <c r="AU421" s="230" t="s">
        <v>91</v>
      </c>
      <c r="AV421" s="13" t="s">
        <v>89</v>
      </c>
      <c r="AW421" s="13" t="s">
        <v>147</v>
      </c>
      <c r="AX421" s="13" t="s">
        <v>81</v>
      </c>
      <c r="AY421" s="230" t="s">
        <v>136</v>
      </c>
    </row>
    <row r="422" spans="1:51" s="14" customFormat="1" ht="12">
      <c r="A422" s="14"/>
      <c r="B422" s="231"/>
      <c r="C422" s="232"/>
      <c r="D422" s="222" t="s">
        <v>145</v>
      </c>
      <c r="E422" s="233" t="s">
        <v>43</v>
      </c>
      <c r="F422" s="234" t="s">
        <v>89</v>
      </c>
      <c r="G422" s="232"/>
      <c r="H422" s="235">
        <v>1</v>
      </c>
      <c r="I422" s="236"/>
      <c r="J422" s="232"/>
      <c r="K422" s="232"/>
      <c r="L422" s="237"/>
      <c r="M422" s="238"/>
      <c r="N422" s="239"/>
      <c r="O422" s="239"/>
      <c r="P422" s="239"/>
      <c r="Q422" s="239"/>
      <c r="R422" s="239"/>
      <c r="S422" s="239"/>
      <c r="T422" s="240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1" t="s">
        <v>145</v>
      </c>
      <c r="AU422" s="241" t="s">
        <v>91</v>
      </c>
      <c r="AV422" s="14" t="s">
        <v>91</v>
      </c>
      <c r="AW422" s="14" t="s">
        <v>147</v>
      </c>
      <c r="AX422" s="14" t="s">
        <v>89</v>
      </c>
      <c r="AY422" s="241" t="s">
        <v>136</v>
      </c>
    </row>
    <row r="423" spans="1:65" s="2" customFormat="1" ht="24.15" customHeight="1">
      <c r="A423" s="41"/>
      <c r="B423" s="42"/>
      <c r="C423" s="207" t="s">
        <v>463</v>
      </c>
      <c r="D423" s="207" t="s">
        <v>138</v>
      </c>
      <c r="E423" s="208" t="s">
        <v>464</v>
      </c>
      <c r="F423" s="209" t="s">
        <v>465</v>
      </c>
      <c r="G423" s="210" t="s">
        <v>200</v>
      </c>
      <c r="H423" s="211">
        <v>30</v>
      </c>
      <c r="I423" s="212"/>
      <c r="J423" s="213">
        <f>ROUND(I423*H423,2)</f>
        <v>0</v>
      </c>
      <c r="K423" s="209" t="s">
        <v>142</v>
      </c>
      <c r="L423" s="47"/>
      <c r="M423" s="214" t="s">
        <v>43</v>
      </c>
      <c r="N423" s="215" t="s">
        <v>52</v>
      </c>
      <c r="O423" s="87"/>
      <c r="P423" s="216">
        <f>O423*H423</f>
        <v>0</v>
      </c>
      <c r="Q423" s="216">
        <v>0</v>
      </c>
      <c r="R423" s="216">
        <f>Q423*H423</f>
        <v>0</v>
      </c>
      <c r="S423" s="216">
        <v>0</v>
      </c>
      <c r="T423" s="217">
        <f>S423*H423</f>
        <v>0</v>
      </c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R423" s="218" t="s">
        <v>143</v>
      </c>
      <c r="AT423" s="218" t="s">
        <v>138</v>
      </c>
      <c r="AU423" s="218" t="s">
        <v>91</v>
      </c>
      <c r="AY423" s="19" t="s">
        <v>136</v>
      </c>
      <c r="BE423" s="219">
        <f>IF(N423="základní",J423,0)</f>
        <v>0</v>
      </c>
      <c r="BF423" s="219">
        <f>IF(N423="snížená",J423,0)</f>
        <v>0</v>
      </c>
      <c r="BG423" s="219">
        <f>IF(N423="zákl. přenesená",J423,0)</f>
        <v>0</v>
      </c>
      <c r="BH423" s="219">
        <f>IF(N423="sníž. přenesená",J423,0)</f>
        <v>0</v>
      </c>
      <c r="BI423" s="219">
        <f>IF(N423="nulová",J423,0)</f>
        <v>0</v>
      </c>
      <c r="BJ423" s="19" t="s">
        <v>89</v>
      </c>
      <c r="BK423" s="219">
        <f>ROUND(I423*H423,2)</f>
        <v>0</v>
      </c>
      <c r="BL423" s="19" t="s">
        <v>143</v>
      </c>
      <c r="BM423" s="218" t="s">
        <v>466</v>
      </c>
    </row>
    <row r="424" spans="1:51" s="14" customFormat="1" ht="12">
      <c r="A424" s="14"/>
      <c r="B424" s="231"/>
      <c r="C424" s="232"/>
      <c r="D424" s="222" t="s">
        <v>145</v>
      </c>
      <c r="E424" s="232"/>
      <c r="F424" s="234" t="s">
        <v>467</v>
      </c>
      <c r="G424" s="232"/>
      <c r="H424" s="235">
        <v>30</v>
      </c>
      <c r="I424" s="236"/>
      <c r="J424" s="232"/>
      <c r="K424" s="232"/>
      <c r="L424" s="237"/>
      <c r="M424" s="238"/>
      <c r="N424" s="239"/>
      <c r="O424" s="239"/>
      <c r="P424" s="239"/>
      <c r="Q424" s="239"/>
      <c r="R424" s="239"/>
      <c r="S424" s="239"/>
      <c r="T424" s="240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1" t="s">
        <v>145</v>
      </c>
      <c r="AU424" s="241" t="s">
        <v>91</v>
      </c>
      <c r="AV424" s="14" t="s">
        <v>91</v>
      </c>
      <c r="AW424" s="14" t="s">
        <v>4</v>
      </c>
      <c r="AX424" s="14" t="s">
        <v>89</v>
      </c>
      <c r="AY424" s="241" t="s">
        <v>136</v>
      </c>
    </row>
    <row r="425" spans="1:65" s="2" customFormat="1" ht="24.15" customHeight="1">
      <c r="A425" s="41"/>
      <c r="B425" s="42"/>
      <c r="C425" s="207" t="s">
        <v>468</v>
      </c>
      <c r="D425" s="207" t="s">
        <v>138</v>
      </c>
      <c r="E425" s="208" t="s">
        <v>469</v>
      </c>
      <c r="F425" s="209" t="s">
        <v>470</v>
      </c>
      <c r="G425" s="210" t="s">
        <v>200</v>
      </c>
      <c r="H425" s="211">
        <v>1</v>
      </c>
      <c r="I425" s="212"/>
      <c r="J425" s="213">
        <f>ROUND(I425*H425,2)</f>
        <v>0</v>
      </c>
      <c r="K425" s="209" t="s">
        <v>142</v>
      </c>
      <c r="L425" s="47"/>
      <c r="M425" s="214" t="s">
        <v>43</v>
      </c>
      <c r="N425" s="215" t="s">
        <v>52</v>
      </c>
      <c r="O425" s="87"/>
      <c r="P425" s="216">
        <f>O425*H425</f>
        <v>0</v>
      </c>
      <c r="Q425" s="216">
        <v>0</v>
      </c>
      <c r="R425" s="216">
        <f>Q425*H425</f>
        <v>0</v>
      </c>
      <c r="S425" s="216">
        <v>0</v>
      </c>
      <c r="T425" s="217">
        <f>S425*H425</f>
        <v>0</v>
      </c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R425" s="218" t="s">
        <v>143</v>
      </c>
      <c r="AT425" s="218" t="s">
        <v>138</v>
      </c>
      <c r="AU425" s="218" t="s">
        <v>91</v>
      </c>
      <c r="AY425" s="19" t="s">
        <v>136</v>
      </c>
      <c r="BE425" s="219">
        <f>IF(N425="základní",J425,0)</f>
        <v>0</v>
      </c>
      <c r="BF425" s="219">
        <f>IF(N425="snížená",J425,0)</f>
        <v>0</v>
      </c>
      <c r="BG425" s="219">
        <f>IF(N425="zákl. přenesená",J425,0)</f>
        <v>0</v>
      </c>
      <c r="BH425" s="219">
        <f>IF(N425="sníž. přenesená",J425,0)</f>
        <v>0</v>
      </c>
      <c r="BI425" s="219">
        <f>IF(N425="nulová",J425,0)</f>
        <v>0</v>
      </c>
      <c r="BJ425" s="19" t="s">
        <v>89</v>
      </c>
      <c r="BK425" s="219">
        <f>ROUND(I425*H425,2)</f>
        <v>0</v>
      </c>
      <c r="BL425" s="19" t="s">
        <v>143</v>
      </c>
      <c r="BM425" s="218" t="s">
        <v>471</v>
      </c>
    </row>
    <row r="426" spans="1:65" s="2" customFormat="1" ht="14.4" customHeight="1">
      <c r="A426" s="41"/>
      <c r="B426" s="42"/>
      <c r="C426" s="207" t="s">
        <v>472</v>
      </c>
      <c r="D426" s="207" t="s">
        <v>138</v>
      </c>
      <c r="E426" s="208" t="s">
        <v>473</v>
      </c>
      <c r="F426" s="209" t="s">
        <v>474</v>
      </c>
      <c r="G426" s="210" t="s">
        <v>141</v>
      </c>
      <c r="H426" s="211">
        <v>312</v>
      </c>
      <c r="I426" s="212"/>
      <c r="J426" s="213">
        <f>ROUND(I426*H426,2)</f>
        <v>0</v>
      </c>
      <c r="K426" s="209" t="s">
        <v>142</v>
      </c>
      <c r="L426" s="47"/>
      <c r="M426" s="214" t="s">
        <v>43</v>
      </c>
      <c r="N426" s="215" t="s">
        <v>52</v>
      </c>
      <c r="O426" s="87"/>
      <c r="P426" s="216">
        <f>O426*H426</f>
        <v>0</v>
      </c>
      <c r="Q426" s="216">
        <v>0</v>
      </c>
      <c r="R426" s="216">
        <f>Q426*H426</f>
        <v>0</v>
      </c>
      <c r="S426" s="216">
        <v>0</v>
      </c>
      <c r="T426" s="217">
        <f>S426*H426</f>
        <v>0</v>
      </c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R426" s="218" t="s">
        <v>143</v>
      </c>
      <c r="AT426" s="218" t="s">
        <v>138</v>
      </c>
      <c r="AU426" s="218" t="s">
        <v>91</v>
      </c>
      <c r="AY426" s="19" t="s">
        <v>136</v>
      </c>
      <c r="BE426" s="219">
        <f>IF(N426="základní",J426,0)</f>
        <v>0</v>
      </c>
      <c r="BF426" s="219">
        <f>IF(N426="snížená",J426,0)</f>
        <v>0</v>
      </c>
      <c r="BG426" s="219">
        <f>IF(N426="zákl. přenesená",J426,0)</f>
        <v>0</v>
      </c>
      <c r="BH426" s="219">
        <f>IF(N426="sníž. přenesená",J426,0)</f>
        <v>0</v>
      </c>
      <c r="BI426" s="219">
        <f>IF(N426="nulová",J426,0)</f>
        <v>0</v>
      </c>
      <c r="BJ426" s="19" t="s">
        <v>89</v>
      </c>
      <c r="BK426" s="219">
        <f>ROUND(I426*H426,2)</f>
        <v>0</v>
      </c>
      <c r="BL426" s="19" t="s">
        <v>143</v>
      </c>
      <c r="BM426" s="218" t="s">
        <v>475</v>
      </c>
    </row>
    <row r="427" spans="1:51" s="13" customFormat="1" ht="12">
      <c r="A427" s="13"/>
      <c r="B427" s="220"/>
      <c r="C427" s="221"/>
      <c r="D427" s="222" t="s">
        <v>145</v>
      </c>
      <c r="E427" s="223" t="s">
        <v>43</v>
      </c>
      <c r="F427" s="224" t="s">
        <v>268</v>
      </c>
      <c r="G427" s="221"/>
      <c r="H427" s="223" t="s">
        <v>43</v>
      </c>
      <c r="I427" s="225"/>
      <c r="J427" s="221"/>
      <c r="K427" s="221"/>
      <c r="L427" s="226"/>
      <c r="M427" s="227"/>
      <c r="N427" s="228"/>
      <c r="O427" s="228"/>
      <c r="P427" s="228"/>
      <c r="Q427" s="228"/>
      <c r="R427" s="228"/>
      <c r="S427" s="228"/>
      <c r="T427" s="229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0" t="s">
        <v>145</v>
      </c>
      <c r="AU427" s="230" t="s">
        <v>91</v>
      </c>
      <c r="AV427" s="13" t="s">
        <v>89</v>
      </c>
      <c r="AW427" s="13" t="s">
        <v>147</v>
      </c>
      <c r="AX427" s="13" t="s">
        <v>81</v>
      </c>
      <c r="AY427" s="230" t="s">
        <v>136</v>
      </c>
    </row>
    <row r="428" spans="1:51" s="13" customFormat="1" ht="12">
      <c r="A428" s="13"/>
      <c r="B428" s="220"/>
      <c r="C428" s="221"/>
      <c r="D428" s="222" t="s">
        <v>145</v>
      </c>
      <c r="E428" s="223" t="s">
        <v>43</v>
      </c>
      <c r="F428" s="224" t="s">
        <v>269</v>
      </c>
      <c r="G428" s="221"/>
      <c r="H428" s="223" t="s">
        <v>43</v>
      </c>
      <c r="I428" s="225"/>
      <c r="J428" s="221"/>
      <c r="K428" s="221"/>
      <c r="L428" s="226"/>
      <c r="M428" s="227"/>
      <c r="N428" s="228"/>
      <c r="O428" s="228"/>
      <c r="P428" s="228"/>
      <c r="Q428" s="228"/>
      <c r="R428" s="228"/>
      <c r="S428" s="228"/>
      <c r="T428" s="229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0" t="s">
        <v>145</v>
      </c>
      <c r="AU428" s="230" t="s">
        <v>91</v>
      </c>
      <c r="AV428" s="13" t="s">
        <v>89</v>
      </c>
      <c r="AW428" s="13" t="s">
        <v>147</v>
      </c>
      <c r="AX428" s="13" t="s">
        <v>81</v>
      </c>
      <c r="AY428" s="230" t="s">
        <v>136</v>
      </c>
    </row>
    <row r="429" spans="1:51" s="13" customFormat="1" ht="12">
      <c r="A429" s="13"/>
      <c r="B429" s="220"/>
      <c r="C429" s="221"/>
      <c r="D429" s="222" t="s">
        <v>145</v>
      </c>
      <c r="E429" s="223" t="s">
        <v>43</v>
      </c>
      <c r="F429" s="224" t="s">
        <v>270</v>
      </c>
      <c r="G429" s="221"/>
      <c r="H429" s="223" t="s">
        <v>43</v>
      </c>
      <c r="I429" s="225"/>
      <c r="J429" s="221"/>
      <c r="K429" s="221"/>
      <c r="L429" s="226"/>
      <c r="M429" s="227"/>
      <c r="N429" s="228"/>
      <c r="O429" s="228"/>
      <c r="P429" s="228"/>
      <c r="Q429" s="228"/>
      <c r="R429" s="228"/>
      <c r="S429" s="228"/>
      <c r="T429" s="229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0" t="s">
        <v>145</v>
      </c>
      <c r="AU429" s="230" t="s">
        <v>91</v>
      </c>
      <c r="AV429" s="13" t="s">
        <v>89</v>
      </c>
      <c r="AW429" s="13" t="s">
        <v>147</v>
      </c>
      <c r="AX429" s="13" t="s">
        <v>81</v>
      </c>
      <c r="AY429" s="230" t="s">
        <v>136</v>
      </c>
    </row>
    <row r="430" spans="1:51" s="13" customFormat="1" ht="12">
      <c r="A430" s="13"/>
      <c r="B430" s="220"/>
      <c r="C430" s="221"/>
      <c r="D430" s="222" t="s">
        <v>145</v>
      </c>
      <c r="E430" s="223" t="s">
        <v>43</v>
      </c>
      <c r="F430" s="224" t="s">
        <v>271</v>
      </c>
      <c r="G430" s="221"/>
      <c r="H430" s="223" t="s">
        <v>43</v>
      </c>
      <c r="I430" s="225"/>
      <c r="J430" s="221"/>
      <c r="K430" s="221"/>
      <c r="L430" s="226"/>
      <c r="M430" s="227"/>
      <c r="N430" s="228"/>
      <c r="O430" s="228"/>
      <c r="P430" s="228"/>
      <c r="Q430" s="228"/>
      <c r="R430" s="228"/>
      <c r="S430" s="228"/>
      <c r="T430" s="229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0" t="s">
        <v>145</v>
      </c>
      <c r="AU430" s="230" t="s">
        <v>91</v>
      </c>
      <c r="AV430" s="13" t="s">
        <v>89</v>
      </c>
      <c r="AW430" s="13" t="s">
        <v>147</v>
      </c>
      <c r="AX430" s="13" t="s">
        <v>81</v>
      </c>
      <c r="AY430" s="230" t="s">
        <v>136</v>
      </c>
    </row>
    <row r="431" spans="1:51" s="14" customFormat="1" ht="12">
      <c r="A431" s="14"/>
      <c r="B431" s="231"/>
      <c r="C431" s="232"/>
      <c r="D431" s="222" t="s">
        <v>145</v>
      </c>
      <c r="E431" s="233" t="s">
        <v>43</v>
      </c>
      <c r="F431" s="234" t="s">
        <v>272</v>
      </c>
      <c r="G431" s="232"/>
      <c r="H431" s="235">
        <v>141</v>
      </c>
      <c r="I431" s="236"/>
      <c r="J431" s="232"/>
      <c r="K431" s="232"/>
      <c r="L431" s="237"/>
      <c r="M431" s="238"/>
      <c r="N431" s="239"/>
      <c r="O431" s="239"/>
      <c r="P431" s="239"/>
      <c r="Q431" s="239"/>
      <c r="R431" s="239"/>
      <c r="S431" s="239"/>
      <c r="T431" s="240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1" t="s">
        <v>145</v>
      </c>
      <c r="AU431" s="241" t="s">
        <v>91</v>
      </c>
      <c r="AV431" s="14" t="s">
        <v>91</v>
      </c>
      <c r="AW431" s="14" t="s">
        <v>147</v>
      </c>
      <c r="AX431" s="14" t="s">
        <v>81</v>
      </c>
      <c r="AY431" s="241" t="s">
        <v>136</v>
      </c>
    </row>
    <row r="432" spans="1:51" s="14" customFormat="1" ht="12">
      <c r="A432" s="14"/>
      <c r="B432" s="231"/>
      <c r="C432" s="232"/>
      <c r="D432" s="222" t="s">
        <v>145</v>
      </c>
      <c r="E432" s="233" t="s">
        <v>43</v>
      </c>
      <c r="F432" s="234" t="s">
        <v>273</v>
      </c>
      <c r="G432" s="232"/>
      <c r="H432" s="235">
        <v>116</v>
      </c>
      <c r="I432" s="236"/>
      <c r="J432" s="232"/>
      <c r="K432" s="232"/>
      <c r="L432" s="237"/>
      <c r="M432" s="238"/>
      <c r="N432" s="239"/>
      <c r="O432" s="239"/>
      <c r="P432" s="239"/>
      <c r="Q432" s="239"/>
      <c r="R432" s="239"/>
      <c r="S432" s="239"/>
      <c r="T432" s="240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1" t="s">
        <v>145</v>
      </c>
      <c r="AU432" s="241" t="s">
        <v>91</v>
      </c>
      <c r="AV432" s="14" t="s">
        <v>91</v>
      </c>
      <c r="AW432" s="14" t="s">
        <v>147</v>
      </c>
      <c r="AX432" s="14" t="s">
        <v>81</v>
      </c>
      <c r="AY432" s="241" t="s">
        <v>136</v>
      </c>
    </row>
    <row r="433" spans="1:51" s="14" customFormat="1" ht="12">
      <c r="A433" s="14"/>
      <c r="B433" s="231"/>
      <c r="C433" s="232"/>
      <c r="D433" s="222" t="s">
        <v>145</v>
      </c>
      <c r="E433" s="233" t="s">
        <v>43</v>
      </c>
      <c r="F433" s="234" t="s">
        <v>274</v>
      </c>
      <c r="G433" s="232"/>
      <c r="H433" s="235">
        <v>25</v>
      </c>
      <c r="I433" s="236"/>
      <c r="J433" s="232"/>
      <c r="K433" s="232"/>
      <c r="L433" s="237"/>
      <c r="M433" s="238"/>
      <c r="N433" s="239"/>
      <c r="O433" s="239"/>
      <c r="P433" s="239"/>
      <c r="Q433" s="239"/>
      <c r="R433" s="239"/>
      <c r="S433" s="239"/>
      <c r="T433" s="240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1" t="s">
        <v>145</v>
      </c>
      <c r="AU433" s="241" t="s">
        <v>91</v>
      </c>
      <c r="AV433" s="14" t="s">
        <v>91</v>
      </c>
      <c r="AW433" s="14" t="s">
        <v>147</v>
      </c>
      <c r="AX433" s="14" t="s">
        <v>81</v>
      </c>
      <c r="AY433" s="241" t="s">
        <v>136</v>
      </c>
    </row>
    <row r="434" spans="1:51" s="14" customFormat="1" ht="12">
      <c r="A434" s="14"/>
      <c r="B434" s="231"/>
      <c r="C434" s="232"/>
      <c r="D434" s="222" t="s">
        <v>145</v>
      </c>
      <c r="E434" s="233" t="s">
        <v>43</v>
      </c>
      <c r="F434" s="234" t="s">
        <v>153</v>
      </c>
      <c r="G434" s="232"/>
      <c r="H434" s="235">
        <v>30</v>
      </c>
      <c r="I434" s="236"/>
      <c r="J434" s="232"/>
      <c r="K434" s="232"/>
      <c r="L434" s="237"/>
      <c r="M434" s="238"/>
      <c r="N434" s="239"/>
      <c r="O434" s="239"/>
      <c r="P434" s="239"/>
      <c r="Q434" s="239"/>
      <c r="R434" s="239"/>
      <c r="S434" s="239"/>
      <c r="T434" s="240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1" t="s">
        <v>145</v>
      </c>
      <c r="AU434" s="241" t="s">
        <v>91</v>
      </c>
      <c r="AV434" s="14" t="s">
        <v>91</v>
      </c>
      <c r="AW434" s="14" t="s">
        <v>147</v>
      </c>
      <c r="AX434" s="14" t="s">
        <v>81</v>
      </c>
      <c r="AY434" s="241" t="s">
        <v>136</v>
      </c>
    </row>
    <row r="435" spans="1:51" s="15" customFormat="1" ht="12">
      <c r="A435" s="15"/>
      <c r="B435" s="242"/>
      <c r="C435" s="243"/>
      <c r="D435" s="222" t="s">
        <v>145</v>
      </c>
      <c r="E435" s="244" t="s">
        <v>43</v>
      </c>
      <c r="F435" s="245" t="s">
        <v>154</v>
      </c>
      <c r="G435" s="243"/>
      <c r="H435" s="246">
        <v>312</v>
      </c>
      <c r="I435" s="247"/>
      <c r="J435" s="243"/>
      <c r="K435" s="243"/>
      <c r="L435" s="248"/>
      <c r="M435" s="249"/>
      <c r="N435" s="250"/>
      <c r="O435" s="250"/>
      <c r="P435" s="250"/>
      <c r="Q435" s="250"/>
      <c r="R435" s="250"/>
      <c r="S435" s="250"/>
      <c r="T435" s="251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52" t="s">
        <v>145</v>
      </c>
      <c r="AU435" s="252" t="s">
        <v>91</v>
      </c>
      <c r="AV435" s="15" t="s">
        <v>143</v>
      </c>
      <c r="AW435" s="15" t="s">
        <v>147</v>
      </c>
      <c r="AX435" s="15" t="s">
        <v>89</v>
      </c>
      <c r="AY435" s="252" t="s">
        <v>136</v>
      </c>
    </row>
    <row r="436" spans="1:65" s="2" customFormat="1" ht="14.4" customHeight="1">
      <c r="A436" s="41"/>
      <c r="B436" s="42"/>
      <c r="C436" s="207" t="s">
        <v>476</v>
      </c>
      <c r="D436" s="207" t="s">
        <v>138</v>
      </c>
      <c r="E436" s="208" t="s">
        <v>477</v>
      </c>
      <c r="F436" s="209" t="s">
        <v>478</v>
      </c>
      <c r="G436" s="210" t="s">
        <v>141</v>
      </c>
      <c r="H436" s="211">
        <v>312</v>
      </c>
      <c r="I436" s="212"/>
      <c r="J436" s="213">
        <f>ROUND(I436*H436,2)</f>
        <v>0</v>
      </c>
      <c r="K436" s="209" t="s">
        <v>142</v>
      </c>
      <c r="L436" s="47"/>
      <c r="M436" s="214" t="s">
        <v>43</v>
      </c>
      <c r="N436" s="215" t="s">
        <v>52</v>
      </c>
      <c r="O436" s="87"/>
      <c r="P436" s="216">
        <f>O436*H436</f>
        <v>0</v>
      </c>
      <c r="Q436" s="216">
        <v>1E-05</v>
      </c>
      <c r="R436" s="216">
        <f>Q436*H436</f>
        <v>0.0031200000000000004</v>
      </c>
      <c r="S436" s="216">
        <v>0</v>
      </c>
      <c r="T436" s="217">
        <f>S436*H436</f>
        <v>0</v>
      </c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R436" s="218" t="s">
        <v>143</v>
      </c>
      <c r="AT436" s="218" t="s">
        <v>138</v>
      </c>
      <c r="AU436" s="218" t="s">
        <v>91</v>
      </c>
      <c r="AY436" s="19" t="s">
        <v>136</v>
      </c>
      <c r="BE436" s="219">
        <f>IF(N436="základní",J436,0)</f>
        <v>0</v>
      </c>
      <c r="BF436" s="219">
        <f>IF(N436="snížená",J436,0)</f>
        <v>0</v>
      </c>
      <c r="BG436" s="219">
        <f>IF(N436="zákl. přenesená",J436,0)</f>
        <v>0</v>
      </c>
      <c r="BH436" s="219">
        <f>IF(N436="sníž. přenesená",J436,0)</f>
        <v>0</v>
      </c>
      <c r="BI436" s="219">
        <f>IF(N436="nulová",J436,0)</f>
        <v>0</v>
      </c>
      <c r="BJ436" s="19" t="s">
        <v>89</v>
      </c>
      <c r="BK436" s="219">
        <f>ROUND(I436*H436,2)</f>
        <v>0</v>
      </c>
      <c r="BL436" s="19" t="s">
        <v>143</v>
      </c>
      <c r="BM436" s="218" t="s">
        <v>479</v>
      </c>
    </row>
    <row r="437" spans="1:65" s="2" customFormat="1" ht="14.4" customHeight="1">
      <c r="A437" s="41"/>
      <c r="B437" s="42"/>
      <c r="C437" s="207" t="s">
        <v>480</v>
      </c>
      <c r="D437" s="207" t="s">
        <v>138</v>
      </c>
      <c r="E437" s="208" t="s">
        <v>481</v>
      </c>
      <c r="F437" s="209" t="s">
        <v>482</v>
      </c>
      <c r="G437" s="210" t="s">
        <v>172</v>
      </c>
      <c r="H437" s="211">
        <v>74.175</v>
      </c>
      <c r="I437" s="212"/>
      <c r="J437" s="213">
        <f>ROUND(I437*H437,2)</f>
        <v>0</v>
      </c>
      <c r="K437" s="209" t="s">
        <v>142</v>
      </c>
      <c r="L437" s="47"/>
      <c r="M437" s="214" t="s">
        <v>43</v>
      </c>
      <c r="N437" s="215" t="s">
        <v>52</v>
      </c>
      <c r="O437" s="87"/>
      <c r="P437" s="216">
        <f>O437*H437</f>
        <v>0</v>
      </c>
      <c r="Q437" s="216">
        <v>0</v>
      </c>
      <c r="R437" s="216">
        <f>Q437*H437</f>
        <v>0</v>
      </c>
      <c r="S437" s="216">
        <v>2.5</v>
      </c>
      <c r="T437" s="217">
        <f>S437*H437</f>
        <v>185.4375</v>
      </c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R437" s="218" t="s">
        <v>143</v>
      </c>
      <c r="AT437" s="218" t="s">
        <v>138</v>
      </c>
      <c r="AU437" s="218" t="s">
        <v>91</v>
      </c>
      <c r="AY437" s="19" t="s">
        <v>136</v>
      </c>
      <c r="BE437" s="219">
        <f>IF(N437="základní",J437,0)</f>
        <v>0</v>
      </c>
      <c r="BF437" s="219">
        <f>IF(N437="snížená",J437,0)</f>
        <v>0</v>
      </c>
      <c r="BG437" s="219">
        <f>IF(N437="zákl. přenesená",J437,0)</f>
        <v>0</v>
      </c>
      <c r="BH437" s="219">
        <f>IF(N437="sníž. přenesená",J437,0)</f>
        <v>0</v>
      </c>
      <c r="BI437" s="219">
        <f>IF(N437="nulová",J437,0)</f>
        <v>0</v>
      </c>
      <c r="BJ437" s="19" t="s">
        <v>89</v>
      </c>
      <c r="BK437" s="219">
        <f>ROUND(I437*H437,2)</f>
        <v>0</v>
      </c>
      <c r="BL437" s="19" t="s">
        <v>143</v>
      </c>
      <c r="BM437" s="218" t="s">
        <v>483</v>
      </c>
    </row>
    <row r="438" spans="1:51" s="13" customFormat="1" ht="12">
      <c r="A438" s="13"/>
      <c r="B438" s="220"/>
      <c r="C438" s="221"/>
      <c r="D438" s="222" t="s">
        <v>145</v>
      </c>
      <c r="E438" s="223" t="s">
        <v>43</v>
      </c>
      <c r="F438" s="224" t="s">
        <v>174</v>
      </c>
      <c r="G438" s="221"/>
      <c r="H438" s="223" t="s">
        <v>43</v>
      </c>
      <c r="I438" s="225"/>
      <c r="J438" s="221"/>
      <c r="K438" s="221"/>
      <c r="L438" s="226"/>
      <c r="M438" s="227"/>
      <c r="N438" s="228"/>
      <c r="O438" s="228"/>
      <c r="P438" s="228"/>
      <c r="Q438" s="228"/>
      <c r="R438" s="228"/>
      <c r="S438" s="228"/>
      <c r="T438" s="229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0" t="s">
        <v>145</v>
      </c>
      <c r="AU438" s="230" t="s">
        <v>91</v>
      </c>
      <c r="AV438" s="13" t="s">
        <v>89</v>
      </c>
      <c r="AW438" s="13" t="s">
        <v>147</v>
      </c>
      <c r="AX438" s="13" t="s">
        <v>81</v>
      </c>
      <c r="AY438" s="230" t="s">
        <v>136</v>
      </c>
    </row>
    <row r="439" spans="1:51" s="13" customFormat="1" ht="12">
      <c r="A439" s="13"/>
      <c r="B439" s="220"/>
      <c r="C439" s="221"/>
      <c r="D439" s="222" t="s">
        <v>145</v>
      </c>
      <c r="E439" s="223" t="s">
        <v>43</v>
      </c>
      <c r="F439" s="224" t="s">
        <v>175</v>
      </c>
      <c r="G439" s="221"/>
      <c r="H439" s="223" t="s">
        <v>43</v>
      </c>
      <c r="I439" s="225"/>
      <c r="J439" s="221"/>
      <c r="K439" s="221"/>
      <c r="L439" s="226"/>
      <c r="M439" s="227"/>
      <c r="N439" s="228"/>
      <c r="O439" s="228"/>
      <c r="P439" s="228"/>
      <c r="Q439" s="228"/>
      <c r="R439" s="228"/>
      <c r="S439" s="228"/>
      <c r="T439" s="229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0" t="s">
        <v>145</v>
      </c>
      <c r="AU439" s="230" t="s">
        <v>91</v>
      </c>
      <c r="AV439" s="13" t="s">
        <v>89</v>
      </c>
      <c r="AW439" s="13" t="s">
        <v>147</v>
      </c>
      <c r="AX439" s="13" t="s">
        <v>81</v>
      </c>
      <c r="AY439" s="230" t="s">
        <v>136</v>
      </c>
    </row>
    <row r="440" spans="1:51" s="13" customFormat="1" ht="12">
      <c r="A440" s="13"/>
      <c r="B440" s="220"/>
      <c r="C440" s="221"/>
      <c r="D440" s="222" t="s">
        <v>145</v>
      </c>
      <c r="E440" s="223" t="s">
        <v>43</v>
      </c>
      <c r="F440" s="224" t="s">
        <v>176</v>
      </c>
      <c r="G440" s="221"/>
      <c r="H440" s="223" t="s">
        <v>43</v>
      </c>
      <c r="I440" s="225"/>
      <c r="J440" s="221"/>
      <c r="K440" s="221"/>
      <c r="L440" s="226"/>
      <c r="M440" s="227"/>
      <c r="N440" s="228"/>
      <c r="O440" s="228"/>
      <c r="P440" s="228"/>
      <c r="Q440" s="228"/>
      <c r="R440" s="228"/>
      <c r="S440" s="228"/>
      <c r="T440" s="229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0" t="s">
        <v>145</v>
      </c>
      <c r="AU440" s="230" t="s">
        <v>91</v>
      </c>
      <c r="AV440" s="13" t="s">
        <v>89</v>
      </c>
      <c r="AW440" s="13" t="s">
        <v>147</v>
      </c>
      <c r="AX440" s="13" t="s">
        <v>81</v>
      </c>
      <c r="AY440" s="230" t="s">
        <v>136</v>
      </c>
    </row>
    <row r="441" spans="1:51" s="13" customFormat="1" ht="12">
      <c r="A441" s="13"/>
      <c r="B441" s="220"/>
      <c r="C441" s="221"/>
      <c r="D441" s="222" t="s">
        <v>145</v>
      </c>
      <c r="E441" s="223" t="s">
        <v>43</v>
      </c>
      <c r="F441" s="224" t="s">
        <v>177</v>
      </c>
      <c r="G441" s="221"/>
      <c r="H441" s="223" t="s">
        <v>43</v>
      </c>
      <c r="I441" s="225"/>
      <c r="J441" s="221"/>
      <c r="K441" s="221"/>
      <c r="L441" s="226"/>
      <c r="M441" s="227"/>
      <c r="N441" s="228"/>
      <c r="O441" s="228"/>
      <c r="P441" s="228"/>
      <c r="Q441" s="228"/>
      <c r="R441" s="228"/>
      <c r="S441" s="228"/>
      <c r="T441" s="229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0" t="s">
        <v>145</v>
      </c>
      <c r="AU441" s="230" t="s">
        <v>91</v>
      </c>
      <c r="AV441" s="13" t="s">
        <v>89</v>
      </c>
      <c r="AW441" s="13" t="s">
        <v>147</v>
      </c>
      <c r="AX441" s="13" t="s">
        <v>81</v>
      </c>
      <c r="AY441" s="230" t="s">
        <v>136</v>
      </c>
    </row>
    <row r="442" spans="1:51" s="13" customFormat="1" ht="12">
      <c r="A442" s="13"/>
      <c r="B442" s="220"/>
      <c r="C442" s="221"/>
      <c r="D442" s="222" t="s">
        <v>145</v>
      </c>
      <c r="E442" s="223" t="s">
        <v>43</v>
      </c>
      <c r="F442" s="224" t="s">
        <v>178</v>
      </c>
      <c r="G442" s="221"/>
      <c r="H442" s="223" t="s">
        <v>43</v>
      </c>
      <c r="I442" s="225"/>
      <c r="J442" s="221"/>
      <c r="K442" s="221"/>
      <c r="L442" s="226"/>
      <c r="M442" s="227"/>
      <c r="N442" s="228"/>
      <c r="O442" s="228"/>
      <c r="P442" s="228"/>
      <c r="Q442" s="228"/>
      <c r="R442" s="228"/>
      <c r="S442" s="228"/>
      <c r="T442" s="229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0" t="s">
        <v>145</v>
      </c>
      <c r="AU442" s="230" t="s">
        <v>91</v>
      </c>
      <c r="AV442" s="13" t="s">
        <v>89</v>
      </c>
      <c r="AW442" s="13" t="s">
        <v>147</v>
      </c>
      <c r="AX442" s="13" t="s">
        <v>81</v>
      </c>
      <c r="AY442" s="230" t="s">
        <v>136</v>
      </c>
    </row>
    <row r="443" spans="1:51" s="13" customFormat="1" ht="12">
      <c r="A443" s="13"/>
      <c r="B443" s="220"/>
      <c r="C443" s="221"/>
      <c r="D443" s="222" t="s">
        <v>145</v>
      </c>
      <c r="E443" s="223" t="s">
        <v>43</v>
      </c>
      <c r="F443" s="224" t="s">
        <v>179</v>
      </c>
      <c r="G443" s="221"/>
      <c r="H443" s="223" t="s">
        <v>43</v>
      </c>
      <c r="I443" s="225"/>
      <c r="J443" s="221"/>
      <c r="K443" s="221"/>
      <c r="L443" s="226"/>
      <c r="M443" s="227"/>
      <c r="N443" s="228"/>
      <c r="O443" s="228"/>
      <c r="P443" s="228"/>
      <c r="Q443" s="228"/>
      <c r="R443" s="228"/>
      <c r="S443" s="228"/>
      <c r="T443" s="229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0" t="s">
        <v>145</v>
      </c>
      <c r="AU443" s="230" t="s">
        <v>91</v>
      </c>
      <c r="AV443" s="13" t="s">
        <v>89</v>
      </c>
      <c r="AW443" s="13" t="s">
        <v>147</v>
      </c>
      <c r="AX443" s="13" t="s">
        <v>81</v>
      </c>
      <c r="AY443" s="230" t="s">
        <v>136</v>
      </c>
    </row>
    <row r="444" spans="1:51" s="13" customFormat="1" ht="12">
      <c r="A444" s="13"/>
      <c r="B444" s="220"/>
      <c r="C444" s="221"/>
      <c r="D444" s="222" t="s">
        <v>145</v>
      </c>
      <c r="E444" s="223" t="s">
        <v>43</v>
      </c>
      <c r="F444" s="224" t="s">
        <v>180</v>
      </c>
      <c r="G444" s="221"/>
      <c r="H444" s="223" t="s">
        <v>43</v>
      </c>
      <c r="I444" s="225"/>
      <c r="J444" s="221"/>
      <c r="K444" s="221"/>
      <c r="L444" s="226"/>
      <c r="M444" s="227"/>
      <c r="N444" s="228"/>
      <c r="O444" s="228"/>
      <c r="P444" s="228"/>
      <c r="Q444" s="228"/>
      <c r="R444" s="228"/>
      <c r="S444" s="228"/>
      <c r="T444" s="229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0" t="s">
        <v>145</v>
      </c>
      <c r="AU444" s="230" t="s">
        <v>91</v>
      </c>
      <c r="AV444" s="13" t="s">
        <v>89</v>
      </c>
      <c r="AW444" s="13" t="s">
        <v>147</v>
      </c>
      <c r="AX444" s="13" t="s">
        <v>81</v>
      </c>
      <c r="AY444" s="230" t="s">
        <v>136</v>
      </c>
    </row>
    <row r="445" spans="1:51" s="13" customFormat="1" ht="12">
      <c r="A445" s="13"/>
      <c r="B445" s="220"/>
      <c r="C445" s="221"/>
      <c r="D445" s="222" t="s">
        <v>145</v>
      </c>
      <c r="E445" s="223" t="s">
        <v>43</v>
      </c>
      <c r="F445" s="224" t="s">
        <v>181</v>
      </c>
      <c r="G445" s="221"/>
      <c r="H445" s="223" t="s">
        <v>43</v>
      </c>
      <c r="I445" s="225"/>
      <c r="J445" s="221"/>
      <c r="K445" s="221"/>
      <c r="L445" s="226"/>
      <c r="M445" s="227"/>
      <c r="N445" s="228"/>
      <c r="O445" s="228"/>
      <c r="P445" s="228"/>
      <c r="Q445" s="228"/>
      <c r="R445" s="228"/>
      <c r="S445" s="228"/>
      <c r="T445" s="229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0" t="s">
        <v>145</v>
      </c>
      <c r="AU445" s="230" t="s">
        <v>91</v>
      </c>
      <c r="AV445" s="13" t="s">
        <v>89</v>
      </c>
      <c r="AW445" s="13" t="s">
        <v>147</v>
      </c>
      <c r="AX445" s="13" t="s">
        <v>81</v>
      </c>
      <c r="AY445" s="230" t="s">
        <v>136</v>
      </c>
    </row>
    <row r="446" spans="1:51" s="13" customFormat="1" ht="12">
      <c r="A446" s="13"/>
      <c r="B446" s="220"/>
      <c r="C446" s="221"/>
      <c r="D446" s="222" t="s">
        <v>145</v>
      </c>
      <c r="E446" s="223" t="s">
        <v>43</v>
      </c>
      <c r="F446" s="224" t="s">
        <v>182</v>
      </c>
      <c r="G446" s="221"/>
      <c r="H446" s="223" t="s">
        <v>43</v>
      </c>
      <c r="I446" s="225"/>
      <c r="J446" s="221"/>
      <c r="K446" s="221"/>
      <c r="L446" s="226"/>
      <c r="M446" s="227"/>
      <c r="N446" s="228"/>
      <c r="O446" s="228"/>
      <c r="P446" s="228"/>
      <c r="Q446" s="228"/>
      <c r="R446" s="228"/>
      <c r="S446" s="228"/>
      <c r="T446" s="229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0" t="s">
        <v>145</v>
      </c>
      <c r="AU446" s="230" t="s">
        <v>91</v>
      </c>
      <c r="AV446" s="13" t="s">
        <v>89</v>
      </c>
      <c r="AW446" s="13" t="s">
        <v>147</v>
      </c>
      <c r="AX446" s="13" t="s">
        <v>81</v>
      </c>
      <c r="AY446" s="230" t="s">
        <v>136</v>
      </c>
    </row>
    <row r="447" spans="1:51" s="13" customFormat="1" ht="12">
      <c r="A447" s="13"/>
      <c r="B447" s="220"/>
      <c r="C447" s="221"/>
      <c r="D447" s="222" t="s">
        <v>145</v>
      </c>
      <c r="E447" s="223" t="s">
        <v>43</v>
      </c>
      <c r="F447" s="224" t="s">
        <v>183</v>
      </c>
      <c r="G447" s="221"/>
      <c r="H447" s="223" t="s">
        <v>43</v>
      </c>
      <c r="I447" s="225"/>
      <c r="J447" s="221"/>
      <c r="K447" s="221"/>
      <c r="L447" s="226"/>
      <c r="M447" s="227"/>
      <c r="N447" s="228"/>
      <c r="O447" s="228"/>
      <c r="P447" s="228"/>
      <c r="Q447" s="228"/>
      <c r="R447" s="228"/>
      <c r="S447" s="228"/>
      <c r="T447" s="229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0" t="s">
        <v>145</v>
      </c>
      <c r="AU447" s="230" t="s">
        <v>91</v>
      </c>
      <c r="AV447" s="13" t="s">
        <v>89</v>
      </c>
      <c r="AW447" s="13" t="s">
        <v>147</v>
      </c>
      <c r="AX447" s="13" t="s">
        <v>81</v>
      </c>
      <c r="AY447" s="230" t="s">
        <v>136</v>
      </c>
    </row>
    <row r="448" spans="1:51" s="13" customFormat="1" ht="12">
      <c r="A448" s="13"/>
      <c r="B448" s="220"/>
      <c r="C448" s="221"/>
      <c r="D448" s="222" t="s">
        <v>145</v>
      </c>
      <c r="E448" s="223" t="s">
        <v>43</v>
      </c>
      <c r="F448" s="224" t="s">
        <v>184</v>
      </c>
      <c r="G448" s="221"/>
      <c r="H448" s="223" t="s">
        <v>43</v>
      </c>
      <c r="I448" s="225"/>
      <c r="J448" s="221"/>
      <c r="K448" s="221"/>
      <c r="L448" s="226"/>
      <c r="M448" s="227"/>
      <c r="N448" s="228"/>
      <c r="O448" s="228"/>
      <c r="P448" s="228"/>
      <c r="Q448" s="228"/>
      <c r="R448" s="228"/>
      <c r="S448" s="228"/>
      <c r="T448" s="229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0" t="s">
        <v>145</v>
      </c>
      <c r="AU448" s="230" t="s">
        <v>91</v>
      </c>
      <c r="AV448" s="13" t="s">
        <v>89</v>
      </c>
      <c r="AW448" s="13" t="s">
        <v>147</v>
      </c>
      <c r="AX448" s="13" t="s">
        <v>81</v>
      </c>
      <c r="AY448" s="230" t="s">
        <v>136</v>
      </c>
    </row>
    <row r="449" spans="1:51" s="13" customFormat="1" ht="12">
      <c r="A449" s="13"/>
      <c r="B449" s="220"/>
      <c r="C449" s="221"/>
      <c r="D449" s="222" t="s">
        <v>145</v>
      </c>
      <c r="E449" s="223" t="s">
        <v>43</v>
      </c>
      <c r="F449" s="224" t="s">
        <v>185</v>
      </c>
      <c r="G449" s="221"/>
      <c r="H449" s="223" t="s">
        <v>43</v>
      </c>
      <c r="I449" s="225"/>
      <c r="J449" s="221"/>
      <c r="K449" s="221"/>
      <c r="L449" s="226"/>
      <c r="M449" s="227"/>
      <c r="N449" s="228"/>
      <c r="O449" s="228"/>
      <c r="P449" s="228"/>
      <c r="Q449" s="228"/>
      <c r="R449" s="228"/>
      <c r="S449" s="228"/>
      <c r="T449" s="229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0" t="s">
        <v>145</v>
      </c>
      <c r="AU449" s="230" t="s">
        <v>91</v>
      </c>
      <c r="AV449" s="13" t="s">
        <v>89</v>
      </c>
      <c r="AW449" s="13" t="s">
        <v>147</v>
      </c>
      <c r="AX449" s="13" t="s">
        <v>81</v>
      </c>
      <c r="AY449" s="230" t="s">
        <v>136</v>
      </c>
    </row>
    <row r="450" spans="1:51" s="14" customFormat="1" ht="12">
      <c r="A450" s="14"/>
      <c r="B450" s="231"/>
      <c r="C450" s="232"/>
      <c r="D450" s="222" t="s">
        <v>145</v>
      </c>
      <c r="E450" s="233" t="s">
        <v>43</v>
      </c>
      <c r="F450" s="234" t="s">
        <v>186</v>
      </c>
      <c r="G450" s="232"/>
      <c r="H450" s="235">
        <v>12.5</v>
      </c>
      <c r="I450" s="236"/>
      <c r="J450" s="232"/>
      <c r="K450" s="232"/>
      <c r="L450" s="237"/>
      <c r="M450" s="238"/>
      <c r="N450" s="239"/>
      <c r="O450" s="239"/>
      <c r="P450" s="239"/>
      <c r="Q450" s="239"/>
      <c r="R450" s="239"/>
      <c r="S450" s="239"/>
      <c r="T450" s="240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1" t="s">
        <v>145</v>
      </c>
      <c r="AU450" s="241" t="s">
        <v>91</v>
      </c>
      <c r="AV450" s="14" t="s">
        <v>91</v>
      </c>
      <c r="AW450" s="14" t="s">
        <v>147</v>
      </c>
      <c r="AX450" s="14" t="s">
        <v>81</v>
      </c>
      <c r="AY450" s="241" t="s">
        <v>136</v>
      </c>
    </row>
    <row r="451" spans="1:51" s="13" customFormat="1" ht="12">
      <c r="A451" s="13"/>
      <c r="B451" s="220"/>
      <c r="C451" s="221"/>
      <c r="D451" s="222" t="s">
        <v>145</v>
      </c>
      <c r="E451" s="223" t="s">
        <v>43</v>
      </c>
      <c r="F451" s="224" t="s">
        <v>187</v>
      </c>
      <c r="G451" s="221"/>
      <c r="H451" s="223" t="s">
        <v>43</v>
      </c>
      <c r="I451" s="225"/>
      <c r="J451" s="221"/>
      <c r="K451" s="221"/>
      <c r="L451" s="226"/>
      <c r="M451" s="227"/>
      <c r="N451" s="228"/>
      <c r="O451" s="228"/>
      <c r="P451" s="228"/>
      <c r="Q451" s="228"/>
      <c r="R451" s="228"/>
      <c r="S451" s="228"/>
      <c r="T451" s="229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0" t="s">
        <v>145</v>
      </c>
      <c r="AU451" s="230" t="s">
        <v>91</v>
      </c>
      <c r="AV451" s="13" t="s">
        <v>89</v>
      </c>
      <c r="AW451" s="13" t="s">
        <v>147</v>
      </c>
      <c r="AX451" s="13" t="s">
        <v>81</v>
      </c>
      <c r="AY451" s="230" t="s">
        <v>136</v>
      </c>
    </row>
    <row r="452" spans="1:51" s="13" customFormat="1" ht="12">
      <c r="A452" s="13"/>
      <c r="B452" s="220"/>
      <c r="C452" s="221"/>
      <c r="D452" s="222" t="s">
        <v>145</v>
      </c>
      <c r="E452" s="223" t="s">
        <v>43</v>
      </c>
      <c r="F452" s="224" t="s">
        <v>188</v>
      </c>
      <c r="G452" s="221"/>
      <c r="H452" s="223" t="s">
        <v>43</v>
      </c>
      <c r="I452" s="225"/>
      <c r="J452" s="221"/>
      <c r="K452" s="221"/>
      <c r="L452" s="226"/>
      <c r="M452" s="227"/>
      <c r="N452" s="228"/>
      <c r="O452" s="228"/>
      <c r="P452" s="228"/>
      <c r="Q452" s="228"/>
      <c r="R452" s="228"/>
      <c r="S452" s="228"/>
      <c r="T452" s="229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0" t="s">
        <v>145</v>
      </c>
      <c r="AU452" s="230" t="s">
        <v>91</v>
      </c>
      <c r="AV452" s="13" t="s">
        <v>89</v>
      </c>
      <c r="AW452" s="13" t="s">
        <v>147</v>
      </c>
      <c r="AX452" s="13" t="s">
        <v>81</v>
      </c>
      <c r="AY452" s="230" t="s">
        <v>136</v>
      </c>
    </row>
    <row r="453" spans="1:51" s="14" customFormat="1" ht="12">
      <c r="A453" s="14"/>
      <c r="B453" s="231"/>
      <c r="C453" s="232"/>
      <c r="D453" s="222" t="s">
        <v>145</v>
      </c>
      <c r="E453" s="233" t="s">
        <v>43</v>
      </c>
      <c r="F453" s="234" t="s">
        <v>189</v>
      </c>
      <c r="G453" s="232"/>
      <c r="H453" s="235">
        <v>57.8</v>
      </c>
      <c r="I453" s="236"/>
      <c r="J453" s="232"/>
      <c r="K453" s="232"/>
      <c r="L453" s="237"/>
      <c r="M453" s="238"/>
      <c r="N453" s="239"/>
      <c r="O453" s="239"/>
      <c r="P453" s="239"/>
      <c r="Q453" s="239"/>
      <c r="R453" s="239"/>
      <c r="S453" s="239"/>
      <c r="T453" s="240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1" t="s">
        <v>145</v>
      </c>
      <c r="AU453" s="241" t="s">
        <v>91</v>
      </c>
      <c r="AV453" s="14" t="s">
        <v>91</v>
      </c>
      <c r="AW453" s="14" t="s">
        <v>147</v>
      </c>
      <c r="AX453" s="14" t="s">
        <v>81</v>
      </c>
      <c r="AY453" s="241" t="s">
        <v>136</v>
      </c>
    </row>
    <row r="454" spans="1:51" s="13" customFormat="1" ht="12">
      <c r="A454" s="13"/>
      <c r="B454" s="220"/>
      <c r="C454" s="221"/>
      <c r="D454" s="222" t="s">
        <v>145</v>
      </c>
      <c r="E454" s="223" t="s">
        <v>43</v>
      </c>
      <c r="F454" s="224" t="s">
        <v>190</v>
      </c>
      <c r="G454" s="221"/>
      <c r="H454" s="223" t="s">
        <v>43</v>
      </c>
      <c r="I454" s="225"/>
      <c r="J454" s="221"/>
      <c r="K454" s="221"/>
      <c r="L454" s="226"/>
      <c r="M454" s="227"/>
      <c r="N454" s="228"/>
      <c r="O454" s="228"/>
      <c r="P454" s="228"/>
      <c r="Q454" s="228"/>
      <c r="R454" s="228"/>
      <c r="S454" s="228"/>
      <c r="T454" s="229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0" t="s">
        <v>145</v>
      </c>
      <c r="AU454" s="230" t="s">
        <v>91</v>
      </c>
      <c r="AV454" s="13" t="s">
        <v>89</v>
      </c>
      <c r="AW454" s="13" t="s">
        <v>147</v>
      </c>
      <c r="AX454" s="13" t="s">
        <v>81</v>
      </c>
      <c r="AY454" s="230" t="s">
        <v>136</v>
      </c>
    </row>
    <row r="455" spans="1:51" s="14" customFormat="1" ht="12">
      <c r="A455" s="14"/>
      <c r="B455" s="231"/>
      <c r="C455" s="232"/>
      <c r="D455" s="222" t="s">
        <v>145</v>
      </c>
      <c r="E455" s="233" t="s">
        <v>43</v>
      </c>
      <c r="F455" s="234" t="s">
        <v>191</v>
      </c>
      <c r="G455" s="232"/>
      <c r="H455" s="235">
        <v>3.875</v>
      </c>
      <c r="I455" s="236"/>
      <c r="J455" s="232"/>
      <c r="K455" s="232"/>
      <c r="L455" s="237"/>
      <c r="M455" s="238"/>
      <c r="N455" s="239"/>
      <c r="O455" s="239"/>
      <c r="P455" s="239"/>
      <c r="Q455" s="239"/>
      <c r="R455" s="239"/>
      <c r="S455" s="239"/>
      <c r="T455" s="240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1" t="s">
        <v>145</v>
      </c>
      <c r="AU455" s="241" t="s">
        <v>91</v>
      </c>
      <c r="AV455" s="14" t="s">
        <v>91</v>
      </c>
      <c r="AW455" s="14" t="s">
        <v>147</v>
      </c>
      <c r="AX455" s="14" t="s">
        <v>81</v>
      </c>
      <c r="AY455" s="241" t="s">
        <v>136</v>
      </c>
    </row>
    <row r="456" spans="1:51" s="13" customFormat="1" ht="12">
      <c r="A456" s="13"/>
      <c r="B456" s="220"/>
      <c r="C456" s="221"/>
      <c r="D456" s="222" t="s">
        <v>145</v>
      </c>
      <c r="E456" s="223" t="s">
        <v>43</v>
      </c>
      <c r="F456" s="224" t="s">
        <v>192</v>
      </c>
      <c r="G456" s="221"/>
      <c r="H456" s="223" t="s">
        <v>43</v>
      </c>
      <c r="I456" s="225"/>
      <c r="J456" s="221"/>
      <c r="K456" s="221"/>
      <c r="L456" s="226"/>
      <c r="M456" s="227"/>
      <c r="N456" s="228"/>
      <c r="O456" s="228"/>
      <c r="P456" s="228"/>
      <c r="Q456" s="228"/>
      <c r="R456" s="228"/>
      <c r="S456" s="228"/>
      <c r="T456" s="229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0" t="s">
        <v>145</v>
      </c>
      <c r="AU456" s="230" t="s">
        <v>91</v>
      </c>
      <c r="AV456" s="13" t="s">
        <v>89</v>
      </c>
      <c r="AW456" s="13" t="s">
        <v>147</v>
      </c>
      <c r="AX456" s="13" t="s">
        <v>81</v>
      </c>
      <c r="AY456" s="230" t="s">
        <v>136</v>
      </c>
    </row>
    <row r="457" spans="1:51" s="15" customFormat="1" ht="12">
      <c r="A457" s="15"/>
      <c r="B457" s="242"/>
      <c r="C457" s="243"/>
      <c r="D457" s="222" t="s">
        <v>145</v>
      </c>
      <c r="E457" s="244" t="s">
        <v>43</v>
      </c>
      <c r="F457" s="245" t="s">
        <v>154</v>
      </c>
      <c r="G457" s="243"/>
      <c r="H457" s="246">
        <v>74.175</v>
      </c>
      <c r="I457" s="247"/>
      <c r="J457" s="243"/>
      <c r="K457" s="243"/>
      <c r="L457" s="248"/>
      <c r="M457" s="249"/>
      <c r="N457" s="250"/>
      <c r="O457" s="250"/>
      <c r="P457" s="250"/>
      <c r="Q457" s="250"/>
      <c r="R457" s="250"/>
      <c r="S457" s="250"/>
      <c r="T457" s="251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52" t="s">
        <v>145</v>
      </c>
      <c r="AU457" s="252" t="s">
        <v>91</v>
      </c>
      <c r="AV457" s="15" t="s">
        <v>143</v>
      </c>
      <c r="AW457" s="15" t="s">
        <v>147</v>
      </c>
      <c r="AX457" s="15" t="s">
        <v>89</v>
      </c>
      <c r="AY457" s="252" t="s">
        <v>136</v>
      </c>
    </row>
    <row r="458" spans="1:65" s="2" customFormat="1" ht="14.4" customHeight="1">
      <c r="A458" s="41"/>
      <c r="B458" s="42"/>
      <c r="C458" s="207" t="s">
        <v>484</v>
      </c>
      <c r="D458" s="207" t="s">
        <v>138</v>
      </c>
      <c r="E458" s="208" t="s">
        <v>485</v>
      </c>
      <c r="F458" s="209" t="s">
        <v>486</v>
      </c>
      <c r="G458" s="210" t="s">
        <v>172</v>
      </c>
      <c r="H458" s="211">
        <v>6.56</v>
      </c>
      <c r="I458" s="212"/>
      <c r="J458" s="213">
        <f>ROUND(I458*H458,2)</f>
        <v>0</v>
      </c>
      <c r="K458" s="209" t="s">
        <v>142</v>
      </c>
      <c r="L458" s="47"/>
      <c r="M458" s="214" t="s">
        <v>43</v>
      </c>
      <c r="N458" s="215" t="s">
        <v>52</v>
      </c>
      <c r="O458" s="87"/>
      <c r="P458" s="216">
        <f>O458*H458</f>
        <v>0</v>
      </c>
      <c r="Q458" s="216">
        <v>0</v>
      </c>
      <c r="R458" s="216">
        <f>Q458*H458</f>
        <v>0</v>
      </c>
      <c r="S458" s="216">
        <v>2</v>
      </c>
      <c r="T458" s="217">
        <f>S458*H458</f>
        <v>13.12</v>
      </c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R458" s="218" t="s">
        <v>143</v>
      </c>
      <c r="AT458" s="218" t="s">
        <v>138</v>
      </c>
      <c r="AU458" s="218" t="s">
        <v>91</v>
      </c>
      <c r="AY458" s="19" t="s">
        <v>136</v>
      </c>
      <c r="BE458" s="219">
        <f>IF(N458="základní",J458,0)</f>
        <v>0</v>
      </c>
      <c r="BF458" s="219">
        <f>IF(N458="snížená",J458,0)</f>
        <v>0</v>
      </c>
      <c r="BG458" s="219">
        <f>IF(N458="zákl. přenesená",J458,0)</f>
        <v>0</v>
      </c>
      <c r="BH458" s="219">
        <f>IF(N458="sníž. přenesená",J458,0)</f>
        <v>0</v>
      </c>
      <c r="BI458" s="219">
        <f>IF(N458="nulová",J458,0)</f>
        <v>0</v>
      </c>
      <c r="BJ458" s="19" t="s">
        <v>89</v>
      </c>
      <c r="BK458" s="219">
        <f>ROUND(I458*H458,2)</f>
        <v>0</v>
      </c>
      <c r="BL458" s="19" t="s">
        <v>143</v>
      </c>
      <c r="BM458" s="218" t="s">
        <v>487</v>
      </c>
    </row>
    <row r="459" spans="1:51" s="13" customFormat="1" ht="12">
      <c r="A459" s="13"/>
      <c r="B459" s="220"/>
      <c r="C459" s="221"/>
      <c r="D459" s="222" t="s">
        <v>145</v>
      </c>
      <c r="E459" s="223" t="s">
        <v>43</v>
      </c>
      <c r="F459" s="224" t="s">
        <v>488</v>
      </c>
      <c r="G459" s="221"/>
      <c r="H459" s="223" t="s">
        <v>43</v>
      </c>
      <c r="I459" s="225"/>
      <c r="J459" s="221"/>
      <c r="K459" s="221"/>
      <c r="L459" s="226"/>
      <c r="M459" s="227"/>
      <c r="N459" s="228"/>
      <c r="O459" s="228"/>
      <c r="P459" s="228"/>
      <c r="Q459" s="228"/>
      <c r="R459" s="228"/>
      <c r="S459" s="228"/>
      <c r="T459" s="229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0" t="s">
        <v>145</v>
      </c>
      <c r="AU459" s="230" t="s">
        <v>91</v>
      </c>
      <c r="AV459" s="13" t="s">
        <v>89</v>
      </c>
      <c r="AW459" s="13" t="s">
        <v>147</v>
      </c>
      <c r="AX459" s="13" t="s">
        <v>81</v>
      </c>
      <c r="AY459" s="230" t="s">
        <v>136</v>
      </c>
    </row>
    <row r="460" spans="1:51" s="14" customFormat="1" ht="12">
      <c r="A460" s="14"/>
      <c r="B460" s="231"/>
      <c r="C460" s="232"/>
      <c r="D460" s="222" t="s">
        <v>145</v>
      </c>
      <c r="E460" s="233" t="s">
        <v>43</v>
      </c>
      <c r="F460" s="234" t="s">
        <v>489</v>
      </c>
      <c r="G460" s="232"/>
      <c r="H460" s="235">
        <v>0.9600000000000002</v>
      </c>
      <c r="I460" s="236"/>
      <c r="J460" s="232"/>
      <c r="K460" s="232"/>
      <c r="L460" s="237"/>
      <c r="M460" s="238"/>
      <c r="N460" s="239"/>
      <c r="O460" s="239"/>
      <c r="P460" s="239"/>
      <c r="Q460" s="239"/>
      <c r="R460" s="239"/>
      <c r="S460" s="239"/>
      <c r="T460" s="240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1" t="s">
        <v>145</v>
      </c>
      <c r="AU460" s="241" t="s">
        <v>91</v>
      </c>
      <c r="AV460" s="14" t="s">
        <v>91</v>
      </c>
      <c r="AW460" s="14" t="s">
        <v>147</v>
      </c>
      <c r="AX460" s="14" t="s">
        <v>81</v>
      </c>
      <c r="AY460" s="241" t="s">
        <v>136</v>
      </c>
    </row>
    <row r="461" spans="1:51" s="14" customFormat="1" ht="12">
      <c r="A461" s="14"/>
      <c r="B461" s="231"/>
      <c r="C461" s="232"/>
      <c r="D461" s="222" t="s">
        <v>145</v>
      </c>
      <c r="E461" s="233" t="s">
        <v>43</v>
      </c>
      <c r="F461" s="234" t="s">
        <v>490</v>
      </c>
      <c r="G461" s="232"/>
      <c r="H461" s="235">
        <v>5.6000000000000005</v>
      </c>
      <c r="I461" s="236"/>
      <c r="J461" s="232"/>
      <c r="K461" s="232"/>
      <c r="L461" s="237"/>
      <c r="M461" s="238"/>
      <c r="N461" s="239"/>
      <c r="O461" s="239"/>
      <c r="P461" s="239"/>
      <c r="Q461" s="239"/>
      <c r="R461" s="239"/>
      <c r="S461" s="239"/>
      <c r="T461" s="240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1" t="s">
        <v>145</v>
      </c>
      <c r="AU461" s="241" t="s">
        <v>91</v>
      </c>
      <c r="AV461" s="14" t="s">
        <v>91</v>
      </c>
      <c r="AW461" s="14" t="s">
        <v>147</v>
      </c>
      <c r="AX461" s="14" t="s">
        <v>81</v>
      </c>
      <c r="AY461" s="241" t="s">
        <v>136</v>
      </c>
    </row>
    <row r="462" spans="1:51" s="15" customFormat="1" ht="12">
      <c r="A462" s="15"/>
      <c r="B462" s="242"/>
      <c r="C462" s="243"/>
      <c r="D462" s="222" t="s">
        <v>145</v>
      </c>
      <c r="E462" s="244" t="s">
        <v>43</v>
      </c>
      <c r="F462" s="245" t="s">
        <v>154</v>
      </c>
      <c r="G462" s="243"/>
      <c r="H462" s="246">
        <v>6.5600000000000005</v>
      </c>
      <c r="I462" s="247"/>
      <c r="J462" s="243"/>
      <c r="K462" s="243"/>
      <c r="L462" s="248"/>
      <c r="M462" s="249"/>
      <c r="N462" s="250"/>
      <c r="O462" s="250"/>
      <c r="P462" s="250"/>
      <c r="Q462" s="250"/>
      <c r="R462" s="250"/>
      <c r="S462" s="250"/>
      <c r="T462" s="251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52" t="s">
        <v>145</v>
      </c>
      <c r="AU462" s="252" t="s">
        <v>91</v>
      </c>
      <c r="AV462" s="15" t="s">
        <v>143</v>
      </c>
      <c r="AW462" s="15" t="s">
        <v>147</v>
      </c>
      <c r="AX462" s="15" t="s">
        <v>89</v>
      </c>
      <c r="AY462" s="252" t="s">
        <v>136</v>
      </c>
    </row>
    <row r="463" spans="1:65" s="2" customFormat="1" ht="14.4" customHeight="1">
      <c r="A463" s="41"/>
      <c r="B463" s="42"/>
      <c r="C463" s="207" t="s">
        <v>491</v>
      </c>
      <c r="D463" s="207" t="s">
        <v>138</v>
      </c>
      <c r="E463" s="208" t="s">
        <v>492</v>
      </c>
      <c r="F463" s="209" t="s">
        <v>493</v>
      </c>
      <c r="G463" s="210" t="s">
        <v>209</v>
      </c>
      <c r="H463" s="211">
        <v>10</v>
      </c>
      <c r="I463" s="212"/>
      <c r="J463" s="213">
        <f>ROUND(I463*H463,2)</f>
        <v>0</v>
      </c>
      <c r="K463" s="209" t="s">
        <v>142</v>
      </c>
      <c r="L463" s="47"/>
      <c r="M463" s="214" t="s">
        <v>43</v>
      </c>
      <c r="N463" s="215" t="s">
        <v>52</v>
      </c>
      <c r="O463" s="87"/>
      <c r="P463" s="216">
        <f>O463*H463</f>
        <v>0</v>
      </c>
      <c r="Q463" s="216">
        <v>0.00033</v>
      </c>
      <c r="R463" s="216">
        <f>Q463*H463</f>
        <v>0.0033</v>
      </c>
      <c r="S463" s="216">
        <v>0</v>
      </c>
      <c r="T463" s="217">
        <f>S463*H463</f>
        <v>0</v>
      </c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R463" s="218" t="s">
        <v>143</v>
      </c>
      <c r="AT463" s="218" t="s">
        <v>138</v>
      </c>
      <c r="AU463" s="218" t="s">
        <v>91</v>
      </c>
      <c r="AY463" s="19" t="s">
        <v>136</v>
      </c>
      <c r="BE463" s="219">
        <f>IF(N463="základní",J463,0)</f>
        <v>0</v>
      </c>
      <c r="BF463" s="219">
        <f>IF(N463="snížená",J463,0)</f>
        <v>0</v>
      </c>
      <c r="BG463" s="219">
        <f>IF(N463="zákl. přenesená",J463,0)</f>
        <v>0</v>
      </c>
      <c r="BH463" s="219">
        <f>IF(N463="sníž. přenesená",J463,0)</f>
        <v>0</v>
      </c>
      <c r="BI463" s="219">
        <f>IF(N463="nulová",J463,0)</f>
        <v>0</v>
      </c>
      <c r="BJ463" s="19" t="s">
        <v>89</v>
      </c>
      <c r="BK463" s="219">
        <f>ROUND(I463*H463,2)</f>
        <v>0</v>
      </c>
      <c r="BL463" s="19" t="s">
        <v>143</v>
      </c>
      <c r="BM463" s="218" t="s">
        <v>494</v>
      </c>
    </row>
    <row r="464" spans="1:51" s="13" customFormat="1" ht="12">
      <c r="A464" s="13"/>
      <c r="B464" s="220"/>
      <c r="C464" s="221"/>
      <c r="D464" s="222" t="s">
        <v>145</v>
      </c>
      <c r="E464" s="223" t="s">
        <v>43</v>
      </c>
      <c r="F464" s="224" t="s">
        <v>495</v>
      </c>
      <c r="G464" s="221"/>
      <c r="H464" s="223" t="s">
        <v>43</v>
      </c>
      <c r="I464" s="225"/>
      <c r="J464" s="221"/>
      <c r="K464" s="221"/>
      <c r="L464" s="226"/>
      <c r="M464" s="227"/>
      <c r="N464" s="228"/>
      <c r="O464" s="228"/>
      <c r="P464" s="228"/>
      <c r="Q464" s="228"/>
      <c r="R464" s="228"/>
      <c r="S464" s="228"/>
      <c r="T464" s="229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0" t="s">
        <v>145</v>
      </c>
      <c r="AU464" s="230" t="s">
        <v>91</v>
      </c>
      <c r="AV464" s="13" t="s">
        <v>89</v>
      </c>
      <c r="AW464" s="13" t="s">
        <v>147</v>
      </c>
      <c r="AX464" s="13" t="s">
        <v>81</v>
      </c>
      <c r="AY464" s="230" t="s">
        <v>136</v>
      </c>
    </row>
    <row r="465" spans="1:51" s="14" customFormat="1" ht="12">
      <c r="A465" s="14"/>
      <c r="B465" s="231"/>
      <c r="C465" s="232"/>
      <c r="D465" s="222" t="s">
        <v>145</v>
      </c>
      <c r="E465" s="233" t="s">
        <v>43</v>
      </c>
      <c r="F465" s="234" t="s">
        <v>496</v>
      </c>
      <c r="G465" s="232"/>
      <c r="H465" s="235">
        <v>10</v>
      </c>
      <c r="I465" s="236"/>
      <c r="J465" s="232"/>
      <c r="K465" s="232"/>
      <c r="L465" s="237"/>
      <c r="M465" s="238"/>
      <c r="N465" s="239"/>
      <c r="O465" s="239"/>
      <c r="P465" s="239"/>
      <c r="Q465" s="239"/>
      <c r="R465" s="239"/>
      <c r="S465" s="239"/>
      <c r="T465" s="240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1" t="s">
        <v>145</v>
      </c>
      <c r="AU465" s="241" t="s">
        <v>91</v>
      </c>
      <c r="AV465" s="14" t="s">
        <v>91</v>
      </c>
      <c r="AW465" s="14" t="s">
        <v>147</v>
      </c>
      <c r="AX465" s="14" t="s">
        <v>89</v>
      </c>
      <c r="AY465" s="241" t="s">
        <v>136</v>
      </c>
    </row>
    <row r="466" spans="1:65" s="2" customFormat="1" ht="14.4" customHeight="1">
      <c r="A466" s="41"/>
      <c r="B466" s="42"/>
      <c r="C466" s="207" t="s">
        <v>497</v>
      </c>
      <c r="D466" s="207" t="s">
        <v>138</v>
      </c>
      <c r="E466" s="208" t="s">
        <v>498</v>
      </c>
      <c r="F466" s="209" t="s">
        <v>499</v>
      </c>
      <c r="G466" s="210" t="s">
        <v>141</v>
      </c>
      <c r="H466" s="211">
        <v>24.5</v>
      </c>
      <c r="I466" s="212"/>
      <c r="J466" s="213">
        <f>ROUND(I466*H466,2)</f>
        <v>0</v>
      </c>
      <c r="K466" s="209" t="s">
        <v>142</v>
      </c>
      <c r="L466" s="47"/>
      <c r="M466" s="214" t="s">
        <v>43</v>
      </c>
      <c r="N466" s="215" t="s">
        <v>52</v>
      </c>
      <c r="O466" s="87"/>
      <c r="P466" s="216">
        <f>O466*H466</f>
        <v>0</v>
      </c>
      <c r="Q466" s="216">
        <v>0</v>
      </c>
      <c r="R466" s="216">
        <f>Q466*H466</f>
        <v>0</v>
      </c>
      <c r="S466" s="216">
        <v>0</v>
      </c>
      <c r="T466" s="217">
        <f>S466*H466</f>
        <v>0</v>
      </c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R466" s="218" t="s">
        <v>143</v>
      </c>
      <c r="AT466" s="218" t="s">
        <v>138</v>
      </c>
      <c r="AU466" s="218" t="s">
        <v>91</v>
      </c>
      <c r="AY466" s="19" t="s">
        <v>136</v>
      </c>
      <c r="BE466" s="219">
        <f>IF(N466="základní",J466,0)</f>
        <v>0</v>
      </c>
      <c r="BF466" s="219">
        <f>IF(N466="snížená",J466,0)</f>
        <v>0</v>
      </c>
      <c r="BG466" s="219">
        <f>IF(N466="zákl. přenesená",J466,0)</f>
        <v>0</v>
      </c>
      <c r="BH466" s="219">
        <f>IF(N466="sníž. přenesená",J466,0)</f>
        <v>0</v>
      </c>
      <c r="BI466" s="219">
        <f>IF(N466="nulová",J466,0)</f>
        <v>0</v>
      </c>
      <c r="BJ466" s="19" t="s">
        <v>89</v>
      </c>
      <c r="BK466" s="219">
        <f>ROUND(I466*H466,2)</f>
        <v>0</v>
      </c>
      <c r="BL466" s="19" t="s">
        <v>143</v>
      </c>
      <c r="BM466" s="218" t="s">
        <v>500</v>
      </c>
    </row>
    <row r="467" spans="1:51" s="13" customFormat="1" ht="12">
      <c r="A467" s="13"/>
      <c r="B467" s="220"/>
      <c r="C467" s="221"/>
      <c r="D467" s="222" t="s">
        <v>145</v>
      </c>
      <c r="E467" s="223" t="s">
        <v>43</v>
      </c>
      <c r="F467" s="224" t="s">
        <v>436</v>
      </c>
      <c r="G467" s="221"/>
      <c r="H467" s="223" t="s">
        <v>43</v>
      </c>
      <c r="I467" s="225"/>
      <c r="J467" s="221"/>
      <c r="K467" s="221"/>
      <c r="L467" s="226"/>
      <c r="M467" s="227"/>
      <c r="N467" s="228"/>
      <c r="O467" s="228"/>
      <c r="P467" s="228"/>
      <c r="Q467" s="228"/>
      <c r="R467" s="228"/>
      <c r="S467" s="228"/>
      <c r="T467" s="229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0" t="s">
        <v>145</v>
      </c>
      <c r="AU467" s="230" t="s">
        <v>91</v>
      </c>
      <c r="AV467" s="13" t="s">
        <v>89</v>
      </c>
      <c r="AW467" s="13" t="s">
        <v>147</v>
      </c>
      <c r="AX467" s="13" t="s">
        <v>81</v>
      </c>
      <c r="AY467" s="230" t="s">
        <v>136</v>
      </c>
    </row>
    <row r="468" spans="1:51" s="13" customFormat="1" ht="12">
      <c r="A468" s="13"/>
      <c r="B468" s="220"/>
      <c r="C468" s="221"/>
      <c r="D468" s="222" t="s">
        <v>145</v>
      </c>
      <c r="E468" s="223" t="s">
        <v>43</v>
      </c>
      <c r="F468" s="224" t="s">
        <v>437</v>
      </c>
      <c r="G468" s="221"/>
      <c r="H468" s="223" t="s">
        <v>43</v>
      </c>
      <c r="I468" s="225"/>
      <c r="J468" s="221"/>
      <c r="K468" s="221"/>
      <c r="L468" s="226"/>
      <c r="M468" s="227"/>
      <c r="N468" s="228"/>
      <c r="O468" s="228"/>
      <c r="P468" s="228"/>
      <c r="Q468" s="228"/>
      <c r="R468" s="228"/>
      <c r="S468" s="228"/>
      <c r="T468" s="229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0" t="s">
        <v>145</v>
      </c>
      <c r="AU468" s="230" t="s">
        <v>91</v>
      </c>
      <c r="AV468" s="13" t="s">
        <v>89</v>
      </c>
      <c r="AW468" s="13" t="s">
        <v>147</v>
      </c>
      <c r="AX468" s="13" t="s">
        <v>81</v>
      </c>
      <c r="AY468" s="230" t="s">
        <v>136</v>
      </c>
    </row>
    <row r="469" spans="1:51" s="14" customFormat="1" ht="12">
      <c r="A469" s="14"/>
      <c r="B469" s="231"/>
      <c r="C469" s="232"/>
      <c r="D469" s="222" t="s">
        <v>145</v>
      </c>
      <c r="E469" s="233" t="s">
        <v>43</v>
      </c>
      <c r="F469" s="234" t="s">
        <v>438</v>
      </c>
      <c r="G469" s="232"/>
      <c r="H469" s="235">
        <v>24.5</v>
      </c>
      <c r="I469" s="236"/>
      <c r="J469" s="232"/>
      <c r="K469" s="232"/>
      <c r="L469" s="237"/>
      <c r="M469" s="238"/>
      <c r="N469" s="239"/>
      <c r="O469" s="239"/>
      <c r="P469" s="239"/>
      <c r="Q469" s="239"/>
      <c r="R469" s="239"/>
      <c r="S469" s="239"/>
      <c r="T469" s="240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1" t="s">
        <v>145</v>
      </c>
      <c r="AU469" s="241" t="s">
        <v>91</v>
      </c>
      <c r="AV469" s="14" t="s">
        <v>91</v>
      </c>
      <c r="AW469" s="14" t="s">
        <v>147</v>
      </c>
      <c r="AX469" s="14" t="s">
        <v>89</v>
      </c>
      <c r="AY469" s="241" t="s">
        <v>136</v>
      </c>
    </row>
    <row r="470" spans="1:63" s="12" customFormat="1" ht="22.8" customHeight="1">
      <c r="A470" s="12"/>
      <c r="B470" s="191"/>
      <c r="C470" s="192"/>
      <c r="D470" s="193" t="s">
        <v>80</v>
      </c>
      <c r="E470" s="205" t="s">
        <v>501</v>
      </c>
      <c r="F470" s="205" t="s">
        <v>502</v>
      </c>
      <c r="G470" s="192"/>
      <c r="H470" s="192"/>
      <c r="I470" s="195"/>
      <c r="J470" s="206">
        <f>BK470</f>
        <v>0</v>
      </c>
      <c r="K470" s="192"/>
      <c r="L470" s="197"/>
      <c r="M470" s="198"/>
      <c r="N470" s="199"/>
      <c r="O470" s="199"/>
      <c r="P470" s="200">
        <f>SUM(P471:P483)</f>
        <v>0</v>
      </c>
      <c r="Q470" s="199"/>
      <c r="R470" s="200">
        <f>SUM(R471:R483)</f>
        <v>0</v>
      </c>
      <c r="S470" s="199"/>
      <c r="T470" s="201">
        <f>SUM(T471:T483)</f>
        <v>0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202" t="s">
        <v>89</v>
      </c>
      <c r="AT470" s="203" t="s">
        <v>80</v>
      </c>
      <c r="AU470" s="203" t="s">
        <v>89</v>
      </c>
      <c r="AY470" s="202" t="s">
        <v>136</v>
      </c>
      <c r="BK470" s="204">
        <f>SUM(BK471:BK483)</f>
        <v>0</v>
      </c>
    </row>
    <row r="471" spans="1:65" s="2" customFormat="1" ht="24.15" customHeight="1">
      <c r="A471" s="41"/>
      <c r="B471" s="42"/>
      <c r="C471" s="207" t="s">
        <v>503</v>
      </c>
      <c r="D471" s="207" t="s">
        <v>138</v>
      </c>
      <c r="E471" s="208" t="s">
        <v>504</v>
      </c>
      <c r="F471" s="209" t="s">
        <v>505</v>
      </c>
      <c r="G471" s="210" t="s">
        <v>278</v>
      </c>
      <c r="H471" s="211">
        <v>1.1</v>
      </c>
      <c r="I471" s="212"/>
      <c r="J471" s="213">
        <f>ROUND(I471*H471,2)</f>
        <v>0</v>
      </c>
      <c r="K471" s="209" t="s">
        <v>142</v>
      </c>
      <c r="L471" s="47"/>
      <c r="M471" s="214" t="s">
        <v>43</v>
      </c>
      <c r="N471" s="215" t="s">
        <v>52</v>
      </c>
      <c r="O471" s="87"/>
      <c r="P471" s="216">
        <f>O471*H471</f>
        <v>0</v>
      </c>
      <c r="Q471" s="216">
        <v>0</v>
      </c>
      <c r="R471" s="216">
        <f>Q471*H471</f>
        <v>0</v>
      </c>
      <c r="S471" s="216">
        <v>0</v>
      </c>
      <c r="T471" s="217">
        <f>S471*H471</f>
        <v>0</v>
      </c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R471" s="218" t="s">
        <v>143</v>
      </c>
      <c r="AT471" s="218" t="s">
        <v>138</v>
      </c>
      <c r="AU471" s="218" t="s">
        <v>91</v>
      </c>
      <c r="AY471" s="19" t="s">
        <v>136</v>
      </c>
      <c r="BE471" s="219">
        <f>IF(N471="základní",J471,0)</f>
        <v>0</v>
      </c>
      <c r="BF471" s="219">
        <f>IF(N471="snížená",J471,0)</f>
        <v>0</v>
      </c>
      <c r="BG471" s="219">
        <f>IF(N471="zákl. přenesená",J471,0)</f>
        <v>0</v>
      </c>
      <c r="BH471" s="219">
        <f>IF(N471="sníž. přenesená",J471,0)</f>
        <v>0</v>
      </c>
      <c r="BI471" s="219">
        <f>IF(N471="nulová",J471,0)</f>
        <v>0</v>
      </c>
      <c r="BJ471" s="19" t="s">
        <v>89</v>
      </c>
      <c r="BK471" s="219">
        <f>ROUND(I471*H471,2)</f>
        <v>0</v>
      </c>
      <c r="BL471" s="19" t="s">
        <v>143</v>
      </c>
      <c r="BM471" s="218" t="s">
        <v>506</v>
      </c>
    </row>
    <row r="472" spans="1:51" s="14" customFormat="1" ht="12">
      <c r="A472" s="14"/>
      <c r="B472" s="231"/>
      <c r="C472" s="232"/>
      <c r="D472" s="222" t="s">
        <v>145</v>
      </c>
      <c r="E472" s="233" t="s">
        <v>43</v>
      </c>
      <c r="F472" s="234" t="s">
        <v>507</v>
      </c>
      <c r="G472" s="232"/>
      <c r="H472" s="235">
        <v>220.978</v>
      </c>
      <c r="I472" s="236"/>
      <c r="J472" s="232"/>
      <c r="K472" s="232"/>
      <c r="L472" s="237"/>
      <c r="M472" s="238"/>
      <c r="N472" s="239"/>
      <c r="O472" s="239"/>
      <c r="P472" s="239"/>
      <c r="Q472" s="239"/>
      <c r="R472" s="239"/>
      <c r="S472" s="239"/>
      <c r="T472" s="240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1" t="s">
        <v>145</v>
      </c>
      <c r="AU472" s="241" t="s">
        <v>91</v>
      </c>
      <c r="AV472" s="14" t="s">
        <v>91</v>
      </c>
      <c r="AW472" s="14" t="s">
        <v>147</v>
      </c>
      <c r="AX472" s="14" t="s">
        <v>81</v>
      </c>
      <c r="AY472" s="241" t="s">
        <v>136</v>
      </c>
    </row>
    <row r="473" spans="1:51" s="14" customFormat="1" ht="12">
      <c r="A473" s="14"/>
      <c r="B473" s="231"/>
      <c r="C473" s="232"/>
      <c r="D473" s="222" t="s">
        <v>145</v>
      </c>
      <c r="E473" s="233" t="s">
        <v>43</v>
      </c>
      <c r="F473" s="234" t="s">
        <v>508</v>
      </c>
      <c r="G473" s="232"/>
      <c r="H473" s="235">
        <v>-7.2</v>
      </c>
      <c r="I473" s="236"/>
      <c r="J473" s="232"/>
      <c r="K473" s="232"/>
      <c r="L473" s="237"/>
      <c r="M473" s="238"/>
      <c r="N473" s="239"/>
      <c r="O473" s="239"/>
      <c r="P473" s="239"/>
      <c r="Q473" s="239"/>
      <c r="R473" s="239"/>
      <c r="S473" s="239"/>
      <c r="T473" s="240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1" t="s">
        <v>145</v>
      </c>
      <c r="AU473" s="241" t="s">
        <v>91</v>
      </c>
      <c r="AV473" s="14" t="s">
        <v>91</v>
      </c>
      <c r="AW473" s="14" t="s">
        <v>147</v>
      </c>
      <c r="AX473" s="14" t="s">
        <v>81</v>
      </c>
      <c r="AY473" s="241" t="s">
        <v>136</v>
      </c>
    </row>
    <row r="474" spans="1:51" s="14" customFormat="1" ht="12">
      <c r="A474" s="14"/>
      <c r="B474" s="231"/>
      <c r="C474" s="232"/>
      <c r="D474" s="222" t="s">
        <v>145</v>
      </c>
      <c r="E474" s="233" t="s">
        <v>43</v>
      </c>
      <c r="F474" s="234" t="s">
        <v>509</v>
      </c>
      <c r="G474" s="232"/>
      <c r="H474" s="235">
        <v>-9.54</v>
      </c>
      <c r="I474" s="236"/>
      <c r="J474" s="232"/>
      <c r="K474" s="232"/>
      <c r="L474" s="237"/>
      <c r="M474" s="238"/>
      <c r="N474" s="239"/>
      <c r="O474" s="239"/>
      <c r="P474" s="239"/>
      <c r="Q474" s="239"/>
      <c r="R474" s="239"/>
      <c r="S474" s="239"/>
      <c r="T474" s="240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1" t="s">
        <v>145</v>
      </c>
      <c r="AU474" s="241" t="s">
        <v>91</v>
      </c>
      <c r="AV474" s="14" t="s">
        <v>91</v>
      </c>
      <c r="AW474" s="14" t="s">
        <v>147</v>
      </c>
      <c r="AX474" s="14" t="s">
        <v>81</v>
      </c>
      <c r="AY474" s="241" t="s">
        <v>136</v>
      </c>
    </row>
    <row r="475" spans="1:51" s="14" customFormat="1" ht="12">
      <c r="A475" s="14"/>
      <c r="B475" s="231"/>
      <c r="C475" s="232"/>
      <c r="D475" s="222" t="s">
        <v>145</v>
      </c>
      <c r="E475" s="233" t="s">
        <v>43</v>
      </c>
      <c r="F475" s="234" t="s">
        <v>510</v>
      </c>
      <c r="G475" s="232"/>
      <c r="H475" s="235">
        <v>-203.138</v>
      </c>
      <c r="I475" s="236"/>
      <c r="J475" s="232"/>
      <c r="K475" s="232"/>
      <c r="L475" s="237"/>
      <c r="M475" s="238"/>
      <c r="N475" s="239"/>
      <c r="O475" s="239"/>
      <c r="P475" s="239"/>
      <c r="Q475" s="239"/>
      <c r="R475" s="239"/>
      <c r="S475" s="239"/>
      <c r="T475" s="240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1" t="s">
        <v>145</v>
      </c>
      <c r="AU475" s="241" t="s">
        <v>91</v>
      </c>
      <c r="AV475" s="14" t="s">
        <v>91</v>
      </c>
      <c r="AW475" s="14" t="s">
        <v>147</v>
      </c>
      <c r="AX475" s="14" t="s">
        <v>81</v>
      </c>
      <c r="AY475" s="241" t="s">
        <v>136</v>
      </c>
    </row>
    <row r="476" spans="1:51" s="15" customFormat="1" ht="12">
      <c r="A476" s="15"/>
      <c r="B476" s="242"/>
      <c r="C476" s="243"/>
      <c r="D476" s="222" t="s">
        <v>145</v>
      </c>
      <c r="E476" s="244" t="s">
        <v>43</v>
      </c>
      <c r="F476" s="245" t="s">
        <v>154</v>
      </c>
      <c r="G476" s="243"/>
      <c r="H476" s="246">
        <v>1.1000000000000227</v>
      </c>
      <c r="I476" s="247"/>
      <c r="J476" s="243"/>
      <c r="K476" s="243"/>
      <c r="L476" s="248"/>
      <c r="M476" s="249"/>
      <c r="N476" s="250"/>
      <c r="O476" s="250"/>
      <c r="P476" s="250"/>
      <c r="Q476" s="250"/>
      <c r="R476" s="250"/>
      <c r="S476" s="250"/>
      <c r="T476" s="251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52" t="s">
        <v>145</v>
      </c>
      <c r="AU476" s="252" t="s">
        <v>91</v>
      </c>
      <c r="AV476" s="15" t="s">
        <v>143</v>
      </c>
      <c r="AW476" s="15" t="s">
        <v>147</v>
      </c>
      <c r="AX476" s="15" t="s">
        <v>89</v>
      </c>
      <c r="AY476" s="252" t="s">
        <v>136</v>
      </c>
    </row>
    <row r="477" spans="1:65" s="2" customFormat="1" ht="24.15" customHeight="1">
      <c r="A477" s="41"/>
      <c r="B477" s="42"/>
      <c r="C477" s="207" t="s">
        <v>511</v>
      </c>
      <c r="D477" s="207" t="s">
        <v>138</v>
      </c>
      <c r="E477" s="208" t="s">
        <v>512</v>
      </c>
      <c r="F477" s="209" t="s">
        <v>513</v>
      </c>
      <c r="G477" s="210" t="s">
        <v>278</v>
      </c>
      <c r="H477" s="211">
        <v>234.098</v>
      </c>
      <c r="I477" s="212"/>
      <c r="J477" s="213">
        <f>ROUND(I477*H477,2)</f>
        <v>0</v>
      </c>
      <c r="K477" s="209" t="s">
        <v>142</v>
      </c>
      <c r="L477" s="47"/>
      <c r="M477" s="214" t="s">
        <v>43</v>
      </c>
      <c r="N477" s="215" t="s">
        <v>52</v>
      </c>
      <c r="O477" s="87"/>
      <c r="P477" s="216">
        <f>O477*H477</f>
        <v>0</v>
      </c>
      <c r="Q477" s="216">
        <v>0</v>
      </c>
      <c r="R477" s="216">
        <f>Q477*H477</f>
        <v>0</v>
      </c>
      <c r="S477" s="216">
        <v>0</v>
      </c>
      <c r="T477" s="217">
        <f>S477*H477</f>
        <v>0</v>
      </c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R477" s="218" t="s">
        <v>143</v>
      </c>
      <c r="AT477" s="218" t="s">
        <v>138</v>
      </c>
      <c r="AU477" s="218" t="s">
        <v>91</v>
      </c>
      <c r="AY477" s="19" t="s">
        <v>136</v>
      </c>
      <c r="BE477" s="219">
        <f>IF(N477="základní",J477,0)</f>
        <v>0</v>
      </c>
      <c r="BF477" s="219">
        <f>IF(N477="snížená",J477,0)</f>
        <v>0</v>
      </c>
      <c r="BG477" s="219">
        <f>IF(N477="zákl. přenesená",J477,0)</f>
        <v>0</v>
      </c>
      <c r="BH477" s="219">
        <f>IF(N477="sníž. přenesená",J477,0)</f>
        <v>0</v>
      </c>
      <c r="BI477" s="219">
        <f>IF(N477="nulová",J477,0)</f>
        <v>0</v>
      </c>
      <c r="BJ477" s="19" t="s">
        <v>89</v>
      </c>
      <c r="BK477" s="219">
        <f>ROUND(I477*H477,2)</f>
        <v>0</v>
      </c>
      <c r="BL477" s="19" t="s">
        <v>143</v>
      </c>
      <c r="BM477" s="218" t="s">
        <v>514</v>
      </c>
    </row>
    <row r="478" spans="1:65" s="2" customFormat="1" ht="24.15" customHeight="1">
      <c r="A478" s="41"/>
      <c r="B478" s="42"/>
      <c r="C478" s="207" t="s">
        <v>515</v>
      </c>
      <c r="D478" s="207" t="s">
        <v>138</v>
      </c>
      <c r="E478" s="208" t="s">
        <v>516</v>
      </c>
      <c r="F478" s="209" t="s">
        <v>517</v>
      </c>
      <c r="G478" s="210" t="s">
        <v>278</v>
      </c>
      <c r="H478" s="211">
        <v>4681.96</v>
      </c>
      <c r="I478" s="212"/>
      <c r="J478" s="213">
        <f>ROUND(I478*H478,2)</f>
        <v>0</v>
      </c>
      <c r="K478" s="209" t="s">
        <v>142</v>
      </c>
      <c r="L478" s="47"/>
      <c r="M478" s="214" t="s">
        <v>43</v>
      </c>
      <c r="N478" s="215" t="s">
        <v>52</v>
      </c>
      <c r="O478" s="87"/>
      <c r="P478" s="216">
        <f>O478*H478</f>
        <v>0</v>
      </c>
      <c r="Q478" s="216">
        <v>0</v>
      </c>
      <c r="R478" s="216">
        <f>Q478*H478</f>
        <v>0</v>
      </c>
      <c r="S478" s="216">
        <v>0</v>
      </c>
      <c r="T478" s="217">
        <f>S478*H478</f>
        <v>0</v>
      </c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R478" s="218" t="s">
        <v>143</v>
      </c>
      <c r="AT478" s="218" t="s">
        <v>138</v>
      </c>
      <c r="AU478" s="218" t="s">
        <v>91</v>
      </c>
      <c r="AY478" s="19" t="s">
        <v>136</v>
      </c>
      <c r="BE478" s="219">
        <f>IF(N478="základní",J478,0)</f>
        <v>0</v>
      </c>
      <c r="BF478" s="219">
        <f>IF(N478="snížená",J478,0)</f>
        <v>0</v>
      </c>
      <c r="BG478" s="219">
        <f>IF(N478="zákl. přenesená",J478,0)</f>
        <v>0</v>
      </c>
      <c r="BH478" s="219">
        <f>IF(N478="sníž. přenesená",J478,0)</f>
        <v>0</v>
      </c>
      <c r="BI478" s="219">
        <f>IF(N478="nulová",J478,0)</f>
        <v>0</v>
      </c>
      <c r="BJ478" s="19" t="s">
        <v>89</v>
      </c>
      <c r="BK478" s="219">
        <f>ROUND(I478*H478,2)</f>
        <v>0</v>
      </c>
      <c r="BL478" s="19" t="s">
        <v>143</v>
      </c>
      <c r="BM478" s="218" t="s">
        <v>518</v>
      </c>
    </row>
    <row r="479" spans="1:51" s="14" customFormat="1" ht="12">
      <c r="A479" s="14"/>
      <c r="B479" s="231"/>
      <c r="C479" s="232"/>
      <c r="D479" s="222" t="s">
        <v>145</v>
      </c>
      <c r="E479" s="232"/>
      <c r="F479" s="234" t="s">
        <v>519</v>
      </c>
      <c r="G479" s="232"/>
      <c r="H479" s="235">
        <v>4681.96</v>
      </c>
      <c r="I479" s="236"/>
      <c r="J479" s="232"/>
      <c r="K479" s="232"/>
      <c r="L479" s="237"/>
      <c r="M479" s="238"/>
      <c r="N479" s="239"/>
      <c r="O479" s="239"/>
      <c r="P479" s="239"/>
      <c r="Q479" s="239"/>
      <c r="R479" s="239"/>
      <c r="S479" s="239"/>
      <c r="T479" s="240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1" t="s">
        <v>145</v>
      </c>
      <c r="AU479" s="241" t="s">
        <v>91</v>
      </c>
      <c r="AV479" s="14" t="s">
        <v>91</v>
      </c>
      <c r="AW479" s="14" t="s">
        <v>4</v>
      </c>
      <c r="AX479" s="14" t="s">
        <v>89</v>
      </c>
      <c r="AY479" s="241" t="s">
        <v>136</v>
      </c>
    </row>
    <row r="480" spans="1:65" s="2" customFormat="1" ht="14.4" customHeight="1">
      <c r="A480" s="41"/>
      <c r="B480" s="42"/>
      <c r="C480" s="207" t="s">
        <v>520</v>
      </c>
      <c r="D480" s="207" t="s">
        <v>138</v>
      </c>
      <c r="E480" s="208" t="s">
        <v>521</v>
      </c>
      <c r="F480" s="209" t="s">
        <v>522</v>
      </c>
      <c r="G480" s="210" t="s">
        <v>278</v>
      </c>
      <c r="H480" s="211">
        <v>234.098</v>
      </c>
      <c r="I480" s="212"/>
      <c r="J480" s="213">
        <f>ROUND(I480*H480,2)</f>
        <v>0</v>
      </c>
      <c r="K480" s="209" t="s">
        <v>142</v>
      </c>
      <c r="L480" s="47"/>
      <c r="M480" s="214" t="s">
        <v>43</v>
      </c>
      <c r="N480" s="215" t="s">
        <v>52</v>
      </c>
      <c r="O480" s="87"/>
      <c r="P480" s="216">
        <f>O480*H480</f>
        <v>0</v>
      </c>
      <c r="Q480" s="216">
        <v>0</v>
      </c>
      <c r="R480" s="216">
        <f>Q480*H480</f>
        <v>0</v>
      </c>
      <c r="S480" s="216">
        <v>0</v>
      </c>
      <c r="T480" s="217">
        <f>S480*H480</f>
        <v>0</v>
      </c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R480" s="218" t="s">
        <v>143</v>
      </c>
      <c r="AT480" s="218" t="s">
        <v>138</v>
      </c>
      <c r="AU480" s="218" t="s">
        <v>91</v>
      </c>
      <c r="AY480" s="19" t="s">
        <v>136</v>
      </c>
      <c r="BE480" s="219">
        <f>IF(N480="základní",J480,0)</f>
        <v>0</v>
      </c>
      <c r="BF480" s="219">
        <f>IF(N480="snížená",J480,0)</f>
        <v>0</v>
      </c>
      <c r="BG480" s="219">
        <f>IF(N480="zákl. přenesená",J480,0)</f>
        <v>0</v>
      </c>
      <c r="BH480" s="219">
        <f>IF(N480="sníž. přenesená",J480,0)</f>
        <v>0</v>
      </c>
      <c r="BI480" s="219">
        <f>IF(N480="nulová",J480,0)</f>
        <v>0</v>
      </c>
      <c r="BJ480" s="19" t="s">
        <v>89</v>
      </c>
      <c r="BK480" s="219">
        <f>ROUND(I480*H480,2)</f>
        <v>0</v>
      </c>
      <c r="BL480" s="19" t="s">
        <v>143</v>
      </c>
      <c r="BM480" s="218" t="s">
        <v>523</v>
      </c>
    </row>
    <row r="481" spans="1:65" s="2" customFormat="1" ht="24.15" customHeight="1">
      <c r="A481" s="41"/>
      <c r="B481" s="42"/>
      <c r="C481" s="207" t="s">
        <v>524</v>
      </c>
      <c r="D481" s="207" t="s">
        <v>138</v>
      </c>
      <c r="E481" s="208" t="s">
        <v>525</v>
      </c>
      <c r="F481" s="209" t="s">
        <v>526</v>
      </c>
      <c r="G481" s="210" t="s">
        <v>278</v>
      </c>
      <c r="H481" s="211">
        <v>20.32</v>
      </c>
      <c r="I481" s="212"/>
      <c r="J481" s="213">
        <f>ROUND(I481*H481,2)</f>
        <v>0</v>
      </c>
      <c r="K481" s="209" t="s">
        <v>142</v>
      </c>
      <c r="L481" s="47"/>
      <c r="M481" s="214" t="s">
        <v>43</v>
      </c>
      <c r="N481" s="215" t="s">
        <v>52</v>
      </c>
      <c r="O481" s="87"/>
      <c r="P481" s="216">
        <f>O481*H481</f>
        <v>0</v>
      </c>
      <c r="Q481" s="216">
        <v>0</v>
      </c>
      <c r="R481" s="216">
        <f>Q481*H481</f>
        <v>0</v>
      </c>
      <c r="S481" s="216">
        <v>0</v>
      </c>
      <c r="T481" s="217">
        <f>S481*H481</f>
        <v>0</v>
      </c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R481" s="218" t="s">
        <v>143</v>
      </c>
      <c r="AT481" s="218" t="s">
        <v>138</v>
      </c>
      <c r="AU481" s="218" t="s">
        <v>91</v>
      </c>
      <c r="AY481" s="19" t="s">
        <v>136</v>
      </c>
      <c r="BE481" s="219">
        <f>IF(N481="základní",J481,0)</f>
        <v>0</v>
      </c>
      <c r="BF481" s="219">
        <f>IF(N481="snížená",J481,0)</f>
        <v>0</v>
      </c>
      <c r="BG481" s="219">
        <f>IF(N481="zákl. přenesená",J481,0)</f>
        <v>0</v>
      </c>
      <c r="BH481" s="219">
        <f>IF(N481="sníž. přenesená",J481,0)</f>
        <v>0</v>
      </c>
      <c r="BI481" s="219">
        <f>IF(N481="nulová",J481,0)</f>
        <v>0</v>
      </c>
      <c r="BJ481" s="19" t="s">
        <v>89</v>
      </c>
      <c r="BK481" s="219">
        <f>ROUND(I481*H481,2)</f>
        <v>0</v>
      </c>
      <c r="BL481" s="19" t="s">
        <v>143</v>
      </c>
      <c r="BM481" s="218" t="s">
        <v>527</v>
      </c>
    </row>
    <row r="482" spans="1:65" s="2" customFormat="1" ht="24.15" customHeight="1">
      <c r="A482" s="41"/>
      <c r="B482" s="42"/>
      <c r="C482" s="207" t="s">
        <v>528</v>
      </c>
      <c r="D482" s="207" t="s">
        <v>138</v>
      </c>
      <c r="E482" s="208" t="s">
        <v>529</v>
      </c>
      <c r="F482" s="209" t="s">
        <v>530</v>
      </c>
      <c r="G482" s="210" t="s">
        <v>278</v>
      </c>
      <c r="H482" s="211">
        <v>9.54</v>
      </c>
      <c r="I482" s="212"/>
      <c r="J482" s="213">
        <f>ROUND(I482*H482,2)</f>
        <v>0</v>
      </c>
      <c r="K482" s="209" t="s">
        <v>142</v>
      </c>
      <c r="L482" s="47"/>
      <c r="M482" s="214" t="s">
        <v>43</v>
      </c>
      <c r="N482" s="215" t="s">
        <v>52</v>
      </c>
      <c r="O482" s="87"/>
      <c r="P482" s="216">
        <f>O482*H482</f>
        <v>0</v>
      </c>
      <c r="Q482" s="216">
        <v>0</v>
      </c>
      <c r="R482" s="216">
        <f>Q482*H482</f>
        <v>0</v>
      </c>
      <c r="S482" s="216">
        <v>0</v>
      </c>
      <c r="T482" s="217">
        <f>S482*H482</f>
        <v>0</v>
      </c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R482" s="218" t="s">
        <v>143</v>
      </c>
      <c r="AT482" s="218" t="s">
        <v>138</v>
      </c>
      <c r="AU482" s="218" t="s">
        <v>91</v>
      </c>
      <c r="AY482" s="19" t="s">
        <v>136</v>
      </c>
      <c r="BE482" s="219">
        <f>IF(N482="základní",J482,0)</f>
        <v>0</v>
      </c>
      <c r="BF482" s="219">
        <f>IF(N482="snížená",J482,0)</f>
        <v>0</v>
      </c>
      <c r="BG482" s="219">
        <f>IF(N482="zákl. přenesená",J482,0)</f>
        <v>0</v>
      </c>
      <c r="BH482" s="219">
        <f>IF(N482="sníž. přenesená",J482,0)</f>
        <v>0</v>
      </c>
      <c r="BI482" s="219">
        <f>IF(N482="nulová",J482,0)</f>
        <v>0</v>
      </c>
      <c r="BJ482" s="19" t="s">
        <v>89</v>
      </c>
      <c r="BK482" s="219">
        <f>ROUND(I482*H482,2)</f>
        <v>0</v>
      </c>
      <c r="BL482" s="19" t="s">
        <v>143</v>
      </c>
      <c r="BM482" s="218" t="s">
        <v>531</v>
      </c>
    </row>
    <row r="483" spans="1:65" s="2" customFormat="1" ht="24.15" customHeight="1">
      <c r="A483" s="41"/>
      <c r="B483" s="42"/>
      <c r="C483" s="207" t="s">
        <v>532</v>
      </c>
      <c r="D483" s="207" t="s">
        <v>138</v>
      </c>
      <c r="E483" s="208" t="s">
        <v>533</v>
      </c>
      <c r="F483" s="209" t="s">
        <v>277</v>
      </c>
      <c r="G483" s="210" t="s">
        <v>278</v>
      </c>
      <c r="H483" s="211">
        <v>203.138</v>
      </c>
      <c r="I483" s="212"/>
      <c r="J483" s="213">
        <f>ROUND(I483*H483,2)</f>
        <v>0</v>
      </c>
      <c r="K483" s="209" t="s">
        <v>142</v>
      </c>
      <c r="L483" s="47"/>
      <c r="M483" s="214" t="s">
        <v>43</v>
      </c>
      <c r="N483" s="215" t="s">
        <v>52</v>
      </c>
      <c r="O483" s="87"/>
      <c r="P483" s="216">
        <f>O483*H483</f>
        <v>0</v>
      </c>
      <c r="Q483" s="216">
        <v>0</v>
      </c>
      <c r="R483" s="216">
        <f>Q483*H483</f>
        <v>0</v>
      </c>
      <c r="S483" s="216">
        <v>0</v>
      </c>
      <c r="T483" s="217">
        <f>S483*H483</f>
        <v>0</v>
      </c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R483" s="218" t="s">
        <v>143</v>
      </c>
      <c r="AT483" s="218" t="s">
        <v>138</v>
      </c>
      <c r="AU483" s="218" t="s">
        <v>91</v>
      </c>
      <c r="AY483" s="19" t="s">
        <v>136</v>
      </c>
      <c r="BE483" s="219">
        <f>IF(N483="základní",J483,0)</f>
        <v>0</v>
      </c>
      <c r="BF483" s="219">
        <f>IF(N483="snížená",J483,0)</f>
        <v>0</v>
      </c>
      <c r="BG483" s="219">
        <f>IF(N483="zákl. přenesená",J483,0)</f>
        <v>0</v>
      </c>
      <c r="BH483" s="219">
        <f>IF(N483="sníž. přenesená",J483,0)</f>
        <v>0</v>
      </c>
      <c r="BI483" s="219">
        <f>IF(N483="nulová",J483,0)</f>
        <v>0</v>
      </c>
      <c r="BJ483" s="19" t="s">
        <v>89</v>
      </c>
      <c r="BK483" s="219">
        <f>ROUND(I483*H483,2)</f>
        <v>0</v>
      </c>
      <c r="BL483" s="19" t="s">
        <v>143</v>
      </c>
      <c r="BM483" s="218" t="s">
        <v>534</v>
      </c>
    </row>
    <row r="484" spans="1:63" s="12" customFormat="1" ht="22.8" customHeight="1">
      <c r="A484" s="12"/>
      <c r="B484" s="191"/>
      <c r="C484" s="192"/>
      <c r="D484" s="193" t="s">
        <v>80</v>
      </c>
      <c r="E484" s="205" t="s">
        <v>535</v>
      </c>
      <c r="F484" s="205" t="s">
        <v>536</v>
      </c>
      <c r="G484" s="192"/>
      <c r="H484" s="192"/>
      <c r="I484" s="195"/>
      <c r="J484" s="206">
        <f>BK484</f>
        <v>0</v>
      </c>
      <c r="K484" s="192"/>
      <c r="L484" s="197"/>
      <c r="M484" s="198"/>
      <c r="N484" s="199"/>
      <c r="O484" s="199"/>
      <c r="P484" s="200">
        <f>P485</f>
        <v>0</v>
      </c>
      <c r="Q484" s="199"/>
      <c r="R484" s="200">
        <f>R485</f>
        <v>0</v>
      </c>
      <c r="S484" s="199"/>
      <c r="T484" s="201">
        <f>T485</f>
        <v>0</v>
      </c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R484" s="202" t="s">
        <v>89</v>
      </c>
      <c r="AT484" s="203" t="s">
        <v>80</v>
      </c>
      <c r="AU484" s="203" t="s">
        <v>89</v>
      </c>
      <c r="AY484" s="202" t="s">
        <v>136</v>
      </c>
      <c r="BK484" s="204">
        <f>BK485</f>
        <v>0</v>
      </c>
    </row>
    <row r="485" spans="1:65" s="2" customFormat="1" ht="24.15" customHeight="1">
      <c r="A485" s="41"/>
      <c r="B485" s="42"/>
      <c r="C485" s="207" t="s">
        <v>537</v>
      </c>
      <c r="D485" s="207" t="s">
        <v>138</v>
      </c>
      <c r="E485" s="208" t="s">
        <v>538</v>
      </c>
      <c r="F485" s="209" t="s">
        <v>539</v>
      </c>
      <c r="G485" s="210" t="s">
        <v>278</v>
      </c>
      <c r="H485" s="211">
        <v>415.678</v>
      </c>
      <c r="I485" s="212"/>
      <c r="J485" s="213">
        <f>ROUND(I485*H485,2)</f>
        <v>0</v>
      </c>
      <c r="K485" s="209" t="s">
        <v>142</v>
      </c>
      <c r="L485" s="47"/>
      <c r="M485" s="214" t="s">
        <v>43</v>
      </c>
      <c r="N485" s="215" t="s">
        <v>52</v>
      </c>
      <c r="O485" s="87"/>
      <c r="P485" s="216">
        <f>O485*H485</f>
        <v>0</v>
      </c>
      <c r="Q485" s="216">
        <v>0</v>
      </c>
      <c r="R485" s="216">
        <f>Q485*H485</f>
        <v>0</v>
      </c>
      <c r="S485" s="216">
        <v>0</v>
      </c>
      <c r="T485" s="217">
        <f>S485*H485</f>
        <v>0</v>
      </c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R485" s="218" t="s">
        <v>143</v>
      </c>
      <c r="AT485" s="218" t="s">
        <v>138</v>
      </c>
      <c r="AU485" s="218" t="s">
        <v>91</v>
      </c>
      <c r="AY485" s="19" t="s">
        <v>136</v>
      </c>
      <c r="BE485" s="219">
        <f>IF(N485="základní",J485,0)</f>
        <v>0</v>
      </c>
      <c r="BF485" s="219">
        <f>IF(N485="snížená",J485,0)</f>
        <v>0</v>
      </c>
      <c r="BG485" s="219">
        <f>IF(N485="zákl. přenesená",J485,0)</f>
        <v>0</v>
      </c>
      <c r="BH485" s="219">
        <f>IF(N485="sníž. přenesená",J485,0)</f>
        <v>0</v>
      </c>
      <c r="BI485" s="219">
        <f>IF(N485="nulová",J485,0)</f>
        <v>0</v>
      </c>
      <c r="BJ485" s="19" t="s">
        <v>89</v>
      </c>
      <c r="BK485" s="219">
        <f>ROUND(I485*H485,2)</f>
        <v>0</v>
      </c>
      <c r="BL485" s="19" t="s">
        <v>143</v>
      </c>
      <c r="BM485" s="218" t="s">
        <v>540</v>
      </c>
    </row>
    <row r="486" spans="1:63" s="12" customFormat="1" ht="25.9" customHeight="1">
      <c r="A486" s="12"/>
      <c r="B486" s="191"/>
      <c r="C486" s="192"/>
      <c r="D486" s="193" t="s">
        <v>80</v>
      </c>
      <c r="E486" s="194" t="s">
        <v>541</v>
      </c>
      <c r="F486" s="194" t="s">
        <v>542</v>
      </c>
      <c r="G486" s="192"/>
      <c r="H486" s="192"/>
      <c r="I486" s="195"/>
      <c r="J486" s="196">
        <f>BK486</f>
        <v>0</v>
      </c>
      <c r="K486" s="192"/>
      <c r="L486" s="197"/>
      <c r="M486" s="198"/>
      <c r="N486" s="199"/>
      <c r="O486" s="199"/>
      <c r="P486" s="200">
        <f>P487+P494+P504+P510</f>
        <v>0</v>
      </c>
      <c r="Q486" s="199"/>
      <c r="R486" s="200">
        <f>R487+R494+R504+R510</f>
        <v>50.60180879999999</v>
      </c>
      <c r="S486" s="199"/>
      <c r="T486" s="201">
        <f>T487+T494+T504+T510</f>
        <v>0</v>
      </c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R486" s="202" t="s">
        <v>91</v>
      </c>
      <c r="AT486" s="203" t="s">
        <v>80</v>
      </c>
      <c r="AU486" s="203" t="s">
        <v>81</v>
      </c>
      <c r="AY486" s="202" t="s">
        <v>136</v>
      </c>
      <c r="BK486" s="204">
        <f>BK487+BK494+BK504+BK510</f>
        <v>0</v>
      </c>
    </row>
    <row r="487" spans="1:63" s="12" customFormat="1" ht="22.8" customHeight="1">
      <c r="A487" s="12"/>
      <c r="B487" s="191"/>
      <c r="C487" s="192"/>
      <c r="D487" s="193" t="s">
        <v>80</v>
      </c>
      <c r="E487" s="205" t="s">
        <v>543</v>
      </c>
      <c r="F487" s="205" t="s">
        <v>544</v>
      </c>
      <c r="G487" s="192"/>
      <c r="H487" s="192"/>
      <c r="I487" s="195"/>
      <c r="J487" s="206">
        <f>BK487</f>
        <v>0</v>
      </c>
      <c r="K487" s="192"/>
      <c r="L487" s="197"/>
      <c r="M487" s="198"/>
      <c r="N487" s="199"/>
      <c r="O487" s="199"/>
      <c r="P487" s="200">
        <f>SUM(P488:P493)</f>
        <v>0</v>
      </c>
      <c r="Q487" s="199"/>
      <c r="R487" s="200">
        <f>SUM(R488:R493)</f>
        <v>0.11049500000000001</v>
      </c>
      <c r="S487" s="199"/>
      <c r="T487" s="201">
        <f>SUM(T488:T493)</f>
        <v>0</v>
      </c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R487" s="202" t="s">
        <v>91</v>
      </c>
      <c r="AT487" s="203" t="s">
        <v>80</v>
      </c>
      <c r="AU487" s="203" t="s">
        <v>89</v>
      </c>
      <c r="AY487" s="202" t="s">
        <v>136</v>
      </c>
      <c r="BK487" s="204">
        <f>SUM(BK488:BK493)</f>
        <v>0</v>
      </c>
    </row>
    <row r="488" spans="1:65" s="2" customFormat="1" ht="14.4" customHeight="1">
      <c r="A488" s="41"/>
      <c r="B488" s="42"/>
      <c r="C488" s="207" t="s">
        <v>545</v>
      </c>
      <c r="D488" s="207" t="s">
        <v>138</v>
      </c>
      <c r="E488" s="208" t="s">
        <v>546</v>
      </c>
      <c r="F488" s="209" t="s">
        <v>547</v>
      </c>
      <c r="G488" s="210" t="s">
        <v>141</v>
      </c>
      <c r="H488" s="211">
        <v>24.5</v>
      </c>
      <c r="I488" s="212"/>
      <c r="J488" s="213">
        <f>ROUND(I488*H488,2)</f>
        <v>0</v>
      </c>
      <c r="K488" s="209" t="s">
        <v>142</v>
      </c>
      <c r="L488" s="47"/>
      <c r="M488" s="214" t="s">
        <v>43</v>
      </c>
      <c r="N488" s="215" t="s">
        <v>52</v>
      </c>
      <c r="O488" s="87"/>
      <c r="P488" s="216">
        <f>O488*H488</f>
        <v>0</v>
      </c>
      <c r="Q488" s="216">
        <v>0.00451</v>
      </c>
      <c r="R488" s="216">
        <f>Q488*H488</f>
        <v>0.11049500000000001</v>
      </c>
      <c r="S488" s="216">
        <v>0</v>
      </c>
      <c r="T488" s="217">
        <f>S488*H488</f>
        <v>0</v>
      </c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R488" s="218" t="s">
        <v>230</v>
      </c>
      <c r="AT488" s="218" t="s">
        <v>138</v>
      </c>
      <c r="AU488" s="218" t="s">
        <v>91</v>
      </c>
      <c r="AY488" s="19" t="s">
        <v>136</v>
      </c>
      <c r="BE488" s="219">
        <f>IF(N488="základní",J488,0)</f>
        <v>0</v>
      </c>
      <c r="BF488" s="219">
        <f>IF(N488="snížená",J488,0)</f>
        <v>0</v>
      </c>
      <c r="BG488" s="219">
        <f>IF(N488="zákl. přenesená",J488,0)</f>
        <v>0</v>
      </c>
      <c r="BH488" s="219">
        <f>IF(N488="sníž. přenesená",J488,0)</f>
        <v>0</v>
      </c>
      <c r="BI488" s="219">
        <f>IF(N488="nulová",J488,0)</f>
        <v>0</v>
      </c>
      <c r="BJ488" s="19" t="s">
        <v>89</v>
      </c>
      <c r="BK488" s="219">
        <f>ROUND(I488*H488,2)</f>
        <v>0</v>
      </c>
      <c r="BL488" s="19" t="s">
        <v>230</v>
      </c>
      <c r="BM488" s="218" t="s">
        <v>548</v>
      </c>
    </row>
    <row r="489" spans="1:51" s="13" customFormat="1" ht="12">
      <c r="A489" s="13"/>
      <c r="B489" s="220"/>
      <c r="C489" s="221"/>
      <c r="D489" s="222" t="s">
        <v>145</v>
      </c>
      <c r="E489" s="223" t="s">
        <v>43</v>
      </c>
      <c r="F489" s="224" t="s">
        <v>436</v>
      </c>
      <c r="G489" s="221"/>
      <c r="H489" s="223" t="s">
        <v>43</v>
      </c>
      <c r="I489" s="225"/>
      <c r="J489" s="221"/>
      <c r="K489" s="221"/>
      <c r="L489" s="226"/>
      <c r="M489" s="227"/>
      <c r="N489" s="228"/>
      <c r="O489" s="228"/>
      <c r="P489" s="228"/>
      <c r="Q489" s="228"/>
      <c r="R489" s="228"/>
      <c r="S489" s="228"/>
      <c r="T489" s="229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0" t="s">
        <v>145</v>
      </c>
      <c r="AU489" s="230" t="s">
        <v>91</v>
      </c>
      <c r="AV489" s="13" t="s">
        <v>89</v>
      </c>
      <c r="AW489" s="13" t="s">
        <v>147</v>
      </c>
      <c r="AX489" s="13" t="s">
        <v>81</v>
      </c>
      <c r="AY489" s="230" t="s">
        <v>136</v>
      </c>
    </row>
    <row r="490" spans="1:51" s="13" customFormat="1" ht="12">
      <c r="A490" s="13"/>
      <c r="B490" s="220"/>
      <c r="C490" s="221"/>
      <c r="D490" s="222" t="s">
        <v>145</v>
      </c>
      <c r="E490" s="223" t="s">
        <v>43</v>
      </c>
      <c r="F490" s="224" t="s">
        <v>437</v>
      </c>
      <c r="G490" s="221"/>
      <c r="H490" s="223" t="s">
        <v>43</v>
      </c>
      <c r="I490" s="225"/>
      <c r="J490" s="221"/>
      <c r="K490" s="221"/>
      <c r="L490" s="226"/>
      <c r="M490" s="227"/>
      <c r="N490" s="228"/>
      <c r="O490" s="228"/>
      <c r="P490" s="228"/>
      <c r="Q490" s="228"/>
      <c r="R490" s="228"/>
      <c r="S490" s="228"/>
      <c r="T490" s="229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0" t="s">
        <v>145</v>
      </c>
      <c r="AU490" s="230" t="s">
        <v>91</v>
      </c>
      <c r="AV490" s="13" t="s">
        <v>89</v>
      </c>
      <c r="AW490" s="13" t="s">
        <v>147</v>
      </c>
      <c r="AX490" s="13" t="s">
        <v>81</v>
      </c>
      <c r="AY490" s="230" t="s">
        <v>136</v>
      </c>
    </row>
    <row r="491" spans="1:51" s="14" customFormat="1" ht="12">
      <c r="A491" s="14"/>
      <c r="B491" s="231"/>
      <c r="C491" s="232"/>
      <c r="D491" s="222" t="s">
        <v>145</v>
      </c>
      <c r="E491" s="233" t="s">
        <v>43</v>
      </c>
      <c r="F491" s="234" t="s">
        <v>438</v>
      </c>
      <c r="G491" s="232"/>
      <c r="H491" s="235">
        <v>24.5</v>
      </c>
      <c r="I491" s="236"/>
      <c r="J491" s="232"/>
      <c r="K491" s="232"/>
      <c r="L491" s="237"/>
      <c r="M491" s="238"/>
      <c r="N491" s="239"/>
      <c r="O491" s="239"/>
      <c r="P491" s="239"/>
      <c r="Q491" s="239"/>
      <c r="R491" s="239"/>
      <c r="S491" s="239"/>
      <c r="T491" s="240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1" t="s">
        <v>145</v>
      </c>
      <c r="AU491" s="241" t="s">
        <v>91</v>
      </c>
      <c r="AV491" s="14" t="s">
        <v>91</v>
      </c>
      <c r="AW491" s="14" t="s">
        <v>147</v>
      </c>
      <c r="AX491" s="14" t="s">
        <v>89</v>
      </c>
      <c r="AY491" s="241" t="s">
        <v>136</v>
      </c>
    </row>
    <row r="492" spans="1:65" s="2" customFormat="1" ht="24.15" customHeight="1">
      <c r="A492" s="41"/>
      <c r="B492" s="42"/>
      <c r="C492" s="207" t="s">
        <v>549</v>
      </c>
      <c r="D492" s="207" t="s">
        <v>138</v>
      </c>
      <c r="E492" s="208" t="s">
        <v>550</v>
      </c>
      <c r="F492" s="209" t="s">
        <v>551</v>
      </c>
      <c r="G492" s="210" t="s">
        <v>278</v>
      </c>
      <c r="H492" s="211">
        <v>0.11</v>
      </c>
      <c r="I492" s="212"/>
      <c r="J492" s="213">
        <f>ROUND(I492*H492,2)</f>
        <v>0</v>
      </c>
      <c r="K492" s="209" t="s">
        <v>142</v>
      </c>
      <c r="L492" s="47"/>
      <c r="M492" s="214" t="s">
        <v>43</v>
      </c>
      <c r="N492" s="215" t="s">
        <v>52</v>
      </c>
      <c r="O492" s="87"/>
      <c r="P492" s="216">
        <f>O492*H492</f>
        <v>0</v>
      </c>
      <c r="Q492" s="216">
        <v>0</v>
      </c>
      <c r="R492" s="216">
        <f>Q492*H492</f>
        <v>0</v>
      </c>
      <c r="S492" s="216">
        <v>0</v>
      </c>
      <c r="T492" s="217">
        <f>S492*H492</f>
        <v>0</v>
      </c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R492" s="218" t="s">
        <v>230</v>
      </c>
      <c r="AT492" s="218" t="s">
        <v>138</v>
      </c>
      <c r="AU492" s="218" t="s">
        <v>91</v>
      </c>
      <c r="AY492" s="19" t="s">
        <v>136</v>
      </c>
      <c r="BE492" s="219">
        <f>IF(N492="základní",J492,0)</f>
        <v>0</v>
      </c>
      <c r="BF492" s="219">
        <f>IF(N492="snížená",J492,0)</f>
        <v>0</v>
      </c>
      <c r="BG492" s="219">
        <f>IF(N492="zákl. přenesená",J492,0)</f>
        <v>0</v>
      </c>
      <c r="BH492" s="219">
        <f>IF(N492="sníž. přenesená",J492,0)</f>
        <v>0</v>
      </c>
      <c r="BI492" s="219">
        <f>IF(N492="nulová",J492,0)</f>
        <v>0</v>
      </c>
      <c r="BJ492" s="19" t="s">
        <v>89</v>
      </c>
      <c r="BK492" s="219">
        <f>ROUND(I492*H492,2)</f>
        <v>0</v>
      </c>
      <c r="BL492" s="19" t="s">
        <v>230</v>
      </c>
      <c r="BM492" s="218" t="s">
        <v>552</v>
      </c>
    </row>
    <row r="493" spans="1:65" s="2" customFormat="1" ht="24.15" customHeight="1">
      <c r="A493" s="41"/>
      <c r="B493" s="42"/>
      <c r="C493" s="207" t="s">
        <v>553</v>
      </c>
      <c r="D493" s="207" t="s">
        <v>138</v>
      </c>
      <c r="E493" s="208" t="s">
        <v>554</v>
      </c>
      <c r="F493" s="209" t="s">
        <v>555</v>
      </c>
      <c r="G493" s="210" t="s">
        <v>278</v>
      </c>
      <c r="H493" s="211">
        <v>0.11</v>
      </c>
      <c r="I493" s="212"/>
      <c r="J493" s="213">
        <f>ROUND(I493*H493,2)</f>
        <v>0</v>
      </c>
      <c r="K493" s="209" t="s">
        <v>142</v>
      </c>
      <c r="L493" s="47"/>
      <c r="M493" s="214" t="s">
        <v>43</v>
      </c>
      <c r="N493" s="215" t="s">
        <v>52</v>
      </c>
      <c r="O493" s="87"/>
      <c r="P493" s="216">
        <f>O493*H493</f>
        <v>0</v>
      </c>
      <c r="Q493" s="216">
        <v>0</v>
      </c>
      <c r="R493" s="216">
        <f>Q493*H493</f>
        <v>0</v>
      </c>
      <c r="S493" s="216">
        <v>0</v>
      </c>
      <c r="T493" s="217">
        <f>S493*H493</f>
        <v>0</v>
      </c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R493" s="218" t="s">
        <v>230</v>
      </c>
      <c r="AT493" s="218" t="s">
        <v>138</v>
      </c>
      <c r="AU493" s="218" t="s">
        <v>91</v>
      </c>
      <c r="AY493" s="19" t="s">
        <v>136</v>
      </c>
      <c r="BE493" s="219">
        <f>IF(N493="základní",J493,0)</f>
        <v>0</v>
      </c>
      <c r="BF493" s="219">
        <f>IF(N493="snížená",J493,0)</f>
        <v>0</v>
      </c>
      <c r="BG493" s="219">
        <f>IF(N493="zákl. přenesená",J493,0)</f>
        <v>0</v>
      </c>
      <c r="BH493" s="219">
        <f>IF(N493="sníž. přenesená",J493,0)</f>
        <v>0</v>
      </c>
      <c r="BI493" s="219">
        <f>IF(N493="nulová",J493,0)</f>
        <v>0</v>
      </c>
      <c r="BJ493" s="19" t="s">
        <v>89</v>
      </c>
      <c r="BK493" s="219">
        <f>ROUND(I493*H493,2)</f>
        <v>0</v>
      </c>
      <c r="BL493" s="19" t="s">
        <v>230</v>
      </c>
      <c r="BM493" s="218" t="s">
        <v>556</v>
      </c>
    </row>
    <row r="494" spans="1:63" s="12" customFormat="1" ht="22.8" customHeight="1">
      <c r="A494" s="12"/>
      <c r="B494" s="191"/>
      <c r="C494" s="192"/>
      <c r="D494" s="193" t="s">
        <v>80</v>
      </c>
      <c r="E494" s="205" t="s">
        <v>557</v>
      </c>
      <c r="F494" s="205" t="s">
        <v>558</v>
      </c>
      <c r="G494" s="192"/>
      <c r="H494" s="192"/>
      <c r="I494" s="195"/>
      <c r="J494" s="206">
        <f>BK494</f>
        <v>0</v>
      </c>
      <c r="K494" s="192"/>
      <c r="L494" s="197"/>
      <c r="M494" s="198"/>
      <c r="N494" s="199"/>
      <c r="O494" s="199"/>
      <c r="P494" s="200">
        <f>SUM(P495:P503)</f>
        <v>0</v>
      </c>
      <c r="Q494" s="199"/>
      <c r="R494" s="200">
        <f>SUM(R495:R503)</f>
        <v>0.0063138</v>
      </c>
      <c r="S494" s="199"/>
      <c r="T494" s="201">
        <f>SUM(T495:T503)</f>
        <v>0</v>
      </c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R494" s="202" t="s">
        <v>91</v>
      </c>
      <c r="AT494" s="203" t="s">
        <v>80</v>
      </c>
      <c r="AU494" s="203" t="s">
        <v>89</v>
      </c>
      <c r="AY494" s="202" t="s">
        <v>136</v>
      </c>
      <c r="BK494" s="204">
        <f>SUM(BK495:BK503)</f>
        <v>0</v>
      </c>
    </row>
    <row r="495" spans="1:65" s="2" customFormat="1" ht="24.15" customHeight="1">
      <c r="A495" s="41"/>
      <c r="B495" s="42"/>
      <c r="C495" s="207" t="s">
        <v>559</v>
      </c>
      <c r="D495" s="207" t="s">
        <v>138</v>
      </c>
      <c r="E495" s="208" t="s">
        <v>560</v>
      </c>
      <c r="F495" s="209" t="s">
        <v>561</v>
      </c>
      <c r="G495" s="210" t="s">
        <v>209</v>
      </c>
      <c r="H495" s="211">
        <v>3</v>
      </c>
      <c r="I495" s="212"/>
      <c r="J495" s="213">
        <f>ROUND(I495*H495,2)</f>
        <v>0</v>
      </c>
      <c r="K495" s="209" t="s">
        <v>142</v>
      </c>
      <c r="L495" s="47"/>
      <c r="M495" s="214" t="s">
        <v>43</v>
      </c>
      <c r="N495" s="215" t="s">
        <v>52</v>
      </c>
      <c r="O495" s="87"/>
      <c r="P495" s="216">
        <f>O495*H495</f>
        <v>0</v>
      </c>
      <c r="Q495" s="216">
        <v>0.0021046</v>
      </c>
      <c r="R495" s="216">
        <f>Q495*H495</f>
        <v>0.0063138</v>
      </c>
      <c r="S495" s="216">
        <v>0</v>
      </c>
      <c r="T495" s="217">
        <f>S495*H495</f>
        <v>0</v>
      </c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R495" s="218" t="s">
        <v>230</v>
      </c>
      <c r="AT495" s="218" t="s">
        <v>138</v>
      </c>
      <c r="AU495" s="218" t="s">
        <v>91</v>
      </c>
      <c r="AY495" s="19" t="s">
        <v>136</v>
      </c>
      <c r="BE495" s="219">
        <f>IF(N495="základní",J495,0)</f>
        <v>0</v>
      </c>
      <c r="BF495" s="219">
        <f>IF(N495="snížená",J495,0)</f>
        <v>0</v>
      </c>
      <c r="BG495" s="219">
        <f>IF(N495="zákl. přenesená",J495,0)</f>
        <v>0</v>
      </c>
      <c r="BH495" s="219">
        <f>IF(N495="sníž. přenesená",J495,0)</f>
        <v>0</v>
      </c>
      <c r="BI495" s="219">
        <f>IF(N495="nulová",J495,0)</f>
        <v>0</v>
      </c>
      <c r="BJ495" s="19" t="s">
        <v>89</v>
      </c>
      <c r="BK495" s="219">
        <f>ROUND(I495*H495,2)</f>
        <v>0</v>
      </c>
      <c r="BL495" s="19" t="s">
        <v>230</v>
      </c>
      <c r="BM495" s="218" t="s">
        <v>562</v>
      </c>
    </row>
    <row r="496" spans="1:47" s="2" customFormat="1" ht="12">
      <c r="A496" s="41"/>
      <c r="B496" s="42"/>
      <c r="C496" s="43"/>
      <c r="D496" s="222" t="s">
        <v>314</v>
      </c>
      <c r="E496" s="43"/>
      <c r="F496" s="263" t="s">
        <v>563</v>
      </c>
      <c r="G496" s="43"/>
      <c r="H496" s="43"/>
      <c r="I496" s="264"/>
      <c r="J496" s="43"/>
      <c r="K496" s="43"/>
      <c r="L496" s="47"/>
      <c r="M496" s="265"/>
      <c r="N496" s="266"/>
      <c r="O496" s="87"/>
      <c r="P496" s="87"/>
      <c r="Q496" s="87"/>
      <c r="R496" s="87"/>
      <c r="S496" s="87"/>
      <c r="T496" s="88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T496" s="19" t="s">
        <v>314</v>
      </c>
      <c r="AU496" s="19" t="s">
        <v>91</v>
      </c>
    </row>
    <row r="497" spans="1:51" s="13" customFormat="1" ht="12">
      <c r="A497" s="13"/>
      <c r="B497" s="220"/>
      <c r="C497" s="221"/>
      <c r="D497" s="222" t="s">
        <v>145</v>
      </c>
      <c r="E497" s="223" t="s">
        <v>43</v>
      </c>
      <c r="F497" s="224" t="s">
        <v>564</v>
      </c>
      <c r="G497" s="221"/>
      <c r="H497" s="223" t="s">
        <v>43</v>
      </c>
      <c r="I497" s="225"/>
      <c r="J497" s="221"/>
      <c r="K497" s="221"/>
      <c r="L497" s="226"/>
      <c r="M497" s="227"/>
      <c r="N497" s="228"/>
      <c r="O497" s="228"/>
      <c r="P497" s="228"/>
      <c r="Q497" s="228"/>
      <c r="R497" s="228"/>
      <c r="S497" s="228"/>
      <c r="T497" s="229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0" t="s">
        <v>145</v>
      </c>
      <c r="AU497" s="230" t="s">
        <v>91</v>
      </c>
      <c r="AV497" s="13" t="s">
        <v>89</v>
      </c>
      <c r="AW497" s="13" t="s">
        <v>147</v>
      </c>
      <c r="AX497" s="13" t="s">
        <v>81</v>
      </c>
      <c r="AY497" s="230" t="s">
        <v>136</v>
      </c>
    </row>
    <row r="498" spans="1:51" s="13" customFormat="1" ht="12">
      <c r="A498" s="13"/>
      <c r="B498" s="220"/>
      <c r="C498" s="221"/>
      <c r="D498" s="222" t="s">
        <v>145</v>
      </c>
      <c r="E498" s="223" t="s">
        <v>43</v>
      </c>
      <c r="F498" s="224" t="s">
        <v>565</v>
      </c>
      <c r="G498" s="221"/>
      <c r="H498" s="223" t="s">
        <v>43</v>
      </c>
      <c r="I498" s="225"/>
      <c r="J498" s="221"/>
      <c r="K498" s="221"/>
      <c r="L498" s="226"/>
      <c r="M498" s="227"/>
      <c r="N498" s="228"/>
      <c r="O498" s="228"/>
      <c r="P498" s="228"/>
      <c r="Q498" s="228"/>
      <c r="R498" s="228"/>
      <c r="S498" s="228"/>
      <c r="T498" s="229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30" t="s">
        <v>145</v>
      </c>
      <c r="AU498" s="230" t="s">
        <v>91</v>
      </c>
      <c r="AV498" s="13" t="s">
        <v>89</v>
      </c>
      <c r="AW498" s="13" t="s">
        <v>147</v>
      </c>
      <c r="AX498" s="13" t="s">
        <v>81</v>
      </c>
      <c r="AY498" s="230" t="s">
        <v>136</v>
      </c>
    </row>
    <row r="499" spans="1:51" s="13" customFormat="1" ht="12">
      <c r="A499" s="13"/>
      <c r="B499" s="220"/>
      <c r="C499" s="221"/>
      <c r="D499" s="222" t="s">
        <v>145</v>
      </c>
      <c r="E499" s="223" t="s">
        <v>43</v>
      </c>
      <c r="F499" s="224" t="s">
        <v>566</v>
      </c>
      <c r="G499" s="221"/>
      <c r="H499" s="223" t="s">
        <v>43</v>
      </c>
      <c r="I499" s="225"/>
      <c r="J499" s="221"/>
      <c r="K499" s="221"/>
      <c r="L499" s="226"/>
      <c r="M499" s="227"/>
      <c r="N499" s="228"/>
      <c r="O499" s="228"/>
      <c r="P499" s="228"/>
      <c r="Q499" s="228"/>
      <c r="R499" s="228"/>
      <c r="S499" s="228"/>
      <c r="T499" s="229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0" t="s">
        <v>145</v>
      </c>
      <c r="AU499" s="230" t="s">
        <v>91</v>
      </c>
      <c r="AV499" s="13" t="s">
        <v>89</v>
      </c>
      <c r="AW499" s="13" t="s">
        <v>147</v>
      </c>
      <c r="AX499" s="13" t="s">
        <v>81</v>
      </c>
      <c r="AY499" s="230" t="s">
        <v>136</v>
      </c>
    </row>
    <row r="500" spans="1:51" s="13" customFormat="1" ht="12">
      <c r="A500" s="13"/>
      <c r="B500" s="220"/>
      <c r="C500" s="221"/>
      <c r="D500" s="222" t="s">
        <v>145</v>
      </c>
      <c r="E500" s="223" t="s">
        <v>43</v>
      </c>
      <c r="F500" s="224" t="s">
        <v>567</v>
      </c>
      <c r="G500" s="221"/>
      <c r="H500" s="223" t="s">
        <v>43</v>
      </c>
      <c r="I500" s="225"/>
      <c r="J500" s="221"/>
      <c r="K500" s="221"/>
      <c r="L500" s="226"/>
      <c r="M500" s="227"/>
      <c r="N500" s="228"/>
      <c r="O500" s="228"/>
      <c r="P500" s="228"/>
      <c r="Q500" s="228"/>
      <c r="R500" s="228"/>
      <c r="S500" s="228"/>
      <c r="T500" s="229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0" t="s">
        <v>145</v>
      </c>
      <c r="AU500" s="230" t="s">
        <v>91</v>
      </c>
      <c r="AV500" s="13" t="s">
        <v>89</v>
      </c>
      <c r="AW500" s="13" t="s">
        <v>147</v>
      </c>
      <c r="AX500" s="13" t="s">
        <v>81</v>
      </c>
      <c r="AY500" s="230" t="s">
        <v>136</v>
      </c>
    </row>
    <row r="501" spans="1:51" s="14" customFormat="1" ht="12">
      <c r="A501" s="14"/>
      <c r="B501" s="231"/>
      <c r="C501" s="232"/>
      <c r="D501" s="222" t="s">
        <v>145</v>
      </c>
      <c r="E501" s="233" t="s">
        <v>43</v>
      </c>
      <c r="F501" s="234" t="s">
        <v>158</v>
      </c>
      <c r="G501" s="232"/>
      <c r="H501" s="235">
        <v>3</v>
      </c>
      <c r="I501" s="236"/>
      <c r="J501" s="232"/>
      <c r="K501" s="232"/>
      <c r="L501" s="237"/>
      <c r="M501" s="238"/>
      <c r="N501" s="239"/>
      <c r="O501" s="239"/>
      <c r="P501" s="239"/>
      <c r="Q501" s="239"/>
      <c r="R501" s="239"/>
      <c r="S501" s="239"/>
      <c r="T501" s="240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1" t="s">
        <v>145</v>
      </c>
      <c r="AU501" s="241" t="s">
        <v>91</v>
      </c>
      <c r="AV501" s="14" t="s">
        <v>91</v>
      </c>
      <c r="AW501" s="14" t="s">
        <v>147</v>
      </c>
      <c r="AX501" s="14" t="s">
        <v>89</v>
      </c>
      <c r="AY501" s="241" t="s">
        <v>136</v>
      </c>
    </row>
    <row r="502" spans="1:65" s="2" customFormat="1" ht="24.15" customHeight="1">
      <c r="A502" s="41"/>
      <c r="B502" s="42"/>
      <c r="C502" s="207" t="s">
        <v>568</v>
      </c>
      <c r="D502" s="207" t="s">
        <v>138</v>
      </c>
      <c r="E502" s="208" t="s">
        <v>569</v>
      </c>
      <c r="F502" s="209" t="s">
        <v>570</v>
      </c>
      <c r="G502" s="210" t="s">
        <v>278</v>
      </c>
      <c r="H502" s="211">
        <v>0.006</v>
      </c>
      <c r="I502" s="212"/>
      <c r="J502" s="213">
        <f>ROUND(I502*H502,2)</f>
        <v>0</v>
      </c>
      <c r="K502" s="209" t="s">
        <v>142</v>
      </c>
      <c r="L502" s="47"/>
      <c r="M502" s="214" t="s">
        <v>43</v>
      </c>
      <c r="N502" s="215" t="s">
        <v>52</v>
      </c>
      <c r="O502" s="87"/>
      <c r="P502" s="216">
        <f>O502*H502</f>
        <v>0</v>
      </c>
      <c r="Q502" s="216">
        <v>0</v>
      </c>
      <c r="R502" s="216">
        <f>Q502*H502</f>
        <v>0</v>
      </c>
      <c r="S502" s="216">
        <v>0</v>
      </c>
      <c r="T502" s="217">
        <f>S502*H502</f>
        <v>0</v>
      </c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R502" s="218" t="s">
        <v>230</v>
      </c>
      <c r="AT502" s="218" t="s">
        <v>138</v>
      </c>
      <c r="AU502" s="218" t="s">
        <v>91</v>
      </c>
      <c r="AY502" s="19" t="s">
        <v>136</v>
      </c>
      <c r="BE502" s="219">
        <f>IF(N502="základní",J502,0)</f>
        <v>0</v>
      </c>
      <c r="BF502" s="219">
        <f>IF(N502="snížená",J502,0)</f>
        <v>0</v>
      </c>
      <c r="BG502" s="219">
        <f>IF(N502="zákl. přenesená",J502,0)</f>
        <v>0</v>
      </c>
      <c r="BH502" s="219">
        <f>IF(N502="sníž. přenesená",J502,0)</f>
        <v>0</v>
      </c>
      <c r="BI502" s="219">
        <f>IF(N502="nulová",J502,0)</f>
        <v>0</v>
      </c>
      <c r="BJ502" s="19" t="s">
        <v>89</v>
      </c>
      <c r="BK502" s="219">
        <f>ROUND(I502*H502,2)</f>
        <v>0</v>
      </c>
      <c r="BL502" s="19" t="s">
        <v>230</v>
      </c>
      <c r="BM502" s="218" t="s">
        <v>571</v>
      </c>
    </row>
    <row r="503" spans="1:65" s="2" customFormat="1" ht="24.15" customHeight="1">
      <c r="A503" s="41"/>
      <c r="B503" s="42"/>
      <c r="C503" s="207" t="s">
        <v>572</v>
      </c>
      <c r="D503" s="207" t="s">
        <v>138</v>
      </c>
      <c r="E503" s="208" t="s">
        <v>573</v>
      </c>
      <c r="F503" s="209" t="s">
        <v>574</v>
      </c>
      <c r="G503" s="210" t="s">
        <v>278</v>
      </c>
      <c r="H503" s="211">
        <v>0.006</v>
      </c>
      <c r="I503" s="212"/>
      <c r="J503" s="213">
        <f>ROUND(I503*H503,2)</f>
        <v>0</v>
      </c>
      <c r="K503" s="209" t="s">
        <v>142</v>
      </c>
      <c r="L503" s="47"/>
      <c r="M503" s="214" t="s">
        <v>43</v>
      </c>
      <c r="N503" s="215" t="s">
        <v>52</v>
      </c>
      <c r="O503" s="87"/>
      <c r="P503" s="216">
        <f>O503*H503</f>
        <v>0</v>
      </c>
      <c r="Q503" s="216">
        <v>0</v>
      </c>
      <c r="R503" s="216">
        <f>Q503*H503</f>
        <v>0</v>
      </c>
      <c r="S503" s="216">
        <v>0</v>
      </c>
      <c r="T503" s="217">
        <f>S503*H503</f>
        <v>0</v>
      </c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R503" s="218" t="s">
        <v>230</v>
      </c>
      <c r="AT503" s="218" t="s">
        <v>138</v>
      </c>
      <c r="AU503" s="218" t="s">
        <v>91</v>
      </c>
      <c r="AY503" s="19" t="s">
        <v>136</v>
      </c>
      <c r="BE503" s="219">
        <f>IF(N503="základní",J503,0)</f>
        <v>0</v>
      </c>
      <c r="BF503" s="219">
        <f>IF(N503="snížená",J503,0)</f>
        <v>0</v>
      </c>
      <c r="BG503" s="219">
        <f>IF(N503="zákl. přenesená",J503,0)</f>
        <v>0</v>
      </c>
      <c r="BH503" s="219">
        <f>IF(N503="sníž. přenesená",J503,0)</f>
        <v>0</v>
      </c>
      <c r="BI503" s="219">
        <f>IF(N503="nulová",J503,0)</f>
        <v>0</v>
      </c>
      <c r="BJ503" s="19" t="s">
        <v>89</v>
      </c>
      <c r="BK503" s="219">
        <f>ROUND(I503*H503,2)</f>
        <v>0</v>
      </c>
      <c r="BL503" s="19" t="s">
        <v>230</v>
      </c>
      <c r="BM503" s="218" t="s">
        <v>575</v>
      </c>
    </row>
    <row r="504" spans="1:63" s="12" customFormat="1" ht="22.8" customHeight="1">
      <c r="A504" s="12"/>
      <c r="B504" s="191"/>
      <c r="C504" s="192"/>
      <c r="D504" s="193" t="s">
        <v>80</v>
      </c>
      <c r="E504" s="205" t="s">
        <v>576</v>
      </c>
      <c r="F504" s="205" t="s">
        <v>577</v>
      </c>
      <c r="G504" s="192"/>
      <c r="H504" s="192"/>
      <c r="I504" s="195"/>
      <c r="J504" s="206">
        <f>BK504</f>
        <v>0</v>
      </c>
      <c r="K504" s="192"/>
      <c r="L504" s="197"/>
      <c r="M504" s="198"/>
      <c r="N504" s="199"/>
      <c r="O504" s="199"/>
      <c r="P504" s="200">
        <f>SUM(P505:P509)</f>
        <v>0</v>
      </c>
      <c r="Q504" s="199"/>
      <c r="R504" s="200">
        <f>SUM(R505:R509)</f>
        <v>1.8</v>
      </c>
      <c r="S504" s="199"/>
      <c r="T504" s="201">
        <f>SUM(T505:T509)</f>
        <v>0</v>
      </c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R504" s="202" t="s">
        <v>91</v>
      </c>
      <c r="AT504" s="203" t="s">
        <v>80</v>
      </c>
      <c r="AU504" s="203" t="s">
        <v>89</v>
      </c>
      <c r="AY504" s="202" t="s">
        <v>136</v>
      </c>
      <c r="BK504" s="204">
        <f>SUM(BK505:BK509)</f>
        <v>0</v>
      </c>
    </row>
    <row r="505" spans="1:65" s="2" customFormat="1" ht="14.4" customHeight="1">
      <c r="A505" s="41"/>
      <c r="B505" s="42"/>
      <c r="C505" s="207" t="s">
        <v>578</v>
      </c>
      <c r="D505" s="207" t="s">
        <v>138</v>
      </c>
      <c r="E505" s="208" t="s">
        <v>579</v>
      </c>
      <c r="F505" s="209" t="s">
        <v>580</v>
      </c>
      <c r="G505" s="210" t="s">
        <v>200</v>
      </c>
      <c r="H505" s="211">
        <v>1</v>
      </c>
      <c r="I505" s="212"/>
      <c r="J505" s="213">
        <f>ROUND(I505*H505,2)</f>
        <v>0</v>
      </c>
      <c r="K505" s="209" t="s">
        <v>43</v>
      </c>
      <c r="L505" s="47"/>
      <c r="M505" s="214" t="s">
        <v>43</v>
      </c>
      <c r="N505" s="215" t="s">
        <v>52</v>
      </c>
      <c r="O505" s="87"/>
      <c r="P505" s="216">
        <f>O505*H505</f>
        <v>0</v>
      </c>
      <c r="Q505" s="216">
        <v>0.9</v>
      </c>
      <c r="R505" s="216">
        <f>Q505*H505</f>
        <v>0.9</v>
      </c>
      <c r="S505" s="216">
        <v>0</v>
      </c>
      <c r="T505" s="217">
        <f>S505*H505</f>
        <v>0</v>
      </c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R505" s="218" t="s">
        <v>230</v>
      </c>
      <c r="AT505" s="218" t="s">
        <v>138</v>
      </c>
      <c r="AU505" s="218" t="s">
        <v>91</v>
      </c>
      <c r="AY505" s="19" t="s">
        <v>136</v>
      </c>
      <c r="BE505" s="219">
        <f>IF(N505="základní",J505,0)</f>
        <v>0</v>
      </c>
      <c r="BF505" s="219">
        <f>IF(N505="snížená",J505,0)</f>
        <v>0</v>
      </c>
      <c r="BG505" s="219">
        <f>IF(N505="zákl. přenesená",J505,0)</f>
        <v>0</v>
      </c>
      <c r="BH505" s="219">
        <f>IF(N505="sníž. přenesená",J505,0)</f>
        <v>0</v>
      </c>
      <c r="BI505" s="219">
        <f>IF(N505="nulová",J505,0)</f>
        <v>0</v>
      </c>
      <c r="BJ505" s="19" t="s">
        <v>89</v>
      </c>
      <c r="BK505" s="219">
        <f>ROUND(I505*H505,2)</f>
        <v>0</v>
      </c>
      <c r="BL505" s="19" t="s">
        <v>230</v>
      </c>
      <c r="BM505" s="218" t="s">
        <v>581</v>
      </c>
    </row>
    <row r="506" spans="1:65" s="2" customFormat="1" ht="14.4" customHeight="1">
      <c r="A506" s="41"/>
      <c r="B506" s="42"/>
      <c r="C506" s="207" t="s">
        <v>582</v>
      </c>
      <c r="D506" s="207" t="s">
        <v>138</v>
      </c>
      <c r="E506" s="208" t="s">
        <v>583</v>
      </c>
      <c r="F506" s="209" t="s">
        <v>584</v>
      </c>
      <c r="G506" s="210" t="s">
        <v>200</v>
      </c>
      <c r="H506" s="211">
        <v>1</v>
      </c>
      <c r="I506" s="212"/>
      <c r="J506" s="213">
        <f>ROUND(I506*H506,2)</f>
        <v>0</v>
      </c>
      <c r="K506" s="209" t="s">
        <v>43</v>
      </c>
      <c r="L506" s="47"/>
      <c r="M506" s="214" t="s">
        <v>43</v>
      </c>
      <c r="N506" s="215" t="s">
        <v>52</v>
      </c>
      <c r="O506" s="87"/>
      <c r="P506" s="216">
        <f>O506*H506</f>
        <v>0</v>
      </c>
      <c r="Q506" s="216">
        <v>0.9</v>
      </c>
      <c r="R506" s="216">
        <f>Q506*H506</f>
        <v>0.9</v>
      </c>
      <c r="S506" s="216">
        <v>0</v>
      </c>
      <c r="T506" s="217">
        <f>S506*H506</f>
        <v>0</v>
      </c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R506" s="218" t="s">
        <v>230</v>
      </c>
      <c r="AT506" s="218" t="s">
        <v>138</v>
      </c>
      <c r="AU506" s="218" t="s">
        <v>91</v>
      </c>
      <c r="AY506" s="19" t="s">
        <v>136</v>
      </c>
      <c r="BE506" s="219">
        <f>IF(N506="základní",J506,0)</f>
        <v>0</v>
      </c>
      <c r="BF506" s="219">
        <f>IF(N506="snížená",J506,0)</f>
        <v>0</v>
      </c>
      <c r="BG506" s="219">
        <f>IF(N506="zákl. přenesená",J506,0)</f>
        <v>0</v>
      </c>
      <c r="BH506" s="219">
        <f>IF(N506="sníž. přenesená",J506,0)</f>
        <v>0</v>
      </c>
      <c r="BI506" s="219">
        <f>IF(N506="nulová",J506,0)</f>
        <v>0</v>
      </c>
      <c r="BJ506" s="19" t="s">
        <v>89</v>
      </c>
      <c r="BK506" s="219">
        <f>ROUND(I506*H506,2)</f>
        <v>0</v>
      </c>
      <c r="BL506" s="19" t="s">
        <v>230</v>
      </c>
      <c r="BM506" s="218" t="s">
        <v>585</v>
      </c>
    </row>
    <row r="507" spans="1:47" s="2" customFormat="1" ht="12">
      <c r="A507" s="41"/>
      <c r="B507" s="42"/>
      <c r="C507" s="43"/>
      <c r="D507" s="222" t="s">
        <v>314</v>
      </c>
      <c r="E507" s="43"/>
      <c r="F507" s="263" t="s">
        <v>586</v>
      </c>
      <c r="G507" s="43"/>
      <c r="H507" s="43"/>
      <c r="I507" s="264"/>
      <c r="J507" s="43"/>
      <c r="K507" s="43"/>
      <c r="L507" s="47"/>
      <c r="M507" s="265"/>
      <c r="N507" s="266"/>
      <c r="O507" s="87"/>
      <c r="P507" s="87"/>
      <c r="Q507" s="87"/>
      <c r="R507" s="87"/>
      <c r="S507" s="87"/>
      <c r="T507" s="88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T507" s="19" t="s">
        <v>314</v>
      </c>
      <c r="AU507" s="19" t="s">
        <v>91</v>
      </c>
    </row>
    <row r="508" spans="1:65" s="2" customFormat="1" ht="24.15" customHeight="1">
      <c r="A508" s="41"/>
      <c r="B508" s="42"/>
      <c r="C508" s="207" t="s">
        <v>587</v>
      </c>
      <c r="D508" s="207" t="s">
        <v>138</v>
      </c>
      <c r="E508" s="208" t="s">
        <v>588</v>
      </c>
      <c r="F508" s="209" t="s">
        <v>589</v>
      </c>
      <c r="G508" s="210" t="s">
        <v>278</v>
      </c>
      <c r="H508" s="211">
        <v>1.8</v>
      </c>
      <c r="I508" s="212"/>
      <c r="J508" s="213">
        <f>ROUND(I508*H508,2)</f>
        <v>0</v>
      </c>
      <c r="K508" s="209" t="s">
        <v>142</v>
      </c>
      <c r="L508" s="47"/>
      <c r="M508" s="214" t="s">
        <v>43</v>
      </c>
      <c r="N508" s="215" t="s">
        <v>52</v>
      </c>
      <c r="O508" s="87"/>
      <c r="P508" s="216">
        <f>O508*H508</f>
        <v>0</v>
      </c>
      <c r="Q508" s="216">
        <v>0</v>
      </c>
      <c r="R508" s="216">
        <f>Q508*H508</f>
        <v>0</v>
      </c>
      <c r="S508" s="216">
        <v>0</v>
      </c>
      <c r="T508" s="217">
        <f>S508*H508</f>
        <v>0</v>
      </c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R508" s="218" t="s">
        <v>230</v>
      </c>
      <c r="AT508" s="218" t="s">
        <v>138</v>
      </c>
      <c r="AU508" s="218" t="s">
        <v>91</v>
      </c>
      <c r="AY508" s="19" t="s">
        <v>136</v>
      </c>
      <c r="BE508" s="219">
        <f>IF(N508="základní",J508,0)</f>
        <v>0</v>
      </c>
      <c r="BF508" s="219">
        <f>IF(N508="snížená",J508,0)</f>
        <v>0</v>
      </c>
      <c r="BG508" s="219">
        <f>IF(N508="zákl. přenesená",J508,0)</f>
        <v>0</v>
      </c>
      <c r="BH508" s="219">
        <f>IF(N508="sníž. přenesená",J508,0)</f>
        <v>0</v>
      </c>
      <c r="BI508" s="219">
        <f>IF(N508="nulová",J508,0)</f>
        <v>0</v>
      </c>
      <c r="BJ508" s="19" t="s">
        <v>89</v>
      </c>
      <c r="BK508" s="219">
        <f>ROUND(I508*H508,2)</f>
        <v>0</v>
      </c>
      <c r="BL508" s="19" t="s">
        <v>230</v>
      </c>
      <c r="BM508" s="218" t="s">
        <v>590</v>
      </c>
    </row>
    <row r="509" spans="1:65" s="2" customFormat="1" ht="24.15" customHeight="1">
      <c r="A509" s="41"/>
      <c r="B509" s="42"/>
      <c r="C509" s="207" t="s">
        <v>591</v>
      </c>
      <c r="D509" s="207" t="s">
        <v>138</v>
      </c>
      <c r="E509" s="208" t="s">
        <v>592</v>
      </c>
      <c r="F509" s="209" t="s">
        <v>593</v>
      </c>
      <c r="G509" s="210" t="s">
        <v>278</v>
      </c>
      <c r="H509" s="211">
        <v>1.8</v>
      </c>
      <c r="I509" s="212"/>
      <c r="J509" s="213">
        <f>ROUND(I509*H509,2)</f>
        <v>0</v>
      </c>
      <c r="K509" s="209" t="s">
        <v>142</v>
      </c>
      <c r="L509" s="47"/>
      <c r="M509" s="214" t="s">
        <v>43</v>
      </c>
      <c r="N509" s="215" t="s">
        <v>52</v>
      </c>
      <c r="O509" s="87"/>
      <c r="P509" s="216">
        <f>O509*H509</f>
        <v>0</v>
      </c>
      <c r="Q509" s="216">
        <v>0</v>
      </c>
      <c r="R509" s="216">
        <f>Q509*H509</f>
        <v>0</v>
      </c>
      <c r="S509" s="216">
        <v>0</v>
      </c>
      <c r="T509" s="217">
        <f>S509*H509</f>
        <v>0</v>
      </c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R509" s="218" t="s">
        <v>230</v>
      </c>
      <c r="AT509" s="218" t="s">
        <v>138</v>
      </c>
      <c r="AU509" s="218" t="s">
        <v>91</v>
      </c>
      <c r="AY509" s="19" t="s">
        <v>136</v>
      </c>
      <c r="BE509" s="219">
        <f>IF(N509="základní",J509,0)</f>
        <v>0</v>
      </c>
      <c r="BF509" s="219">
        <f>IF(N509="snížená",J509,0)</f>
        <v>0</v>
      </c>
      <c r="BG509" s="219">
        <f>IF(N509="zákl. přenesená",J509,0)</f>
        <v>0</v>
      </c>
      <c r="BH509" s="219">
        <f>IF(N509="sníž. přenesená",J509,0)</f>
        <v>0</v>
      </c>
      <c r="BI509" s="219">
        <f>IF(N509="nulová",J509,0)</f>
        <v>0</v>
      </c>
      <c r="BJ509" s="19" t="s">
        <v>89</v>
      </c>
      <c r="BK509" s="219">
        <f>ROUND(I509*H509,2)</f>
        <v>0</v>
      </c>
      <c r="BL509" s="19" t="s">
        <v>230</v>
      </c>
      <c r="BM509" s="218" t="s">
        <v>594</v>
      </c>
    </row>
    <row r="510" spans="1:63" s="12" customFormat="1" ht="22.8" customHeight="1">
      <c r="A510" s="12"/>
      <c r="B510" s="191"/>
      <c r="C510" s="192"/>
      <c r="D510" s="193" t="s">
        <v>80</v>
      </c>
      <c r="E510" s="205" t="s">
        <v>595</v>
      </c>
      <c r="F510" s="205" t="s">
        <v>596</v>
      </c>
      <c r="G510" s="192"/>
      <c r="H510" s="192"/>
      <c r="I510" s="195"/>
      <c r="J510" s="206">
        <f>BK510</f>
        <v>0</v>
      </c>
      <c r="K510" s="192"/>
      <c r="L510" s="197"/>
      <c r="M510" s="198"/>
      <c r="N510" s="199"/>
      <c r="O510" s="199"/>
      <c r="P510" s="200">
        <f>SUM(P511:P536)</f>
        <v>0</v>
      </c>
      <c r="Q510" s="199"/>
      <c r="R510" s="200">
        <f>SUM(R511:R536)</f>
        <v>48.684999999999995</v>
      </c>
      <c r="S510" s="199"/>
      <c r="T510" s="201">
        <f>SUM(T511:T536)</f>
        <v>0</v>
      </c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R510" s="202" t="s">
        <v>91</v>
      </c>
      <c r="AT510" s="203" t="s">
        <v>80</v>
      </c>
      <c r="AU510" s="203" t="s">
        <v>89</v>
      </c>
      <c r="AY510" s="202" t="s">
        <v>136</v>
      </c>
      <c r="BK510" s="204">
        <f>SUM(BK511:BK536)</f>
        <v>0</v>
      </c>
    </row>
    <row r="511" spans="1:65" s="2" customFormat="1" ht="24.15" customHeight="1">
      <c r="A511" s="41"/>
      <c r="B511" s="42"/>
      <c r="C511" s="207" t="s">
        <v>597</v>
      </c>
      <c r="D511" s="207" t="s">
        <v>138</v>
      </c>
      <c r="E511" s="208" t="s">
        <v>598</v>
      </c>
      <c r="F511" s="209" t="s">
        <v>599</v>
      </c>
      <c r="G511" s="210" t="s">
        <v>141</v>
      </c>
      <c r="H511" s="211">
        <v>24.2</v>
      </c>
      <c r="I511" s="212"/>
      <c r="J511" s="213">
        <f>ROUND(I511*H511,2)</f>
        <v>0</v>
      </c>
      <c r="K511" s="209" t="s">
        <v>43</v>
      </c>
      <c r="L511" s="47"/>
      <c r="M511" s="214" t="s">
        <v>43</v>
      </c>
      <c r="N511" s="215" t="s">
        <v>52</v>
      </c>
      <c r="O511" s="87"/>
      <c r="P511" s="216">
        <f>O511*H511</f>
        <v>0</v>
      </c>
      <c r="Q511" s="216">
        <v>0.3</v>
      </c>
      <c r="R511" s="216">
        <f>Q511*H511</f>
        <v>7.26</v>
      </c>
      <c r="S511" s="216">
        <v>0</v>
      </c>
      <c r="T511" s="217">
        <f>S511*H511</f>
        <v>0</v>
      </c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R511" s="218" t="s">
        <v>230</v>
      </c>
      <c r="AT511" s="218" t="s">
        <v>138</v>
      </c>
      <c r="AU511" s="218" t="s">
        <v>91</v>
      </c>
      <c r="AY511" s="19" t="s">
        <v>136</v>
      </c>
      <c r="BE511" s="219">
        <f>IF(N511="základní",J511,0)</f>
        <v>0</v>
      </c>
      <c r="BF511" s="219">
        <f>IF(N511="snížená",J511,0)</f>
        <v>0</v>
      </c>
      <c r="BG511" s="219">
        <f>IF(N511="zákl. přenesená",J511,0)</f>
        <v>0</v>
      </c>
      <c r="BH511" s="219">
        <f>IF(N511="sníž. přenesená",J511,0)</f>
        <v>0</v>
      </c>
      <c r="BI511" s="219">
        <f>IF(N511="nulová",J511,0)</f>
        <v>0</v>
      </c>
      <c r="BJ511" s="19" t="s">
        <v>89</v>
      </c>
      <c r="BK511" s="219">
        <f>ROUND(I511*H511,2)</f>
        <v>0</v>
      </c>
      <c r="BL511" s="19" t="s">
        <v>230</v>
      </c>
      <c r="BM511" s="218" t="s">
        <v>600</v>
      </c>
    </row>
    <row r="512" spans="1:47" s="2" customFormat="1" ht="12">
      <c r="A512" s="41"/>
      <c r="B512" s="42"/>
      <c r="C512" s="43"/>
      <c r="D512" s="222" t="s">
        <v>314</v>
      </c>
      <c r="E512" s="43"/>
      <c r="F512" s="263" t="s">
        <v>601</v>
      </c>
      <c r="G512" s="43"/>
      <c r="H512" s="43"/>
      <c r="I512" s="264"/>
      <c r="J512" s="43"/>
      <c r="K512" s="43"/>
      <c r="L512" s="47"/>
      <c r="M512" s="265"/>
      <c r="N512" s="266"/>
      <c r="O512" s="87"/>
      <c r="P512" s="87"/>
      <c r="Q512" s="87"/>
      <c r="R512" s="87"/>
      <c r="S512" s="87"/>
      <c r="T512" s="88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T512" s="19" t="s">
        <v>314</v>
      </c>
      <c r="AU512" s="19" t="s">
        <v>91</v>
      </c>
    </row>
    <row r="513" spans="1:65" s="2" customFormat="1" ht="24.15" customHeight="1">
      <c r="A513" s="41"/>
      <c r="B513" s="42"/>
      <c r="C513" s="207" t="s">
        <v>602</v>
      </c>
      <c r="D513" s="207" t="s">
        <v>138</v>
      </c>
      <c r="E513" s="208" t="s">
        <v>603</v>
      </c>
      <c r="F513" s="209" t="s">
        <v>604</v>
      </c>
      <c r="G513" s="210" t="s">
        <v>141</v>
      </c>
      <c r="H513" s="211">
        <v>123.35</v>
      </c>
      <c r="I513" s="212"/>
      <c r="J513" s="213">
        <f>ROUND(I513*H513,2)</f>
        <v>0</v>
      </c>
      <c r="K513" s="209" t="s">
        <v>43</v>
      </c>
      <c r="L513" s="47"/>
      <c r="M513" s="214" t="s">
        <v>43</v>
      </c>
      <c r="N513" s="215" t="s">
        <v>52</v>
      </c>
      <c r="O513" s="87"/>
      <c r="P513" s="216">
        <f>O513*H513</f>
        <v>0</v>
      </c>
      <c r="Q513" s="216">
        <v>0.3</v>
      </c>
      <c r="R513" s="216">
        <f>Q513*H513</f>
        <v>37.004999999999995</v>
      </c>
      <c r="S513" s="216">
        <v>0</v>
      </c>
      <c r="T513" s="217">
        <f>S513*H513</f>
        <v>0</v>
      </c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R513" s="218" t="s">
        <v>230</v>
      </c>
      <c r="AT513" s="218" t="s">
        <v>138</v>
      </c>
      <c r="AU513" s="218" t="s">
        <v>91</v>
      </c>
      <c r="AY513" s="19" t="s">
        <v>136</v>
      </c>
      <c r="BE513" s="219">
        <f>IF(N513="základní",J513,0)</f>
        <v>0</v>
      </c>
      <c r="BF513" s="219">
        <f>IF(N513="snížená",J513,0)</f>
        <v>0</v>
      </c>
      <c r="BG513" s="219">
        <f>IF(N513="zákl. přenesená",J513,0)</f>
        <v>0</v>
      </c>
      <c r="BH513" s="219">
        <f>IF(N513="sníž. přenesená",J513,0)</f>
        <v>0</v>
      </c>
      <c r="BI513" s="219">
        <f>IF(N513="nulová",J513,0)</f>
        <v>0</v>
      </c>
      <c r="BJ513" s="19" t="s">
        <v>89</v>
      </c>
      <c r="BK513" s="219">
        <f>ROUND(I513*H513,2)</f>
        <v>0</v>
      </c>
      <c r="BL513" s="19" t="s">
        <v>230</v>
      </c>
      <c r="BM513" s="218" t="s">
        <v>605</v>
      </c>
    </row>
    <row r="514" spans="1:47" s="2" customFormat="1" ht="12">
      <c r="A514" s="41"/>
      <c r="B514" s="42"/>
      <c r="C514" s="43"/>
      <c r="D514" s="222" t="s">
        <v>314</v>
      </c>
      <c r="E514" s="43"/>
      <c r="F514" s="263" t="s">
        <v>606</v>
      </c>
      <c r="G514" s="43"/>
      <c r="H514" s="43"/>
      <c r="I514" s="264"/>
      <c r="J514" s="43"/>
      <c r="K514" s="43"/>
      <c r="L514" s="47"/>
      <c r="M514" s="265"/>
      <c r="N514" s="266"/>
      <c r="O514" s="87"/>
      <c r="P514" s="87"/>
      <c r="Q514" s="87"/>
      <c r="R514" s="87"/>
      <c r="S514" s="87"/>
      <c r="T514" s="88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T514" s="19" t="s">
        <v>314</v>
      </c>
      <c r="AU514" s="19" t="s">
        <v>91</v>
      </c>
    </row>
    <row r="515" spans="1:51" s="14" customFormat="1" ht="12">
      <c r="A515" s="14"/>
      <c r="B515" s="231"/>
      <c r="C515" s="232"/>
      <c r="D515" s="222" t="s">
        <v>145</v>
      </c>
      <c r="E515" s="233" t="s">
        <v>43</v>
      </c>
      <c r="F515" s="234" t="s">
        <v>607</v>
      </c>
      <c r="G515" s="232"/>
      <c r="H515" s="235">
        <v>115.6</v>
      </c>
      <c r="I515" s="236"/>
      <c r="J515" s="232"/>
      <c r="K515" s="232"/>
      <c r="L515" s="237"/>
      <c r="M515" s="238"/>
      <c r="N515" s="239"/>
      <c r="O515" s="239"/>
      <c r="P515" s="239"/>
      <c r="Q515" s="239"/>
      <c r="R515" s="239"/>
      <c r="S515" s="239"/>
      <c r="T515" s="240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41" t="s">
        <v>145</v>
      </c>
      <c r="AU515" s="241" t="s">
        <v>91</v>
      </c>
      <c r="AV515" s="14" t="s">
        <v>91</v>
      </c>
      <c r="AW515" s="14" t="s">
        <v>147</v>
      </c>
      <c r="AX515" s="14" t="s">
        <v>81</v>
      </c>
      <c r="AY515" s="241" t="s">
        <v>136</v>
      </c>
    </row>
    <row r="516" spans="1:51" s="14" customFormat="1" ht="12">
      <c r="A516" s="14"/>
      <c r="B516" s="231"/>
      <c r="C516" s="232"/>
      <c r="D516" s="222" t="s">
        <v>145</v>
      </c>
      <c r="E516" s="233" t="s">
        <v>43</v>
      </c>
      <c r="F516" s="234" t="s">
        <v>608</v>
      </c>
      <c r="G516" s="232"/>
      <c r="H516" s="235">
        <v>7.75</v>
      </c>
      <c r="I516" s="236"/>
      <c r="J516" s="232"/>
      <c r="K516" s="232"/>
      <c r="L516" s="237"/>
      <c r="M516" s="238"/>
      <c r="N516" s="239"/>
      <c r="O516" s="239"/>
      <c r="P516" s="239"/>
      <c r="Q516" s="239"/>
      <c r="R516" s="239"/>
      <c r="S516" s="239"/>
      <c r="T516" s="240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1" t="s">
        <v>145</v>
      </c>
      <c r="AU516" s="241" t="s">
        <v>91</v>
      </c>
      <c r="AV516" s="14" t="s">
        <v>91</v>
      </c>
      <c r="AW516" s="14" t="s">
        <v>147</v>
      </c>
      <c r="AX516" s="14" t="s">
        <v>81</v>
      </c>
      <c r="AY516" s="241" t="s">
        <v>136</v>
      </c>
    </row>
    <row r="517" spans="1:51" s="15" customFormat="1" ht="12">
      <c r="A517" s="15"/>
      <c r="B517" s="242"/>
      <c r="C517" s="243"/>
      <c r="D517" s="222" t="s">
        <v>145</v>
      </c>
      <c r="E517" s="244" t="s">
        <v>43</v>
      </c>
      <c r="F517" s="245" t="s">
        <v>154</v>
      </c>
      <c r="G517" s="243"/>
      <c r="H517" s="246">
        <v>123.35</v>
      </c>
      <c r="I517" s="247"/>
      <c r="J517" s="243"/>
      <c r="K517" s="243"/>
      <c r="L517" s="248"/>
      <c r="M517" s="249"/>
      <c r="N517" s="250"/>
      <c r="O517" s="250"/>
      <c r="P517" s="250"/>
      <c r="Q517" s="250"/>
      <c r="R517" s="250"/>
      <c r="S517" s="250"/>
      <c r="T517" s="251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52" t="s">
        <v>145</v>
      </c>
      <c r="AU517" s="252" t="s">
        <v>91</v>
      </c>
      <c r="AV517" s="15" t="s">
        <v>143</v>
      </c>
      <c r="AW517" s="15" t="s">
        <v>147</v>
      </c>
      <c r="AX517" s="15" t="s">
        <v>89</v>
      </c>
      <c r="AY517" s="252" t="s">
        <v>136</v>
      </c>
    </row>
    <row r="518" spans="1:65" s="2" customFormat="1" ht="24.15" customHeight="1">
      <c r="A518" s="41"/>
      <c r="B518" s="42"/>
      <c r="C518" s="207" t="s">
        <v>609</v>
      </c>
      <c r="D518" s="207" t="s">
        <v>138</v>
      </c>
      <c r="E518" s="208" t="s">
        <v>610</v>
      </c>
      <c r="F518" s="209" t="s">
        <v>611</v>
      </c>
      <c r="G518" s="210" t="s">
        <v>209</v>
      </c>
      <c r="H518" s="211">
        <v>10.4</v>
      </c>
      <c r="I518" s="212"/>
      <c r="J518" s="213">
        <f>ROUND(I518*H518,2)</f>
        <v>0</v>
      </c>
      <c r="K518" s="209" t="s">
        <v>43</v>
      </c>
      <c r="L518" s="47"/>
      <c r="M518" s="214" t="s">
        <v>43</v>
      </c>
      <c r="N518" s="215" t="s">
        <v>52</v>
      </c>
      <c r="O518" s="87"/>
      <c r="P518" s="216">
        <f>O518*H518</f>
        <v>0</v>
      </c>
      <c r="Q518" s="216">
        <v>0.05</v>
      </c>
      <c r="R518" s="216">
        <f>Q518*H518</f>
        <v>0.52</v>
      </c>
      <c r="S518" s="216">
        <v>0</v>
      </c>
      <c r="T518" s="217">
        <f>S518*H518</f>
        <v>0</v>
      </c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R518" s="218" t="s">
        <v>230</v>
      </c>
      <c r="AT518" s="218" t="s">
        <v>138</v>
      </c>
      <c r="AU518" s="218" t="s">
        <v>91</v>
      </c>
      <c r="AY518" s="19" t="s">
        <v>136</v>
      </c>
      <c r="BE518" s="219">
        <f>IF(N518="základní",J518,0)</f>
        <v>0</v>
      </c>
      <c r="BF518" s="219">
        <f>IF(N518="snížená",J518,0)</f>
        <v>0</v>
      </c>
      <c r="BG518" s="219">
        <f>IF(N518="zákl. přenesená",J518,0)</f>
        <v>0</v>
      </c>
      <c r="BH518" s="219">
        <f>IF(N518="sníž. přenesená",J518,0)</f>
        <v>0</v>
      </c>
      <c r="BI518" s="219">
        <f>IF(N518="nulová",J518,0)</f>
        <v>0</v>
      </c>
      <c r="BJ518" s="19" t="s">
        <v>89</v>
      </c>
      <c r="BK518" s="219">
        <f>ROUND(I518*H518,2)</f>
        <v>0</v>
      </c>
      <c r="BL518" s="19" t="s">
        <v>230</v>
      </c>
      <c r="BM518" s="218" t="s">
        <v>612</v>
      </c>
    </row>
    <row r="519" spans="1:47" s="2" customFormat="1" ht="12">
      <c r="A519" s="41"/>
      <c r="B519" s="42"/>
      <c r="C519" s="43"/>
      <c r="D519" s="222" t="s">
        <v>314</v>
      </c>
      <c r="E519" s="43"/>
      <c r="F519" s="263" t="s">
        <v>613</v>
      </c>
      <c r="G519" s="43"/>
      <c r="H519" s="43"/>
      <c r="I519" s="264"/>
      <c r="J519" s="43"/>
      <c r="K519" s="43"/>
      <c r="L519" s="47"/>
      <c r="M519" s="265"/>
      <c r="N519" s="266"/>
      <c r="O519" s="87"/>
      <c r="P519" s="87"/>
      <c r="Q519" s="87"/>
      <c r="R519" s="87"/>
      <c r="S519" s="87"/>
      <c r="T519" s="88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T519" s="19" t="s">
        <v>314</v>
      </c>
      <c r="AU519" s="19" t="s">
        <v>91</v>
      </c>
    </row>
    <row r="520" spans="1:51" s="13" customFormat="1" ht="12">
      <c r="A520" s="13"/>
      <c r="B520" s="220"/>
      <c r="C520" s="221"/>
      <c r="D520" s="222" t="s">
        <v>145</v>
      </c>
      <c r="E520" s="223" t="s">
        <v>43</v>
      </c>
      <c r="F520" s="224" t="s">
        <v>614</v>
      </c>
      <c r="G520" s="221"/>
      <c r="H520" s="223" t="s">
        <v>43</v>
      </c>
      <c r="I520" s="225"/>
      <c r="J520" s="221"/>
      <c r="K520" s="221"/>
      <c r="L520" s="226"/>
      <c r="M520" s="227"/>
      <c r="N520" s="228"/>
      <c r="O520" s="228"/>
      <c r="P520" s="228"/>
      <c r="Q520" s="228"/>
      <c r="R520" s="228"/>
      <c r="S520" s="228"/>
      <c r="T520" s="229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30" t="s">
        <v>145</v>
      </c>
      <c r="AU520" s="230" t="s">
        <v>91</v>
      </c>
      <c r="AV520" s="13" t="s">
        <v>89</v>
      </c>
      <c r="AW520" s="13" t="s">
        <v>147</v>
      </c>
      <c r="AX520" s="13" t="s">
        <v>81</v>
      </c>
      <c r="AY520" s="230" t="s">
        <v>136</v>
      </c>
    </row>
    <row r="521" spans="1:51" s="13" customFormat="1" ht="12">
      <c r="A521" s="13"/>
      <c r="B521" s="220"/>
      <c r="C521" s="221"/>
      <c r="D521" s="222" t="s">
        <v>145</v>
      </c>
      <c r="E521" s="223" t="s">
        <v>43</v>
      </c>
      <c r="F521" s="224" t="s">
        <v>615</v>
      </c>
      <c r="G521" s="221"/>
      <c r="H521" s="223" t="s">
        <v>43</v>
      </c>
      <c r="I521" s="225"/>
      <c r="J521" s="221"/>
      <c r="K521" s="221"/>
      <c r="L521" s="226"/>
      <c r="M521" s="227"/>
      <c r="N521" s="228"/>
      <c r="O521" s="228"/>
      <c r="P521" s="228"/>
      <c r="Q521" s="228"/>
      <c r="R521" s="228"/>
      <c r="S521" s="228"/>
      <c r="T521" s="229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30" t="s">
        <v>145</v>
      </c>
      <c r="AU521" s="230" t="s">
        <v>91</v>
      </c>
      <c r="AV521" s="13" t="s">
        <v>89</v>
      </c>
      <c r="AW521" s="13" t="s">
        <v>147</v>
      </c>
      <c r="AX521" s="13" t="s">
        <v>81</v>
      </c>
      <c r="AY521" s="230" t="s">
        <v>136</v>
      </c>
    </row>
    <row r="522" spans="1:51" s="14" customFormat="1" ht="12">
      <c r="A522" s="14"/>
      <c r="B522" s="231"/>
      <c r="C522" s="232"/>
      <c r="D522" s="222" t="s">
        <v>145</v>
      </c>
      <c r="E522" s="233" t="s">
        <v>43</v>
      </c>
      <c r="F522" s="234" t="s">
        <v>616</v>
      </c>
      <c r="G522" s="232"/>
      <c r="H522" s="235">
        <v>2.5</v>
      </c>
      <c r="I522" s="236"/>
      <c r="J522" s="232"/>
      <c r="K522" s="232"/>
      <c r="L522" s="237"/>
      <c r="M522" s="238"/>
      <c r="N522" s="239"/>
      <c r="O522" s="239"/>
      <c r="P522" s="239"/>
      <c r="Q522" s="239"/>
      <c r="R522" s="239"/>
      <c r="S522" s="239"/>
      <c r="T522" s="240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41" t="s">
        <v>145</v>
      </c>
      <c r="AU522" s="241" t="s">
        <v>91</v>
      </c>
      <c r="AV522" s="14" t="s">
        <v>91</v>
      </c>
      <c r="AW522" s="14" t="s">
        <v>147</v>
      </c>
      <c r="AX522" s="14" t="s">
        <v>81</v>
      </c>
      <c r="AY522" s="241" t="s">
        <v>136</v>
      </c>
    </row>
    <row r="523" spans="1:51" s="14" customFormat="1" ht="12">
      <c r="A523" s="14"/>
      <c r="B523" s="231"/>
      <c r="C523" s="232"/>
      <c r="D523" s="222" t="s">
        <v>145</v>
      </c>
      <c r="E523" s="233" t="s">
        <v>43</v>
      </c>
      <c r="F523" s="234" t="s">
        <v>617</v>
      </c>
      <c r="G523" s="232"/>
      <c r="H523" s="235">
        <v>7.9</v>
      </c>
      <c r="I523" s="236"/>
      <c r="J523" s="232"/>
      <c r="K523" s="232"/>
      <c r="L523" s="237"/>
      <c r="M523" s="238"/>
      <c r="N523" s="239"/>
      <c r="O523" s="239"/>
      <c r="P523" s="239"/>
      <c r="Q523" s="239"/>
      <c r="R523" s="239"/>
      <c r="S523" s="239"/>
      <c r="T523" s="240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41" t="s">
        <v>145</v>
      </c>
      <c r="AU523" s="241" t="s">
        <v>91</v>
      </c>
      <c r="AV523" s="14" t="s">
        <v>91</v>
      </c>
      <c r="AW523" s="14" t="s">
        <v>147</v>
      </c>
      <c r="AX523" s="14" t="s">
        <v>81</v>
      </c>
      <c r="AY523" s="241" t="s">
        <v>136</v>
      </c>
    </row>
    <row r="524" spans="1:51" s="15" customFormat="1" ht="12">
      <c r="A524" s="15"/>
      <c r="B524" s="242"/>
      <c r="C524" s="243"/>
      <c r="D524" s="222" t="s">
        <v>145</v>
      </c>
      <c r="E524" s="244" t="s">
        <v>43</v>
      </c>
      <c r="F524" s="245" t="s">
        <v>154</v>
      </c>
      <c r="G524" s="243"/>
      <c r="H524" s="246">
        <v>10.4</v>
      </c>
      <c r="I524" s="247"/>
      <c r="J524" s="243"/>
      <c r="K524" s="243"/>
      <c r="L524" s="248"/>
      <c r="M524" s="249"/>
      <c r="N524" s="250"/>
      <c r="O524" s="250"/>
      <c r="P524" s="250"/>
      <c r="Q524" s="250"/>
      <c r="R524" s="250"/>
      <c r="S524" s="250"/>
      <c r="T524" s="251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52" t="s">
        <v>145</v>
      </c>
      <c r="AU524" s="252" t="s">
        <v>91</v>
      </c>
      <c r="AV524" s="15" t="s">
        <v>143</v>
      </c>
      <c r="AW524" s="15" t="s">
        <v>147</v>
      </c>
      <c r="AX524" s="15" t="s">
        <v>89</v>
      </c>
      <c r="AY524" s="252" t="s">
        <v>136</v>
      </c>
    </row>
    <row r="525" spans="1:65" s="2" customFormat="1" ht="24.15" customHeight="1">
      <c r="A525" s="41"/>
      <c r="B525" s="42"/>
      <c r="C525" s="207" t="s">
        <v>618</v>
      </c>
      <c r="D525" s="207" t="s">
        <v>138</v>
      </c>
      <c r="E525" s="208" t="s">
        <v>619</v>
      </c>
      <c r="F525" s="209" t="s">
        <v>620</v>
      </c>
      <c r="G525" s="210" t="s">
        <v>200</v>
      </c>
      <c r="H525" s="211">
        <v>1</v>
      </c>
      <c r="I525" s="212"/>
      <c r="J525" s="213">
        <f>ROUND(I525*H525,2)</f>
        <v>0</v>
      </c>
      <c r="K525" s="209" t="s">
        <v>43</v>
      </c>
      <c r="L525" s="47"/>
      <c r="M525" s="214" t="s">
        <v>43</v>
      </c>
      <c r="N525" s="215" t="s">
        <v>52</v>
      </c>
      <c r="O525" s="87"/>
      <c r="P525" s="216">
        <f>O525*H525</f>
        <v>0</v>
      </c>
      <c r="Q525" s="216">
        <v>0.15</v>
      </c>
      <c r="R525" s="216">
        <f>Q525*H525</f>
        <v>0.15</v>
      </c>
      <c r="S525" s="216">
        <v>0</v>
      </c>
      <c r="T525" s="217">
        <f>S525*H525</f>
        <v>0</v>
      </c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R525" s="218" t="s">
        <v>230</v>
      </c>
      <c r="AT525" s="218" t="s">
        <v>138</v>
      </c>
      <c r="AU525" s="218" t="s">
        <v>91</v>
      </c>
      <c r="AY525" s="19" t="s">
        <v>136</v>
      </c>
      <c r="BE525" s="219">
        <f>IF(N525="základní",J525,0)</f>
        <v>0</v>
      </c>
      <c r="BF525" s="219">
        <f>IF(N525="snížená",J525,0)</f>
        <v>0</v>
      </c>
      <c r="BG525" s="219">
        <f>IF(N525="zákl. přenesená",J525,0)</f>
        <v>0</v>
      </c>
      <c r="BH525" s="219">
        <f>IF(N525="sníž. přenesená",J525,0)</f>
        <v>0</v>
      </c>
      <c r="BI525" s="219">
        <f>IF(N525="nulová",J525,0)</f>
        <v>0</v>
      </c>
      <c r="BJ525" s="19" t="s">
        <v>89</v>
      </c>
      <c r="BK525" s="219">
        <f>ROUND(I525*H525,2)</f>
        <v>0</v>
      </c>
      <c r="BL525" s="19" t="s">
        <v>230</v>
      </c>
      <c r="BM525" s="218" t="s">
        <v>621</v>
      </c>
    </row>
    <row r="526" spans="1:47" s="2" customFormat="1" ht="12">
      <c r="A526" s="41"/>
      <c r="B526" s="42"/>
      <c r="C526" s="43"/>
      <c r="D526" s="222" t="s">
        <v>314</v>
      </c>
      <c r="E526" s="43"/>
      <c r="F526" s="263" t="s">
        <v>606</v>
      </c>
      <c r="G526" s="43"/>
      <c r="H526" s="43"/>
      <c r="I526" s="264"/>
      <c r="J526" s="43"/>
      <c r="K526" s="43"/>
      <c r="L526" s="47"/>
      <c r="M526" s="265"/>
      <c r="N526" s="266"/>
      <c r="O526" s="87"/>
      <c r="P526" s="87"/>
      <c r="Q526" s="87"/>
      <c r="R526" s="87"/>
      <c r="S526" s="87"/>
      <c r="T526" s="88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T526" s="19" t="s">
        <v>314</v>
      </c>
      <c r="AU526" s="19" t="s">
        <v>91</v>
      </c>
    </row>
    <row r="527" spans="1:65" s="2" customFormat="1" ht="24.15" customHeight="1">
      <c r="A527" s="41"/>
      <c r="B527" s="42"/>
      <c r="C527" s="207" t="s">
        <v>622</v>
      </c>
      <c r="D527" s="207" t="s">
        <v>138</v>
      </c>
      <c r="E527" s="208" t="s">
        <v>623</v>
      </c>
      <c r="F527" s="209" t="s">
        <v>624</v>
      </c>
      <c r="G527" s="210" t="s">
        <v>200</v>
      </c>
      <c r="H527" s="211">
        <v>1</v>
      </c>
      <c r="I527" s="212"/>
      <c r="J527" s="213">
        <f>ROUND(I527*H527,2)</f>
        <v>0</v>
      </c>
      <c r="K527" s="209" t="s">
        <v>43</v>
      </c>
      <c r="L527" s="47"/>
      <c r="M527" s="214" t="s">
        <v>43</v>
      </c>
      <c r="N527" s="215" t="s">
        <v>52</v>
      </c>
      <c r="O527" s="87"/>
      <c r="P527" s="216">
        <f>O527*H527</f>
        <v>0</v>
      </c>
      <c r="Q527" s="216">
        <v>0.15</v>
      </c>
      <c r="R527" s="216">
        <f>Q527*H527</f>
        <v>0.15</v>
      </c>
      <c r="S527" s="216">
        <v>0</v>
      </c>
      <c r="T527" s="217">
        <f>S527*H527</f>
        <v>0</v>
      </c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R527" s="218" t="s">
        <v>230</v>
      </c>
      <c r="AT527" s="218" t="s">
        <v>138</v>
      </c>
      <c r="AU527" s="218" t="s">
        <v>91</v>
      </c>
      <c r="AY527" s="19" t="s">
        <v>136</v>
      </c>
      <c r="BE527" s="219">
        <f>IF(N527="základní",J527,0)</f>
        <v>0</v>
      </c>
      <c r="BF527" s="219">
        <f>IF(N527="snížená",J527,0)</f>
        <v>0</v>
      </c>
      <c r="BG527" s="219">
        <f>IF(N527="zákl. přenesená",J527,0)</f>
        <v>0</v>
      </c>
      <c r="BH527" s="219">
        <f>IF(N527="sníž. přenesená",J527,0)</f>
        <v>0</v>
      </c>
      <c r="BI527" s="219">
        <f>IF(N527="nulová",J527,0)</f>
        <v>0</v>
      </c>
      <c r="BJ527" s="19" t="s">
        <v>89</v>
      </c>
      <c r="BK527" s="219">
        <f>ROUND(I527*H527,2)</f>
        <v>0</v>
      </c>
      <c r="BL527" s="19" t="s">
        <v>230</v>
      </c>
      <c r="BM527" s="218" t="s">
        <v>625</v>
      </c>
    </row>
    <row r="528" spans="1:47" s="2" customFormat="1" ht="12">
      <c r="A528" s="41"/>
      <c r="B528" s="42"/>
      <c r="C528" s="43"/>
      <c r="D528" s="222" t="s">
        <v>314</v>
      </c>
      <c r="E528" s="43"/>
      <c r="F528" s="263" t="s">
        <v>606</v>
      </c>
      <c r="G528" s="43"/>
      <c r="H528" s="43"/>
      <c r="I528" s="264"/>
      <c r="J528" s="43"/>
      <c r="K528" s="43"/>
      <c r="L528" s="47"/>
      <c r="M528" s="265"/>
      <c r="N528" s="266"/>
      <c r="O528" s="87"/>
      <c r="P528" s="87"/>
      <c r="Q528" s="87"/>
      <c r="R528" s="87"/>
      <c r="S528" s="87"/>
      <c r="T528" s="88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T528" s="19" t="s">
        <v>314</v>
      </c>
      <c r="AU528" s="19" t="s">
        <v>91</v>
      </c>
    </row>
    <row r="529" spans="1:65" s="2" customFormat="1" ht="24.15" customHeight="1">
      <c r="A529" s="41"/>
      <c r="B529" s="42"/>
      <c r="C529" s="207" t="s">
        <v>626</v>
      </c>
      <c r="D529" s="207" t="s">
        <v>138</v>
      </c>
      <c r="E529" s="208" t="s">
        <v>627</v>
      </c>
      <c r="F529" s="209" t="s">
        <v>628</v>
      </c>
      <c r="G529" s="210" t="s">
        <v>200</v>
      </c>
      <c r="H529" s="211">
        <v>1</v>
      </c>
      <c r="I529" s="212"/>
      <c r="J529" s="213">
        <f>ROUND(I529*H529,2)</f>
        <v>0</v>
      </c>
      <c r="K529" s="209" t="s">
        <v>43</v>
      </c>
      <c r="L529" s="47"/>
      <c r="M529" s="214" t="s">
        <v>43</v>
      </c>
      <c r="N529" s="215" t="s">
        <v>52</v>
      </c>
      <c r="O529" s="87"/>
      <c r="P529" s="216">
        <f>O529*H529</f>
        <v>0</v>
      </c>
      <c r="Q529" s="216">
        <v>0.15</v>
      </c>
      <c r="R529" s="216">
        <f>Q529*H529</f>
        <v>0.15</v>
      </c>
      <c r="S529" s="216">
        <v>0</v>
      </c>
      <c r="T529" s="217">
        <f>S529*H529</f>
        <v>0</v>
      </c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R529" s="218" t="s">
        <v>230</v>
      </c>
      <c r="AT529" s="218" t="s">
        <v>138</v>
      </c>
      <c r="AU529" s="218" t="s">
        <v>91</v>
      </c>
      <c r="AY529" s="19" t="s">
        <v>136</v>
      </c>
      <c r="BE529" s="219">
        <f>IF(N529="základní",J529,0)</f>
        <v>0</v>
      </c>
      <c r="BF529" s="219">
        <f>IF(N529="snížená",J529,0)</f>
        <v>0</v>
      </c>
      <c r="BG529" s="219">
        <f>IF(N529="zákl. přenesená",J529,0)</f>
        <v>0</v>
      </c>
      <c r="BH529" s="219">
        <f>IF(N529="sníž. přenesená",J529,0)</f>
        <v>0</v>
      </c>
      <c r="BI529" s="219">
        <f>IF(N529="nulová",J529,0)</f>
        <v>0</v>
      </c>
      <c r="BJ529" s="19" t="s">
        <v>89</v>
      </c>
      <c r="BK529" s="219">
        <f>ROUND(I529*H529,2)</f>
        <v>0</v>
      </c>
      <c r="BL529" s="19" t="s">
        <v>230</v>
      </c>
      <c r="BM529" s="218" t="s">
        <v>629</v>
      </c>
    </row>
    <row r="530" spans="1:47" s="2" customFormat="1" ht="12">
      <c r="A530" s="41"/>
      <c r="B530" s="42"/>
      <c r="C530" s="43"/>
      <c r="D530" s="222" t="s">
        <v>314</v>
      </c>
      <c r="E530" s="43"/>
      <c r="F530" s="263" t="s">
        <v>606</v>
      </c>
      <c r="G530" s="43"/>
      <c r="H530" s="43"/>
      <c r="I530" s="264"/>
      <c r="J530" s="43"/>
      <c r="K530" s="43"/>
      <c r="L530" s="47"/>
      <c r="M530" s="265"/>
      <c r="N530" s="266"/>
      <c r="O530" s="87"/>
      <c r="P530" s="87"/>
      <c r="Q530" s="87"/>
      <c r="R530" s="87"/>
      <c r="S530" s="87"/>
      <c r="T530" s="88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T530" s="19" t="s">
        <v>314</v>
      </c>
      <c r="AU530" s="19" t="s">
        <v>91</v>
      </c>
    </row>
    <row r="531" spans="1:65" s="2" customFormat="1" ht="24.15" customHeight="1">
      <c r="A531" s="41"/>
      <c r="B531" s="42"/>
      <c r="C531" s="207" t="s">
        <v>372</v>
      </c>
      <c r="D531" s="207" t="s">
        <v>138</v>
      </c>
      <c r="E531" s="208" t="s">
        <v>630</v>
      </c>
      <c r="F531" s="209" t="s">
        <v>631</v>
      </c>
      <c r="G531" s="210" t="s">
        <v>200</v>
      </c>
      <c r="H531" s="211">
        <v>1</v>
      </c>
      <c r="I531" s="212"/>
      <c r="J531" s="213">
        <f>ROUND(I531*H531,2)</f>
        <v>0</v>
      </c>
      <c r="K531" s="209" t="s">
        <v>43</v>
      </c>
      <c r="L531" s="47"/>
      <c r="M531" s="214" t="s">
        <v>43</v>
      </c>
      <c r="N531" s="215" t="s">
        <v>52</v>
      </c>
      <c r="O531" s="87"/>
      <c r="P531" s="216">
        <f>O531*H531</f>
        <v>0</v>
      </c>
      <c r="Q531" s="216">
        <v>0.15</v>
      </c>
      <c r="R531" s="216">
        <f>Q531*H531</f>
        <v>0.15</v>
      </c>
      <c r="S531" s="216">
        <v>0</v>
      </c>
      <c r="T531" s="217">
        <f>S531*H531</f>
        <v>0</v>
      </c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R531" s="218" t="s">
        <v>230</v>
      </c>
      <c r="AT531" s="218" t="s">
        <v>138</v>
      </c>
      <c r="AU531" s="218" t="s">
        <v>91</v>
      </c>
      <c r="AY531" s="19" t="s">
        <v>136</v>
      </c>
      <c r="BE531" s="219">
        <f>IF(N531="základní",J531,0)</f>
        <v>0</v>
      </c>
      <c r="BF531" s="219">
        <f>IF(N531="snížená",J531,0)</f>
        <v>0</v>
      </c>
      <c r="BG531" s="219">
        <f>IF(N531="zákl. přenesená",J531,0)</f>
        <v>0</v>
      </c>
      <c r="BH531" s="219">
        <f>IF(N531="sníž. přenesená",J531,0)</f>
        <v>0</v>
      </c>
      <c r="BI531" s="219">
        <f>IF(N531="nulová",J531,0)</f>
        <v>0</v>
      </c>
      <c r="BJ531" s="19" t="s">
        <v>89</v>
      </c>
      <c r="BK531" s="219">
        <f>ROUND(I531*H531,2)</f>
        <v>0</v>
      </c>
      <c r="BL531" s="19" t="s">
        <v>230</v>
      </c>
      <c r="BM531" s="218" t="s">
        <v>632</v>
      </c>
    </row>
    <row r="532" spans="1:47" s="2" customFormat="1" ht="12">
      <c r="A532" s="41"/>
      <c r="B532" s="42"/>
      <c r="C532" s="43"/>
      <c r="D532" s="222" t="s">
        <v>314</v>
      </c>
      <c r="E532" s="43"/>
      <c r="F532" s="263" t="s">
        <v>606</v>
      </c>
      <c r="G532" s="43"/>
      <c r="H532" s="43"/>
      <c r="I532" s="264"/>
      <c r="J532" s="43"/>
      <c r="K532" s="43"/>
      <c r="L532" s="47"/>
      <c r="M532" s="265"/>
      <c r="N532" s="266"/>
      <c r="O532" s="87"/>
      <c r="P532" s="87"/>
      <c r="Q532" s="87"/>
      <c r="R532" s="87"/>
      <c r="S532" s="87"/>
      <c r="T532" s="88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T532" s="19" t="s">
        <v>314</v>
      </c>
      <c r="AU532" s="19" t="s">
        <v>91</v>
      </c>
    </row>
    <row r="533" spans="1:65" s="2" customFormat="1" ht="24.15" customHeight="1">
      <c r="A533" s="41"/>
      <c r="B533" s="42"/>
      <c r="C533" s="207" t="s">
        <v>633</v>
      </c>
      <c r="D533" s="207" t="s">
        <v>138</v>
      </c>
      <c r="E533" s="208" t="s">
        <v>634</v>
      </c>
      <c r="F533" s="209" t="s">
        <v>635</v>
      </c>
      <c r="G533" s="210" t="s">
        <v>200</v>
      </c>
      <c r="H533" s="211">
        <v>1</v>
      </c>
      <c r="I533" s="212"/>
      <c r="J533" s="213">
        <f>ROUND(I533*H533,2)</f>
        <v>0</v>
      </c>
      <c r="K533" s="209" t="s">
        <v>43</v>
      </c>
      <c r="L533" s="47"/>
      <c r="M533" s="214" t="s">
        <v>43</v>
      </c>
      <c r="N533" s="215" t="s">
        <v>52</v>
      </c>
      <c r="O533" s="87"/>
      <c r="P533" s="216">
        <f>O533*H533</f>
        <v>0</v>
      </c>
      <c r="Q533" s="216">
        <v>3.3</v>
      </c>
      <c r="R533" s="216">
        <f>Q533*H533</f>
        <v>3.3</v>
      </c>
      <c r="S533" s="216">
        <v>0</v>
      </c>
      <c r="T533" s="217">
        <f>S533*H533</f>
        <v>0</v>
      </c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R533" s="218" t="s">
        <v>230</v>
      </c>
      <c r="AT533" s="218" t="s">
        <v>138</v>
      </c>
      <c r="AU533" s="218" t="s">
        <v>91</v>
      </c>
      <c r="AY533" s="19" t="s">
        <v>136</v>
      </c>
      <c r="BE533" s="219">
        <f>IF(N533="základní",J533,0)</f>
        <v>0</v>
      </c>
      <c r="BF533" s="219">
        <f>IF(N533="snížená",J533,0)</f>
        <v>0</v>
      </c>
      <c r="BG533" s="219">
        <f>IF(N533="zákl. přenesená",J533,0)</f>
        <v>0</v>
      </c>
      <c r="BH533" s="219">
        <f>IF(N533="sníž. přenesená",J533,0)</f>
        <v>0</v>
      </c>
      <c r="BI533" s="219">
        <f>IF(N533="nulová",J533,0)</f>
        <v>0</v>
      </c>
      <c r="BJ533" s="19" t="s">
        <v>89</v>
      </c>
      <c r="BK533" s="219">
        <f>ROUND(I533*H533,2)</f>
        <v>0</v>
      </c>
      <c r="BL533" s="19" t="s">
        <v>230</v>
      </c>
      <c r="BM533" s="218" t="s">
        <v>636</v>
      </c>
    </row>
    <row r="534" spans="1:47" s="2" customFormat="1" ht="12">
      <c r="A534" s="41"/>
      <c r="B534" s="42"/>
      <c r="C534" s="43"/>
      <c r="D534" s="222" t="s">
        <v>314</v>
      </c>
      <c r="E534" s="43"/>
      <c r="F534" s="263" t="s">
        <v>637</v>
      </c>
      <c r="G534" s="43"/>
      <c r="H534" s="43"/>
      <c r="I534" s="264"/>
      <c r="J534" s="43"/>
      <c r="K534" s="43"/>
      <c r="L534" s="47"/>
      <c r="M534" s="265"/>
      <c r="N534" s="266"/>
      <c r="O534" s="87"/>
      <c r="P534" s="87"/>
      <c r="Q534" s="87"/>
      <c r="R534" s="87"/>
      <c r="S534" s="87"/>
      <c r="T534" s="88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T534" s="19" t="s">
        <v>314</v>
      </c>
      <c r="AU534" s="19" t="s">
        <v>91</v>
      </c>
    </row>
    <row r="535" spans="1:65" s="2" customFormat="1" ht="24.15" customHeight="1">
      <c r="A535" s="41"/>
      <c r="B535" s="42"/>
      <c r="C535" s="207" t="s">
        <v>638</v>
      </c>
      <c r="D535" s="207" t="s">
        <v>138</v>
      </c>
      <c r="E535" s="208" t="s">
        <v>639</v>
      </c>
      <c r="F535" s="209" t="s">
        <v>640</v>
      </c>
      <c r="G535" s="210" t="s">
        <v>278</v>
      </c>
      <c r="H535" s="211">
        <v>48.685</v>
      </c>
      <c r="I535" s="212"/>
      <c r="J535" s="213">
        <f>ROUND(I535*H535,2)</f>
        <v>0</v>
      </c>
      <c r="K535" s="209" t="s">
        <v>142</v>
      </c>
      <c r="L535" s="47"/>
      <c r="M535" s="214" t="s">
        <v>43</v>
      </c>
      <c r="N535" s="215" t="s">
        <v>52</v>
      </c>
      <c r="O535" s="87"/>
      <c r="P535" s="216">
        <f>O535*H535</f>
        <v>0</v>
      </c>
      <c r="Q535" s="216">
        <v>0</v>
      </c>
      <c r="R535" s="216">
        <f>Q535*H535</f>
        <v>0</v>
      </c>
      <c r="S535" s="216">
        <v>0</v>
      </c>
      <c r="T535" s="217">
        <f>S535*H535</f>
        <v>0</v>
      </c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R535" s="218" t="s">
        <v>230</v>
      </c>
      <c r="AT535" s="218" t="s">
        <v>138</v>
      </c>
      <c r="AU535" s="218" t="s">
        <v>91</v>
      </c>
      <c r="AY535" s="19" t="s">
        <v>136</v>
      </c>
      <c r="BE535" s="219">
        <f>IF(N535="základní",J535,0)</f>
        <v>0</v>
      </c>
      <c r="BF535" s="219">
        <f>IF(N535="snížená",J535,0)</f>
        <v>0</v>
      </c>
      <c r="BG535" s="219">
        <f>IF(N535="zákl. přenesená",J535,0)</f>
        <v>0</v>
      </c>
      <c r="BH535" s="219">
        <f>IF(N535="sníž. přenesená",J535,0)</f>
        <v>0</v>
      </c>
      <c r="BI535" s="219">
        <f>IF(N535="nulová",J535,0)</f>
        <v>0</v>
      </c>
      <c r="BJ535" s="19" t="s">
        <v>89</v>
      </c>
      <c r="BK535" s="219">
        <f>ROUND(I535*H535,2)</f>
        <v>0</v>
      </c>
      <c r="BL535" s="19" t="s">
        <v>230</v>
      </c>
      <c r="BM535" s="218" t="s">
        <v>641</v>
      </c>
    </row>
    <row r="536" spans="1:65" s="2" customFormat="1" ht="24.15" customHeight="1">
      <c r="A536" s="41"/>
      <c r="B536" s="42"/>
      <c r="C536" s="207" t="s">
        <v>642</v>
      </c>
      <c r="D536" s="207" t="s">
        <v>138</v>
      </c>
      <c r="E536" s="208" t="s">
        <v>643</v>
      </c>
      <c r="F536" s="209" t="s">
        <v>644</v>
      </c>
      <c r="G536" s="210" t="s">
        <v>278</v>
      </c>
      <c r="H536" s="211">
        <v>48.685</v>
      </c>
      <c r="I536" s="212"/>
      <c r="J536" s="213">
        <f>ROUND(I536*H536,2)</f>
        <v>0</v>
      </c>
      <c r="K536" s="209" t="s">
        <v>142</v>
      </c>
      <c r="L536" s="47"/>
      <c r="M536" s="214" t="s">
        <v>43</v>
      </c>
      <c r="N536" s="215" t="s">
        <v>52</v>
      </c>
      <c r="O536" s="87"/>
      <c r="P536" s="216">
        <f>O536*H536</f>
        <v>0</v>
      </c>
      <c r="Q536" s="216">
        <v>0</v>
      </c>
      <c r="R536" s="216">
        <f>Q536*H536</f>
        <v>0</v>
      </c>
      <c r="S536" s="216">
        <v>0</v>
      </c>
      <c r="T536" s="217">
        <f>S536*H536</f>
        <v>0</v>
      </c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R536" s="218" t="s">
        <v>230</v>
      </c>
      <c r="AT536" s="218" t="s">
        <v>138</v>
      </c>
      <c r="AU536" s="218" t="s">
        <v>91</v>
      </c>
      <c r="AY536" s="19" t="s">
        <v>136</v>
      </c>
      <c r="BE536" s="219">
        <f>IF(N536="základní",J536,0)</f>
        <v>0</v>
      </c>
      <c r="BF536" s="219">
        <f>IF(N536="snížená",J536,0)</f>
        <v>0</v>
      </c>
      <c r="BG536" s="219">
        <f>IF(N536="zákl. přenesená",J536,0)</f>
        <v>0</v>
      </c>
      <c r="BH536" s="219">
        <f>IF(N536="sníž. přenesená",J536,0)</f>
        <v>0</v>
      </c>
      <c r="BI536" s="219">
        <f>IF(N536="nulová",J536,0)</f>
        <v>0</v>
      </c>
      <c r="BJ536" s="19" t="s">
        <v>89</v>
      </c>
      <c r="BK536" s="219">
        <f>ROUND(I536*H536,2)</f>
        <v>0</v>
      </c>
      <c r="BL536" s="19" t="s">
        <v>230</v>
      </c>
      <c r="BM536" s="218" t="s">
        <v>645</v>
      </c>
    </row>
    <row r="537" spans="1:63" s="12" customFormat="1" ht="25.9" customHeight="1">
      <c r="A537" s="12"/>
      <c r="B537" s="191"/>
      <c r="C537" s="192"/>
      <c r="D537" s="193" t="s">
        <v>80</v>
      </c>
      <c r="E537" s="194" t="s">
        <v>646</v>
      </c>
      <c r="F537" s="194" t="s">
        <v>647</v>
      </c>
      <c r="G537" s="192"/>
      <c r="H537" s="192"/>
      <c r="I537" s="195"/>
      <c r="J537" s="196">
        <f>BK537</f>
        <v>0</v>
      </c>
      <c r="K537" s="192"/>
      <c r="L537" s="197"/>
      <c r="M537" s="198"/>
      <c r="N537" s="199"/>
      <c r="O537" s="199"/>
      <c r="P537" s="200">
        <f>SUM(P538:P546)</f>
        <v>0</v>
      </c>
      <c r="Q537" s="199"/>
      <c r="R537" s="200">
        <f>SUM(R538:R546)</f>
        <v>0</v>
      </c>
      <c r="S537" s="199"/>
      <c r="T537" s="201">
        <f>SUM(T538:T546)</f>
        <v>0</v>
      </c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R537" s="202" t="s">
        <v>143</v>
      </c>
      <c r="AT537" s="203" t="s">
        <v>80</v>
      </c>
      <c r="AU537" s="203" t="s">
        <v>81</v>
      </c>
      <c r="AY537" s="202" t="s">
        <v>136</v>
      </c>
      <c r="BK537" s="204">
        <f>SUM(BK538:BK546)</f>
        <v>0</v>
      </c>
    </row>
    <row r="538" spans="1:65" s="2" customFormat="1" ht="14.4" customHeight="1">
      <c r="A538" s="41"/>
      <c r="B538" s="42"/>
      <c r="C538" s="207" t="s">
        <v>648</v>
      </c>
      <c r="D538" s="207" t="s">
        <v>138</v>
      </c>
      <c r="E538" s="208" t="s">
        <v>649</v>
      </c>
      <c r="F538" s="209" t="s">
        <v>650</v>
      </c>
      <c r="G538" s="210" t="s">
        <v>651</v>
      </c>
      <c r="H538" s="211">
        <v>40</v>
      </c>
      <c r="I538" s="212"/>
      <c r="J538" s="213">
        <f>ROUND(I538*H538,2)</f>
        <v>0</v>
      </c>
      <c r="K538" s="209" t="s">
        <v>142</v>
      </c>
      <c r="L538" s="47"/>
      <c r="M538" s="214" t="s">
        <v>43</v>
      </c>
      <c r="N538" s="215" t="s">
        <v>52</v>
      </c>
      <c r="O538" s="87"/>
      <c r="P538" s="216">
        <f>O538*H538</f>
        <v>0</v>
      </c>
      <c r="Q538" s="216">
        <v>0</v>
      </c>
      <c r="R538" s="216">
        <f>Q538*H538</f>
        <v>0</v>
      </c>
      <c r="S538" s="216">
        <v>0</v>
      </c>
      <c r="T538" s="217">
        <f>S538*H538</f>
        <v>0</v>
      </c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R538" s="218" t="s">
        <v>652</v>
      </c>
      <c r="AT538" s="218" t="s">
        <v>138</v>
      </c>
      <c r="AU538" s="218" t="s">
        <v>89</v>
      </c>
      <c r="AY538" s="19" t="s">
        <v>136</v>
      </c>
      <c r="BE538" s="219">
        <f>IF(N538="základní",J538,0)</f>
        <v>0</v>
      </c>
      <c r="BF538" s="219">
        <f>IF(N538="snížená",J538,0)</f>
        <v>0</v>
      </c>
      <c r="BG538" s="219">
        <f>IF(N538="zákl. přenesená",J538,0)</f>
        <v>0</v>
      </c>
      <c r="BH538" s="219">
        <f>IF(N538="sníž. přenesená",J538,0)</f>
        <v>0</v>
      </c>
      <c r="BI538" s="219">
        <f>IF(N538="nulová",J538,0)</f>
        <v>0</v>
      </c>
      <c r="BJ538" s="19" t="s">
        <v>89</v>
      </c>
      <c r="BK538" s="219">
        <f>ROUND(I538*H538,2)</f>
        <v>0</v>
      </c>
      <c r="BL538" s="19" t="s">
        <v>652</v>
      </c>
      <c r="BM538" s="218" t="s">
        <v>653</v>
      </c>
    </row>
    <row r="539" spans="1:51" s="13" customFormat="1" ht="12">
      <c r="A539" s="13"/>
      <c r="B539" s="220"/>
      <c r="C539" s="221"/>
      <c r="D539" s="222" t="s">
        <v>145</v>
      </c>
      <c r="E539" s="223" t="s">
        <v>43</v>
      </c>
      <c r="F539" s="224" t="s">
        <v>654</v>
      </c>
      <c r="G539" s="221"/>
      <c r="H539" s="223" t="s">
        <v>43</v>
      </c>
      <c r="I539" s="225"/>
      <c r="J539" s="221"/>
      <c r="K539" s="221"/>
      <c r="L539" s="226"/>
      <c r="M539" s="227"/>
      <c r="N539" s="228"/>
      <c r="O539" s="228"/>
      <c r="P539" s="228"/>
      <c r="Q539" s="228"/>
      <c r="R539" s="228"/>
      <c r="S539" s="228"/>
      <c r="T539" s="229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0" t="s">
        <v>145</v>
      </c>
      <c r="AU539" s="230" t="s">
        <v>89</v>
      </c>
      <c r="AV539" s="13" t="s">
        <v>89</v>
      </c>
      <c r="AW539" s="13" t="s">
        <v>147</v>
      </c>
      <c r="AX539" s="13" t="s">
        <v>81</v>
      </c>
      <c r="AY539" s="230" t="s">
        <v>136</v>
      </c>
    </row>
    <row r="540" spans="1:51" s="14" customFormat="1" ht="12">
      <c r="A540" s="14"/>
      <c r="B540" s="231"/>
      <c r="C540" s="232"/>
      <c r="D540" s="222" t="s">
        <v>145</v>
      </c>
      <c r="E540" s="233" t="s">
        <v>43</v>
      </c>
      <c r="F540" s="234" t="s">
        <v>655</v>
      </c>
      <c r="G540" s="232"/>
      <c r="H540" s="235">
        <v>40</v>
      </c>
      <c r="I540" s="236"/>
      <c r="J540" s="232"/>
      <c r="K540" s="232"/>
      <c r="L540" s="237"/>
      <c r="M540" s="238"/>
      <c r="N540" s="239"/>
      <c r="O540" s="239"/>
      <c r="P540" s="239"/>
      <c r="Q540" s="239"/>
      <c r="R540" s="239"/>
      <c r="S540" s="239"/>
      <c r="T540" s="240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41" t="s">
        <v>145</v>
      </c>
      <c r="AU540" s="241" t="s">
        <v>89</v>
      </c>
      <c r="AV540" s="14" t="s">
        <v>91</v>
      </c>
      <c r="AW540" s="14" t="s">
        <v>147</v>
      </c>
      <c r="AX540" s="14" t="s">
        <v>89</v>
      </c>
      <c r="AY540" s="241" t="s">
        <v>136</v>
      </c>
    </row>
    <row r="541" spans="1:65" s="2" customFormat="1" ht="14.4" customHeight="1">
      <c r="A541" s="41"/>
      <c r="B541" s="42"/>
      <c r="C541" s="207" t="s">
        <v>656</v>
      </c>
      <c r="D541" s="207" t="s">
        <v>138</v>
      </c>
      <c r="E541" s="208" t="s">
        <v>657</v>
      </c>
      <c r="F541" s="209" t="s">
        <v>658</v>
      </c>
      <c r="G541" s="210" t="s">
        <v>651</v>
      </c>
      <c r="H541" s="211">
        <v>40</v>
      </c>
      <c r="I541" s="212"/>
      <c r="J541" s="213">
        <f>ROUND(I541*H541,2)</f>
        <v>0</v>
      </c>
      <c r="K541" s="209" t="s">
        <v>142</v>
      </c>
      <c r="L541" s="47"/>
      <c r="M541" s="214" t="s">
        <v>43</v>
      </c>
      <c r="N541" s="215" t="s">
        <v>52</v>
      </c>
      <c r="O541" s="87"/>
      <c r="P541" s="216">
        <f>O541*H541</f>
        <v>0</v>
      </c>
      <c r="Q541" s="216">
        <v>0</v>
      </c>
      <c r="R541" s="216">
        <f>Q541*H541</f>
        <v>0</v>
      </c>
      <c r="S541" s="216">
        <v>0</v>
      </c>
      <c r="T541" s="217">
        <f>S541*H541</f>
        <v>0</v>
      </c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R541" s="218" t="s">
        <v>652</v>
      </c>
      <c r="AT541" s="218" t="s">
        <v>138</v>
      </c>
      <c r="AU541" s="218" t="s">
        <v>89</v>
      </c>
      <c r="AY541" s="19" t="s">
        <v>136</v>
      </c>
      <c r="BE541" s="219">
        <f>IF(N541="základní",J541,0)</f>
        <v>0</v>
      </c>
      <c r="BF541" s="219">
        <f>IF(N541="snížená",J541,0)</f>
        <v>0</v>
      </c>
      <c r="BG541" s="219">
        <f>IF(N541="zákl. přenesená",J541,0)</f>
        <v>0</v>
      </c>
      <c r="BH541" s="219">
        <f>IF(N541="sníž. přenesená",J541,0)</f>
        <v>0</v>
      </c>
      <c r="BI541" s="219">
        <f>IF(N541="nulová",J541,0)</f>
        <v>0</v>
      </c>
      <c r="BJ541" s="19" t="s">
        <v>89</v>
      </c>
      <c r="BK541" s="219">
        <f>ROUND(I541*H541,2)</f>
        <v>0</v>
      </c>
      <c r="BL541" s="19" t="s">
        <v>652</v>
      </c>
      <c r="BM541" s="218" t="s">
        <v>659</v>
      </c>
    </row>
    <row r="542" spans="1:51" s="13" customFormat="1" ht="12">
      <c r="A542" s="13"/>
      <c r="B542" s="220"/>
      <c r="C542" s="221"/>
      <c r="D542" s="222" t="s">
        <v>145</v>
      </c>
      <c r="E542" s="223" t="s">
        <v>43</v>
      </c>
      <c r="F542" s="224" t="s">
        <v>654</v>
      </c>
      <c r="G542" s="221"/>
      <c r="H542" s="223" t="s">
        <v>43</v>
      </c>
      <c r="I542" s="225"/>
      <c r="J542" s="221"/>
      <c r="K542" s="221"/>
      <c r="L542" s="226"/>
      <c r="M542" s="227"/>
      <c r="N542" s="228"/>
      <c r="O542" s="228"/>
      <c r="P542" s="228"/>
      <c r="Q542" s="228"/>
      <c r="R542" s="228"/>
      <c r="S542" s="228"/>
      <c r="T542" s="229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0" t="s">
        <v>145</v>
      </c>
      <c r="AU542" s="230" t="s">
        <v>89</v>
      </c>
      <c r="AV542" s="13" t="s">
        <v>89</v>
      </c>
      <c r="AW542" s="13" t="s">
        <v>147</v>
      </c>
      <c r="AX542" s="13" t="s">
        <v>81</v>
      </c>
      <c r="AY542" s="230" t="s">
        <v>136</v>
      </c>
    </row>
    <row r="543" spans="1:51" s="14" customFormat="1" ht="12">
      <c r="A543" s="14"/>
      <c r="B543" s="231"/>
      <c r="C543" s="232"/>
      <c r="D543" s="222" t="s">
        <v>145</v>
      </c>
      <c r="E543" s="233" t="s">
        <v>43</v>
      </c>
      <c r="F543" s="234" t="s">
        <v>655</v>
      </c>
      <c r="G543" s="232"/>
      <c r="H543" s="235">
        <v>40</v>
      </c>
      <c r="I543" s="236"/>
      <c r="J543" s="232"/>
      <c r="K543" s="232"/>
      <c r="L543" s="237"/>
      <c r="M543" s="238"/>
      <c r="N543" s="239"/>
      <c r="O543" s="239"/>
      <c r="P543" s="239"/>
      <c r="Q543" s="239"/>
      <c r="R543" s="239"/>
      <c r="S543" s="239"/>
      <c r="T543" s="240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41" t="s">
        <v>145</v>
      </c>
      <c r="AU543" s="241" t="s">
        <v>89</v>
      </c>
      <c r="AV543" s="14" t="s">
        <v>91</v>
      </c>
      <c r="AW543" s="14" t="s">
        <v>147</v>
      </c>
      <c r="AX543" s="14" t="s">
        <v>89</v>
      </c>
      <c r="AY543" s="241" t="s">
        <v>136</v>
      </c>
    </row>
    <row r="544" spans="1:65" s="2" customFormat="1" ht="14.4" customHeight="1">
      <c r="A544" s="41"/>
      <c r="B544" s="42"/>
      <c r="C544" s="207" t="s">
        <v>660</v>
      </c>
      <c r="D544" s="207" t="s">
        <v>138</v>
      </c>
      <c r="E544" s="208" t="s">
        <v>661</v>
      </c>
      <c r="F544" s="209" t="s">
        <v>662</v>
      </c>
      <c r="G544" s="210" t="s">
        <v>651</v>
      </c>
      <c r="H544" s="211">
        <v>40</v>
      </c>
      <c r="I544" s="212"/>
      <c r="J544" s="213">
        <f>ROUND(I544*H544,2)</f>
        <v>0</v>
      </c>
      <c r="K544" s="209" t="s">
        <v>142</v>
      </c>
      <c r="L544" s="47"/>
      <c r="M544" s="214" t="s">
        <v>43</v>
      </c>
      <c r="N544" s="215" t="s">
        <v>52</v>
      </c>
      <c r="O544" s="87"/>
      <c r="P544" s="216">
        <f>O544*H544</f>
        <v>0</v>
      </c>
      <c r="Q544" s="216">
        <v>0</v>
      </c>
      <c r="R544" s="216">
        <f>Q544*H544</f>
        <v>0</v>
      </c>
      <c r="S544" s="216">
        <v>0</v>
      </c>
      <c r="T544" s="217">
        <f>S544*H544</f>
        <v>0</v>
      </c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R544" s="218" t="s">
        <v>652</v>
      </c>
      <c r="AT544" s="218" t="s">
        <v>138</v>
      </c>
      <c r="AU544" s="218" t="s">
        <v>89</v>
      </c>
      <c r="AY544" s="19" t="s">
        <v>136</v>
      </c>
      <c r="BE544" s="219">
        <f>IF(N544="základní",J544,0)</f>
        <v>0</v>
      </c>
      <c r="BF544" s="219">
        <f>IF(N544="snížená",J544,0)</f>
        <v>0</v>
      </c>
      <c r="BG544" s="219">
        <f>IF(N544="zákl. přenesená",J544,0)</f>
        <v>0</v>
      </c>
      <c r="BH544" s="219">
        <f>IF(N544="sníž. přenesená",J544,0)</f>
        <v>0</v>
      </c>
      <c r="BI544" s="219">
        <f>IF(N544="nulová",J544,0)</f>
        <v>0</v>
      </c>
      <c r="BJ544" s="19" t="s">
        <v>89</v>
      </c>
      <c r="BK544" s="219">
        <f>ROUND(I544*H544,2)</f>
        <v>0</v>
      </c>
      <c r="BL544" s="19" t="s">
        <v>652</v>
      </c>
      <c r="BM544" s="218" t="s">
        <v>663</v>
      </c>
    </row>
    <row r="545" spans="1:51" s="13" customFormat="1" ht="12">
      <c r="A545" s="13"/>
      <c r="B545" s="220"/>
      <c r="C545" s="221"/>
      <c r="D545" s="222" t="s">
        <v>145</v>
      </c>
      <c r="E545" s="223" t="s">
        <v>43</v>
      </c>
      <c r="F545" s="224" t="s">
        <v>654</v>
      </c>
      <c r="G545" s="221"/>
      <c r="H545" s="223" t="s">
        <v>43</v>
      </c>
      <c r="I545" s="225"/>
      <c r="J545" s="221"/>
      <c r="K545" s="221"/>
      <c r="L545" s="226"/>
      <c r="M545" s="227"/>
      <c r="N545" s="228"/>
      <c r="O545" s="228"/>
      <c r="P545" s="228"/>
      <c r="Q545" s="228"/>
      <c r="R545" s="228"/>
      <c r="S545" s="228"/>
      <c r="T545" s="229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0" t="s">
        <v>145</v>
      </c>
      <c r="AU545" s="230" t="s">
        <v>89</v>
      </c>
      <c r="AV545" s="13" t="s">
        <v>89</v>
      </c>
      <c r="AW545" s="13" t="s">
        <v>147</v>
      </c>
      <c r="AX545" s="13" t="s">
        <v>81</v>
      </c>
      <c r="AY545" s="230" t="s">
        <v>136</v>
      </c>
    </row>
    <row r="546" spans="1:51" s="14" customFormat="1" ht="12">
      <c r="A546" s="14"/>
      <c r="B546" s="231"/>
      <c r="C546" s="232"/>
      <c r="D546" s="222" t="s">
        <v>145</v>
      </c>
      <c r="E546" s="233" t="s">
        <v>43</v>
      </c>
      <c r="F546" s="234" t="s">
        <v>655</v>
      </c>
      <c r="G546" s="232"/>
      <c r="H546" s="235">
        <v>40</v>
      </c>
      <c r="I546" s="236"/>
      <c r="J546" s="232"/>
      <c r="K546" s="232"/>
      <c r="L546" s="237"/>
      <c r="M546" s="278"/>
      <c r="N546" s="279"/>
      <c r="O546" s="279"/>
      <c r="P546" s="279"/>
      <c r="Q546" s="279"/>
      <c r="R546" s="279"/>
      <c r="S546" s="279"/>
      <c r="T546" s="280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41" t="s">
        <v>145</v>
      </c>
      <c r="AU546" s="241" t="s">
        <v>89</v>
      </c>
      <c r="AV546" s="14" t="s">
        <v>91</v>
      </c>
      <c r="AW546" s="14" t="s">
        <v>147</v>
      </c>
      <c r="AX546" s="14" t="s">
        <v>89</v>
      </c>
      <c r="AY546" s="241" t="s">
        <v>136</v>
      </c>
    </row>
    <row r="547" spans="1:31" s="2" customFormat="1" ht="6.95" customHeight="1">
      <c r="A547" s="41"/>
      <c r="B547" s="62"/>
      <c r="C547" s="63"/>
      <c r="D547" s="63"/>
      <c r="E547" s="63"/>
      <c r="F547" s="63"/>
      <c r="G547" s="63"/>
      <c r="H547" s="63"/>
      <c r="I547" s="63"/>
      <c r="J547" s="63"/>
      <c r="K547" s="63"/>
      <c r="L547" s="47"/>
      <c r="M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</row>
  </sheetData>
  <sheetProtection password="CC35" sheet="1" objects="1" scenarios="1" formatColumns="0" formatRows="0" autoFilter="0"/>
  <autoFilter ref="C93:K546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91</v>
      </c>
    </row>
    <row r="4" spans="2:46" s="1" customFormat="1" ht="24.95" customHeight="1">
      <c r="B4" s="22"/>
      <c r="D4" s="133" t="s">
        <v>98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SOKOLOV – KOSTEL SV. ANTONÍNA PADUÁNSKÉHO</v>
      </c>
      <c r="F7" s="135"/>
      <c r="G7" s="135"/>
      <c r="H7" s="135"/>
      <c r="L7" s="22"/>
    </row>
    <row r="8" spans="1:31" s="2" customFormat="1" ht="12" customHeight="1">
      <c r="A8" s="41"/>
      <c r="B8" s="47"/>
      <c r="C8" s="41"/>
      <c r="D8" s="135" t="s">
        <v>99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664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43</v>
      </c>
      <c r="G11" s="41"/>
      <c r="H11" s="41"/>
      <c r="I11" s="135" t="s">
        <v>20</v>
      </c>
      <c r="J11" s="139" t="s">
        <v>43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22</v>
      </c>
      <c r="E12" s="41"/>
      <c r="F12" s="139" t="s">
        <v>23</v>
      </c>
      <c r="G12" s="41"/>
      <c r="H12" s="41"/>
      <c r="I12" s="135" t="s">
        <v>24</v>
      </c>
      <c r="J12" s="140" t="str">
        <f>'Rekapitulace stavby'!AN8</f>
        <v>11. 8. 2021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30</v>
      </c>
      <c r="E14" s="41"/>
      <c r="F14" s="41"/>
      <c r="G14" s="41"/>
      <c r="H14" s="41"/>
      <c r="I14" s="135" t="s">
        <v>31</v>
      </c>
      <c r="J14" s="139" t="s">
        <v>32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33</v>
      </c>
      <c r="F15" s="41"/>
      <c r="G15" s="41"/>
      <c r="H15" s="41"/>
      <c r="I15" s="135" t="s">
        <v>34</v>
      </c>
      <c r="J15" s="139" t="s">
        <v>35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36</v>
      </c>
      <c r="E17" s="41"/>
      <c r="F17" s="41"/>
      <c r="G17" s="41"/>
      <c r="H17" s="41"/>
      <c r="I17" s="135" t="s">
        <v>31</v>
      </c>
      <c r="J17" s="35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9"/>
      <c r="G18" s="139"/>
      <c r="H18" s="139"/>
      <c r="I18" s="135" t="s">
        <v>34</v>
      </c>
      <c r="J18" s="35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38</v>
      </c>
      <c r="E20" s="41"/>
      <c r="F20" s="41"/>
      <c r="G20" s="41"/>
      <c r="H20" s="41"/>
      <c r="I20" s="135" t="s">
        <v>31</v>
      </c>
      <c r="J20" s="139" t="s">
        <v>39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40</v>
      </c>
      <c r="F21" s="41"/>
      <c r="G21" s="41"/>
      <c r="H21" s="41"/>
      <c r="I21" s="135" t="s">
        <v>34</v>
      </c>
      <c r="J21" s="139" t="s">
        <v>41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42</v>
      </c>
      <c r="E23" s="41"/>
      <c r="F23" s="41"/>
      <c r="G23" s="41"/>
      <c r="H23" s="41"/>
      <c r="I23" s="135" t="s">
        <v>31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34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45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226.5" customHeight="1">
      <c r="A27" s="141"/>
      <c r="B27" s="142"/>
      <c r="C27" s="141"/>
      <c r="D27" s="141"/>
      <c r="E27" s="143" t="s">
        <v>101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47</v>
      </c>
      <c r="E30" s="41"/>
      <c r="F30" s="41"/>
      <c r="G30" s="41"/>
      <c r="H30" s="41"/>
      <c r="I30" s="41"/>
      <c r="J30" s="147">
        <f>ROUND(J90,2)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49</v>
      </c>
      <c r="G32" s="41"/>
      <c r="H32" s="41"/>
      <c r="I32" s="148" t="s">
        <v>48</v>
      </c>
      <c r="J32" s="148" t="s">
        <v>50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51</v>
      </c>
      <c r="E33" s="135" t="s">
        <v>52</v>
      </c>
      <c r="F33" s="150">
        <f>ROUND((SUM(BE90:BE184)),2)</f>
        <v>0</v>
      </c>
      <c r="G33" s="41"/>
      <c r="H33" s="41"/>
      <c r="I33" s="151">
        <v>0.21</v>
      </c>
      <c r="J33" s="150">
        <f>ROUND(((SUM(BE90:BE184))*I33),2)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53</v>
      </c>
      <c r="F34" s="150">
        <f>ROUND((SUM(BF90:BF184)),2)</f>
        <v>0</v>
      </c>
      <c r="G34" s="41"/>
      <c r="H34" s="41"/>
      <c r="I34" s="151">
        <v>0.15</v>
      </c>
      <c r="J34" s="150">
        <f>ROUND(((SUM(BF90:BF184))*I34),2)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54</v>
      </c>
      <c r="F35" s="150">
        <f>ROUND((SUM(BG90:BG184)),2)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55</v>
      </c>
      <c r="F36" s="150">
        <f>ROUND((SUM(BH90:BH184)),2)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56</v>
      </c>
      <c r="F37" s="150">
        <f>ROUND((SUM(BI90:BI184)),2)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57</v>
      </c>
      <c r="E39" s="154"/>
      <c r="F39" s="154"/>
      <c r="G39" s="155" t="s">
        <v>58</v>
      </c>
      <c r="H39" s="156" t="s">
        <v>59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102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SOKOLOV – KOSTEL SV. ANTONÍNA PADUÁNSKÉHO</v>
      </c>
      <c r="F48" s="34"/>
      <c r="G48" s="34"/>
      <c r="H48" s="34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99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D.1.4.1 - Dešťová kanalizace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 xml:space="preserve">parc. č. : st. 3341 a st. 3340    </v>
      </c>
      <c r="G52" s="43"/>
      <c r="H52" s="43"/>
      <c r="I52" s="34" t="s">
        <v>24</v>
      </c>
      <c r="J52" s="75" t="str">
        <f>IF(J12="","",J12)</f>
        <v>11. 8. 2021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30</v>
      </c>
      <c r="D54" s="43"/>
      <c r="E54" s="43"/>
      <c r="F54" s="29" t="str">
        <f>E15</f>
        <v>Město Sokolov, Rokycanova 1929,35601 Sokolov</v>
      </c>
      <c r="G54" s="43"/>
      <c r="H54" s="43"/>
      <c r="I54" s="34" t="s">
        <v>38</v>
      </c>
      <c r="J54" s="39" t="str">
        <f>E21</f>
        <v>ATELIER SOUKUP OPL ŠVEHLA s.r.o.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34" t="s">
        <v>42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103</v>
      </c>
      <c r="D57" s="165"/>
      <c r="E57" s="165"/>
      <c r="F57" s="165"/>
      <c r="G57" s="165"/>
      <c r="H57" s="165"/>
      <c r="I57" s="165"/>
      <c r="J57" s="166" t="s">
        <v>104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79</v>
      </c>
      <c r="D59" s="43"/>
      <c r="E59" s="43"/>
      <c r="F59" s="43"/>
      <c r="G59" s="43"/>
      <c r="H59" s="43"/>
      <c r="I59" s="43"/>
      <c r="J59" s="105">
        <f>J90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105</v>
      </c>
    </row>
    <row r="60" spans="1:31" s="9" customFormat="1" ht="24.95" customHeight="1">
      <c r="A60" s="9"/>
      <c r="B60" s="168"/>
      <c r="C60" s="169"/>
      <c r="D60" s="170" t="s">
        <v>665</v>
      </c>
      <c r="E60" s="171"/>
      <c r="F60" s="171"/>
      <c r="G60" s="171"/>
      <c r="H60" s="171"/>
      <c r="I60" s="171"/>
      <c r="J60" s="172">
        <f>J91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107</v>
      </c>
      <c r="E61" s="177"/>
      <c r="F61" s="177"/>
      <c r="G61" s="177"/>
      <c r="H61" s="177"/>
      <c r="I61" s="177"/>
      <c r="J61" s="178">
        <f>J92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108</v>
      </c>
      <c r="E62" s="177"/>
      <c r="F62" s="177"/>
      <c r="G62" s="177"/>
      <c r="H62" s="177"/>
      <c r="I62" s="177"/>
      <c r="J62" s="178">
        <f>J116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109</v>
      </c>
      <c r="E63" s="177"/>
      <c r="F63" s="177"/>
      <c r="G63" s="177"/>
      <c r="H63" s="177"/>
      <c r="I63" s="177"/>
      <c r="J63" s="178">
        <f>J128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666</v>
      </c>
      <c r="E64" s="177"/>
      <c r="F64" s="177"/>
      <c r="G64" s="177"/>
      <c r="H64" s="177"/>
      <c r="I64" s="177"/>
      <c r="J64" s="178">
        <f>J130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112</v>
      </c>
      <c r="E65" s="177"/>
      <c r="F65" s="177"/>
      <c r="G65" s="177"/>
      <c r="H65" s="177"/>
      <c r="I65" s="177"/>
      <c r="J65" s="178">
        <f>J134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667</v>
      </c>
      <c r="E66" s="177"/>
      <c r="F66" s="177"/>
      <c r="G66" s="177"/>
      <c r="H66" s="177"/>
      <c r="I66" s="177"/>
      <c r="J66" s="178">
        <f>J160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668</v>
      </c>
      <c r="E67" s="177"/>
      <c r="F67" s="177"/>
      <c r="G67" s="177"/>
      <c r="H67" s="177"/>
      <c r="I67" s="177"/>
      <c r="J67" s="178">
        <f>J165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8"/>
      <c r="C68" s="169"/>
      <c r="D68" s="170" t="s">
        <v>669</v>
      </c>
      <c r="E68" s="171"/>
      <c r="F68" s="171"/>
      <c r="G68" s="171"/>
      <c r="H68" s="171"/>
      <c r="I68" s="171"/>
      <c r="J68" s="172">
        <f>J167</f>
        <v>0</v>
      </c>
      <c r="K68" s="169"/>
      <c r="L68" s="17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4"/>
      <c r="C69" s="175"/>
      <c r="D69" s="176" t="s">
        <v>670</v>
      </c>
      <c r="E69" s="177"/>
      <c r="F69" s="177"/>
      <c r="G69" s="177"/>
      <c r="H69" s="177"/>
      <c r="I69" s="177"/>
      <c r="J69" s="178">
        <f>J168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8"/>
      <c r="C70" s="169"/>
      <c r="D70" s="170" t="s">
        <v>120</v>
      </c>
      <c r="E70" s="171"/>
      <c r="F70" s="171"/>
      <c r="G70" s="171"/>
      <c r="H70" s="171"/>
      <c r="I70" s="171"/>
      <c r="J70" s="172">
        <f>J175</f>
        <v>0</v>
      </c>
      <c r="K70" s="169"/>
      <c r="L70" s="17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2" customFormat="1" ht="21.8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6" spans="1:31" s="2" customFormat="1" ht="6.95" customHeight="1">
      <c r="A76" s="41"/>
      <c r="B76" s="64"/>
      <c r="C76" s="65"/>
      <c r="D76" s="65"/>
      <c r="E76" s="65"/>
      <c r="F76" s="65"/>
      <c r="G76" s="65"/>
      <c r="H76" s="65"/>
      <c r="I76" s="65"/>
      <c r="J76" s="65"/>
      <c r="K76" s="65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24.95" customHeight="1">
      <c r="A77" s="41"/>
      <c r="B77" s="42"/>
      <c r="C77" s="25" t="s">
        <v>121</v>
      </c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2" customHeight="1">
      <c r="A79" s="41"/>
      <c r="B79" s="42"/>
      <c r="C79" s="34" t="s">
        <v>16</v>
      </c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6.5" customHeight="1">
      <c r="A80" s="41"/>
      <c r="B80" s="42"/>
      <c r="C80" s="43"/>
      <c r="D80" s="43"/>
      <c r="E80" s="163" t="str">
        <f>E7</f>
        <v>SOKOLOV – KOSTEL SV. ANTONÍNA PADUÁNSKÉHO</v>
      </c>
      <c r="F80" s="34"/>
      <c r="G80" s="34"/>
      <c r="H80" s="34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4" t="s">
        <v>99</v>
      </c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6.5" customHeight="1">
      <c r="A82" s="41"/>
      <c r="B82" s="42"/>
      <c r="C82" s="43"/>
      <c r="D82" s="43"/>
      <c r="E82" s="72" t="str">
        <f>E9</f>
        <v>D.1.4.1 - Dešťová kanalizace</v>
      </c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4" t="s">
        <v>22</v>
      </c>
      <c r="D84" s="43"/>
      <c r="E84" s="43"/>
      <c r="F84" s="29" t="str">
        <f>F12</f>
        <v xml:space="preserve">parc. č. : st. 3341 a st. 3340    </v>
      </c>
      <c r="G84" s="43"/>
      <c r="H84" s="43"/>
      <c r="I84" s="34" t="s">
        <v>24</v>
      </c>
      <c r="J84" s="75" t="str">
        <f>IF(J12="","",J12)</f>
        <v>11. 8. 2021</v>
      </c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6.95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25.65" customHeight="1">
      <c r="A86" s="41"/>
      <c r="B86" s="42"/>
      <c r="C86" s="34" t="s">
        <v>30</v>
      </c>
      <c r="D86" s="43"/>
      <c r="E86" s="43"/>
      <c r="F86" s="29" t="str">
        <f>E15</f>
        <v>Město Sokolov, Rokycanova 1929,35601 Sokolov</v>
      </c>
      <c r="G86" s="43"/>
      <c r="H86" s="43"/>
      <c r="I86" s="34" t="s">
        <v>38</v>
      </c>
      <c r="J86" s="39" t="str">
        <f>E21</f>
        <v>ATELIER SOUKUP OPL ŠVEHLA s.r.o.</v>
      </c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5.15" customHeight="1">
      <c r="A87" s="41"/>
      <c r="B87" s="42"/>
      <c r="C87" s="34" t="s">
        <v>36</v>
      </c>
      <c r="D87" s="43"/>
      <c r="E87" s="43"/>
      <c r="F87" s="29" t="str">
        <f>IF(E18="","",E18)</f>
        <v>Vyplň údaj</v>
      </c>
      <c r="G87" s="43"/>
      <c r="H87" s="43"/>
      <c r="I87" s="34" t="s">
        <v>42</v>
      </c>
      <c r="J87" s="39" t="str">
        <f>E24</f>
        <v xml:space="preserve"> </v>
      </c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0.3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11" customFormat="1" ht="29.25" customHeight="1">
      <c r="A89" s="180"/>
      <c r="B89" s="181"/>
      <c r="C89" s="182" t="s">
        <v>122</v>
      </c>
      <c r="D89" s="183" t="s">
        <v>66</v>
      </c>
      <c r="E89" s="183" t="s">
        <v>62</v>
      </c>
      <c r="F89" s="183" t="s">
        <v>63</v>
      </c>
      <c r="G89" s="183" t="s">
        <v>123</v>
      </c>
      <c r="H89" s="183" t="s">
        <v>124</v>
      </c>
      <c r="I89" s="183" t="s">
        <v>125</v>
      </c>
      <c r="J89" s="183" t="s">
        <v>104</v>
      </c>
      <c r="K89" s="184" t="s">
        <v>126</v>
      </c>
      <c r="L89" s="185"/>
      <c r="M89" s="95" t="s">
        <v>43</v>
      </c>
      <c r="N89" s="96" t="s">
        <v>51</v>
      </c>
      <c r="O89" s="96" t="s">
        <v>127</v>
      </c>
      <c r="P89" s="96" t="s">
        <v>128</v>
      </c>
      <c r="Q89" s="96" t="s">
        <v>129</v>
      </c>
      <c r="R89" s="96" t="s">
        <v>130</v>
      </c>
      <c r="S89" s="96" t="s">
        <v>131</v>
      </c>
      <c r="T89" s="97" t="s">
        <v>132</v>
      </c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</row>
    <row r="90" spans="1:63" s="2" customFormat="1" ht="22.8" customHeight="1">
      <c r="A90" s="41"/>
      <c r="B90" s="42"/>
      <c r="C90" s="102" t="s">
        <v>133</v>
      </c>
      <c r="D90" s="43"/>
      <c r="E90" s="43"/>
      <c r="F90" s="43"/>
      <c r="G90" s="43"/>
      <c r="H90" s="43"/>
      <c r="I90" s="43"/>
      <c r="J90" s="186">
        <f>BK90</f>
        <v>0</v>
      </c>
      <c r="K90" s="43"/>
      <c r="L90" s="47"/>
      <c r="M90" s="98"/>
      <c r="N90" s="187"/>
      <c r="O90" s="99"/>
      <c r="P90" s="188">
        <f>P91+P167+P175</f>
        <v>0</v>
      </c>
      <c r="Q90" s="99"/>
      <c r="R90" s="188">
        <f>R91+R167+R175</f>
        <v>11.235024600000003</v>
      </c>
      <c r="S90" s="99"/>
      <c r="T90" s="189">
        <f>T91+T167+T175</f>
        <v>0.053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19" t="s">
        <v>80</v>
      </c>
      <c r="AU90" s="19" t="s">
        <v>105</v>
      </c>
      <c r="BK90" s="190">
        <f>BK91+BK167+BK175</f>
        <v>0</v>
      </c>
    </row>
    <row r="91" spans="1:63" s="12" customFormat="1" ht="25.9" customHeight="1">
      <c r="A91" s="12"/>
      <c r="B91" s="191"/>
      <c r="C91" s="192"/>
      <c r="D91" s="193" t="s">
        <v>80</v>
      </c>
      <c r="E91" s="194" t="s">
        <v>134</v>
      </c>
      <c r="F91" s="194" t="s">
        <v>671</v>
      </c>
      <c r="G91" s="192"/>
      <c r="H91" s="192"/>
      <c r="I91" s="195"/>
      <c r="J91" s="196">
        <f>BK91</f>
        <v>0</v>
      </c>
      <c r="K91" s="192"/>
      <c r="L91" s="197"/>
      <c r="M91" s="198"/>
      <c r="N91" s="199"/>
      <c r="O91" s="199"/>
      <c r="P91" s="200">
        <f>P92+P116+P128+P130+P134+P160+P165</f>
        <v>0</v>
      </c>
      <c r="Q91" s="199"/>
      <c r="R91" s="200">
        <f>R92+R116+R128+R130+R134+R160+R165</f>
        <v>11.230524600000003</v>
      </c>
      <c r="S91" s="199"/>
      <c r="T91" s="201">
        <f>T92+T116+T128+T130+T134+T160+T165</f>
        <v>0.053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2" t="s">
        <v>89</v>
      </c>
      <c r="AT91" s="203" t="s">
        <v>80</v>
      </c>
      <c r="AU91" s="203" t="s">
        <v>81</v>
      </c>
      <c r="AY91" s="202" t="s">
        <v>136</v>
      </c>
      <c r="BK91" s="204">
        <f>BK92+BK116+BK128+BK130+BK134+BK160+BK165</f>
        <v>0</v>
      </c>
    </row>
    <row r="92" spans="1:63" s="12" customFormat="1" ht="22.8" customHeight="1">
      <c r="A92" s="12"/>
      <c r="B92" s="191"/>
      <c r="C92" s="192"/>
      <c r="D92" s="193" t="s">
        <v>80</v>
      </c>
      <c r="E92" s="205" t="s">
        <v>89</v>
      </c>
      <c r="F92" s="205" t="s">
        <v>137</v>
      </c>
      <c r="G92" s="192"/>
      <c r="H92" s="192"/>
      <c r="I92" s="195"/>
      <c r="J92" s="206">
        <f>BK92</f>
        <v>0</v>
      </c>
      <c r="K92" s="192"/>
      <c r="L92" s="197"/>
      <c r="M92" s="198"/>
      <c r="N92" s="199"/>
      <c r="O92" s="199"/>
      <c r="P92" s="200">
        <f>SUM(P93:P115)</f>
        <v>0</v>
      </c>
      <c r="Q92" s="199"/>
      <c r="R92" s="200">
        <f>SUM(R93:R115)</f>
        <v>0.016128</v>
      </c>
      <c r="S92" s="199"/>
      <c r="T92" s="201">
        <f>SUM(T93:T115)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2" t="s">
        <v>89</v>
      </c>
      <c r="AT92" s="203" t="s">
        <v>80</v>
      </c>
      <c r="AU92" s="203" t="s">
        <v>89</v>
      </c>
      <c r="AY92" s="202" t="s">
        <v>136</v>
      </c>
      <c r="BK92" s="204">
        <f>SUM(BK93:BK115)</f>
        <v>0</v>
      </c>
    </row>
    <row r="93" spans="1:65" s="2" customFormat="1" ht="24.15" customHeight="1">
      <c r="A93" s="41"/>
      <c r="B93" s="42"/>
      <c r="C93" s="207" t="s">
        <v>89</v>
      </c>
      <c r="D93" s="207" t="s">
        <v>138</v>
      </c>
      <c r="E93" s="208" t="s">
        <v>672</v>
      </c>
      <c r="F93" s="209" t="s">
        <v>673</v>
      </c>
      <c r="G93" s="210" t="s">
        <v>172</v>
      </c>
      <c r="H93" s="211">
        <v>19.51</v>
      </c>
      <c r="I93" s="212"/>
      <c r="J93" s="213">
        <f>ROUND(I93*H93,2)</f>
        <v>0</v>
      </c>
      <c r="K93" s="209" t="s">
        <v>142</v>
      </c>
      <c r="L93" s="47"/>
      <c r="M93" s="214" t="s">
        <v>43</v>
      </c>
      <c r="N93" s="215" t="s">
        <v>52</v>
      </c>
      <c r="O93" s="87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8" t="s">
        <v>143</v>
      </c>
      <c r="AT93" s="218" t="s">
        <v>138</v>
      </c>
      <c r="AU93" s="218" t="s">
        <v>91</v>
      </c>
      <c r="AY93" s="19" t="s">
        <v>136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9" t="s">
        <v>89</v>
      </c>
      <c r="BK93" s="219">
        <f>ROUND(I93*H93,2)</f>
        <v>0</v>
      </c>
      <c r="BL93" s="19" t="s">
        <v>143</v>
      </c>
      <c r="BM93" s="218" t="s">
        <v>674</v>
      </c>
    </row>
    <row r="94" spans="1:51" s="14" customFormat="1" ht="12">
      <c r="A94" s="14"/>
      <c r="B94" s="231"/>
      <c r="C94" s="232"/>
      <c r="D94" s="222" t="s">
        <v>145</v>
      </c>
      <c r="E94" s="233" t="s">
        <v>43</v>
      </c>
      <c r="F94" s="234" t="s">
        <v>675</v>
      </c>
      <c r="G94" s="232"/>
      <c r="H94" s="235">
        <v>19.51</v>
      </c>
      <c r="I94" s="236"/>
      <c r="J94" s="232"/>
      <c r="K94" s="232"/>
      <c r="L94" s="237"/>
      <c r="M94" s="238"/>
      <c r="N94" s="239"/>
      <c r="O94" s="239"/>
      <c r="P94" s="239"/>
      <c r="Q94" s="239"/>
      <c r="R94" s="239"/>
      <c r="S94" s="239"/>
      <c r="T94" s="240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1" t="s">
        <v>145</v>
      </c>
      <c r="AU94" s="241" t="s">
        <v>91</v>
      </c>
      <c r="AV94" s="14" t="s">
        <v>91</v>
      </c>
      <c r="AW94" s="14" t="s">
        <v>147</v>
      </c>
      <c r="AX94" s="14" t="s">
        <v>89</v>
      </c>
      <c r="AY94" s="241" t="s">
        <v>136</v>
      </c>
    </row>
    <row r="95" spans="1:65" s="2" customFormat="1" ht="24.15" customHeight="1">
      <c r="A95" s="41"/>
      <c r="B95" s="42"/>
      <c r="C95" s="207" t="s">
        <v>91</v>
      </c>
      <c r="D95" s="207" t="s">
        <v>138</v>
      </c>
      <c r="E95" s="208" t="s">
        <v>676</v>
      </c>
      <c r="F95" s="209" t="s">
        <v>677</v>
      </c>
      <c r="G95" s="210" t="s">
        <v>172</v>
      </c>
      <c r="H95" s="211">
        <v>19.51</v>
      </c>
      <c r="I95" s="212"/>
      <c r="J95" s="213">
        <f>ROUND(I95*H95,2)</f>
        <v>0</v>
      </c>
      <c r="K95" s="209" t="s">
        <v>142</v>
      </c>
      <c r="L95" s="47"/>
      <c r="M95" s="214" t="s">
        <v>43</v>
      </c>
      <c r="N95" s="215" t="s">
        <v>52</v>
      </c>
      <c r="O95" s="87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143</v>
      </c>
      <c r="AT95" s="218" t="s">
        <v>138</v>
      </c>
      <c r="AU95" s="218" t="s">
        <v>91</v>
      </c>
      <c r="AY95" s="19" t="s">
        <v>136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89</v>
      </c>
      <c r="BK95" s="219">
        <f>ROUND(I95*H95,2)</f>
        <v>0</v>
      </c>
      <c r="BL95" s="19" t="s">
        <v>143</v>
      </c>
      <c r="BM95" s="218" t="s">
        <v>678</v>
      </c>
    </row>
    <row r="96" spans="1:51" s="14" customFormat="1" ht="12">
      <c r="A96" s="14"/>
      <c r="B96" s="231"/>
      <c r="C96" s="232"/>
      <c r="D96" s="222" t="s">
        <v>145</v>
      </c>
      <c r="E96" s="233" t="s">
        <v>43</v>
      </c>
      <c r="F96" s="234" t="s">
        <v>675</v>
      </c>
      <c r="G96" s="232"/>
      <c r="H96" s="235">
        <v>19.51</v>
      </c>
      <c r="I96" s="236"/>
      <c r="J96" s="232"/>
      <c r="K96" s="232"/>
      <c r="L96" s="237"/>
      <c r="M96" s="238"/>
      <c r="N96" s="239"/>
      <c r="O96" s="239"/>
      <c r="P96" s="239"/>
      <c r="Q96" s="239"/>
      <c r="R96" s="239"/>
      <c r="S96" s="239"/>
      <c r="T96" s="240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1" t="s">
        <v>145</v>
      </c>
      <c r="AU96" s="241" t="s">
        <v>91</v>
      </c>
      <c r="AV96" s="14" t="s">
        <v>91</v>
      </c>
      <c r="AW96" s="14" t="s">
        <v>147</v>
      </c>
      <c r="AX96" s="14" t="s">
        <v>89</v>
      </c>
      <c r="AY96" s="241" t="s">
        <v>136</v>
      </c>
    </row>
    <row r="97" spans="1:65" s="2" customFormat="1" ht="24.15" customHeight="1">
      <c r="A97" s="41"/>
      <c r="B97" s="42"/>
      <c r="C97" s="207" t="s">
        <v>158</v>
      </c>
      <c r="D97" s="207" t="s">
        <v>138</v>
      </c>
      <c r="E97" s="208" t="s">
        <v>679</v>
      </c>
      <c r="F97" s="209" t="s">
        <v>680</v>
      </c>
      <c r="G97" s="210" t="s">
        <v>172</v>
      </c>
      <c r="H97" s="211">
        <v>14.56</v>
      </c>
      <c r="I97" s="212"/>
      <c r="J97" s="213">
        <f>ROUND(I97*H97,2)</f>
        <v>0</v>
      </c>
      <c r="K97" s="209" t="s">
        <v>142</v>
      </c>
      <c r="L97" s="47"/>
      <c r="M97" s="214" t="s">
        <v>43</v>
      </c>
      <c r="N97" s="215" t="s">
        <v>52</v>
      </c>
      <c r="O97" s="87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143</v>
      </c>
      <c r="AT97" s="218" t="s">
        <v>138</v>
      </c>
      <c r="AU97" s="218" t="s">
        <v>91</v>
      </c>
      <c r="AY97" s="19" t="s">
        <v>136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89</v>
      </c>
      <c r="BK97" s="219">
        <f>ROUND(I97*H97,2)</f>
        <v>0</v>
      </c>
      <c r="BL97" s="19" t="s">
        <v>143</v>
      </c>
      <c r="BM97" s="218" t="s">
        <v>681</v>
      </c>
    </row>
    <row r="98" spans="1:51" s="13" customFormat="1" ht="12">
      <c r="A98" s="13"/>
      <c r="B98" s="220"/>
      <c r="C98" s="221"/>
      <c r="D98" s="222" t="s">
        <v>145</v>
      </c>
      <c r="E98" s="223" t="s">
        <v>43</v>
      </c>
      <c r="F98" s="224" t="s">
        <v>682</v>
      </c>
      <c r="G98" s="221"/>
      <c r="H98" s="223" t="s">
        <v>43</v>
      </c>
      <c r="I98" s="225"/>
      <c r="J98" s="221"/>
      <c r="K98" s="221"/>
      <c r="L98" s="226"/>
      <c r="M98" s="227"/>
      <c r="N98" s="228"/>
      <c r="O98" s="228"/>
      <c r="P98" s="228"/>
      <c r="Q98" s="228"/>
      <c r="R98" s="228"/>
      <c r="S98" s="228"/>
      <c r="T98" s="229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0" t="s">
        <v>145</v>
      </c>
      <c r="AU98" s="230" t="s">
        <v>91</v>
      </c>
      <c r="AV98" s="13" t="s">
        <v>89</v>
      </c>
      <c r="AW98" s="13" t="s">
        <v>147</v>
      </c>
      <c r="AX98" s="13" t="s">
        <v>81</v>
      </c>
      <c r="AY98" s="230" t="s">
        <v>136</v>
      </c>
    </row>
    <row r="99" spans="1:51" s="14" customFormat="1" ht="12">
      <c r="A99" s="14"/>
      <c r="B99" s="231"/>
      <c r="C99" s="232"/>
      <c r="D99" s="222" t="s">
        <v>145</v>
      </c>
      <c r="E99" s="233" t="s">
        <v>43</v>
      </c>
      <c r="F99" s="234" t="s">
        <v>683</v>
      </c>
      <c r="G99" s="232"/>
      <c r="H99" s="235">
        <v>14.559999999999999</v>
      </c>
      <c r="I99" s="236"/>
      <c r="J99" s="232"/>
      <c r="K99" s="232"/>
      <c r="L99" s="237"/>
      <c r="M99" s="238"/>
      <c r="N99" s="239"/>
      <c r="O99" s="239"/>
      <c r="P99" s="239"/>
      <c r="Q99" s="239"/>
      <c r="R99" s="239"/>
      <c r="S99" s="239"/>
      <c r="T99" s="240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1" t="s">
        <v>145</v>
      </c>
      <c r="AU99" s="241" t="s">
        <v>91</v>
      </c>
      <c r="AV99" s="14" t="s">
        <v>91</v>
      </c>
      <c r="AW99" s="14" t="s">
        <v>147</v>
      </c>
      <c r="AX99" s="14" t="s">
        <v>89</v>
      </c>
      <c r="AY99" s="241" t="s">
        <v>136</v>
      </c>
    </row>
    <row r="100" spans="1:65" s="2" customFormat="1" ht="14.4" customHeight="1">
      <c r="A100" s="41"/>
      <c r="B100" s="42"/>
      <c r="C100" s="207" t="s">
        <v>143</v>
      </c>
      <c r="D100" s="207" t="s">
        <v>138</v>
      </c>
      <c r="E100" s="208" t="s">
        <v>684</v>
      </c>
      <c r="F100" s="209" t="s">
        <v>685</v>
      </c>
      <c r="G100" s="210" t="s">
        <v>141</v>
      </c>
      <c r="H100" s="211">
        <v>19.2</v>
      </c>
      <c r="I100" s="212"/>
      <c r="J100" s="213">
        <f>ROUND(I100*H100,2)</f>
        <v>0</v>
      </c>
      <c r="K100" s="209" t="s">
        <v>142</v>
      </c>
      <c r="L100" s="47"/>
      <c r="M100" s="214" t="s">
        <v>43</v>
      </c>
      <c r="N100" s="215" t="s">
        <v>52</v>
      </c>
      <c r="O100" s="87"/>
      <c r="P100" s="216">
        <f>O100*H100</f>
        <v>0</v>
      </c>
      <c r="Q100" s="216">
        <v>0.00084</v>
      </c>
      <c r="R100" s="216">
        <f>Q100*H100</f>
        <v>0.016128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143</v>
      </c>
      <c r="AT100" s="218" t="s">
        <v>138</v>
      </c>
      <c r="AU100" s="218" t="s">
        <v>91</v>
      </c>
      <c r="AY100" s="19" t="s">
        <v>136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89</v>
      </c>
      <c r="BK100" s="219">
        <f>ROUND(I100*H100,2)</f>
        <v>0</v>
      </c>
      <c r="BL100" s="19" t="s">
        <v>143</v>
      </c>
      <c r="BM100" s="218" t="s">
        <v>686</v>
      </c>
    </row>
    <row r="101" spans="1:51" s="14" customFormat="1" ht="12">
      <c r="A101" s="14"/>
      <c r="B101" s="231"/>
      <c r="C101" s="232"/>
      <c r="D101" s="222" t="s">
        <v>145</v>
      </c>
      <c r="E101" s="233" t="s">
        <v>43</v>
      </c>
      <c r="F101" s="234" t="s">
        <v>687</v>
      </c>
      <c r="G101" s="232"/>
      <c r="H101" s="235">
        <v>19.2</v>
      </c>
      <c r="I101" s="236"/>
      <c r="J101" s="232"/>
      <c r="K101" s="232"/>
      <c r="L101" s="237"/>
      <c r="M101" s="238"/>
      <c r="N101" s="239"/>
      <c r="O101" s="239"/>
      <c r="P101" s="239"/>
      <c r="Q101" s="239"/>
      <c r="R101" s="239"/>
      <c r="S101" s="239"/>
      <c r="T101" s="240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1" t="s">
        <v>145</v>
      </c>
      <c r="AU101" s="241" t="s">
        <v>91</v>
      </c>
      <c r="AV101" s="14" t="s">
        <v>91</v>
      </c>
      <c r="AW101" s="14" t="s">
        <v>147</v>
      </c>
      <c r="AX101" s="14" t="s">
        <v>89</v>
      </c>
      <c r="AY101" s="241" t="s">
        <v>136</v>
      </c>
    </row>
    <row r="102" spans="1:65" s="2" customFormat="1" ht="24.15" customHeight="1">
      <c r="A102" s="41"/>
      <c r="B102" s="42"/>
      <c r="C102" s="207" t="s">
        <v>165</v>
      </c>
      <c r="D102" s="207" t="s">
        <v>138</v>
      </c>
      <c r="E102" s="208" t="s">
        <v>688</v>
      </c>
      <c r="F102" s="209" t="s">
        <v>689</v>
      </c>
      <c r="G102" s="210" t="s">
        <v>141</v>
      </c>
      <c r="H102" s="211">
        <v>19.2</v>
      </c>
      <c r="I102" s="212"/>
      <c r="J102" s="213">
        <f>ROUND(I102*H102,2)</f>
        <v>0</v>
      </c>
      <c r="K102" s="209" t="s">
        <v>142</v>
      </c>
      <c r="L102" s="47"/>
      <c r="M102" s="214" t="s">
        <v>43</v>
      </c>
      <c r="N102" s="215" t="s">
        <v>52</v>
      </c>
      <c r="O102" s="87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143</v>
      </c>
      <c r="AT102" s="218" t="s">
        <v>138</v>
      </c>
      <c r="AU102" s="218" t="s">
        <v>91</v>
      </c>
      <c r="AY102" s="19" t="s">
        <v>136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9" t="s">
        <v>89</v>
      </c>
      <c r="BK102" s="219">
        <f>ROUND(I102*H102,2)</f>
        <v>0</v>
      </c>
      <c r="BL102" s="19" t="s">
        <v>143</v>
      </c>
      <c r="BM102" s="218" t="s">
        <v>690</v>
      </c>
    </row>
    <row r="103" spans="1:65" s="2" customFormat="1" ht="37.8" customHeight="1">
      <c r="A103" s="41"/>
      <c r="B103" s="42"/>
      <c r="C103" s="207" t="s">
        <v>169</v>
      </c>
      <c r="D103" s="207" t="s">
        <v>138</v>
      </c>
      <c r="E103" s="208" t="s">
        <v>691</v>
      </c>
      <c r="F103" s="209" t="s">
        <v>692</v>
      </c>
      <c r="G103" s="210" t="s">
        <v>172</v>
      </c>
      <c r="H103" s="211">
        <v>6.685</v>
      </c>
      <c r="I103" s="212"/>
      <c r="J103" s="213">
        <f>ROUND(I103*H103,2)</f>
        <v>0</v>
      </c>
      <c r="K103" s="209" t="s">
        <v>142</v>
      </c>
      <c r="L103" s="47"/>
      <c r="M103" s="214" t="s">
        <v>43</v>
      </c>
      <c r="N103" s="215" t="s">
        <v>52</v>
      </c>
      <c r="O103" s="87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8" t="s">
        <v>143</v>
      </c>
      <c r="AT103" s="218" t="s">
        <v>138</v>
      </c>
      <c r="AU103" s="218" t="s">
        <v>91</v>
      </c>
      <c r="AY103" s="19" t="s">
        <v>136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9" t="s">
        <v>89</v>
      </c>
      <c r="BK103" s="219">
        <f>ROUND(I103*H103,2)</f>
        <v>0</v>
      </c>
      <c r="BL103" s="19" t="s">
        <v>143</v>
      </c>
      <c r="BM103" s="218" t="s">
        <v>693</v>
      </c>
    </row>
    <row r="104" spans="1:51" s="14" customFormat="1" ht="12">
      <c r="A104" s="14"/>
      <c r="B104" s="231"/>
      <c r="C104" s="232"/>
      <c r="D104" s="222" t="s">
        <v>145</v>
      </c>
      <c r="E104" s="233" t="s">
        <v>43</v>
      </c>
      <c r="F104" s="234" t="s">
        <v>694</v>
      </c>
      <c r="G104" s="232"/>
      <c r="H104" s="235">
        <v>6.6850000000000005</v>
      </c>
      <c r="I104" s="236"/>
      <c r="J104" s="232"/>
      <c r="K104" s="232"/>
      <c r="L104" s="237"/>
      <c r="M104" s="238"/>
      <c r="N104" s="239"/>
      <c r="O104" s="239"/>
      <c r="P104" s="239"/>
      <c r="Q104" s="239"/>
      <c r="R104" s="239"/>
      <c r="S104" s="239"/>
      <c r="T104" s="240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1" t="s">
        <v>145</v>
      </c>
      <c r="AU104" s="241" t="s">
        <v>91</v>
      </c>
      <c r="AV104" s="14" t="s">
        <v>91</v>
      </c>
      <c r="AW104" s="14" t="s">
        <v>147</v>
      </c>
      <c r="AX104" s="14" t="s">
        <v>89</v>
      </c>
      <c r="AY104" s="241" t="s">
        <v>136</v>
      </c>
    </row>
    <row r="105" spans="1:65" s="2" customFormat="1" ht="37.8" customHeight="1">
      <c r="A105" s="41"/>
      <c r="B105" s="42"/>
      <c r="C105" s="207" t="s">
        <v>193</v>
      </c>
      <c r="D105" s="207" t="s">
        <v>138</v>
      </c>
      <c r="E105" s="208" t="s">
        <v>695</v>
      </c>
      <c r="F105" s="209" t="s">
        <v>696</v>
      </c>
      <c r="G105" s="210" t="s">
        <v>172</v>
      </c>
      <c r="H105" s="211">
        <v>6.685</v>
      </c>
      <c r="I105" s="212"/>
      <c r="J105" s="213">
        <f>ROUND(I105*H105,2)</f>
        <v>0</v>
      </c>
      <c r="K105" s="209" t="s">
        <v>142</v>
      </c>
      <c r="L105" s="47"/>
      <c r="M105" s="214" t="s">
        <v>43</v>
      </c>
      <c r="N105" s="215" t="s">
        <v>52</v>
      </c>
      <c r="O105" s="87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8" t="s">
        <v>143</v>
      </c>
      <c r="AT105" s="218" t="s">
        <v>138</v>
      </c>
      <c r="AU105" s="218" t="s">
        <v>91</v>
      </c>
      <c r="AY105" s="19" t="s">
        <v>136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9" t="s">
        <v>89</v>
      </c>
      <c r="BK105" s="219">
        <f>ROUND(I105*H105,2)</f>
        <v>0</v>
      </c>
      <c r="BL105" s="19" t="s">
        <v>143</v>
      </c>
      <c r="BM105" s="218" t="s">
        <v>697</v>
      </c>
    </row>
    <row r="106" spans="1:51" s="14" customFormat="1" ht="12">
      <c r="A106" s="14"/>
      <c r="B106" s="231"/>
      <c r="C106" s="232"/>
      <c r="D106" s="222" t="s">
        <v>145</v>
      </c>
      <c r="E106" s="233" t="s">
        <v>43</v>
      </c>
      <c r="F106" s="234" t="s">
        <v>694</v>
      </c>
      <c r="G106" s="232"/>
      <c r="H106" s="235">
        <v>6.6850000000000005</v>
      </c>
      <c r="I106" s="236"/>
      <c r="J106" s="232"/>
      <c r="K106" s="232"/>
      <c r="L106" s="237"/>
      <c r="M106" s="238"/>
      <c r="N106" s="239"/>
      <c r="O106" s="239"/>
      <c r="P106" s="239"/>
      <c r="Q106" s="239"/>
      <c r="R106" s="239"/>
      <c r="S106" s="239"/>
      <c r="T106" s="24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1" t="s">
        <v>145</v>
      </c>
      <c r="AU106" s="241" t="s">
        <v>91</v>
      </c>
      <c r="AV106" s="14" t="s">
        <v>91</v>
      </c>
      <c r="AW106" s="14" t="s">
        <v>147</v>
      </c>
      <c r="AX106" s="14" t="s">
        <v>89</v>
      </c>
      <c r="AY106" s="241" t="s">
        <v>136</v>
      </c>
    </row>
    <row r="107" spans="1:65" s="2" customFormat="1" ht="37.8" customHeight="1">
      <c r="A107" s="41"/>
      <c r="B107" s="42"/>
      <c r="C107" s="207" t="s">
        <v>197</v>
      </c>
      <c r="D107" s="207" t="s">
        <v>138</v>
      </c>
      <c r="E107" s="208" t="s">
        <v>253</v>
      </c>
      <c r="F107" s="209" t="s">
        <v>254</v>
      </c>
      <c r="G107" s="210" t="s">
        <v>172</v>
      </c>
      <c r="H107" s="211">
        <v>6.685</v>
      </c>
      <c r="I107" s="212"/>
      <c r="J107" s="213">
        <f>ROUND(I107*H107,2)</f>
        <v>0</v>
      </c>
      <c r="K107" s="209" t="s">
        <v>142</v>
      </c>
      <c r="L107" s="47"/>
      <c r="M107" s="214" t="s">
        <v>43</v>
      </c>
      <c r="N107" s="215" t="s">
        <v>52</v>
      </c>
      <c r="O107" s="87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8" t="s">
        <v>143</v>
      </c>
      <c r="AT107" s="218" t="s">
        <v>138</v>
      </c>
      <c r="AU107" s="218" t="s">
        <v>91</v>
      </c>
      <c r="AY107" s="19" t="s">
        <v>136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9" t="s">
        <v>89</v>
      </c>
      <c r="BK107" s="219">
        <f>ROUND(I107*H107,2)</f>
        <v>0</v>
      </c>
      <c r="BL107" s="19" t="s">
        <v>143</v>
      </c>
      <c r="BM107" s="218" t="s">
        <v>698</v>
      </c>
    </row>
    <row r="108" spans="1:65" s="2" customFormat="1" ht="37.8" customHeight="1">
      <c r="A108" s="41"/>
      <c r="B108" s="42"/>
      <c r="C108" s="207" t="s">
        <v>202</v>
      </c>
      <c r="D108" s="207" t="s">
        <v>138</v>
      </c>
      <c r="E108" s="208" t="s">
        <v>699</v>
      </c>
      <c r="F108" s="209" t="s">
        <v>700</v>
      </c>
      <c r="G108" s="210" t="s">
        <v>172</v>
      </c>
      <c r="H108" s="211">
        <v>6.685</v>
      </c>
      <c r="I108" s="212"/>
      <c r="J108" s="213">
        <f>ROUND(I108*H108,2)</f>
        <v>0</v>
      </c>
      <c r="K108" s="209" t="s">
        <v>142</v>
      </c>
      <c r="L108" s="47"/>
      <c r="M108" s="214" t="s">
        <v>43</v>
      </c>
      <c r="N108" s="215" t="s">
        <v>52</v>
      </c>
      <c r="O108" s="87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143</v>
      </c>
      <c r="AT108" s="218" t="s">
        <v>138</v>
      </c>
      <c r="AU108" s="218" t="s">
        <v>91</v>
      </c>
      <c r="AY108" s="19" t="s">
        <v>136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9" t="s">
        <v>89</v>
      </c>
      <c r="BK108" s="219">
        <f>ROUND(I108*H108,2)</f>
        <v>0</v>
      </c>
      <c r="BL108" s="19" t="s">
        <v>143</v>
      </c>
      <c r="BM108" s="218" t="s">
        <v>701</v>
      </c>
    </row>
    <row r="109" spans="1:65" s="2" customFormat="1" ht="24.15" customHeight="1">
      <c r="A109" s="41"/>
      <c r="B109" s="42"/>
      <c r="C109" s="207" t="s">
        <v>206</v>
      </c>
      <c r="D109" s="207" t="s">
        <v>138</v>
      </c>
      <c r="E109" s="208" t="s">
        <v>702</v>
      </c>
      <c r="F109" s="209" t="s">
        <v>703</v>
      </c>
      <c r="G109" s="210" t="s">
        <v>172</v>
      </c>
      <c r="H109" s="211">
        <v>6.685</v>
      </c>
      <c r="I109" s="212"/>
      <c r="J109" s="213">
        <f>ROUND(I109*H109,2)</f>
        <v>0</v>
      </c>
      <c r="K109" s="209" t="s">
        <v>142</v>
      </c>
      <c r="L109" s="47"/>
      <c r="M109" s="214" t="s">
        <v>43</v>
      </c>
      <c r="N109" s="215" t="s">
        <v>52</v>
      </c>
      <c r="O109" s="87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143</v>
      </c>
      <c r="AT109" s="218" t="s">
        <v>138</v>
      </c>
      <c r="AU109" s="218" t="s">
        <v>91</v>
      </c>
      <c r="AY109" s="19" t="s">
        <v>136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9" t="s">
        <v>89</v>
      </c>
      <c r="BK109" s="219">
        <f>ROUND(I109*H109,2)</f>
        <v>0</v>
      </c>
      <c r="BL109" s="19" t="s">
        <v>143</v>
      </c>
      <c r="BM109" s="218" t="s">
        <v>704</v>
      </c>
    </row>
    <row r="110" spans="1:65" s="2" customFormat="1" ht="24.15" customHeight="1">
      <c r="A110" s="41"/>
      <c r="B110" s="42"/>
      <c r="C110" s="207" t="s">
        <v>211</v>
      </c>
      <c r="D110" s="207" t="s">
        <v>138</v>
      </c>
      <c r="E110" s="208" t="s">
        <v>705</v>
      </c>
      <c r="F110" s="209" t="s">
        <v>706</v>
      </c>
      <c r="G110" s="210" t="s">
        <v>172</v>
      </c>
      <c r="H110" s="211">
        <v>6.685</v>
      </c>
      <c r="I110" s="212"/>
      <c r="J110" s="213">
        <f>ROUND(I110*H110,2)</f>
        <v>0</v>
      </c>
      <c r="K110" s="209" t="s">
        <v>142</v>
      </c>
      <c r="L110" s="47"/>
      <c r="M110" s="214" t="s">
        <v>43</v>
      </c>
      <c r="N110" s="215" t="s">
        <v>52</v>
      </c>
      <c r="O110" s="87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8" t="s">
        <v>143</v>
      </c>
      <c r="AT110" s="218" t="s">
        <v>138</v>
      </c>
      <c r="AU110" s="218" t="s">
        <v>91</v>
      </c>
      <c r="AY110" s="19" t="s">
        <v>136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89</v>
      </c>
      <c r="BK110" s="219">
        <f>ROUND(I110*H110,2)</f>
        <v>0</v>
      </c>
      <c r="BL110" s="19" t="s">
        <v>143</v>
      </c>
      <c r="BM110" s="218" t="s">
        <v>707</v>
      </c>
    </row>
    <row r="111" spans="1:65" s="2" customFormat="1" ht="24.15" customHeight="1">
      <c r="A111" s="41"/>
      <c r="B111" s="42"/>
      <c r="C111" s="207" t="s">
        <v>215</v>
      </c>
      <c r="D111" s="207" t="s">
        <v>138</v>
      </c>
      <c r="E111" s="208" t="s">
        <v>276</v>
      </c>
      <c r="F111" s="209" t="s">
        <v>277</v>
      </c>
      <c r="G111" s="210" t="s">
        <v>278</v>
      </c>
      <c r="H111" s="211">
        <v>26.372</v>
      </c>
      <c r="I111" s="212"/>
      <c r="J111" s="213">
        <f>ROUND(I111*H111,2)</f>
        <v>0</v>
      </c>
      <c r="K111" s="209" t="s">
        <v>142</v>
      </c>
      <c r="L111" s="47"/>
      <c r="M111" s="214" t="s">
        <v>43</v>
      </c>
      <c r="N111" s="215" t="s">
        <v>52</v>
      </c>
      <c r="O111" s="87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8" t="s">
        <v>143</v>
      </c>
      <c r="AT111" s="218" t="s">
        <v>138</v>
      </c>
      <c r="AU111" s="218" t="s">
        <v>91</v>
      </c>
      <c r="AY111" s="19" t="s">
        <v>136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9" t="s">
        <v>89</v>
      </c>
      <c r="BK111" s="219">
        <f>ROUND(I111*H111,2)</f>
        <v>0</v>
      </c>
      <c r="BL111" s="19" t="s">
        <v>143</v>
      </c>
      <c r="BM111" s="218" t="s">
        <v>708</v>
      </c>
    </row>
    <row r="112" spans="1:51" s="14" customFormat="1" ht="12">
      <c r="A112" s="14"/>
      <c r="B112" s="231"/>
      <c r="C112" s="232"/>
      <c r="D112" s="222" t="s">
        <v>145</v>
      </c>
      <c r="E112" s="232"/>
      <c r="F112" s="234" t="s">
        <v>709</v>
      </c>
      <c r="G112" s="232"/>
      <c r="H112" s="235">
        <v>26.372</v>
      </c>
      <c r="I112" s="236"/>
      <c r="J112" s="232"/>
      <c r="K112" s="232"/>
      <c r="L112" s="237"/>
      <c r="M112" s="238"/>
      <c r="N112" s="239"/>
      <c r="O112" s="239"/>
      <c r="P112" s="239"/>
      <c r="Q112" s="239"/>
      <c r="R112" s="239"/>
      <c r="S112" s="239"/>
      <c r="T112" s="240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1" t="s">
        <v>145</v>
      </c>
      <c r="AU112" s="241" t="s">
        <v>91</v>
      </c>
      <c r="AV112" s="14" t="s">
        <v>91</v>
      </c>
      <c r="AW112" s="14" t="s">
        <v>4</v>
      </c>
      <c r="AX112" s="14" t="s">
        <v>89</v>
      </c>
      <c r="AY112" s="241" t="s">
        <v>136</v>
      </c>
    </row>
    <row r="113" spans="1:65" s="2" customFormat="1" ht="24.15" customHeight="1">
      <c r="A113" s="41"/>
      <c r="B113" s="42"/>
      <c r="C113" s="207" t="s">
        <v>219</v>
      </c>
      <c r="D113" s="207" t="s">
        <v>138</v>
      </c>
      <c r="E113" s="208" t="s">
        <v>282</v>
      </c>
      <c r="F113" s="209" t="s">
        <v>283</v>
      </c>
      <c r="G113" s="210" t="s">
        <v>172</v>
      </c>
      <c r="H113" s="211">
        <v>13.88</v>
      </c>
      <c r="I113" s="212"/>
      <c r="J113" s="213">
        <f>ROUND(I113*H113,2)</f>
        <v>0</v>
      </c>
      <c r="K113" s="209" t="s">
        <v>142</v>
      </c>
      <c r="L113" s="47"/>
      <c r="M113" s="214" t="s">
        <v>43</v>
      </c>
      <c r="N113" s="215" t="s">
        <v>52</v>
      </c>
      <c r="O113" s="87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143</v>
      </c>
      <c r="AT113" s="218" t="s">
        <v>138</v>
      </c>
      <c r="AU113" s="218" t="s">
        <v>91</v>
      </c>
      <c r="AY113" s="19" t="s">
        <v>136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9" t="s">
        <v>89</v>
      </c>
      <c r="BK113" s="219">
        <f>ROUND(I113*H113,2)</f>
        <v>0</v>
      </c>
      <c r="BL113" s="19" t="s">
        <v>143</v>
      </c>
      <c r="BM113" s="218" t="s">
        <v>710</v>
      </c>
    </row>
    <row r="114" spans="1:65" s="2" customFormat="1" ht="24.15" customHeight="1">
      <c r="A114" s="41"/>
      <c r="B114" s="42"/>
      <c r="C114" s="207" t="s">
        <v>223</v>
      </c>
      <c r="D114" s="207" t="s">
        <v>138</v>
      </c>
      <c r="E114" s="208" t="s">
        <v>711</v>
      </c>
      <c r="F114" s="209" t="s">
        <v>712</v>
      </c>
      <c r="G114" s="210" t="s">
        <v>172</v>
      </c>
      <c r="H114" s="211">
        <v>23.37</v>
      </c>
      <c r="I114" s="212"/>
      <c r="J114" s="213">
        <f>ROUND(I114*H114,2)</f>
        <v>0</v>
      </c>
      <c r="K114" s="209" t="s">
        <v>142</v>
      </c>
      <c r="L114" s="47"/>
      <c r="M114" s="214" t="s">
        <v>43</v>
      </c>
      <c r="N114" s="215" t="s">
        <v>52</v>
      </c>
      <c r="O114" s="87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8" t="s">
        <v>143</v>
      </c>
      <c r="AT114" s="218" t="s">
        <v>138</v>
      </c>
      <c r="AU114" s="218" t="s">
        <v>91</v>
      </c>
      <c r="AY114" s="19" t="s">
        <v>136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89</v>
      </c>
      <c r="BK114" s="219">
        <f>ROUND(I114*H114,2)</f>
        <v>0</v>
      </c>
      <c r="BL114" s="19" t="s">
        <v>143</v>
      </c>
      <c r="BM114" s="218" t="s">
        <v>713</v>
      </c>
    </row>
    <row r="115" spans="1:65" s="2" customFormat="1" ht="37.8" customHeight="1">
      <c r="A115" s="41"/>
      <c r="B115" s="42"/>
      <c r="C115" s="207" t="s">
        <v>8</v>
      </c>
      <c r="D115" s="207" t="s">
        <v>138</v>
      </c>
      <c r="E115" s="208" t="s">
        <v>714</v>
      </c>
      <c r="F115" s="209" t="s">
        <v>715</v>
      </c>
      <c r="G115" s="210" t="s">
        <v>172</v>
      </c>
      <c r="H115" s="211">
        <v>7.8</v>
      </c>
      <c r="I115" s="212"/>
      <c r="J115" s="213">
        <f>ROUND(I115*H115,2)</f>
        <v>0</v>
      </c>
      <c r="K115" s="209" t="s">
        <v>142</v>
      </c>
      <c r="L115" s="47"/>
      <c r="M115" s="214" t="s">
        <v>43</v>
      </c>
      <c r="N115" s="215" t="s">
        <v>52</v>
      </c>
      <c r="O115" s="87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8" t="s">
        <v>143</v>
      </c>
      <c r="AT115" s="218" t="s">
        <v>138</v>
      </c>
      <c r="AU115" s="218" t="s">
        <v>91</v>
      </c>
      <c r="AY115" s="19" t="s">
        <v>136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9" t="s">
        <v>89</v>
      </c>
      <c r="BK115" s="219">
        <f>ROUND(I115*H115,2)</f>
        <v>0</v>
      </c>
      <c r="BL115" s="19" t="s">
        <v>143</v>
      </c>
      <c r="BM115" s="218" t="s">
        <v>716</v>
      </c>
    </row>
    <row r="116" spans="1:63" s="12" customFormat="1" ht="22.8" customHeight="1">
      <c r="A116" s="12"/>
      <c r="B116" s="191"/>
      <c r="C116" s="192"/>
      <c r="D116" s="193" t="s">
        <v>80</v>
      </c>
      <c r="E116" s="205" t="s">
        <v>91</v>
      </c>
      <c r="F116" s="205" t="s">
        <v>289</v>
      </c>
      <c r="G116" s="192"/>
      <c r="H116" s="192"/>
      <c r="I116" s="195"/>
      <c r="J116" s="206">
        <f>BK116</f>
        <v>0</v>
      </c>
      <c r="K116" s="192"/>
      <c r="L116" s="197"/>
      <c r="M116" s="198"/>
      <c r="N116" s="199"/>
      <c r="O116" s="199"/>
      <c r="P116" s="200">
        <f>SUM(P117:P127)</f>
        <v>0</v>
      </c>
      <c r="Q116" s="199"/>
      <c r="R116" s="200">
        <f>SUM(R117:R127)</f>
        <v>3.6977866</v>
      </c>
      <c r="S116" s="199"/>
      <c r="T116" s="201">
        <f>SUM(T117:T127)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2" t="s">
        <v>89</v>
      </c>
      <c r="AT116" s="203" t="s">
        <v>80</v>
      </c>
      <c r="AU116" s="203" t="s">
        <v>89</v>
      </c>
      <c r="AY116" s="202" t="s">
        <v>136</v>
      </c>
      <c r="BK116" s="204">
        <f>SUM(BK117:BK127)</f>
        <v>0</v>
      </c>
    </row>
    <row r="117" spans="1:65" s="2" customFormat="1" ht="24.15" customHeight="1">
      <c r="A117" s="41"/>
      <c r="B117" s="42"/>
      <c r="C117" s="207" t="s">
        <v>230</v>
      </c>
      <c r="D117" s="207" t="s">
        <v>138</v>
      </c>
      <c r="E117" s="208" t="s">
        <v>717</v>
      </c>
      <c r="F117" s="209" t="s">
        <v>718</v>
      </c>
      <c r="G117" s="210" t="s">
        <v>172</v>
      </c>
      <c r="H117" s="211">
        <v>5.4</v>
      </c>
      <c r="I117" s="212"/>
      <c r="J117" s="213">
        <f>ROUND(I117*H117,2)</f>
        <v>0</v>
      </c>
      <c r="K117" s="209" t="s">
        <v>142</v>
      </c>
      <c r="L117" s="47"/>
      <c r="M117" s="214" t="s">
        <v>43</v>
      </c>
      <c r="N117" s="215" t="s">
        <v>52</v>
      </c>
      <c r="O117" s="87"/>
      <c r="P117" s="216">
        <f>O117*H117</f>
        <v>0</v>
      </c>
      <c r="Q117" s="216">
        <v>0</v>
      </c>
      <c r="R117" s="216">
        <f>Q117*H117</f>
        <v>0</v>
      </c>
      <c r="S117" s="216">
        <v>0</v>
      </c>
      <c r="T117" s="21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18" t="s">
        <v>143</v>
      </c>
      <c r="AT117" s="218" t="s">
        <v>138</v>
      </c>
      <c r="AU117" s="218" t="s">
        <v>91</v>
      </c>
      <c r="AY117" s="19" t="s">
        <v>136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9" t="s">
        <v>89</v>
      </c>
      <c r="BK117" s="219">
        <f>ROUND(I117*H117,2)</f>
        <v>0</v>
      </c>
      <c r="BL117" s="19" t="s">
        <v>143</v>
      </c>
      <c r="BM117" s="218" t="s">
        <v>719</v>
      </c>
    </row>
    <row r="118" spans="1:51" s="13" customFormat="1" ht="12">
      <c r="A118" s="13"/>
      <c r="B118" s="220"/>
      <c r="C118" s="221"/>
      <c r="D118" s="222" t="s">
        <v>145</v>
      </c>
      <c r="E118" s="223" t="s">
        <v>43</v>
      </c>
      <c r="F118" s="224" t="s">
        <v>720</v>
      </c>
      <c r="G118" s="221"/>
      <c r="H118" s="223" t="s">
        <v>43</v>
      </c>
      <c r="I118" s="225"/>
      <c r="J118" s="221"/>
      <c r="K118" s="221"/>
      <c r="L118" s="226"/>
      <c r="M118" s="227"/>
      <c r="N118" s="228"/>
      <c r="O118" s="228"/>
      <c r="P118" s="228"/>
      <c r="Q118" s="228"/>
      <c r="R118" s="228"/>
      <c r="S118" s="228"/>
      <c r="T118" s="229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0" t="s">
        <v>145</v>
      </c>
      <c r="AU118" s="230" t="s">
        <v>91</v>
      </c>
      <c r="AV118" s="13" t="s">
        <v>89</v>
      </c>
      <c r="AW118" s="13" t="s">
        <v>147</v>
      </c>
      <c r="AX118" s="13" t="s">
        <v>81</v>
      </c>
      <c r="AY118" s="230" t="s">
        <v>136</v>
      </c>
    </row>
    <row r="119" spans="1:51" s="14" customFormat="1" ht="12">
      <c r="A119" s="14"/>
      <c r="B119" s="231"/>
      <c r="C119" s="232"/>
      <c r="D119" s="222" t="s">
        <v>145</v>
      </c>
      <c r="E119" s="233" t="s">
        <v>43</v>
      </c>
      <c r="F119" s="234" t="s">
        <v>721</v>
      </c>
      <c r="G119" s="232"/>
      <c r="H119" s="235">
        <v>5.3999999999999995</v>
      </c>
      <c r="I119" s="236"/>
      <c r="J119" s="232"/>
      <c r="K119" s="232"/>
      <c r="L119" s="237"/>
      <c r="M119" s="238"/>
      <c r="N119" s="239"/>
      <c r="O119" s="239"/>
      <c r="P119" s="239"/>
      <c r="Q119" s="239"/>
      <c r="R119" s="239"/>
      <c r="S119" s="239"/>
      <c r="T119" s="240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1" t="s">
        <v>145</v>
      </c>
      <c r="AU119" s="241" t="s">
        <v>91</v>
      </c>
      <c r="AV119" s="14" t="s">
        <v>91</v>
      </c>
      <c r="AW119" s="14" t="s">
        <v>147</v>
      </c>
      <c r="AX119" s="14" t="s">
        <v>89</v>
      </c>
      <c r="AY119" s="241" t="s">
        <v>136</v>
      </c>
    </row>
    <row r="120" spans="1:65" s="2" customFormat="1" ht="24.15" customHeight="1">
      <c r="A120" s="41"/>
      <c r="B120" s="42"/>
      <c r="C120" s="207" t="s">
        <v>247</v>
      </c>
      <c r="D120" s="207" t="s">
        <v>138</v>
      </c>
      <c r="E120" s="208" t="s">
        <v>722</v>
      </c>
      <c r="F120" s="209" t="s">
        <v>723</v>
      </c>
      <c r="G120" s="210" t="s">
        <v>141</v>
      </c>
      <c r="H120" s="211">
        <v>39.6</v>
      </c>
      <c r="I120" s="212"/>
      <c r="J120" s="213">
        <f>ROUND(I120*H120,2)</f>
        <v>0</v>
      </c>
      <c r="K120" s="209" t="s">
        <v>142</v>
      </c>
      <c r="L120" s="47"/>
      <c r="M120" s="214" t="s">
        <v>43</v>
      </c>
      <c r="N120" s="215" t="s">
        <v>52</v>
      </c>
      <c r="O120" s="87"/>
      <c r="P120" s="216">
        <f>O120*H120</f>
        <v>0</v>
      </c>
      <c r="Q120" s="216">
        <v>0.00031</v>
      </c>
      <c r="R120" s="216">
        <f>Q120*H120</f>
        <v>0.012276</v>
      </c>
      <c r="S120" s="216">
        <v>0</v>
      </c>
      <c r="T120" s="21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143</v>
      </c>
      <c r="AT120" s="218" t="s">
        <v>138</v>
      </c>
      <c r="AU120" s="218" t="s">
        <v>91</v>
      </c>
      <c r="AY120" s="19" t="s">
        <v>136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89</v>
      </c>
      <c r="BK120" s="219">
        <f>ROUND(I120*H120,2)</f>
        <v>0</v>
      </c>
      <c r="BL120" s="19" t="s">
        <v>143</v>
      </c>
      <c r="BM120" s="218" t="s">
        <v>724</v>
      </c>
    </row>
    <row r="121" spans="1:51" s="13" customFormat="1" ht="12">
      <c r="A121" s="13"/>
      <c r="B121" s="220"/>
      <c r="C121" s="221"/>
      <c r="D121" s="222" t="s">
        <v>145</v>
      </c>
      <c r="E121" s="223" t="s">
        <v>43</v>
      </c>
      <c r="F121" s="224" t="s">
        <v>720</v>
      </c>
      <c r="G121" s="221"/>
      <c r="H121" s="223" t="s">
        <v>43</v>
      </c>
      <c r="I121" s="225"/>
      <c r="J121" s="221"/>
      <c r="K121" s="221"/>
      <c r="L121" s="226"/>
      <c r="M121" s="227"/>
      <c r="N121" s="228"/>
      <c r="O121" s="228"/>
      <c r="P121" s="228"/>
      <c r="Q121" s="228"/>
      <c r="R121" s="228"/>
      <c r="S121" s="228"/>
      <c r="T121" s="22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0" t="s">
        <v>145</v>
      </c>
      <c r="AU121" s="230" t="s">
        <v>91</v>
      </c>
      <c r="AV121" s="13" t="s">
        <v>89</v>
      </c>
      <c r="AW121" s="13" t="s">
        <v>147</v>
      </c>
      <c r="AX121" s="13" t="s">
        <v>81</v>
      </c>
      <c r="AY121" s="230" t="s">
        <v>136</v>
      </c>
    </row>
    <row r="122" spans="1:51" s="14" customFormat="1" ht="12">
      <c r="A122" s="14"/>
      <c r="B122" s="231"/>
      <c r="C122" s="232"/>
      <c r="D122" s="222" t="s">
        <v>145</v>
      </c>
      <c r="E122" s="233" t="s">
        <v>43</v>
      </c>
      <c r="F122" s="234" t="s">
        <v>725</v>
      </c>
      <c r="G122" s="232"/>
      <c r="H122" s="235">
        <v>39.6</v>
      </c>
      <c r="I122" s="236"/>
      <c r="J122" s="232"/>
      <c r="K122" s="232"/>
      <c r="L122" s="237"/>
      <c r="M122" s="238"/>
      <c r="N122" s="239"/>
      <c r="O122" s="239"/>
      <c r="P122" s="239"/>
      <c r="Q122" s="239"/>
      <c r="R122" s="239"/>
      <c r="S122" s="239"/>
      <c r="T122" s="24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1" t="s">
        <v>145</v>
      </c>
      <c r="AU122" s="241" t="s">
        <v>91</v>
      </c>
      <c r="AV122" s="14" t="s">
        <v>91</v>
      </c>
      <c r="AW122" s="14" t="s">
        <v>147</v>
      </c>
      <c r="AX122" s="14" t="s">
        <v>89</v>
      </c>
      <c r="AY122" s="241" t="s">
        <v>136</v>
      </c>
    </row>
    <row r="123" spans="1:65" s="2" customFormat="1" ht="14.4" customHeight="1">
      <c r="A123" s="41"/>
      <c r="B123" s="42"/>
      <c r="C123" s="253" t="s">
        <v>252</v>
      </c>
      <c r="D123" s="253" t="s">
        <v>305</v>
      </c>
      <c r="E123" s="254" t="s">
        <v>726</v>
      </c>
      <c r="F123" s="255" t="s">
        <v>727</v>
      </c>
      <c r="G123" s="256" t="s">
        <v>141</v>
      </c>
      <c r="H123" s="257">
        <v>46.906</v>
      </c>
      <c r="I123" s="258"/>
      <c r="J123" s="259">
        <f>ROUND(I123*H123,2)</f>
        <v>0</v>
      </c>
      <c r="K123" s="255" t="s">
        <v>142</v>
      </c>
      <c r="L123" s="260"/>
      <c r="M123" s="261" t="s">
        <v>43</v>
      </c>
      <c r="N123" s="262" t="s">
        <v>52</v>
      </c>
      <c r="O123" s="87"/>
      <c r="P123" s="216">
        <f>O123*H123</f>
        <v>0</v>
      </c>
      <c r="Q123" s="216">
        <v>0.0001</v>
      </c>
      <c r="R123" s="216">
        <f>Q123*H123</f>
        <v>0.0046906000000000005</v>
      </c>
      <c r="S123" s="216">
        <v>0</v>
      </c>
      <c r="T123" s="21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8" t="s">
        <v>197</v>
      </c>
      <c r="AT123" s="218" t="s">
        <v>305</v>
      </c>
      <c r="AU123" s="218" t="s">
        <v>91</v>
      </c>
      <c r="AY123" s="19" t="s">
        <v>136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9" t="s">
        <v>89</v>
      </c>
      <c r="BK123" s="219">
        <f>ROUND(I123*H123,2)</f>
        <v>0</v>
      </c>
      <c r="BL123" s="19" t="s">
        <v>143</v>
      </c>
      <c r="BM123" s="218" t="s">
        <v>728</v>
      </c>
    </row>
    <row r="124" spans="1:51" s="14" customFormat="1" ht="12">
      <c r="A124" s="14"/>
      <c r="B124" s="231"/>
      <c r="C124" s="232"/>
      <c r="D124" s="222" t="s">
        <v>145</v>
      </c>
      <c r="E124" s="232"/>
      <c r="F124" s="234" t="s">
        <v>729</v>
      </c>
      <c r="G124" s="232"/>
      <c r="H124" s="235">
        <v>46.906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1" t="s">
        <v>145</v>
      </c>
      <c r="AU124" s="241" t="s">
        <v>91</v>
      </c>
      <c r="AV124" s="14" t="s">
        <v>91</v>
      </c>
      <c r="AW124" s="14" t="s">
        <v>4</v>
      </c>
      <c r="AX124" s="14" t="s">
        <v>89</v>
      </c>
      <c r="AY124" s="241" t="s">
        <v>136</v>
      </c>
    </row>
    <row r="125" spans="1:65" s="2" customFormat="1" ht="37.8" customHeight="1">
      <c r="A125" s="41"/>
      <c r="B125" s="42"/>
      <c r="C125" s="207" t="s">
        <v>256</v>
      </c>
      <c r="D125" s="207" t="s">
        <v>138</v>
      </c>
      <c r="E125" s="208" t="s">
        <v>730</v>
      </c>
      <c r="F125" s="209" t="s">
        <v>731</v>
      </c>
      <c r="G125" s="210" t="s">
        <v>209</v>
      </c>
      <c r="H125" s="211">
        <v>18</v>
      </c>
      <c r="I125" s="212"/>
      <c r="J125" s="213">
        <f>ROUND(I125*H125,2)</f>
        <v>0</v>
      </c>
      <c r="K125" s="209" t="s">
        <v>142</v>
      </c>
      <c r="L125" s="47"/>
      <c r="M125" s="214" t="s">
        <v>43</v>
      </c>
      <c r="N125" s="215" t="s">
        <v>52</v>
      </c>
      <c r="O125" s="87"/>
      <c r="P125" s="216">
        <f>O125*H125</f>
        <v>0</v>
      </c>
      <c r="Q125" s="216">
        <v>0.20449</v>
      </c>
      <c r="R125" s="216">
        <f>Q125*H125</f>
        <v>3.68082</v>
      </c>
      <c r="S125" s="216">
        <v>0</v>
      </c>
      <c r="T125" s="21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18" t="s">
        <v>143</v>
      </c>
      <c r="AT125" s="218" t="s">
        <v>138</v>
      </c>
      <c r="AU125" s="218" t="s">
        <v>91</v>
      </c>
      <c r="AY125" s="19" t="s">
        <v>136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9" t="s">
        <v>89</v>
      </c>
      <c r="BK125" s="219">
        <f>ROUND(I125*H125,2)</f>
        <v>0</v>
      </c>
      <c r="BL125" s="19" t="s">
        <v>143</v>
      </c>
      <c r="BM125" s="218" t="s">
        <v>732</v>
      </c>
    </row>
    <row r="126" spans="1:51" s="13" customFormat="1" ht="12">
      <c r="A126" s="13"/>
      <c r="B126" s="220"/>
      <c r="C126" s="221"/>
      <c r="D126" s="222" t="s">
        <v>145</v>
      </c>
      <c r="E126" s="223" t="s">
        <v>43</v>
      </c>
      <c r="F126" s="224" t="s">
        <v>720</v>
      </c>
      <c r="G126" s="221"/>
      <c r="H126" s="223" t="s">
        <v>43</v>
      </c>
      <c r="I126" s="225"/>
      <c r="J126" s="221"/>
      <c r="K126" s="221"/>
      <c r="L126" s="226"/>
      <c r="M126" s="227"/>
      <c r="N126" s="228"/>
      <c r="O126" s="228"/>
      <c r="P126" s="228"/>
      <c r="Q126" s="228"/>
      <c r="R126" s="228"/>
      <c r="S126" s="228"/>
      <c r="T126" s="22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0" t="s">
        <v>145</v>
      </c>
      <c r="AU126" s="230" t="s">
        <v>91</v>
      </c>
      <c r="AV126" s="13" t="s">
        <v>89</v>
      </c>
      <c r="AW126" s="13" t="s">
        <v>147</v>
      </c>
      <c r="AX126" s="13" t="s">
        <v>81</v>
      </c>
      <c r="AY126" s="230" t="s">
        <v>136</v>
      </c>
    </row>
    <row r="127" spans="1:51" s="14" customFormat="1" ht="12">
      <c r="A127" s="14"/>
      <c r="B127" s="231"/>
      <c r="C127" s="232"/>
      <c r="D127" s="222" t="s">
        <v>145</v>
      </c>
      <c r="E127" s="233" t="s">
        <v>43</v>
      </c>
      <c r="F127" s="234" t="s">
        <v>252</v>
      </c>
      <c r="G127" s="232"/>
      <c r="H127" s="235">
        <v>18</v>
      </c>
      <c r="I127" s="236"/>
      <c r="J127" s="232"/>
      <c r="K127" s="232"/>
      <c r="L127" s="237"/>
      <c r="M127" s="238"/>
      <c r="N127" s="239"/>
      <c r="O127" s="239"/>
      <c r="P127" s="239"/>
      <c r="Q127" s="239"/>
      <c r="R127" s="239"/>
      <c r="S127" s="239"/>
      <c r="T127" s="24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1" t="s">
        <v>145</v>
      </c>
      <c r="AU127" s="241" t="s">
        <v>91</v>
      </c>
      <c r="AV127" s="14" t="s">
        <v>91</v>
      </c>
      <c r="AW127" s="14" t="s">
        <v>147</v>
      </c>
      <c r="AX127" s="14" t="s">
        <v>89</v>
      </c>
      <c r="AY127" s="241" t="s">
        <v>136</v>
      </c>
    </row>
    <row r="128" spans="1:63" s="12" customFormat="1" ht="22.8" customHeight="1">
      <c r="A128" s="12"/>
      <c r="B128" s="191"/>
      <c r="C128" s="192"/>
      <c r="D128" s="193" t="s">
        <v>80</v>
      </c>
      <c r="E128" s="205" t="s">
        <v>143</v>
      </c>
      <c r="F128" s="205" t="s">
        <v>344</v>
      </c>
      <c r="G128" s="192"/>
      <c r="H128" s="192"/>
      <c r="I128" s="195"/>
      <c r="J128" s="206">
        <f>BK128</f>
        <v>0</v>
      </c>
      <c r="K128" s="192"/>
      <c r="L128" s="197"/>
      <c r="M128" s="198"/>
      <c r="N128" s="199"/>
      <c r="O128" s="199"/>
      <c r="P128" s="200">
        <f>P129</f>
        <v>0</v>
      </c>
      <c r="Q128" s="199"/>
      <c r="R128" s="200">
        <f>R129</f>
        <v>0</v>
      </c>
      <c r="S128" s="199"/>
      <c r="T128" s="201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2" t="s">
        <v>89</v>
      </c>
      <c r="AT128" s="203" t="s">
        <v>80</v>
      </c>
      <c r="AU128" s="203" t="s">
        <v>89</v>
      </c>
      <c r="AY128" s="202" t="s">
        <v>136</v>
      </c>
      <c r="BK128" s="204">
        <f>BK129</f>
        <v>0</v>
      </c>
    </row>
    <row r="129" spans="1:65" s="2" customFormat="1" ht="14.4" customHeight="1">
      <c r="A129" s="41"/>
      <c r="B129" s="42"/>
      <c r="C129" s="207" t="s">
        <v>261</v>
      </c>
      <c r="D129" s="207" t="s">
        <v>138</v>
      </c>
      <c r="E129" s="208" t="s">
        <v>733</v>
      </c>
      <c r="F129" s="209" t="s">
        <v>734</v>
      </c>
      <c r="G129" s="210" t="s">
        <v>172</v>
      </c>
      <c r="H129" s="211">
        <v>4.04</v>
      </c>
      <c r="I129" s="212"/>
      <c r="J129" s="213">
        <f>ROUND(I129*H129,2)</f>
        <v>0</v>
      </c>
      <c r="K129" s="209" t="s">
        <v>142</v>
      </c>
      <c r="L129" s="47"/>
      <c r="M129" s="214" t="s">
        <v>43</v>
      </c>
      <c r="N129" s="215" t="s">
        <v>52</v>
      </c>
      <c r="O129" s="87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18" t="s">
        <v>143</v>
      </c>
      <c r="AT129" s="218" t="s">
        <v>138</v>
      </c>
      <c r="AU129" s="218" t="s">
        <v>91</v>
      </c>
      <c r="AY129" s="19" t="s">
        <v>136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9" t="s">
        <v>89</v>
      </c>
      <c r="BK129" s="219">
        <f>ROUND(I129*H129,2)</f>
        <v>0</v>
      </c>
      <c r="BL129" s="19" t="s">
        <v>143</v>
      </c>
      <c r="BM129" s="218" t="s">
        <v>735</v>
      </c>
    </row>
    <row r="130" spans="1:63" s="12" customFormat="1" ht="22.8" customHeight="1">
      <c r="A130" s="12"/>
      <c r="B130" s="191"/>
      <c r="C130" s="192"/>
      <c r="D130" s="193" t="s">
        <v>80</v>
      </c>
      <c r="E130" s="205" t="s">
        <v>197</v>
      </c>
      <c r="F130" s="205" t="s">
        <v>736</v>
      </c>
      <c r="G130" s="192"/>
      <c r="H130" s="192"/>
      <c r="I130" s="195"/>
      <c r="J130" s="206">
        <f>BK130</f>
        <v>0</v>
      </c>
      <c r="K130" s="192"/>
      <c r="L130" s="197"/>
      <c r="M130" s="198"/>
      <c r="N130" s="199"/>
      <c r="O130" s="199"/>
      <c r="P130" s="200">
        <f>SUM(P131:P133)</f>
        <v>0</v>
      </c>
      <c r="Q130" s="199"/>
      <c r="R130" s="200">
        <f>SUM(R131:R133)</f>
        <v>0.1953</v>
      </c>
      <c r="S130" s="199"/>
      <c r="T130" s="201">
        <f>SUM(T131:T133)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2" t="s">
        <v>89</v>
      </c>
      <c r="AT130" s="203" t="s">
        <v>80</v>
      </c>
      <c r="AU130" s="203" t="s">
        <v>89</v>
      </c>
      <c r="AY130" s="202" t="s">
        <v>136</v>
      </c>
      <c r="BK130" s="204">
        <f>SUM(BK131:BK133)</f>
        <v>0</v>
      </c>
    </row>
    <row r="131" spans="1:65" s="2" customFormat="1" ht="24.15" customHeight="1">
      <c r="A131" s="41"/>
      <c r="B131" s="42"/>
      <c r="C131" s="207" t="s">
        <v>7</v>
      </c>
      <c r="D131" s="207" t="s">
        <v>138</v>
      </c>
      <c r="E131" s="208" t="s">
        <v>737</v>
      </c>
      <c r="F131" s="209" t="s">
        <v>738</v>
      </c>
      <c r="G131" s="210" t="s">
        <v>209</v>
      </c>
      <c r="H131" s="211">
        <v>21</v>
      </c>
      <c r="I131" s="212"/>
      <c r="J131" s="213">
        <f>ROUND(I131*H131,2)</f>
        <v>0</v>
      </c>
      <c r="K131" s="209" t="s">
        <v>142</v>
      </c>
      <c r="L131" s="47"/>
      <c r="M131" s="214" t="s">
        <v>43</v>
      </c>
      <c r="N131" s="215" t="s">
        <v>52</v>
      </c>
      <c r="O131" s="87"/>
      <c r="P131" s="216">
        <f>O131*H131</f>
        <v>0</v>
      </c>
      <c r="Q131" s="216">
        <v>0.00746</v>
      </c>
      <c r="R131" s="216">
        <f>Q131*H131</f>
        <v>0.15666</v>
      </c>
      <c r="S131" s="216">
        <v>0</v>
      </c>
      <c r="T131" s="217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18" t="s">
        <v>143</v>
      </c>
      <c r="AT131" s="218" t="s">
        <v>138</v>
      </c>
      <c r="AU131" s="218" t="s">
        <v>91</v>
      </c>
      <c r="AY131" s="19" t="s">
        <v>136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9" t="s">
        <v>89</v>
      </c>
      <c r="BK131" s="219">
        <f>ROUND(I131*H131,2)</f>
        <v>0</v>
      </c>
      <c r="BL131" s="19" t="s">
        <v>143</v>
      </c>
      <c r="BM131" s="218" t="s">
        <v>739</v>
      </c>
    </row>
    <row r="132" spans="1:65" s="2" customFormat="1" ht="24.15" customHeight="1">
      <c r="A132" s="41"/>
      <c r="B132" s="42"/>
      <c r="C132" s="207" t="s">
        <v>275</v>
      </c>
      <c r="D132" s="207" t="s">
        <v>138</v>
      </c>
      <c r="E132" s="208" t="s">
        <v>740</v>
      </c>
      <c r="F132" s="209" t="s">
        <v>741</v>
      </c>
      <c r="G132" s="210" t="s">
        <v>209</v>
      </c>
      <c r="H132" s="211">
        <v>14</v>
      </c>
      <c r="I132" s="212"/>
      <c r="J132" s="213">
        <f>ROUND(I132*H132,2)</f>
        <v>0</v>
      </c>
      <c r="K132" s="209" t="s">
        <v>142</v>
      </c>
      <c r="L132" s="47"/>
      <c r="M132" s="214" t="s">
        <v>43</v>
      </c>
      <c r="N132" s="215" t="s">
        <v>52</v>
      </c>
      <c r="O132" s="87"/>
      <c r="P132" s="216">
        <f>O132*H132</f>
        <v>0</v>
      </c>
      <c r="Q132" s="216">
        <v>0.00276</v>
      </c>
      <c r="R132" s="216">
        <f>Q132*H132</f>
        <v>0.03864</v>
      </c>
      <c r="S132" s="216">
        <v>0</v>
      </c>
      <c r="T132" s="21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18" t="s">
        <v>143</v>
      </c>
      <c r="AT132" s="218" t="s">
        <v>138</v>
      </c>
      <c r="AU132" s="218" t="s">
        <v>91</v>
      </c>
      <c r="AY132" s="19" t="s">
        <v>136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9" t="s">
        <v>89</v>
      </c>
      <c r="BK132" s="219">
        <f>ROUND(I132*H132,2)</f>
        <v>0</v>
      </c>
      <c r="BL132" s="19" t="s">
        <v>143</v>
      </c>
      <c r="BM132" s="218" t="s">
        <v>742</v>
      </c>
    </row>
    <row r="133" spans="1:65" s="2" customFormat="1" ht="14.4" customHeight="1">
      <c r="A133" s="41"/>
      <c r="B133" s="42"/>
      <c r="C133" s="207" t="s">
        <v>281</v>
      </c>
      <c r="D133" s="207" t="s">
        <v>138</v>
      </c>
      <c r="E133" s="208" t="s">
        <v>743</v>
      </c>
      <c r="F133" s="209" t="s">
        <v>744</v>
      </c>
      <c r="G133" s="210" t="s">
        <v>209</v>
      </c>
      <c r="H133" s="211">
        <v>35</v>
      </c>
      <c r="I133" s="212"/>
      <c r="J133" s="213">
        <f>ROUND(I133*H133,2)</f>
        <v>0</v>
      </c>
      <c r="K133" s="209" t="s">
        <v>142</v>
      </c>
      <c r="L133" s="47"/>
      <c r="M133" s="214" t="s">
        <v>43</v>
      </c>
      <c r="N133" s="215" t="s">
        <v>52</v>
      </c>
      <c r="O133" s="87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143</v>
      </c>
      <c r="AT133" s="218" t="s">
        <v>138</v>
      </c>
      <c r="AU133" s="218" t="s">
        <v>91</v>
      </c>
      <c r="AY133" s="19" t="s">
        <v>136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9" t="s">
        <v>89</v>
      </c>
      <c r="BK133" s="219">
        <f>ROUND(I133*H133,2)</f>
        <v>0</v>
      </c>
      <c r="BL133" s="19" t="s">
        <v>143</v>
      </c>
      <c r="BM133" s="218" t="s">
        <v>745</v>
      </c>
    </row>
    <row r="134" spans="1:63" s="12" customFormat="1" ht="22.8" customHeight="1">
      <c r="A134" s="12"/>
      <c r="B134" s="191"/>
      <c r="C134" s="192"/>
      <c r="D134" s="193" t="s">
        <v>80</v>
      </c>
      <c r="E134" s="205" t="s">
        <v>202</v>
      </c>
      <c r="F134" s="205" t="s">
        <v>443</v>
      </c>
      <c r="G134" s="192"/>
      <c r="H134" s="192"/>
      <c r="I134" s="195"/>
      <c r="J134" s="206">
        <f>BK134</f>
        <v>0</v>
      </c>
      <c r="K134" s="192"/>
      <c r="L134" s="197"/>
      <c r="M134" s="198"/>
      <c r="N134" s="199"/>
      <c r="O134" s="199"/>
      <c r="P134" s="200">
        <f>SUM(P135:P159)</f>
        <v>0</v>
      </c>
      <c r="Q134" s="199"/>
      <c r="R134" s="200">
        <f>SUM(R135:R159)</f>
        <v>7.321310000000001</v>
      </c>
      <c r="S134" s="199"/>
      <c r="T134" s="201">
        <f>SUM(T135:T159)</f>
        <v>0.053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2" t="s">
        <v>89</v>
      </c>
      <c r="AT134" s="203" t="s">
        <v>80</v>
      </c>
      <c r="AU134" s="203" t="s">
        <v>89</v>
      </c>
      <c r="AY134" s="202" t="s">
        <v>136</v>
      </c>
      <c r="BK134" s="204">
        <f>SUM(BK135:BK159)</f>
        <v>0</v>
      </c>
    </row>
    <row r="135" spans="1:65" s="2" customFormat="1" ht="14.4" customHeight="1">
      <c r="A135" s="41"/>
      <c r="B135" s="42"/>
      <c r="C135" s="207" t="s">
        <v>285</v>
      </c>
      <c r="D135" s="207" t="s">
        <v>138</v>
      </c>
      <c r="E135" s="208" t="s">
        <v>746</v>
      </c>
      <c r="F135" s="209" t="s">
        <v>747</v>
      </c>
      <c r="G135" s="210" t="s">
        <v>209</v>
      </c>
      <c r="H135" s="211">
        <v>3</v>
      </c>
      <c r="I135" s="212"/>
      <c r="J135" s="213">
        <f>ROUND(I135*H135,2)</f>
        <v>0</v>
      </c>
      <c r="K135" s="209" t="s">
        <v>43</v>
      </c>
      <c r="L135" s="47"/>
      <c r="M135" s="214" t="s">
        <v>43</v>
      </c>
      <c r="N135" s="215" t="s">
        <v>52</v>
      </c>
      <c r="O135" s="87"/>
      <c r="P135" s="216">
        <f>O135*H135</f>
        <v>0</v>
      </c>
      <c r="Q135" s="216">
        <v>0.69037</v>
      </c>
      <c r="R135" s="216">
        <f>Q135*H135</f>
        <v>2.07111</v>
      </c>
      <c r="S135" s="216">
        <v>0</v>
      </c>
      <c r="T135" s="21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18" t="s">
        <v>143</v>
      </c>
      <c r="AT135" s="218" t="s">
        <v>138</v>
      </c>
      <c r="AU135" s="218" t="s">
        <v>91</v>
      </c>
      <c r="AY135" s="19" t="s">
        <v>136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9" t="s">
        <v>89</v>
      </c>
      <c r="BK135" s="219">
        <f>ROUND(I135*H135,2)</f>
        <v>0</v>
      </c>
      <c r="BL135" s="19" t="s">
        <v>143</v>
      </c>
      <c r="BM135" s="218" t="s">
        <v>748</v>
      </c>
    </row>
    <row r="136" spans="1:51" s="13" customFormat="1" ht="12">
      <c r="A136" s="13"/>
      <c r="B136" s="220"/>
      <c r="C136" s="221"/>
      <c r="D136" s="222" t="s">
        <v>145</v>
      </c>
      <c r="E136" s="223" t="s">
        <v>43</v>
      </c>
      <c r="F136" s="224" t="s">
        <v>749</v>
      </c>
      <c r="G136" s="221"/>
      <c r="H136" s="223" t="s">
        <v>43</v>
      </c>
      <c r="I136" s="225"/>
      <c r="J136" s="221"/>
      <c r="K136" s="221"/>
      <c r="L136" s="226"/>
      <c r="M136" s="227"/>
      <c r="N136" s="228"/>
      <c r="O136" s="228"/>
      <c r="P136" s="228"/>
      <c r="Q136" s="228"/>
      <c r="R136" s="228"/>
      <c r="S136" s="228"/>
      <c r="T136" s="22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0" t="s">
        <v>145</v>
      </c>
      <c r="AU136" s="230" t="s">
        <v>91</v>
      </c>
      <c r="AV136" s="13" t="s">
        <v>89</v>
      </c>
      <c r="AW136" s="13" t="s">
        <v>147</v>
      </c>
      <c r="AX136" s="13" t="s">
        <v>81</v>
      </c>
      <c r="AY136" s="230" t="s">
        <v>136</v>
      </c>
    </row>
    <row r="137" spans="1:51" s="14" customFormat="1" ht="12">
      <c r="A137" s="14"/>
      <c r="B137" s="231"/>
      <c r="C137" s="232"/>
      <c r="D137" s="222" t="s">
        <v>145</v>
      </c>
      <c r="E137" s="233" t="s">
        <v>43</v>
      </c>
      <c r="F137" s="234" t="s">
        <v>158</v>
      </c>
      <c r="G137" s="232"/>
      <c r="H137" s="235">
        <v>3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1" t="s">
        <v>145</v>
      </c>
      <c r="AU137" s="241" t="s">
        <v>91</v>
      </c>
      <c r="AV137" s="14" t="s">
        <v>91</v>
      </c>
      <c r="AW137" s="14" t="s">
        <v>147</v>
      </c>
      <c r="AX137" s="14" t="s">
        <v>89</v>
      </c>
      <c r="AY137" s="241" t="s">
        <v>136</v>
      </c>
    </row>
    <row r="138" spans="1:65" s="2" customFormat="1" ht="14.4" customHeight="1">
      <c r="A138" s="41"/>
      <c r="B138" s="42"/>
      <c r="C138" s="207" t="s">
        <v>274</v>
      </c>
      <c r="D138" s="207" t="s">
        <v>138</v>
      </c>
      <c r="E138" s="208" t="s">
        <v>750</v>
      </c>
      <c r="F138" s="209" t="s">
        <v>751</v>
      </c>
      <c r="G138" s="210" t="s">
        <v>209</v>
      </c>
      <c r="H138" s="211">
        <v>17</v>
      </c>
      <c r="I138" s="212"/>
      <c r="J138" s="213">
        <f>ROUND(I138*H138,2)</f>
        <v>0</v>
      </c>
      <c r="K138" s="209" t="s">
        <v>142</v>
      </c>
      <c r="L138" s="47"/>
      <c r="M138" s="214" t="s">
        <v>43</v>
      </c>
      <c r="N138" s="215" t="s">
        <v>52</v>
      </c>
      <c r="O138" s="87"/>
      <c r="P138" s="216">
        <f>O138*H138</f>
        <v>0</v>
      </c>
      <c r="Q138" s="216">
        <v>0.29221</v>
      </c>
      <c r="R138" s="216">
        <f>Q138*H138</f>
        <v>4.96757</v>
      </c>
      <c r="S138" s="216">
        <v>0</v>
      </c>
      <c r="T138" s="21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18" t="s">
        <v>143</v>
      </c>
      <c r="AT138" s="218" t="s">
        <v>138</v>
      </c>
      <c r="AU138" s="218" t="s">
        <v>91</v>
      </c>
      <c r="AY138" s="19" t="s">
        <v>136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9" t="s">
        <v>89</v>
      </c>
      <c r="BK138" s="219">
        <f>ROUND(I138*H138,2)</f>
        <v>0</v>
      </c>
      <c r="BL138" s="19" t="s">
        <v>143</v>
      </c>
      <c r="BM138" s="218" t="s">
        <v>752</v>
      </c>
    </row>
    <row r="139" spans="1:51" s="13" customFormat="1" ht="12">
      <c r="A139" s="13"/>
      <c r="B139" s="220"/>
      <c r="C139" s="221"/>
      <c r="D139" s="222" t="s">
        <v>145</v>
      </c>
      <c r="E139" s="223" t="s">
        <v>43</v>
      </c>
      <c r="F139" s="224" t="s">
        <v>753</v>
      </c>
      <c r="G139" s="221"/>
      <c r="H139" s="223" t="s">
        <v>43</v>
      </c>
      <c r="I139" s="225"/>
      <c r="J139" s="221"/>
      <c r="K139" s="221"/>
      <c r="L139" s="226"/>
      <c r="M139" s="227"/>
      <c r="N139" s="228"/>
      <c r="O139" s="228"/>
      <c r="P139" s="228"/>
      <c r="Q139" s="228"/>
      <c r="R139" s="228"/>
      <c r="S139" s="228"/>
      <c r="T139" s="22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0" t="s">
        <v>145</v>
      </c>
      <c r="AU139" s="230" t="s">
        <v>91</v>
      </c>
      <c r="AV139" s="13" t="s">
        <v>89</v>
      </c>
      <c r="AW139" s="13" t="s">
        <v>147</v>
      </c>
      <c r="AX139" s="13" t="s">
        <v>81</v>
      </c>
      <c r="AY139" s="230" t="s">
        <v>136</v>
      </c>
    </row>
    <row r="140" spans="1:51" s="14" customFormat="1" ht="12">
      <c r="A140" s="14"/>
      <c r="B140" s="231"/>
      <c r="C140" s="232"/>
      <c r="D140" s="222" t="s">
        <v>145</v>
      </c>
      <c r="E140" s="233" t="s">
        <v>43</v>
      </c>
      <c r="F140" s="234" t="s">
        <v>247</v>
      </c>
      <c r="G140" s="232"/>
      <c r="H140" s="235">
        <v>17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1" t="s">
        <v>145</v>
      </c>
      <c r="AU140" s="241" t="s">
        <v>91</v>
      </c>
      <c r="AV140" s="14" t="s">
        <v>91</v>
      </c>
      <c r="AW140" s="14" t="s">
        <v>147</v>
      </c>
      <c r="AX140" s="14" t="s">
        <v>89</v>
      </c>
      <c r="AY140" s="241" t="s">
        <v>136</v>
      </c>
    </row>
    <row r="141" spans="1:65" s="2" customFormat="1" ht="14.4" customHeight="1">
      <c r="A141" s="41"/>
      <c r="B141" s="42"/>
      <c r="C141" s="253" t="s">
        <v>304</v>
      </c>
      <c r="D141" s="253" t="s">
        <v>305</v>
      </c>
      <c r="E141" s="254" t="s">
        <v>754</v>
      </c>
      <c r="F141" s="255" t="s">
        <v>755</v>
      </c>
      <c r="G141" s="256" t="s">
        <v>209</v>
      </c>
      <c r="H141" s="257">
        <v>17</v>
      </c>
      <c r="I141" s="258"/>
      <c r="J141" s="259">
        <f>ROUND(I141*H141,2)</f>
        <v>0</v>
      </c>
      <c r="K141" s="255" t="s">
        <v>142</v>
      </c>
      <c r="L141" s="260"/>
      <c r="M141" s="261" t="s">
        <v>43</v>
      </c>
      <c r="N141" s="262" t="s">
        <v>52</v>
      </c>
      <c r="O141" s="87"/>
      <c r="P141" s="216">
        <f>O141*H141</f>
        <v>0</v>
      </c>
      <c r="Q141" s="216">
        <v>0.0077</v>
      </c>
      <c r="R141" s="216">
        <f>Q141*H141</f>
        <v>0.13090000000000002</v>
      </c>
      <c r="S141" s="216">
        <v>0</v>
      </c>
      <c r="T141" s="21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18" t="s">
        <v>197</v>
      </c>
      <c r="AT141" s="218" t="s">
        <v>305</v>
      </c>
      <c r="AU141" s="218" t="s">
        <v>91</v>
      </c>
      <c r="AY141" s="19" t="s">
        <v>136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9" t="s">
        <v>89</v>
      </c>
      <c r="BK141" s="219">
        <f>ROUND(I141*H141,2)</f>
        <v>0</v>
      </c>
      <c r="BL141" s="19" t="s">
        <v>143</v>
      </c>
      <c r="BM141" s="218" t="s">
        <v>756</v>
      </c>
    </row>
    <row r="142" spans="1:65" s="2" customFormat="1" ht="14.4" customHeight="1">
      <c r="A142" s="41"/>
      <c r="B142" s="42"/>
      <c r="C142" s="253" t="s">
        <v>310</v>
      </c>
      <c r="D142" s="253" t="s">
        <v>305</v>
      </c>
      <c r="E142" s="254" t="s">
        <v>757</v>
      </c>
      <c r="F142" s="255" t="s">
        <v>758</v>
      </c>
      <c r="G142" s="256" t="s">
        <v>209</v>
      </c>
      <c r="H142" s="257">
        <v>17</v>
      </c>
      <c r="I142" s="258"/>
      <c r="J142" s="259">
        <f>ROUND(I142*H142,2)</f>
        <v>0</v>
      </c>
      <c r="K142" s="255" t="s">
        <v>142</v>
      </c>
      <c r="L142" s="260"/>
      <c r="M142" s="261" t="s">
        <v>43</v>
      </c>
      <c r="N142" s="262" t="s">
        <v>52</v>
      </c>
      <c r="O142" s="87"/>
      <c r="P142" s="216">
        <f>O142*H142</f>
        <v>0</v>
      </c>
      <c r="Q142" s="216">
        <v>0.0058</v>
      </c>
      <c r="R142" s="216">
        <f>Q142*H142</f>
        <v>0.0986</v>
      </c>
      <c r="S142" s="216">
        <v>0</v>
      </c>
      <c r="T142" s="21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18" t="s">
        <v>197</v>
      </c>
      <c r="AT142" s="218" t="s">
        <v>305</v>
      </c>
      <c r="AU142" s="218" t="s">
        <v>91</v>
      </c>
      <c r="AY142" s="19" t="s">
        <v>136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9" t="s">
        <v>89</v>
      </c>
      <c r="BK142" s="219">
        <f>ROUND(I142*H142,2)</f>
        <v>0</v>
      </c>
      <c r="BL142" s="19" t="s">
        <v>143</v>
      </c>
      <c r="BM142" s="218" t="s">
        <v>759</v>
      </c>
    </row>
    <row r="143" spans="1:65" s="2" customFormat="1" ht="14.4" customHeight="1">
      <c r="A143" s="41"/>
      <c r="B143" s="42"/>
      <c r="C143" s="253" t="s">
        <v>326</v>
      </c>
      <c r="D143" s="253" t="s">
        <v>305</v>
      </c>
      <c r="E143" s="254" t="s">
        <v>760</v>
      </c>
      <c r="F143" s="255" t="s">
        <v>761</v>
      </c>
      <c r="G143" s="256" t="s">
        <v>200</v>
      </c>
      <c r="H143" s="257">
        <v>1</v>
      </c>
      <c r="I143" s="258"/>
      <c r="J143" s="259">
        <f>ROUND(I143*H143,2)</f>
        <v>0</v>
      </c>
      <c r="K143" s="255" t="s">
        <v>142</v>
      </c>
      <c r="L143" s="260"/>
      <c r="M143" s="261" t="s">
        <v>43</v>
      </c>
      <c r="N143" s="262" t="s">
        <v>52</v>
      </c>
      <c r="O143" s="87"/>
      <c r="P143" s="216">
        <f>O143*H143</f>
        <v>0</v>
      </c>
      <c r="Q143" s="216">
        <v>0.0047</v>
      </c>
      <c r="R143" s="216">
        <f>Q143*H143</f>
        <v>0.0047</v>
      </c>
      <c r="S143" s="216">
        <v>0</v>
      </c>
      <c r="T143" s="21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18" t="s">
        <v>197</v>
      </c>
      <c r="AT143" s="218" t="s">
        <v>305</v>
      </c>
      <c r="AU143" s="218" t="s">
        <v>91</v>
      </c>
      <c r="AY143" s="19" t="s">
        <v>136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9" t="s">
        <v>89</v>
      </c>
      <c r="BK143" s="219">
        <f>ROUND(I143*H143,2)</f>
        <v>0</v>
      </c>
      <c r="BL143" s="19" t="s">
        <v>143</v>
      </c>
      <c r="BM143" s="218" t="s">
        <v>762</v>
      </c>
    </row>
    <row r="144" spans="1:65" s="2" customFormat="1" ht="14.4" customHeight="1">
      <c r="A144" s="41"/>
      <c r="B144" s="42"/>
      <c r="C144" s="253" t="s">
        <v>336</v>
      </c>
      <c r="D144" s="253" t="s">
        <v>305</v>
      </c>
      <c r="E144" s="254" t="s">
        <v>763</v>
      </c>
      <c r="F144" s="255" t="s">
        <v>764</v>
      </c>
      <c r="G144" s="256" t="s">
        <v>200</v>
      </c>
      <c r="H144" s="257">
        <v>2</v>
      </c>
      <c r="I144" s="258"/>
      <c r="J144" s="259">
        <f>ROUND(I144*H144,2)</f>
        <v>0</v>
      </c>
      <c r="K144" s="255" t="s">
        <v>142</v>
      </c>
      <c r="L144" s="260"/>
      <c r="M144" s="261" t="s">
        <v>43</v>
      </c>
      <c r="N144" s="262" t="s">
        <v>52</v>
      </c>
      <c r="O144" s="87"/>
      <c r="P144" s="216">
        <f>O144*H144</f>
        <v>0</v>
      </c>
      <c r="Q144" s="216">
        <v>0.00135</v>
      </c>
      <c r="R144" s="216">
        <f>Q144*H144</f>
        <v>0.0027</v>
      </c>
      <c r="S144" s="216">
        <v>0</v>
      </c>
      <c r="T144" s="21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18" t="s">
        <v>197</v>
      </c>
      <c r="AT144" s="218" t="s">
        <v>305</v>
      </c>
      <c r="AU144" s="218" t="s">
        <v>91</v>
      </c>
      <c r="AY144" s="19" t="s">
        <v>136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9" t="s">
        <v>89</v>
      </c>
      <c r="BK144" s="219">
        <f>ROUND(I144*H144,2)</f>
        <v>0</v>
      </c>
      <c r="BL144" s="19" t="s">
        <v>143</v>
      </c>
      <c r="BM144" s="218" t="s">
        <v>765</v>
      </c>
    </row>
    <row r="145" spans="1:65" s="2" customFormat="1" ht="14.4" customHeight="1">
      <c r="A145" s="41"/>
      <c r="B145" s="42"/>
      <c r="C145" s="207" t="s">
        <v>153</v>
      </c>
      <c r="D145" s="207" t="s">
        <v>138</v>
      </c>
      <c r="E145" s="208" t="s">
        <v>766</v>
      </c>
      <c r="F145" s="209" t="s">
        <v>767</v>
      </c>
      <c r="G145" s="210" t="s">
        <v>200</v>
      </c>
      <c r="H145" s="211">
        <v>3</v>
      </c>
      <c r="I145" s="212"/>
      <c r="J145" s="213">
        <f>ROUND(I145*H145,2)</f>
        <v>0</v>
      </c>
      <c r="K145" s="209" t="s">
        <v>142</v>
      </c>
      <c r="L145" s="47"/>
      <c r="M145" s="214" t="s">
        <v>43</v>
      </c>
      <c r="N145" s="215" t="s">
        <v>52</v>
      </c>
      <c r="O145" s="87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18" t="s">
        <v>143</v>
      </c>
      <c r="AT145" s="218" t="s">
        <v>138</v>
      </c>
      <c r="AU145" s="218" t="s">
        <v>91</v>
      </c>
      <c r="AY145" s="19" t="s">
        <v>136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9" t="s">
        <v>89</v>
      </c>
      <c r="BK145" s="219">
        <f>ROUND(I145*H145,2)</f>
        <v>0</v>
      </c>
      <c r="BL145" s="19" t="s">
        <v>143</v>
      </c>
      <c r="BM145" s="218" t="s">
        <v>768</v>
      </c>
    </row>
    <row r="146" spans="1:51" s="13" customFormat="1" ht="12">
      <c r="A146" s="13"/>
      <c r="B146" s="220"/>
      <c r="C146" s="221"/>
      <c r="D146" s="222" t="s">
        <v>145</v>
      </c>
      <c r="E146" s="223" t="s">
        <v>43</v>
      </c>
      <c r="F146" s="224" t="s">
        <v>769</v>
      </c>
      <c r="G146" s="221"/>
      <c r="H146" s="223" t="s">
        <v>43</v>
      </c>
      <c r="I146" s="225"/>
      <c r="J146" s="221"/>
      <c r="K146" s="221"/>
      <c r="L146" s="226"/>
      <c r="M146" s="227"/>
      <c r="N146" s="228"/>
      <c r="O146" s="228"/>
      <c r="P146" s="228"/>
      <c r="Q146" s="228"/>
      <c r="R146" s="228"/>
      <c r="S146" s="228"/>
      <c r="T146" s="22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0" t="s">
        <v>145</v>
      </c>
      <c r="AU146" s="230" t="s">
        <v>91</v>
      </c>
      <c r="AV146" s="13" t="s">
        <v>89</v>
      </c>
      <c r="AW146" s="13" t="s">
        <v>147</v>
      </c>
      <c r="AX146" s="13" t="s">
        <v>81</v>
      </c>
      <c r="AY146" s="230" t="s">
        <v>136</v>
      </c>
    </row>
    <row r="147" spans="1:51" s="14" customFormat="1" ht="12">
      <c r="A147" s="14"/>
      <c r="B147" s="231"/>
      <c r="C147" s="232"/>
      <c r="D147" s="222" t="s">
        <v>145</v>
      </c>
      <c r="E147" s="233" t="s">
        <v>43</v>
      </c>
      <c r="F147" s="234" t="s">
        <v>158</v>
      </c>
      <c r="G147" s="232"/>
      <c r="H147" s="235">
        <v>3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1" t="s">
        <v>145</v>
      </c>
      <c r="AU147" s="241" t="s">
        <v>91</v>
      </c>
      <c r="AV147" s="14" t="s">
        <v>91</v>
      </c>
      <c r="AW147" s="14" t="s">
        <v>147</v>
      </c>
      <c r="AX147" s="14" t="s">
        <v>89</v>
      </c>
      <c r="AY147" s="241" t="s">
        <v>136</v>
      </c>
    </row>
    <row r="148" spans="1:65" s="2" customFormat="1" ht="14.4" customHeight="1">
      <c r="A148" s="41"/>
      <c r="B148" s="42"/>
      <c r="C148" s="253" t="s">
        <v>345</v>
      </c>
      <c r="D148" s="253" t="s">
        <v>305</v>
      </c>
      <c r="E148" s="254" t="s">
        <v>770</v>
      </c>
      <c r="F148" s="255" t="s">
        <v>771</v>
      </c>
      <c r="G148" s="256" t="s">
        <v>200</v>
      </c>
      <c r="H148" s="257">
        <v>3</v>
      </c>
      <c r="I148" s="258"/>
      <c r="J148" s="259">
        <f>ROUND(I148*H148,2)</f>
        <v>0</v>
      </c>
      <c r="K148" s="255" t="s">
        <v>142</v>
      </c>
      <c r="L148" s="260"/>
      <c r="M148" s="261" t="s">
        <v>43</v>
      </c>
      <c r="N148" s="262" t="s">
        <v>52</v>
      </c>
      <c r="O148" s="87"/>
      <c r="P148" s="216">
        <f>O148*H148</f>
        <v>0</v>
      </c>
      <c r="Q148" s="216">
        <v>0.013</v>
      </c>
      <c r="R148" s="216">
        <f>Q148*H148</f>
        <v>0.039</v>
      </c>
      <c r="S148" s="216">
        <v>0</v>
      </c>
      <c r="T148" s="21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197</v>
      </c>
      <c r="AT148" s="218" t="s">
        <v>305</v>
      </c>
      <c r="AU148" s="218" t="s">
        <v>91</v>
      </c>
      <c r="AY148" s="19" t="s">
        <v>136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9" t="s">
        <v>89</v>
      </c>
      <c r="BK148" s="219">
        <f>ROUND(I148*H148,2)</f>
        <v>0</v>
      </c>
      <c r="BL148" s="19" t="s">
        <v>143</v>
      </c>
      <c r="BM148" s="218" t="s">
        <v>772</v>
      </c>
    </row>
    <row r="149" spans="1:65" s="2" customFormat="1" ht="14.4" customHeight="1">
      <c r="A149" s="41"/>
      <c r="B149" s="42"/>
      <c r="C149" s="207" t="s">
        <v>352</v>
      </c>
      <c r="D149" s="207" t="s">
        <v>138</v>
      </c>
      <c r="E149" s="208" t="s">
        <v>773</v>
      </c>
      <c r="F149" s="209" t="s">
        <v>774</v>
      </c>
      <c r="G149" s="210" t="s">
        <v>200</v>
      </c>
      <c r="H149" s="211">
        <v>3</v>
      </c>
      <c r="I149" s="212"/>
      <c r="J149" s="213">
        <f>ROUND(I149*H149,2)</f>
        <v>0</v>
      </c>
      <c r="K149" s="209" t="s">
        <v>142</v>
      </c>
      <c r="L149" s="47"/>
      <c r="M149" s="214" t="s">
        <v>43</v>
      </c>
      <c r="N149" s="215" t="s">
        <v>52</v>
      </c>
      <c r="O149" s="87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18" t="s">
        <v>143</v>
      </c>
      <c r="AT149" s="218" t="s">
        <v>138</v>
      </c>
      <c r="AU149" s="218" t="s">
        <v>91</v>
      </c>
      <c r="AY149" s="19" t="s">
        <v>136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9" t="s">
        <v>89</v>
      </c>
      <c r="BK149" s="219">
        <f>ROUND(I149*H149,2)</f>
        <v>0</v>
      </c>
      <c r="BL149" s="19" t="s">
        <v>143</v>
      </c>
      <c r="BM149" s="218" t="s">
        <v>775</v>
      </c>
    </row>
    <row r="150" spans="1:51" s="13" customFormat="1" ht="12">
      <c r="A150" s="13"/>
      <c r="B150" s="220"/>
      <c r="C150" s="221"/>
      <c r="D150" s="222" t="s">
        <v>145</v>
      </c>
      <c r="E150" s="223" t="s">
        <v>43</v>
      </c>
      <c r="F150" s="224" t="s">
        <v>769</v>
      </c>
      <c r="G150" s="221"/>
      <c r="H150" s="223" t="s">
        <v>43</v>
      </c>
      <c r="I150" s="225"/>
      <c r="J150" s="221"/>
      <c r="K150" s="221"/>
      <c r="L150" s="226"/>
      <c r="M150" s="227"/>
      <c r="N150" s="228"/>
      <c r="O150" s="228"/>
      <c r="P150" s="228"/>
      <c r="Q150" s="228"/>
      <c r="R150" s="228"/>
      <c r="S150" s="228"/>
      <c r="T150" s="22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0" t="s">
        <v>145</v>
      </c>
      <c r="AU150" s="230" t="s">
        <v>91</v>
      </c>
      <c r="AV150" s="13" t="s">
        <v>89</v>
      </c>
      <c r="AW150" s="13" t="s">
        <v>147</v>
      </c>
      <c r="AX150" s="13" t="s">
        <v>81</v>
      </c>
      <c r="AY150" s="230" t="s">
        <v>136</v>
      </c>
    </row>
    <row r="151" spans="1:51" s="14" customFormat="1" ht="12">
      <c r="A151" s="14"/>
      <c r="B151" s="231"/>
      <c r="C151" s="232"/>
      <c r="D151" s="222" t="s">
        <v>145</v>
      </c>
      <c r="E151" s="233" t="s">
        <v>43</v>
      </c>
      <c r="F151" s="234" t="s">
        <v>158</v>
      </c>
      <c r="G151" s="232"/>
      <c r="H151" s="235">
        <v>3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1" t="s">
        <v>145</v>
      </c>
      <c r="AU151" s="241" t="s">
        <v>91</v>
      </c>
      <c r="AV151" s="14" t="s">
        <v>91</v>
      </c>
      <c r="AW151" s="14" t="s">
        <v>147</v>
      </c>
      <c r="AX151" s="14" t="s">
        <v>89</v>
      </c>
      <c r="AY151" s="241" t="s">
        <v>136</v>
      </c>
    </row>
    <row r="152" spans="1:65" s="2" customFormat="1" ht="14.4" customHeight="1">
      <c r="A152" s="41"/>
      <c r="B152" s="42"/>
      <c r="C152" s="253" t="s">
        <v>359</v>
      </c>
      <c r="D152" s="253" t="s">
        <v>305</v>
      </c>
      <c r="E152" s="254" t="s">
        <v>776</v>
      </c>
      <c r="F152" s="255" t="s">
        <v>777</v>
      </c>
      <c r="G152" s="256" t="s">
        <v>200</v>
      </c>
      <c r="H152" s="257">
        <v>3</v>
      </c>
      <c r="I152" s="258"/>
      <c r="J152" s="259">
        <f>ROUND(I152*H152,2)</f>
        <v>0</v>
      </c>
      <c r="K152" s="255" t="s">
        <v>142</v>
      </c>
      <c r="L152" s="260"/>
      <c r="M152" s="261" t="s">
        <v>43</v>
      </c>
      <c r="N152" s="262" t="s">
        <v>52</v>
      </c>
      <c r="O152" s="87"/>
      <c r="P152" s="216">
        <f>O152*H152</f>
        <v>0</v>
      </c>
      <c r="Q152" s="216">
        <v>0.00038</v>
      </c>
      <c r="R152" s="216">
        <f>Q152*H152</f>
        <v>0.00114</v>
      </c>
      <c r="S152" s="216">
        <v>0</v>
      </c>
      <c r="T152" s="21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18" t="s">
        <v>197</v>
      </c>
      <c r="AT152" s="218" t="s">
        <v>305</v>
      </c>
      <c r="AU152" s="218" t="s">
        <v>91</v>
      </c>
      <c r="AY152" s="19" t="s">
        <v>136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9" t="s">
        <v>89</v>
      </c>
      <c r="BK152" s="219">
        <f>ROUND(I152*H152,2)</f>
        <v>0</v>
      </c>
      <c r="BL152" s="19" t="s">
        <v>143</v>
      </c>
      <c r="BM152" s="218" t="s">
        <v>778</v>
      </c>
    </row>
    <row r="153" spans="1:65" s="2" customFormat="1" ht="14.4" customHeight="1">
      <c r="A153" s="41"/>
      <c r="B153" s="42"/>
      <c r="C153" s="207" t="s">
        <v>373</v>
      </c>
      <c r="D153" s="207" t="s">
        <v>138</v>
      </c>
      <c r="E153" s="208" t="s">
        <v>779</v>
      </c>
      <c r="F153" s="209" t="s">
        <v>780</v>
      </c>
      <c r="G153" s="210" t="s">
        <v>200</v>
      </c>
      <c r="H153" s="211">
        <v>3</v>
      </c>
      <c r="I153" s="212"/>
      <c r="J153" s="213">
        <f>ROUND(I153*H153,2)</f>
        <v>0</v>
      </c>
      <c r="K153" s="209" t="s">
        <v>142</v>
      </c>
      <c r="L153" s="47"/>
      <c r="M153" s="214" t="s">
        <v>43</v>
      </c>
      <c r="N153" s="215" t="s">
        <v>52</v>
      </c>
      <c r="O153" s="87"/>
      <c r="P153" s="216">
        <f>O153*H153</f>
        <v>0</v>
      </c>
      <c r="Q153" s="216">
        <v>0</v>
      </c>
      <c r="R153" s="216">
        <f>Q153*H153</f>
        <v>0</v>
      </c>
      <c r="S153" s="216">
        <v>0</v>
      </c>
      <c r="T153" s="21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18" t="s">
        <v>143</v>
      </c>
      <c r="AT153" s="218" t="s">
        <v>138</v>
      </c>
      <c r="AU153" s="218" t="s">
        <v>91</v>
      </c>
      <c r="AY153" s="19" t="s">
        <v>136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9" t="s">
        <v>89</v>
      </c>
      <c r="BK153" s="219">
        <f>ROUND(I153*H153,2)</f>
        <v>0</v>
      </c>
      <c r="BL153" s="19" t="s">
        <v>143</v>
      </c>
      <c r="BM153" s="218" t="s">
        <v>781</v>
      </c>
    </row>
    <row r="154" spans="1:51" s="13" customFormat="1" ht="12">
      <c r="A154" s="13"/>
      <c r="B154" s="220"/>
      <c r="C154" s="221"/>
      <c r="D154" s="222" t="s">
        <v>145</v>
      </c>
      <c r="E154" s="223" t="s">
        <v>43</v>
      </c>
      <c r="F154" s="224" t="s">
        <v>769</v>
      </c>
      <c r="G154" s="221"/>
      <c r="H154" s="223" t="s">
        <v>43</v>
      </c>
      <c r="I154" s="225"/>
      <c r="J154" s="221"/>
      <c r="K154" s="221"/>
      <c r="L154" s="226"/>
      <c r="M154" s="227"/>
      <c r="N154" s="228"/>
      <c r="O154" s="228"/>
      <c r="P154" s="228"/>
      <c r="Q154" s="228"/>
      <c r="R154" s="228"/>
      <c r="S154" s="228"/>
      <c r="T154" s="22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0" t="s">
        <v>145</v>
      </c>
      <c r="AU154" s="230" t="s">
        <v>91</v>
      </c>
      <c r="AV154" s="13" t="s">
        <v>89</v>
      </c>
      <c r="AW154" s="13" t="s">
        <v>147</v>
      </c>
      <c r="AX154" s="13" t="s">
        <v>81</v>
      </c>
      <c r="AY154" s="230" t="s">
        <v>136</v>
      </c>
    </row>
    <row r="155" spans="1:51" s="14" customFormat="1" ht="12">
      <c r="A155" s="14"/>
      <c r="B155" s="231"/>
      <c r="C155" s="232"/>
      <c r="D155" s="222" t="s">
        <v>145</v>
      </c>
      <c r="E155" s="233" t="s">
        <v>43</v>
      </c>
      <c r="F155" s="234" t="s">
        <v>158</v>
      </c>
      <c r="G155" s="232"/>
      <c r="H155" s="235">
        <v>3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1" t="s">
        <v>145</v>
      </c>
      <c r="AU155" s="241" t="s">
        <v>91</v>
      </c>
      <c r="AV155" s="14" t="s">
        <v>91</v>
      </c>
      <c r="AW155" s="14" t="s">
        <v>147</v>
      </c>
      <c r="AX155" s="14" t="s">
        <v>89</v>
      </c>
      <c r="AY155" s="241" t="s">
        <v>136</v>
      </c>
    </row>
    <row r="156" spans="1:65" s="2" customFormat="1" ht="14.4" customHeight="1">
      <c r="A156" s="41"/>
      <c r="B156" s="42"/>
      <c r="C156" s="253" t="s">
        <v>377</v>
      </c>
      <c r="D156" s="253" t="s">
        <v>305</v>
      </c>
      <c r="E156" s="254" t="s">
        <v>782</v>
      </c>
      <c r="F156" s="255" t="s">
        <v>783</v>
      </c>
      <c r="G156" s="256" t="s">
        <v>200</v>
      </c>
      <c r="H156" s="257">
        <v>3</v>
      </c>
      <c r="I156" s="258"/>
      <c r="J156" s="259">
        <f>ROUND(I156*H156,2)</f>
        <v>0</v>
      </c>
      <c r="K156" s="255" t="s">
        <v>142</v>
      </c>
      <c r="L156" s="260"/>
      <c r="M156" s="261" t="s">
        <v>43</v>
      </c>
      <c r="N156" s="262" t="s">
        <v>52</v>
      </c>
      <c r="O156" s="87"/>
      <c r="P156" s="216">
        <f>O156*H156</f>
        <v>0</v>
      </c>
      <c r="Q156" s="216">
        <v>0.0016</v>
      </c>
      <c r="R156" s="216">
        <f>Q156*H156</f>
        <v>0.0048000000000000004</v>
      </c>
      <c r="S156" s="216">
        <v>0</v>
      </c>
      <c r="T156" s="217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18" t="s">
        <v>197</v>
      </c>
      <c r="AT156" s="218" t="s">
        <v>305</v>
      </c>
      <c r="AU156" s="218" t="s">
        <v>91</v>
      </c>
      <c r="AY156" s="19" t="s">
        <v>136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9" t="s">
        <v>89</v>
      </c>
      <c r="BK156" s="219">
        <f>ROUND(I156*H156,2)</f>
        <v>0</v>
      </c>
      <c r="BL156" s="19" t="s">
        <v>143</v>
      </c>
      <c r="BM156" s="218" t="s">
        <v>784</v>
      </c>
    </row>
    <row r="157" spans="1:65" s="2" customFormat="1" ht="24.15" customHeight="1">
      <c r="A157" s="41"/>
      <c r="B157" s="42"/>
      <c r="C157" s="207" t="s">
        <v>381</v>
      </c>
      <c r="D157" s="207" t="s">
        <v>138</v>
      </c>
      <c r="E157" s="208" t="s">
        <v>785</v>
      </c>
      <c r="F157" s="209" t="s">
        <v>786</v>
      </c>
      <c r="G157" s="210" t="s">
        <v>209</v>
      </c>
      <c r="H157" s="211">
        <v>1</v>
      </c>
      <c r="I157" s="212"/>
      <c r="J157" s="213">
        <f>ROUND(I157*H157,2)</f>
        <v>0</v>
      </c>
      <c r="K157" s="209" t="s">
        <v>142</v>
      </c>
      <c r="L157" s="47"/>
      <c r="M157" s="214" t="s">
        <v>43</v>
      </c>
      <c r="N157" s="215" t="s">
        <v>52</v>
      </c>
      <c r="O157" s="87"/>
      <c r="P157" s="216">
        <f>O157*H157</f>
        <v>0</v>
      </c>
      <c r="Q157" s="216">
        <v>0.00079</v>
      </c>
      <c r="R157" s="216">
        <f>Q157*H157</f>
        <v>0.00079</v>
      </c>
      <c r="S157" s="216">
        <v>0.053</v>
      </c>
      <c r="T157" s="217">
        <f>S157*H157</f>
        <v>0.053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18" t="s">
        <v>143</v>
      </c>
      <c r="AT157" s="218" t="s">
        <v>138</v>
      </c>
      <c r="AU157" s="218" t="s">
        <v>91</v>
      </c>
      <c r="AY157" s="19" t="s">
        <v>136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9" t="s">
        <v>89</v>
      </c>
      <c r="BK157" s="219">
        <f>ROUND(I157*H157,2)</f>
        <v>0</v>
      </c>
      <c r="BL157" s="19" t="s">
        <v>143</v>
      </c>
      <c r="BM157" s="218" t="s">
        <v>787</v>
      </c>
    </row>
    <row r="158" spans="1:51" s="13" customFormat="1" ht="12">
      <c r="A158" s="13"/>
      <c r="B158" s="220"/>
      <c r="C158" s="221"/>
      <c r="D158" s="222" t="s">
        <v>145</v>
      </c>
      <c r="E158" s="223" t="s">
        <v>43</v>
      </c>
      <c r="F158" s="224" t="s">
        <v>788</v>
      </c>
      <c r="G158" s="221"/>
      <c r="H158" s="223" t="s">
        <v>43</v>
      </c>
      <c r="I158" s="225"/>
      <c r="J158" s="221"/>
      <c r="K158" s="221"/>
      <c r="L158" s="226"/>
      <c r="M158" s="227"/>
      <c r="N158" s="228"/>
      <c r="O158" s="228"/>
      <c r="P158" s="228"/>
      <c r="Q158" s="228"/>
      <c r="R158" s="228"/>
      <c r="S158" s="228"/>
      <c r="T158" s="22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0" t="s">
        <v>145</v>
      </c>
      <c r="AU158" s="230" t="s">
        <v>91</v>
      </c>
      <c r="AV158" s="13" t="s">
        <v>89</v>
      </c>
      <c r="AW158" s="13" t="s">
        <v>147</v>
      </c>
      <c r="AX158" s="13" t="s">
        <v>81</v>
      </c>
      <c r="AY158" s="230" t="s">
        <v>136</v>
      </c>
    </row>
    <row r="159" spans="1:51" s="14" customFormat="1" ht="12">
      <c r="A159" s="14"/>
      <c r="B159" s="231"/>
      <c r="C159" s="232"/>
      <c r="D159" s="222" t="s">
        <v>145</v>
      </c>
      <c r="E159" s="233" t="s">
        <v>43</v>
      </c>
      <c r="F159" s="234" t="s">
        <v>89</v>
      </c>
      <c r="G159" s="232"/>
      <c r="H159" s="235">
        <v>1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1" t="s">
        <v>145</v>
      </c>
      <c r="AU159" s="241" t="s">
        <v>91</v>
      </c>
      <c r="AV159" s="14" t="s">
        <v>91</v>
      </c>
      <c r="AW159" s="14" t="s">
        <v>147</v>
      </c>
      <c r="AX159" s="14" t="s">
        <v>89</v>
      </c>
      <c r="AY159" s="241" t="s">
        <v>136</v>
      </c>
    </row>
    <row r="160" spans="1:63" s="12" customFormat="1" ht="22.8" customHeight="1">
      <c r="A160" s="12"/>
      <c r="B160" s="191"/>
      <c r="C160" s="192"/>
      <c r="D160" s="193" t="s">
        <v>80</v>
      </c>
      <c r="E160" s="205" t="s">
        <v>501</v>
      </c>
      <c r="F160" s="205" t="s">
        <v>789</v>
      </c>
      <c r="G160" s="192"/>
      <c r="H160" s="192"/>
      <c r="I160" s="195"/>
      <c r="J160" s="206">
        <f>BK160</f>
        <v>0</v>
      </c>
      <c r="K160" s="192"/>
      <c r="L160" s="197"/>
      <c r="M160" s="198"/>
      <c r="N160" s="199"/>
      <c r="O160" s="199"/>
      <c r="P160" s="200">
        <f>SUM(P161:P164)</f>
        <v>0</v>
      </c>
      <c r="Q160" s="199"/>
      <c r="R160" s="200">
        <f>SUM(R161:R164)</f>
        <v>0</v>
      </c>
      <c r="S160" s="199"/>
      <c r="T160" s="201">
        <f>SUM(T161:T164)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2" t="s">
        <v>89</v>
      </c>
      <c r="AT160" s="203" t="s">
        <v>80</v>
      </c>
      <c r="AU160" s="203" t="s">
        <v>89</v>
      </c>
      <c r="AY160" s="202" t="s">
        <v>136</v>
      </c>
      <c r="BK160" s="204">
        <f>SUM(BK161:BK164)</f>
        <v>0</v>
      </c>
    </row>
    <row r="161" spans="1:65" s="2" customFormat="1" ht="14.4" customHeight="1">
      <c r="A161" s="41"/>
      <c r="B161" s="42"/>
      <c r="C161" s="207" t="s">
        <v>387</v>
      </c>
      <c r="D161" s="207" t="s">
        <v>138</v>
      </c>
      <c r="E161" s="208" t="s">
        <v>790</v>
      </c>
      <c r="F161" s="209" t="s">
        <v>791</v>
      </c>
      <c r="G161" s="210" t="s">
        <v>278</v>
      </c>
      <c r="H161" s="211">
        <v>0.053</v>
      </c>
      <c r="I161" s="212"/>
      <c r="J161" s="213">
        <f>ROUND(I161*H161,2)</f>
        <v>0</v>
      </c>
      <c r="K161" s="209" t="s">
        <v>142</v>
      </c>
      <c r="L161" s="47"/>
      <c r="M161" s="214" t="s">
        <v>43</v>
      </c>
      <c r="N161" s="215" t="s">
        <v>52</v>
      </c>
      <c r="O161" s="87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18" t="s">
        <v>143</v>
      </c>
      <c r="AT161" s="218" t="s">
        <v>138</v>
      </c>
      <c r="AU161" s="218" t="s">
        <v>91</v>
      </c>
      <c r="AY161" s="19" t="s">
        <v>136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9" t="s">
        <v>89</v>
      </c>
      <c r="BK161" s="219">
        <f>ROUND(I161*H161,2)</f>
        <v>0</v>
      </c>
      <c r="BL161" s="19" t="s">
        <v>143</v>
      </c>
      <c r="BM161" s="218" t="s">
        <v>792</v>
      </c>
    </row>
    <row r="162" spans="1:65" s="2" customFormat="1" ht="24.15" customHeight="1">
      <c r="A162" s="41"/>
      <c r="B162" s="42"/>
      <c r="C162" s="207" t="s">
        <v>391</v>
      </c>
      <c r="D162" s="207" t="s">
        <v>138</v>
      </c>
      <c r="E162" s="208" t="s">
        <v>793</v>
      </c>
      <c r="F162" s="209" t="s">
        <v>794</v>
      </c>
      <c r="G162" s="210" t="s">
        <v>278</v>
      </c>
      <c r="H162" s="211">
        <v>1.06</v>
      </c>
      <c r="I162" s="212"/>
      <c r="J162" s="213">
        <f>ROUND(I162*H162,2)</f>
        <v>0</v>
      </c>
      <c r="K162" s="209" t="s">
        <v>142</v>
      </c>
      <c r="L162" s="47"/>
      <c r="M162" s="214" t="s">
        <v>43</v>
      </c>
      <c r="N162" s="215" t="s">
        <v>52</v>
      </c>
      <c r="O162" s="87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18" t="s">
        <v>143</v>
      </c>
      <c r="AT162" s="218" t="s">
        <v>138</v>
      </c>
      <c r="AU162" s="218" t="s">
        <v>91</v>
      </c>
      <c r="AY162" s="19" t="s">
        <v>136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9" t="s">
        <v>89</v>
      </c>
      <c r="BK162" s="219">
        <f>ROUND(I162*H162,2)</f>
        <v>0</v>
      </c>
      <c r="BL162" s="19" t="s">
        <v>143</v>
      </c>
      <c r="BM162" s="218" t="s">
        <v>795</v>
      </c>
    </row>
    <row r="163" spans="1:51" s="14" customFormat="1" ht="12">
      <c r="A163" s="14"/>
      <c r="B163" s="231"/>
      <c r="C163" s="232"/>
      <c r="D163" s="222" t="s">
        <v>145</v>
      </c>
      <c r="E163" s="232"/>
      <c r="F163" s="234" t="s">
        <v>796</v>
      </c>
      <c r="G163" s="232"/>
      <c r="H163" s="235">
        <v>1.06</v>
      </c>
      <c r="I163" s="236"/>
      <c r="J163" s="232"/>
      <c r="K163" s="232"/>
      <c r="L163" s="237"/>
      <c r="M163" s="238"/>
      <c r="N163" s="239"/>
      <c r="O163" s="239"/>
      <c r="P163" s="239"/>
      <c r="Q163" s="239"/>
      <c r="R163" s="239"/>
      <c r="S163" s="239"/>
      <c r="T163" s="24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1" t="s">
        <v>145</v>
      </c>
      <c r="AU163" s="241" t="s">
        <v>91</v>
      </c>
      <c r="AV163" s="14" t="s">
        <v>91</v>
      </c>
      <c r="AW163" s="14" t="s">
        <v>4</v>
      </c>
      <c r="AX163" s="14" t="s">
        <v>89</v>
      </c>
      <c r="AY163" s="241" t="s">
        <v>136</v>
      </c>
    </row>
    <row r="164" spans="1:65" s="2" customFormat="1" ht="24.15" customHeight="1">
      <c r="A164" s="41"/>
      <c r="B164" s="42"/>
      <c r="C164" s="207" t="s">
        <v>395</v>
      </c>
      <c r="D164" s="207" t="s">
        <v>138</v>
      </c>
      <c r="E164" s="208" t="s">
        <v>504</v>
      </c>
      <c r="F164" s="209" t="s">
        <v>505</v>
      </c>
      <c r="G164" s="210" t="s">
        <v>278</v>
      </c>
      <c r="H164" s="211">
        <v>0.053</v>
      </c>
      <c r="I164" s="212"/>
      <c r="J164" s="213">
        <f>ROUND(I164*H164,2)</f>
        <v>0</v>
      </c>
      <c r="K164" s="209" t="s">
        <v>142</v>
      </c>
      <c r="L164" s="47"/>
      <c r="M164" s="214" t="s">
        <v>43</v>
      </c>
      <c r="N164" s="215" t="s">
        <v>52</v>
      </c>
      <c r="O164" s="87"/>
      <c r="P164" s="216">
        <f>O164*H164</f>
        <v>0</v>
      </c>
      <c r="Q164" s="216">
        <v>0</v>
      </c>
      <c r="R164" s="216">
        <f>Q164*H164</f>
        <v>0</v>
      </c>
      <c r="S164" s="216">
        <v>0</v>
      </c>
      <c r="T164" s="21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18" t="s">
        <v>143</v>
      </c>
      <c r="AT164" s="218" t="s">
        <v>138</v>
      </c>
      <c r="AU164" s="218" t="s">
        <v>91</v>
      </c>
      <c r="AY164" s="19" t="s">
        <v>136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9" t="s">
        <v>89</v>
      </c>
      <c r="BK164" s="219">
        <f>ROUND(I164*H164,2)</f>
        <v>0</v>
      </c>
      <c r="BL164" s="19" t="s">
        <v>143</v>
      </c>
      <c r="BM164" s="218" t="s">
        <v>797</v>
      </c>
    </row>
    <row r="165" spans="1:63" s="12" customFormat="1" ht="22.8" customHeight="1">
      <c r="A165" s="12"/>
      <c r="B165" s="191"/>
      <c r="C165" s="192"/>
      <c r="D165" s="193" t="s">
        <v>80</v>
      </c>
      <c r="E165" s="205" t="s">
        <v>535</v>
      </c>
      <c r="F165" s="205" t="s">
        <v>798</v>
      </c>
      <c r="G165" s="192"/>
      <c r="H165" s="192"/>
      <c r="I165" s="195"/>
      <c r="J165" s="206">
        <f>BK165</f>
        <v>0</v>
      </c>
      <c r="K165" s="192"/>
      <c r="L165" s="197"/>
      <c r="M165" s="198"/>
      <c r="N165" s="199"/>
      <c r="O165" s="199"/>
      <c r="P165" s="200">
        <f>P166</f>
        <v>0</v>
      </c>
      <c r="Q165" s="199"/>
      <c r="R165" s="200">
        <f>R166</f>
        <v>0</v>
      </c>
      <c r="S165" s="199"/>
      <c r="T165" s="201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2" t="s">
        <v>89</v>
      </c>
      <c r="AT165" s="203" t="s">
        <v>80</v>
      </c>
      <c r="AU165" s="203" t="s">
        <v>89</v>
      </c>
      <c r="AY165" s="202" t="s">
        <v>136</v>
      </c>
      <c r="BK165" s="204">
        <f>BK166</f>
        <v>0</v>
      </c>
    </row>
    <row r="166" spans="1:65" s="2" customFormat="1" ht="24.15" customHeight="1">
      <c r="A166" s="41"/>
      <c r="B166" s="42"/>
      <c r="C166" s="207" t="s">
        <v>399</v>
      </c>
      <c r="D166" s="207" t="s">
        <v>138</v>
      </c>
      <c r="E166" s="208" t="s">
        <v>799</v>
      </c>
      <c r="F166" s="209" t="s">
        <v>800</v>
      </c>
      <c r="G166" s="210" t="s">
        <v>278</v>
      </c>
      <c r="H166" s="211">
        <v>11.231</v>
      </c>
      <c r="I166" s="212"/>
      <c r="J166" s="213">
        <f>ROUND(I166*H166,2)</f>
        <v>0</v>
      </c>
      <c r="K166" s="209" t="s">
        <v>142</v>
      </c>
      <c r="L166" s="47"/>
      <c r="M166" s="214" t="s">
        <v>43</v>
      </c>
      <c r="N166" s="215" t="s">
        <v>52</v>
      </c>
      <c r="O166" s="87"/>
      <c r="P166" s="216">
        <f>O166*H166</f>
        <v>0</v>
      </c>
      <c r="Q166" s="216">
        <v>0</v>
      </c>
      <c r="R166" s="216">
        <f>Q166*H166</f>
        <v>0</v>
      </c>
      <c r="S166" s="216">
        <v>0</v>
      </c>
      <c r="T166" s="217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18" t="s">
        <v>143</v>
      </c>
      <c r="AT166" s="218" t="s">
        <v>138</v>
      </c>
      <c r="AU166" s="218" t="s">
        <v>91</v>
      </c>
      <c r="AY166" s="19" t="s">
        <v>136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9" t="s">
        <v>89</v>
      </c>
      <c r="BK166" s="219">
        <f>ROUND(I166*H166,2)</f>
        <v>0</v>
      </c>
      <c r="BL166" s="19" t="s">
        <v>143</v>
      </c>
      <c r="BM166" s="218" t="s">
        <v>801</v>
      </c>
    </row>
    <row r="167" spans="1:63" s="12" customFormat="1" ht="25.9" customHeight="1">
      <c r="A167" s="12"/>
      <c r="B167" s="191"/>
      <c r="C167" s="192"/>
      <c r="D167" s="193" t="s">
        <v>80</v>
      </c>
      <c r="E167" s="194" t="s">
        <v>541</v>
      </c>
      <c r="F167" s="194" t="s">
        <v>802</v>
      </c>
      <c r="G167" s="192"/>
      <c r="H167" s="192"/>
      <c r="I167" s="195"/>
      <c r="J167" s="196">
        <f>BK167</f>
        <v>0</v>
      </c>
      <c r="K167" s="192"/>
      <c r="L167" s="197"/>
      <c r="M167" s="198"/>
      <c r="N167" s="199"/>
      <c r="O167" s="199"/>
      <c r="P167" s="200">
        <f>P168</f>
        <v>0</v>
      </c>
      <c r="Q167" s="199"/>
      <c r="R167" s="200">
        <f>R168</f>
        <v>0.0045000000000000005</v>
      </c>
      <c r="S167" s="199"/>
      <c r="T167" s="201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2" t="s">
        <v>91</v>
      </c>
      <c r="AT167" s="203" t="s">
        <v>80</v>
      </c>
      <c r="AU167" s="203" t="s">
        <v>81</v>
      </c>
      <c r="AY167" s="202" t="s">
        <v>136</v>
      </c>
      <c r="BK167" s="204">
        <f>BK168</f>
        <v>0</v>
      </c>
    </row>
    <row r="168" spans="1:63" s="12" customFormat="1" ht="22.8" customHeight="1">
      <c r="A168" s="12"/>
      <c r="B168" s="191"/>
      <c r="C168" s="192"/>
      <c r="D168" s="193" t="s">
        <v>80</v>
      </c>
      <c r="E168" s="205" t="s">
        <v>803</v>
      </c>
      <c r="F168" s="205" t="s">
        <v>804</v>
      </c>
      <c r="G168" s="192"/>
      <c r="H168" s="192"/>
      <c r="I168" s="195"/>
      <c r="J168" s="206">
        <f>BK168</f>
        <v>0</v>
      </c>
      <c r="K168" s="192"/>
      <c r="L168" s="197"/>
      <c r="M168" s="198"/>
      <c r="N168" s="199"/>
      <c r="O168" s="199"/>
      <c r="P168" s="200">
        <f>SUM(P169:P174)</f>
        <v>0</v>
      </c>
      <c r="Q168" s="199"/>
      <c r="R168" s="200">
        <f>SUM(R169:R174)</f>
        <v>0.0045000000000000005</v>
      </c>
      <c r="S168" s="199"/>
      <c r="T168" s="201">
        <f>SUM(T169:T174)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2" t="s">
        <v>91</v>
      </c>
      <c r="AT168" s="203" t="s">
        <v>80</v>
      </c>
      <c r="AU168" s="203" t="s">
        <v>89</v>
      </c>
      <c r="AY168" s="202" t="s">
        <v>136</v>
      </c>
      <c r="BK168" s="204">
        <f>SUM(BK169:BK174)</f>
        <v>0</v>
      </c>
    </row>
    <row r="169" spans="1:65" s="2" customFormat="1" ht="14.4" customHeight="1">
      <c r="A169" s="41"/>
      <c r="B169" s="42"/>
      <c r="C169" s="207" t="s">
        <v>414</v>
      </c>
      <c r="D169" s="207" t="s">
        <v>138</v>
      </c>
      <c r="E169" s="208" t="s">
        <v>805</v>
      </c>
      <c r="F169" s="209" t="s">
        <v>806</v>
      </c>
      <c r="G169" s="210" t="s">
        <v>200</v>
      </c>
      <c r="H169" s="211">
        <v>3</v>
      </c>
      <c r="I169" s="212"/>
      <c r="J169" s="213">
        <f>ROUND(I169*H169,2)</f>
        <v>0</v>
      </c>
      <c r="K169" s="209" t="s">
        <v>142</v>
      </c>
      <c r="L169" s="47"/>
      <c r="M169" s="214" t="s">
        <v>43</v>
      </c>
      <c r="N169" s="215" t="s">
        <v>52</v>
      </c>
      <c r="O169" s="87"/>
      <c r="P169" s="216">
        <f>O169*H169</f>
        <v>0</v>
      </c>
      <c r="Q169" s="216">
        <v>0.0015</v>
      </c>
      <c r="R169" s="216">
        <f>Q169*H169</f>
        <v>0.0045000000000000005</v>
      </c>
      <c r="S169" s="216">
        <v>0</v>
      </c>
      <c r="T169" s="217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18" t="s">
        <v>230</v>
      </c>
      <c r="AT169" s="218" t="s">
        <v>138</v>
      </c>
      <c r="AU169" s="218" t="s">
        <v>91</v>
      </c>
      <c r="AY169" s="19" t="s">
        <v>136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9" t="s">
        <v>89</v>
      </c>
      <c r="BK169" s="219">
        <f>ROUND(I169*H169,2)</f>
        <v>0</v>
      </c>
      <c r="BL169" s="19" t="s">
        <v>230</v>
      </c>
      <c r="BM169" s="218" t="s">
        <v>807</v>
      </c>
    </row>
    <row r="170" spans="1:51" s="13" customFormat="1" ht="12">
      <c r="A170" s="13"/>
      <c r="B170" s="220"/>
      <c r="C170" s="221"/>
      <c r="D170" s="222" t="s">
        <v>145</v>
      </c>
      <c r="E170" s="223" t="s">
        <v>43</v>
      </c>
      <c r="F170" s="224" t="s">
        <v>808</v>
      </c>
      <c r="G170" s="221"/>
      <c r="H170" s="223" t="s">
        <v>43</v>
      </c>
      <c r="I170" s="225"/>
      <c r="J170" s="221"/>
      <c r="K170" s="221"/>
      <c r="L170" s="226"/>
      <c r="M170" s="227"/>
      <c r="N170" s="228"/>
      <c r="O170" s="228"/>
      <c r="P170" s="228"/>
      <c r="Q170" s="228"/>
      <c r="R170" s="228"/>
      <c r="S170" s="228"/>
      <c r="T170" s="22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0" t="s">
        <v>145</v>
      </c>
      <c r="AU170" s="230" t="s">
        <v>91</v>
      </c>
      <c r="AV170" s="13" t="s">
        <v>89</v>
      </c>
      <c r="AW170" s="13" t="s">
        <v>147</v>
      </c>
      <c r="AX170" s="13" t="s">
        <v>81</v>
      </c>
      <c r="AY170" s="230" t="s">
        <v>136</v>
      </c>
    </row>
    <row r="171" spans="1:51" s="13" customFormat="1" ht="12">
      <c r="A171" s="13"/>
      <c r="B171" s="220"/>
      <c r="C171" s="221"/>
      <c r="D171" s="222" t="s">
        <v>145</v>
      </c>
      <c r="E171" s="223" t="s">
        <v>43</v>
      </c>
      <c r="F171" s="224" t="s">
        <v>809</v>
      </c>
      <c r="G171" s="221"/>
      <c r="H171" s="223" t="s">
        <v>43</v>
      </c>
      <c r="I171" s="225"/>
      <c r="J171" s="221"/>
      <c r="K171" s="221"/>
      <c r="L171" s="226"/>
      <c r="M171" s="227"/>
      <c r="N171" s="228"/>
      <c r="O171" s="228"/>
      <c r="P171" s="228"/>
      <c r="Q171" s="228"/>
      <c r="R171" s="228"/>
      <c r="S171" s="228"/>
      <c r="T171" s="22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0" t="s">
        <v>145</v>
      </c>
      <c r="AU171" s="230" t="s">
        <v>91</v>
      </c>
      <c r="AV171" s="13" t="s">
        <v>89</v>
      </c>
      <c r="AW171" s="13" t="s">
        <v>147</v>
      </c>
      <c r="AX171" s="13" t="s">
        <v>81</v>
      </c>
      <c r="AY171" s="230" t="s">
        <v>136</v>
      </c>
    </row>
    <row r="172" spans="1:51" s="14" customFormat="1" ht="12">
      <c r="A172" s="14"/>
      <c r="B172" s="231"/>
      <c r="C172" s="232"/>
      <c r="D172" s="222" t="s">
        <v>145</v>
      </c>
      <c r="E172" s="233" t="s">
        <v>43</v>
      </c>
      <c r="F172" s="234" t="s">
        <v>158</v>
      </c>
      <c r="G172" s="232"/>
      <c r="H172" s="235">
        <v>3</v>
      </c>
      <c r="I172" s="236"/>
      <c r="J172" s="232"/>
      <c r="K172" s="232"/>
      <c r="L172" s="237"/>
      <c r="M172" s="238"/>
      <c r="N172" s="239"/>
      <c r="O172" s="239"/>
      <c r="P172" s="239"/>
      <c r="Q172" s="239"/>
      <c r="R172" s="239"/>
      <c r="S172" s="239"/>
      <c r="T172" s="24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1" t="s">
        <v>145</v>
      </c>
      <c r="AU172" s="241" t="s">
        <v>91</v>
      </c>
      <c r="AV172" s="14" t="s">
        <v>91</v>
      </c>
      <c r="AW172" s="14" t="s">
        <v>147</v>
      </c>
      <c r="AX172" s="14" t="s">
        <v>89</v>
      </c>
      <c r="AY172" s="241" t="s">
        <v>136</v>
      </c>
    </row>
    <row r="173" spans="1:65" s="2" customFormat="1" ht="24.15" customHeight="1">
      <c r="A173" s="41"/>
      <c r="B173" s="42"/>
      <c r="C173" s="207" t="s">
        <v>418</v>
      </c>
      <c r="D173" s="207" t="s">
        <v>138</v>
      </c>
      <c r="E173" s="208" t="s">
        <v>810</v>
      </c>
      <c r="F173" s="209" t="s">
        <v>811</v>
      </c>
      <c r="G173" s="210" t="s">
        <v>278</v>
      </c>
      <c r="H173" s="211">
        <v>0.005</v>
      </c>
      <c r="I173" s="212"/>
      <c r="J173" s="213">
        <f>ROUND(I173*H173,2)</f>
        <v>0</v>
      </c>
      <c r="K173" s="209" t="s">
        <v>142</v>
      </c>
      <c r="L173" s="47"/>
      <c r="M173" s="214" t="s">
        <v>43</v>
      </c>
      <c r="N173" s="215" t="s">
        <v>52</v>
      </c>
      <c r="O173" s="87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18" t="s">
        <v>230</v>
      </c>
      <c r="AT173" s="218" t="s">
        <v>138</v>
      </c>
      <c r="AU173" s="218" t="s">
        <v>91</v>
      </c>
      <c r="AY173" s="19" t="s">
        <v>136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9" t="s">
        <v>89</v>
      </c>
      <c r="BK173" s="219">
        <f>ROUND(I173*H173,2)</f>
        <v>0</v>
      </c>
      <c r="BL173" s="19" t="s">
        <v>230</v>
      </c>
      <c r="BM173" s="218" t="s">
        <v>812</v>
      </c>
    </row>
    <row r="174" spans="1:65" s="2" customFormat="1" ht="24.15" customHeight="1">
      <c r="A174" s="41"/>
      <c r="B174" s="42"/>
      <c r="C174" s="207" t="s">
        <v>424</v>
      </c>
      <c r="D174" s="207" t="s">
        <v>138</v>
      </c>
      <c r="E174" s="208" t="s">
        <v>813</v>
      </c>
      <c r="F174" s="209" t="s">
        <v>814</v>
      </c>
      <c r="G174" s="210" t="s">
        <v>278</v>
      </c>
      <c r="H174" s="211">
        <v>0.005</v>
      </c>
      <c r="I174" s="212"/>
      <c r="J174" s="213">
        <f>ROUND(I174*H174,2)</f>
        <v>0</v>
      </c>
      <c r="K174" s="209" t="s">
        <v>142</v>
      </c>
      <c r="L174" s="47"/>
      <c r="M174" s="214" t="s">
        <v>43</v>
      </c>
      <c r="N174" s="215" t="s">
        <v>52</v>
      </c>
      <c r="O174" s="87"/>
      <c r="P174" s="216">
        <f>O174*H174</f>
        <v>0</v>
      </c>
      <c r="Q174" s="216">
        <v>0</v>
      </c>
      <c r="R174" s="216">
        <f>Q174*H174</f>
        <v>0</v>
      </c>
      <c r="S174" s="216">
        <v>0</v>
      </c>
      <c r="T174" s="217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18" t="s">
        <v>230</v>
      </c>
      <c r="AT174" s="218" t="s">
        <v>138</v>
      </c>
      <c r="AU174" s="218" t="s">
        <v>91</v>
      </c>
      <c r="AY174" s="19" t="s">
        <v>136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9" t="s">
        <v>89</v>
      </c>
      <c r="BK174" s="219">
        <f>ROUND(I174*H174,2)</f>
        <v>0</v>
      </c>
      <c r="BL174" s="19" t="s">
        <v>230</v>
      </c>
      <c r="BM174" s="218" t="s">
        <v>815</v>
      </c>
    </row>
    <row r="175" spans="1:63" s="12" customFormat="1" ht="25.9" customHeight="1">
      <c r="A175" s="12"/>
      <c r="B175" s="191"/>
      <c r="C175" s="192"/>
      <c r="D175" s="193" t="s">
        <v>80</v>
      </c>
      <c r="E175" s="194" t="s">
        <v>646</v>
      </c>
      <c r="F175" s="194" t="s">
        <v>647</v>
      </c>
      <c r="G175" s="192"/>
      <c r="H175" s="192"/>
      <c r="I175" s="195"/>
      <c r="J175" s="196">
        <f>BK175</f>
        <v>0</v>
      </c>
      <c r="K175" s="192"/>
      <c r="L175" s="197"/>
      <c r="M175" s="198"/>
      <c r="N175" s="199"/>
      <c r="O175" s="199"/>
      <c r="P175" s="200">
        <f>SUM(P176:P184)</f>
        <v>0</v>
      </c>
      <c r="Q175" s="199"/>
      <c r="R175" s="200">
        <f>SUM(R176:R184)</f>
        <v>0</v>
      </c>
      <c r="S175" s="199"/>
      <c r="T175" s="201">
        <f>SUM(T176:T184)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2" t="s">
        <v>143</v>
      </c>
      <c r="AT175" s="203" t="s">
        <v>80</v>
      </c>
      <c r="AU175" s="203" t="s">
        <v>81</v>
      </c>
      <c r="AY175" s="202" t="s">
        <v>136</v>
      </c>
      <c r="BK175" s="204">
        <f>SUM(BK176:BK184)</f>
        <v>0</v>
      </c>
    </row>
    <row r="176" spans="1:65" s="2" customFormat="1" ht="14.4" customHeight="1">
      <c r="A176" s="41"/>
      <c r="B176" s="42"/>
      <c r="C176" s="207" t="s">
        <v>432</v>
      </c>
      <c r="D176" s="207" t="s">
        <v>138</v>
      </c>
      <c r="E176" s="208" t="s">
        <v>649</v>
      </c>
      <c r="F176" s="209" t="s">
        <v>650</v>
      </c>
      <c r="G176" s="210" t="s">
        <v>651</v>
      </c>
      <c r="H176" s="211">
        <v>16</v>
      </c>
      <c r="I176" s="212"/>
      <c r="J176" s="213">
        <f>ROUND(I176*H176,2)</f>
        <v>0</v>
      </c>
      <c r="K176" s="209" t="s">
        <v>142</v>
      </c>
      <c r="L176" s="47"/>
      <c r="M176" s="214" t="s">
        <v>43</v>
      </c>
      <c r="N176" s="215" t="s">
        <v>52</v>
      </c>
      <c r="O176" s="87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18" t="s">
        <v>652</v>
      </c>
      <c r="AT176" s="218" t="s">
        <v>138</v>
      </c>
      <c r="AU176" s="218" t="s">
        <v>89</v>
      </c>
      <c r="AY176" s="19" t="s">
        <v>136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9" t="s">
        <v>89</v>
      </c>
      <c r="BK176" s="219">
        <f>ROUND(I176*H176,2)</f>
        <v>0</v>
      </c>
      <c r="BL176" s="19" t="s">
        <v>652</v>
      </c>
      <c r="BM176" s="218" t="s">
        <v>816</v>
      </c>
    </row>
    <row r="177" spans="1:51" s="13" customFormat="1" ht="12">
      <c r="A177" s="13"/>
      <c r="B177" s="220"/>
      <c r="C177" s="221"/>
      <c r="D177" s="222" t="s">
        <v>145</v>
      </c>
      <c r="E177" s="223" t="s">
        <v>43</v>
      </c>
      <c r="F177" s="224" t="s">
        <v>654</v>
      </c>
      <c r="G177" s="221"/>
      <c r="H177" s="223" t="s">
        <v>43</v>
      </c>
      <c r="I177" s="225"/>
      <c r="J177" s="221"/>
      <c r="K177" s="221"/>
      <c r="L177" s="226"/>
      <c r="M177" s="227"/>
      <c r="N177" s="228"/>
      <c r="O177" s="228"/>
      <c r="P177" s="228"/>
      <c r="Q177" s="228"/>
      <c r="R177" s="228"/>
      <c r="S177" s="228"/>
      <c r="T177" s="22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0" t="s">
        <v>145</v>
      </c>
      <c r="AU177" s="230" t="s">
        <v>89</v>
      </c>
      <c r="AV177" s="13" t="s">
        <v>89</v>
      </c>
      <c r="AW177" s="13" t="s">
        <v>147</v>
      </c>
      <c r="AX177" s="13" t="s">
        <v>81</v>
      </c>
      <c r="AY177" s="230" t="s">
        <v>136</v>
      </c>
    </row>
    <row r="178" spans="1:51" s="14" customFormat="1" ht="12">
      <c r="A178" s="14"/>
      <c r="B178" s="231"/>
      <c r="C178" s="232"/>
      <c r="D178" s="222" t="s">
        <v>145</v>
      </c>
      <c r="E178" s="233" t="s">
        <v>43</v>
      </c>
      <c r="F178" s="234" t="s">
        <v>817</v>
      </c>
      <c r="G178" s="232"/>
      <c r="H178" s="235">
        <v>16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1" t="s">
        <v>145</v>
      </c>
      <c r="AU178" s="241" t="s">
        <v>89</v>
      </c>
      <c r="AV178" s="14" t="s">
        <v>91</v>
      </c>
      <c r="AW178" s="14" t="s">
        <v>147</v>
      </c>
      <c r="AX178" s="14" t="s">
        <v>89</v>
      </c>
      <c r="AY178" s="241" t="s">
        <v>136</v>
      </c>
    </row>
    <row r="179" spans="1:65" s="2" customFormat="1" ht="14.4" customHeight="1">
      <c r="A179" s="41"/>
      <c r="B179" s="42"/>
      <c r="C179" s="207" t="s">
        <v>439</v>
      </c>
      <c r="D179" s="207" t="s">
        <v>138</v>
      </c>
      <c r="E179" s="208" t="s">
        <v>818</v>
      </c>
      <c r="F179" s="209" t="s">
        <v>819</v>
      </c>
      <c r="G179" s="210" t="s">
        <v>651</v>
      </c>
      <c r="H179" s="211">
        <v>16</v>
      </c>
      <c r="I179" s="212"/>
      <c r="J179" s="213">
        <f>ROUND(I179*H179,2)</f>
        <v>0</v>
      </c>
      <c r="K179" s="209" t="s">
        <v>142</v>
      </c>
      <c r="L179" s="47"/>
      <c r="M179" s="214" t="s">
        <v>43</v>
      </c>
      <c r="N179" s="215" t="s">
        <v>52</v>
      </c>
      <c r="O179" s="87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18" t="s">
        <v>652</v>
      </c>
      <c r="AT179" s="218" t="s">
        <v>138</v>
      </c>
      <c r="AU179" s="218" t="s">
        <v>89</v>
      </c>
      <c r="AY179" s="19" t="s">
        <v>136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9" t="s">
        <v>89</v>
      </c>
      <c r="BK179" s="219">
        <f>ROUND(I179*H179,2)</f>
        <v>0</v>
      </c>
      <c r="BL179" s="19" t="s">
        <v>652</v>
      </c>
      <c r="BM179" s="218" t="s">
        <v>820</v>
      </c>
    </row>
    <row r="180" spans="1:51" s="13" customFormat="1" ht="12">
      <c r="A180" s="13"/>
      <c r="B180" s="220"/>
      <c r="C180" s="221"/>
      <c r="D180" s="222" t="s">
        <v>145</v>
      </c>
      <c r="E180" s="223" t="s">
        <v>43</v>
      </c>
      <c r="F180" s="224" t="s">
        <v>654</v>
      </c>
      <c r="G180" s="221"/>
      <c r="H180" s="223" t="s">
        <v>43</v>
      </c>
      <c r="I180" s="225"/>
      <c r="J180" s="221"/>
      <c r="K180" s="221"/>
      <c r="L180" s="226"/>
      <c r="M180" s="227"/>
      <c r="N180" s="228"/>
      <c r="O180" s="228"/>
      <c r="P180" s="228"/>
      <c r="Q180" s="228"/>
      <c r="R180" s="228"/>
      <c r="S180" s="228"/>
      <c r="T180" s="22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0" t="s">
        <v>145</v>
      </c>
      <c r="AU180" s="230" t="s">
        <v>89</v>
      </c>
      <c r="AV180" s="13" t="s">
        <v>89</v>
      </c>
      <c r="AW180" s="13" t="s">
        <v>147</v>
      </c>
      <c r="AX180" s="13" t="s">
        <v>81</v>
      </c>
      <c r="AY180" s="230" t="s">
        <v>136</v>
      </c>
    </row>
    <row r="181" spans="1:51" s="14" customFormat="1" ht="12">
      <c r="A181" s="14"/>
      <c r="B181" s="231"/>
      <c r="C181" s="232"/>
      <c r="D181" s="222" t="s">
        <v>145</v>
      </c>
      <c r="E181" s="233" t="s">
        <v>43</v>
      </c>
      <c r="F181" s="234" t="s">
        <v>817</v>
      </c>
      <c r="G181" s="232"/>
      <c r="H181" s="235">
        <v>16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1" t="s">
        <v>145</v>
      </c>
      <c r="AU181" s="241" t="s">
        <v>89</v>
      </c>
      <c r="AV181" s="14" t="s">
        <v>91</v>
      </c>
      <c r="AW181" s="14" t="s">
        <v>147</v>
      </c>
      <c r="AX181" s="14" t="s">
        <v>89</v>
      </c>
      <c r="AY181" s="241" t="s">
        <v>136</v>
      </c>
    </row>
    <row r="182" spans="1:65" s="2" customFormat="1" ht="14.4" customHeight="1">
      <c r="A182" s="41"/>
      <c r="B182" s="42"/>
      <c r="C182" s="207" t="s">
        <v>444</v>
      </c>
      <c r="D182" s="207" t="s">
        <v>138</v>
      </c>
      <c r="E182" s="208" t="s">
        <v>661</v>
      </c>
      <c r="F182" s="209" t="s">
        <v>662</v>
      </c>
      <c r="G182" s="210" t="s">
        <v>651</v>
      </c>
      <c r="H182" s="211">
        <v>16</v>
      </c>
      <c r="I182" s="212"/>
      <c r="J182" s="213">
        <f>ROUND(I182*H182,2)</f>
        <v>0</v>
      </c>
      <c r="K182" s="209" t="s">
        <v>142</v>
      </c>
      <c r="L182" s="47"/>
      <c r="M182" s="214" t="s">
        <v>43</v>
      </c>
      <c r="N182" s="215" t="s">
        <v>52</v>
      </c>
      <c r="O182" s="87"/>
      <c r="P182" s="216">
        <f>O182*H182</f>
        <v>0</v>
      </c>
      <c r="Q182" s="216">
        <v>0</v>
      </c>
      <c r="R182" s="216">
        <f>Q182*H182</f>
        <v>0</v>
      </c>
      <c r="S182" s="216">
        <v>0</v>
      </c>
      <c r="T182" s="217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18" t="s">
        <v>652</v>
      </c>
      <c r="AT182" s="218" t="s">
        <v>138</v>
      </c>
      <c r="AU182" s="218" t="s">
        <v>89</v>
      </c>
      <c r="AY182" s="19" t="s">
        <v>136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9" t="s">
        <v>89</v>
      </c>
      <c r="BK182" s="219">
        <f>ROUND(I182*H182,2)</f>
        <v>0</v>
      </c>
      <c r="BL182" s="19" t="s">
        <v>652</v>
      </c>
      <c r="BM182" s="218" t="s">
        <v>821</v>
      </c>
    </row>
    <row r="183" spans="1:51" s="13" customFormat="1" ht="12">
      <c r="A183" s="13"/>
      <c r="B183" s="220"/>
      <c r="C183" s="221"/>
      <c r="D183" s="222" t="s">
        <v>145</v>
      </c>
      <c r="E183" s="223" t="s">
        <v>43</v>
      </c>
      <c r="F183" s="224" t="s">
        <v>654</v>
      </c>
      <c r="G183" s="221"/>
      <c r="H183" s="223" t="s">
        <v>43</v>
      </c>
      <c r="I183" s="225"/>
      <c r="J183" s="221"/>
      <c r="K183" s="221"/>
      <c r="L183" s="226"/>
      <c r="M183" s="227"/>
      <c r="N183" s="228"/>
      <c r="O183" s="228"/>
      <c r="P183" s="228"/>
      <c r="Q183" s="228"/>
      <c r="R183" s="228"/>
      <c r="S183" s="228"/>
      <c r="T183" s="22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0" t="s">
        <v>145</v>
      </c>
      <c r="AU183" s="230" t="s">
        <v>89</v>
      </c>
      <c r="AV183" s="13" t="s">
        <v>89</v>
      </c>
      <c r="AW183" s="13" t="s">
        <v>147</v>
      </c>
      <c r="AX183" s="13" t="s">
        <v>81</v>
      </c>
      <c r="AY183" s="230" t="s">
        <v>136</v>
      </c>
    </row>
    <row r="184" spans="1:51" s="14" customFormat="1" ht="12">
      <c r="A184" s="14"/>
      <c r="B184" s="231"/>
      <c r="C184" s="232"/>
      <c r="D184" s="222" t="s">
        <v>145</v>
      </c>
      <c r="E184" s="233" t="s">
        <v>43</v>
      </c>
      <c r="F184" s="234" t="s">
        <v>817</v>
      </c>
      <c r="G184" s="232"/>
      <c r="H184" s="235">
        <v>16</v>
      </c>
      <c r="I184" s="236"/>
      <c r="J184" s="232"/>
      <c r="K184" s="232"/>
      <c r="L184" s="237"/>
      <c r="M184" s="278"/>
      <c r="N184" s="279"/>
      <c r="O184" s="279"/>
      <c r="P184" s="279"/>
      <c r="Q184" s="279"/>
      <c r="R184" s="279"/>
      <c r="S184" s="279"/>
      <c r="T184" s="28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1" t="s">
        <v>145</v>
      </c>
      <c r="AU184" s="241" t="s">
        <v>89</v>
      </c>
      <c r="AV184" s="14" t="s">
        <v>91</v>
      </c>
      <c r="AW184" s="14" t="s">
        <v>147</v>
      </c>
      <c r="AX184" s="14" t="s">
        <v>89</v>
      </c>
      <c r="AY184" s="241" t="s">
        <v>136</v>
      </c>
    </row>
    <row r="185" spans="1:31" s="2" customFormat="1" ht="6.95" customHeight="1">
      <c r="A185" s="41"/>
      <c r="B185" s="62"/>
      <c r="C185" s="63"/>
      <c r="D185" s="63"/>
      <c r="E185" s="63"/>
      <c r="F185" s="63"/>
      <c r="G185" s="63"/>
      <c r="H185" s="63"/>
      <c r="I185" s="63"/>
      <c r="J185" s="63"/>
      <c r="K185" s="63"/>
      <c r="L185" s="47"/>
      <c r="M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</row>
  </sheetData>
  <sheetProtection password="CC35" sheet="1" objects="1" scenarios="1" formatColumns="0" formatRows="0" autoFilter="0"/>
  <autoFilter ref="C89:K184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91</v>
      </c>
    </row>
    <row r="4" spans="2:46" s="1" customFormat="1" ht="24.95" customHeight="1">
      <c r="B4" s="22"/>
      <c r="D4" s="133" t="s">
        <v>98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SOKOLOV – KOSTEL SV. ANTONÍNA PADUÁNSKÉHO</v>
      </c>
      <c r="F7" s="135"/>
      <c r="G7" s="135"/>
      <c r="H7" s="135"/>
      <c r="L7" s="22"/>
    </row>
    <row r="8" spans="1:31" s="2" customFormat="1" ht="12" customHeight="1">
      <c r="A8" s="41"/>
      <c r="B8" s="47"/>
      <c r="C8" s="41"/>
      <c r="D8" s="135" t="s">
        <v>99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822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43</v>
      </c>
      <c r="G11" s="41"/>
      <c r="H11" s="41"/>
      <c r="I11" s="135" t="s">
        <v>20</v>
      </c>
      <c r="J11" s="139" t="s">
        <v>43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22</v>
      </c>
      <c r="E12" s="41"/>
      <c r="F12" s="139" t="s">
        <v>23</v>
      </c>
      <c r="G12" s="41"/>
      <c r="H12" s="41"/>
      <c r="I12" s="135" t="s">
        <v>24</v>
      </c>
      <c r="J12" s="140" t="str">
        <f>'Rekapitulace stavby'!AN8</f>
        <v>11. 8. 2021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30</v>
      </c>
      <c r="E14" s="41"/>
      <c r="F14" s="41"/>
      <c r="G14" s="41"/>
      <c r="H14" s="41"/>
      <c r="I14" s="135" t="s">
        <v>31</v>
      </c>
      <c r="J14" s="139" t="s">
        <v>32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33</v>
      </c>
      <c r="F15" s="41"/>
      <c r="G15" s="41"/>
      <c r="H15" s="41"/>
      <c r="I15" s="135" t="s">
        <v>34</v>
      </c>
      <c r="J15" s="139" t="s">
        <v>35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36</v>
      </c>
      <c r="E17" s="41"/>
      <c r="F17" s="41"/>
      <c r="G17" s="41"/>
      <c r="H17" s="41"/>
      <c r="I17" s="135" t="s">
        <v>31</v>
      </c>
      <c r="J17" s="35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9"/>
      <c r="G18" s="139"/>
      <c r="H18" s="139"/>
      <c r="I18" s="135" t="s">
        <v>34</v>
      </c>
      <c r="J18" s="35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38</v>
      </c>
      <c r="E20" s="41"/>
      <c r="F20" s="41"/>
      <c r="G20" s="41"/>
      <c r="H20" s="41"/>
      <c r="I20" s="135" t="s">
        <v>31</v>
      </c>
      <c r="J20" s="139" t="s">
        <v>39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40</v>
      </c>
      <c r="F21" s="41"/>
      <c r="G21" s="41"/>
      <c r="H21" s="41"/>
      <c r="I21" s="135" t="s">
        <v>34</v>
      </c>
      <c r="J21" s="139" t="s">
        <v>41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42</v>
      </c>
      <c r="E23" s="41"/>
      <c r="F23" s="41"/>
      <c r="G23" s="41"/>
      <c r="H23" s="41"/>
      <c r="I23" s="135" t="s">
        <v>31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34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45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226.5" customHeight="1">
      <c r="A27" s="141"/>
      <c r="B27" s="142"/>
      <c r="C27" s="141"/>
      <c r="D27" s="141"/>
      <c r="E27" s="143" t="s">
        <v>101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47</v>
      </c>
      <c r="E30" s="41"/>
      <c r="F30" s="41"/>
      <c r="G30" s="41"/>
      <c r="H30" s="41"/>
      <c r="I30" s="41"/>
      <c r="J30" s="147">
        <f>ROUND(J84,2)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49</v>
      </c>
      <c r="G32" s="41"/>
      <c r="H32" s="41"/>
      <c r="I32" s="148" t="s">
        <v>48</v>
      </c>
      <c r="J32" s="148" t="s">
        <v>50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51</v>
      </c>
      <c r="E33" s="135" t="s">
        <v>52</v>
      </c>
      <c r="F33" s="150">
        <f>ROUND((SUM(BE84:BE106)),2)</f>
        <v>0</v>
      </c>
      <c r="G33" s="41"/>
      <c r="H33" s="41"/>
      <c r="I33" s="151">
        <v>0.21</v>
      </c>
      <c r="J33" s="150">
        <f>ROUND(((SUM(BE84:BE106))*I33),2)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53</v>
      </c>
      <c r="F34" s="150">
        <f>ROUND((SUM(BF84:BF106)),2)</f>
        <v>0</v>
      </c>
      <c r="G34" s="41"/>
      <c r="H34" s="41"/>
      <c r="I34" s="151">
        <v>0.15</v>
      </c>
      <c r="J34" s="150">
        <f>ROUND(((SUM(BF84:BF106))*I34),2)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54</v>
      </c>
      <c r="F35" s="150">
        <f>ROUND((SUM(BG84:BG106)),2)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55</v>
      </c>
      <c r="F36" s="150">
        <f>ROUND((SUM(BH84:BH106)),2)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56</v>
      </c>
      <c r="F37" s="150">
        <f>ROUND((SUM(BI84:BI106)),2)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57</v>
      </c>
      <c r="E39" s="154"/>
      <c r="F39" s="154"/>
      <c r="G39" s="155" t="s">
        <v>58</v>
      </c>
      <c r="H39" s="156" t="s">
        <v>59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102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SOKOLOV – KOSTEL SV. ANTONÍNA PADUÁNSKÉHO</v>
      </c>
      <c r="F48" s="34"/>
      <c r="G48" s="34"/>
      <c r="H48" s="34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99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000 - VON - Vedlější a ostatní náklady stavby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 xml:space="preserve">parc. č. : st. 3341 a st. 3340    </v>
      </c>
      <c r="G52" s="43"/>
      <c r="H52" s="43"/>
      <c r="I52" s="34" t="s">
        <v>24</v>
      </c>
      <c r="J52" s="75" t="str">
        <f>IF(J12="","",J12)</f>
        <v>11. 8. 2021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30</v>
      </c>
      <c r="D54" s="43"/>
      <c r="E54" s="43"/>
      <c r="F54" s="29" t="str">
        <f>E15</f>
        <v>Město Sokolov, Rokycanova 1929,35601 Sokolov</v>
      </c>
      <c r="G54" s="43"/>
      <c r="H54" s="43"/>
      <c r="I54" s="34" t="s">
        <v>38</v>
      </c>
      <c r="J54" s="39" t="str">
        <f>E21</f>
        <v>ATELIER SOUKUP OPL ŠVEHLA s.r.o.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34" t="s">
        <v>42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103</v>
      </c>
      <c r="D57" s="165"/>
      <c r="E57" s="165"/>
      <c r="F57" s="165"/>
      <c r="G57" s="165"/>
      <c r="H57" s="165"/>
      <c r="I57" s="165"/>
      <c r="J57" s="166" t="s">
        <v>104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79</v>
      </c>
      <c r="D59" s="43"/>
      <c r="E59" s="43"/>
      <c r="F59" s="43"/>
      <c r="G59" s="43"/>
      <c r="H59" s="43"/>
      <c r="I59" s="43"/>
      <c r="J59" s="105">
        <f>J84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105</v>
      </c>
    </row>
    <row r="60" spans="1:31" s="9" customFormat="1" ht="24.95" customHeight="1">
      <c r="A60" s="9"/>
      <c r="B60" s="168"/>
      <c r="C60" s="169"/>
      <c r="D60" s="170" t="s">
        <v>823</v>
      </c>
      <c r="E60" s="171"/>
      <c r="F60" s="171"/>
      <c r="G60" s="171"/>
      <c r="H60" s="171"/>
      <c r="I60" s="171"/>
      <c r="J60" s="172">
        <f>J85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824</v>
      </c>
      <c r="E61" s="177"/>
      <c r="F61" s="177"/>
      <c r="G61" s="177"/>
      <c r="H61" s="177"/>
      <c r="I61" s="177"/>
      <c r="J61" s="178">
        <f>J86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825</v>
      </c>
      <c r="E62" s="177"/>
      <c r="F62" s="177"/>
      <c r="G62" s="177"/>
      <c r="H62" s="177"/>
      <c r="I62" s="177"/>
      <c r="J62" s="178">
        <f>J96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826</v>
      </c>
      <c r="E63" s="177"/>
      <c r="F63" s="177"/>
      <c r="G63" s="177"/>
      <c r="H63" s="177"/>
      <c r="I63" s="177"/>
      <c r="J63" s="178">
        <f>J99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827</v>
      </c>
      <c r="E64" s="177"/>
      <c r="F64" s="177"/>
      <c r="G64" s="177"/>
      <c r="H64" s="177"/>
      <c r="I64" s="177"/>
      <c r="J64" s="178">
        <f>J103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13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6.95" customHeight="1">
      <c r="A66" s="4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3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70" spans="1:31" s="2" customFormat="1" ht="6.95" customHeight="1">
      <c r="A70" s="41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24.95" customHeight="1">
      <c r="A71" s="41"/>
      <c r="B71" s="42"/>
      <c r="C71" s="25" t="s">
        <v>121</v>
      </c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4" t="s">
        <v>16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6.5" customHeight="1">
      <c r="A74" s="41"/>
      <c r="B74" s="42"/>
      <c r="C74" s="43"/>
      <c r="D74" s="43"/>
      <c r="E74" s="163" t="str">
        <f>E7</f>
        <v>SOKOLOV – KOSTEL SV. ANTONÍNA PADUÁNSKÉHO</v>
      </c>
      <c r="F74" s="34"/>
      <c r="G74" s="34"/>
      <c r="H74" s="34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4" t="s">
        <v>99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72" t="str">
        <f>E9</f>
        <v>000 - VON - Vedlější a ostatní náklady stavby</v>
      </c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4" t="s">
        <v>22</v>
      </c>
      <c r="D78" s="43"/>
      <c r="E78" s="43"/>
      <c r="F78" s="29" t="str">
        <f>F12</f>
        <v xml:space="preserve">parc. č. : st. 3341 a st. 3340    </v>
      </c>
      <c r="G78" s="43"/>
      <c r="H78" s="43"/>
      <c r="I78" s="34" t="s">
        <v>24</v>
      </c>
      <c r="J78" s="75" t="str">
        <f>IF(J12="","",J12)</f>
        <v>11. 8. 2021</v>
      </c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25.65" customHeight="1">
      <c r="A80" s="41"/>
      <c r="B80" s="42"/>
      <c r="C80" s="34" t="s">
        <v>30</v>
      </c>
      <c r="D80" s="43"/>
      <c r="E80" s="43"/>
      <c r="F80" s="29" t="str">
        <f>E15</f>
        <v>Město Sokolov, Rokycanova 1929,35601 Sokolov</v>
      </c>
      <c r="G80" s="43"/>
      <c r="H80" s="43"/>
      <c r="I80" s="34" t="s">
        <v>38</v>
      </c>
      <c r="J80" s="39" t="str">
        <f>E21</f>
        <v>ATELIER SOUKUP OPL ŠVEHLA s.r.o.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5.15" customHeight="1">
      <c r="A81" s="41"/>
      <c r="B81" s="42"/>
      <c r="C81" s="34" t="s">
        <v>36</v>
      </c>
      <c r="D81" s="43"/>
      <c r="E81" s="43"/>
      <c r="F81" s="29" t="str">
        <f>IF(E18="","",E18)</f>
        <v>Vyplň údaj</v>
      </c>
      <c r="G81" s="43"/>
      <c r="H81" s="43"/>
      <c r="I81" s="34" t="s">
        <v>42</v>
      </c>
      <c r="J81" s="39" t="str">
        <f>E24</f>
        <v xml:space="preserve"> </v>
      </c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0.3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11" customFormat="1" ht="29.25" customHeight="1">
      <c r="A83" s="180"/>
      <c r="B83" s="181"/>
      <c r="C83" s="182" t="s">
        <v>122</v>
      </c>
      <c r="D83" s="183" t="s">
        <v>66</v>
      </c>
      <c r="E83" s="183" t="s">
        <v>62</v>
      </c>
      <c r="F83" s="183" t="s">
        <v>63</v>
      </c>
      <c r="G83" s="183" t="s">
        <v>123</v>
      </c>
      <c r="H83" s="183" t="s">
        <v>124</v>
      </c>
      <c r="I83" s="183" t="s">
        <v>125</v>
      </c>
      <c r="J83" s="183" t="s">
        <v>104</v>
      </c>
      <c r="K83" s="184" t="s">
        <v>126</v>
      </c>
      <c r="L83" s="185"/>
      <c r="M83" s="95" t="s">
        <v>43</v>
      </c>
      <c r="N83" s="96" t="s">
        <v>51</v>
      </c>
      <c r="O83" s="96" t="s">
        <v>127</v>
      </c>
      <c r="P83" s="96" t="s">
        <v>128</v>
      </c>
      <c r="Q83" s="96" t="s">
        <v>129</v>
      </c>
      <c r="R83" s="96" t="s">
        <v>130</v>
      </c>
      <c r="S83" s="96" t="s">
        <v>131</v>
      </c>
      <c r="T83" s="97" t="s">
        <v>132</v>
      </c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</row>
    <row r="84" spans="1:63" s="2" customFormat="1" ht="22.8" customHeight="1">
      <c r="A84" s="41"/>
      <c r="B84" s="42"/>
      <c r="C84" s="102" t="s">
        <v>133</v>
      </c>
      <c r="D84" s="43"/>
      <c r="E84" s="43"/>
      <c r="F84" s="43"/>
      <c r="G84" s="43"/>
      <c r="H84" s="43"/>
      <c r="I84" s="43"/>
      <c r="J84" s="186">
        <f>BK84</f>
        <v>0</v>
      </c>
      <c r="K84" s="43"/>
      <c r="L84" s="47"/>
      <c r="M84" s="98"/>
      <c r="N84" s="187"/>
      <c r="O84" s="99"/>
      <c r="P84" s="188">
        <f>P85</f>
        <v>0</v>
      </c>
      <c r="Q84" s="99"/>
      <c r="R84" s="188">
        <f>R85</f>
        <v>0</v>
      </c>
      <c r="S84" s="99"/>
      <c r="T84" s="189">
        <f>T85</f>
        <v>0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T84" s="19" t="s">
        <v>80</v>
      </c>
      <c r="AU84" s="19" t="s">
        <v>105</v>
      </c>
      <c r="BK84" s="190">
        <f>BK85</f>
        <v>0</v>
      </c>
    </row>
    <row r="85" spans="1:63" s="12" customFormat="1" ht="25.9" customHeight="1">
      <c r="A85" s="12"/>
      <c r="B85" s="191"/>
      <c r="C85" s="192"/>
      <c r="D85" s="193" t="s">
        <v>80</v>
      </c>
      <c r="E85" s="194" t="s">
        <v>828</v>
      </c>
      <c r="F85" s="194" t="s">
        <v>829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P86+P96+P99+P103</f>
        <v>0</v>
      </c>
      <c r="Q85" s="199"/>
      <c r="R85" s="200">
        <f>R86+R96+R99+R103</f>
        <v>0</v>
      </c>
      <c r="S85" s="199"/>
      <c r="T85" s="201">
        <f>T86+T96+T99+T103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165</v>
      </c>
      <c r="AT85" s="203" t="s">
        <v>80</v>
      </c>
      <c r="AU85" s="203" t="s">
        <v>81</v>
      </c>
      <c r="AY85" s="202" t="s">
        <v>136</v>
      </c>
      <c r="BK85" s="204">
        <f>BK86+BK96+BK99+BK103</f>
        <v>0</v>
      </c>
    </row>
    <row r="86" spans="1:63" s="12" customFormat="1" ht="22.8" customHeight="1">
      <c r="A86" s="12"/>
      <c r="B86" s="191"/>
      <c r="C86" s="192"/>
      <c r="D86" s="193" t="s">
        <v>80</v>
      </c>
      <c r="E86" s="205" t="s">
        <v>830</v>
      </c>
      <c r="F86" s="205" t="s">
        <v>831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SUM(P87:P95)</f>
        <v>0</v>
      </c>
      <c r="Q86" s="199"/>
      <c r="R86" s="200">
        <f>SUM(R87:R95)</f>
        <v>0</v>
      </c>
      <c r="S86" s="199"/>
      <c r="T86" s="201">
        <f>SUM(T87:T95)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165</v>
      </c>
      <c r="AT86" s="203" t="s">
        <v>80</v>
      </c>
      <c r="AU86" s="203" t="s">
        <v>89</v>
      </c>
      <c r="AY86" s="202" t="s">
        <v>136</v>
      </c>
      <c r="BK86" s="204">
        <f>SUM(BK87:BK95)</f>
        <v>0</v>
      </c>
    </row>
    <row r="87" spans="1:65" s="2" customFormat="1" ht="14.4" customHeight="1">
      <c r="A87" s="41"/>
      <c r="B87" s="42"/>
      <c r="C87" s="207" t="s">
        <v>89</v>
      </c>
      <c r="D87" s="207" t="s">
        <v>138</v>
      </c>
      <c r="E87" s="208" t="s">
        <v>832</v>
      </c>
      <c r="F87" s="209" t="s">
        <v>833</v>
      </c>
      <c r="G87" s="210" t="s">
        <v>200</v>
      </c>
      <c r="H87" s="211">
        <v>1</v>
      </c>
      <c r="I87" s="212"/>
      <c r="J87" s="213">
        <f>ROUND(I87*H87,2)</f>
        <v>0</v>
      </c>
      <c r="K87" s="209" t="s">
        <v>834</v>
      </c>
      <c r="L87" s="47"/>
      <c r="M87" s="214" t="s">
        <v>43</v>
      </c>
      <c r="N87" s="215" t="s">
        <v>52</v>
      </c>
      <c r="O87" s="87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18" t="s">
        <v>835</v>
      </c>
      <c r="AT87" s="218" t="s">
        <v>138</v>
      </c>
      <c r="AU87" s="218" t="s">
        <v>91</v>
      </c>
      <c r="AY87" s="19" t="s">
        <v>136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9" t="s">
        <v>89</v>
      </c>
      <c r="BK87" s="219">
        <f>ROUND(I87*H87,2)</f>
        <v>0</v>
      </c>
      <c r="BL87" s="19" t="s">
        <v>835</v>
      </c>
      <c r="BM87" s="218" t="s">
        <v>836</v>
      </c>
    </row>
    <row r="88" spans="1:65" s="2" customFormat="1" ht="14.4" customHeight="1">
      <c r="A88" s="41"/>
      <c r="B88" s="42"/>
      <c r="C88" s="207" t="s">
        <v>91</v>
      </c>
      <c r="D88" s="207" t="s">
        <v>138</v>
      </c>
      <c r="E88" s="208" t="s">
        <v>837</v>
      </c>
      <c r="F88" s="209" t="s">
        <v>838</v>
      </c>
      <c r="G88" s="210" t="s">
        <v>200</v>
      </c>
      <c r="H88" s="211">
        <v>1</v>
      </c>
      <c r="I88" s="212"/>
      <c r="J88" s="213">
        <f>ROUND(I88*H88,2)</f>
        <v>0</v>
      </c>
      <c r="K88" s="209" t="s">
        <v>43</v>
      </c>
      <c r="L88" s="47"/>
      <c r="M88" s="214" t="s">
        <v>43</v>
      </c>
      <c r="N88" s="215" t="s">
        <v>52</v>
      </c>
      <c r="O88" s="87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18" t="s">
        <v>835</v>
      </c>
      <c r="AT88" s="218" t="s">
        <v>138</v>
      </c>
      <c r="AU88" s="218" t="s">
        <v>91</v>
      </c>
      <c r="AY88" s="19" t="s">
        <v>136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89</v>
      </c>
      <c r="BK88" s="219">
        <f>ROUND(I88*H88,2)</f>
        <v>0</v>
      </c>
      <c r="BL88" s="19" t="s">
        <v>835</v>
      </c>
      <c r="BM88" s="218" t="s">
        <v>839</v>
      </c>
    </row>
    <row r="89" spans="1:65" s="2" customFormat="1" ht="14.4" customHeight="1">
      <c r="A89" s="41"/>
      <c r="B89" s="42"/>
      <c r="C89" s="207" t="s">
        <v>158</v>
      </c>
      <c r="D89" s="207" t="s">
        <v>138</v>
      </c>
      <c r="E89" s="208" t="s">
        <v>840</v>
      </c>
      <c r="F89" s="209" t="s">
        <v>841</v>
      </c>
      <c r="G89" s="210" t="s">
        <v>200</v>
      </c>
      <c r="H89" s="211">
        <v>1</v>
      </c>
      <c r="I89" s="212"/>
      <c r="J89" s="213">
        <f>ROUND(I89*H89,2)</f>
        <v>0</v>
      </c>
      <c r="K89" s="209" t="s">
        <v>142</v>
      </c>
      <c r="L89" s="47"/>
      <c r="M89" s="214" t="s">
        <v>43</v>
      </c>
      <c r="N89" s="215" t="s">
        <v>52</v>
      </c>
      <c r="O89" s="87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8" t="s">
        <v>835</v>
      </c>
      <c r="AT89" s="218" t="s">
        <v>138</v>
      </c>
      <c r="AU89" s="218" t="s">
        <v>91</v>
      </c>
      <c r="AY89" s="19" t="s">
        <v>136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9" t="s">
        <v>89</v>
      </c>
      <c r="BK89" s="219">
        <f>ROUND(I89*H89,2)</f>
        <v>0</v>
      </c>
      <c r="BL89" s="19" t="s">
        <v>835</v>
      </c>
      <c r="BM89" s="218" t="s">
        <v>842</v>
      </c>
    </row>
    <row r="90" spans="1:47" s="2" customFormat="1" ht="12">
      <c r="A90" s="41"/>
      <c r="B90" s="42"/>
      <c r="C90" s="43"/>
      <c r="D90" s="222" t="s">
        <v>314</v>
      </c>
      <c r="E90" s="43"/>
      <c r="F90" s="263" t="s">
        <v>843</v>
      </c>
      <c r="G90" s="43"/>
      <c r="H90" s="43"/>
      <c r="I90" s="264"/>
      <c r="J90" s="43"/>
      <c r="K90" s="43"/>
      <c r="L90" s="47"/>
      <c r="M90" s="265"/>
      <c r="N90" s="266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19" t="s">
        <v>314</v>
      </c>
      <c r="AU90" s="19" t="s">
        <v>91</v>
      </c>
    </row>
    <row r="91" spans="1:65" s="2" customFormat="1" ht="14.4" customHeight="1">
      <c r="A91" s="41"/>
      <c r="B91" s="42"/>
      <c r="C91" s="207" t="s">
        <v>143</v>
      </c>
      <c r="D91" s="207" t="s">
        <v>138</v>
      </c>
      <c r="E91" s="208" t="s">
        <v>844</v>
      </c>
      <c r="F91" s="209" t="s">
        <v>845</v>
      </c>
      <c r="G91" s="210" t="s">
        <v>200</v>
      </c>
      <c r="H91" s="211">
        <v>1</v>
      </c>
      <c r="I91" s="212"/>
      <c r="J91" s="213">
        <f>ROUND(I91*H91,2)</f>
        <v>0</v>
      </c>
      <c r="K91" s="209" t="s">
        <v>834</v>
      </c>
      <c r="L91" s="47"/>
      <c r="M91" s="214" t="s">
        <v>43</v>
      </c>
      <c r="N91" s="215" t="s">
        <v>52</v>
      </c>
      <c r="O91" s="87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8" t="s">
        <v>835</v>
      </c>
      <c r="AT91" s="218" t="s">
        <v>138</v>
      </c>
      <c r="AU91" s="218" t="s">
        <v>91</v>
      </c>
      <c r="AY91" s="19" t="s">
        <v>136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9" t="s">
        <v>89</v>
      </c>
      <c r="BK91" s="219">
        <f>ROUND(I91*H91,2)</f>
        <v>0</v>
      </c>
      <c r="BL91" s="19" t="s">
        <v>835</v>
      </c>
      <c r="BM91" s="218" t="s">
        <v>846</v>
      </c>
    </row>
    <row r="92" spans="1:47" s="2" customFormat="1" ht="12">
      <c r="A92" s="41"/>
      <c r="B92" s="42"/>
      <c r="C92" s="43"/>
      <c r="D92" s="222" t="s">
        <v>314</v>
      </c>
      <c r="E92" s="43"/>
      <c r="F92" s="263" t="s">
        <v>847</v>
      </c>
      <c r="G92" s="43"/>
      <c r="H92" s="43"/>
      <c r="I92" s="264"/>
      <c r="J92" s="43"/>
      <c r="K92" s="43"/>
      <c r="L92" s="47"/>
      <c r="M92" s="265"/>
      <c r="N92" s="266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19" t="s">
        <v>314</v>
      </c>
      <c r="AU92" s="19" t="s">
        <v>91</v>
      </c>
    </row>
    <row r="93" spans="1:65" s="2" customFormat="1" ht="14.4" customHeight="1">
      <c r="A93" s="41"/>
      <c r="B93" s="42"/>
      <c r="C93" s="207" t="s">
        <v>165</v>
      </c>
      <c r="D93" s="207" t="s">
        <v>138</v>
      </c>
      <c r="E93" s="208" t="s">
        <v>848</v>
      </c>
      <c r="F93" s="209" t="s">
        <v>849</v>
      </c>
      <c r="G93" s="210" t="s">
        <v>200</v>
      </c>
      <c r="H93" s="211">
        <v>1</v>
      </c>
      <c r="I93" s="212"/>
      <c r="J93" s="213">
        <f>ROUND(I93*H93,2)</f>
        <v>0</v>
      </c>
      <c r="K93" s="209" t="s">
        <v>834</v>
      </c>
      <c r="L93" s="47"/>
      <c r="M93" s="214" t="s">
        <v>43</v>
      </c>
      <c r="N93" s="215" t="s">
        <v>52</v>
      </c>
      <c r="O93" s="87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8" t="s">
        <v>835</v>
      </c>
      <c r="AT93" s="218" t="s">
        <v>138</v>
      </c>
      <c r="AU93" s="218" t="s">
        <v>91</v>
      </c>
      <c r="AY93" s="19" t="s">
        <v>136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9" t="s">
        <v>89</v>
      </c>
      <c r="BK93" s="219">
        <f>ROUND(I93*H93,2)</f>
        <v>0</v>
      </c>
      <c r="BL93" s="19" t="s">
        <v>835</v>
      </c>
      <c r="BM93" s="218" t="s">
        <v>850</v>
      </c>
    </row>
    <row r="94" spans="1:65" s="2" customFormat="1" ht="14.4" customHeight="1">
      <c r="A94" s="41"/>
      <c r="B94" s="42"/>
      <c r="C94" s="207" t="s">
        <v>169</v>
      </c>
      <c r="D94" s="207" t="s">
        <v>138</v>
      </c>
      <c r="E94" s="208" t="s">
        <v>851</v>
      </c>
      <c r="F94" s="209" t="s">
        <v>852</v>
      </c>
      <c r="G94" s="210" t="s">
        <v>200</v>
      </c>
      <c r="H94" s="211">
        <v>1</v>
      </c>
      <c r="I94" s="212"/>
      <c r="J94" s="213">
        <f>ROUND(I94*H94,2)</f>
        <v>0</v>
      </c>
      <c r="K94" s="209" t="s">
        <v>142</v>
      </c>
      <c r="L94" s="47"/>
      <c r="M94" s="214" t="s">
        <v>43</v>
      </c>
      <c r="N94" s="215" t="s">
        <v>52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835</v>
      </c>
      <c r="AT94" s="218" t="s">
        <v>138</v>
      </c>
      <c r="AU94" s="218" t="s">
        <v>91</v>
      </c>
      <c r="AY94" s="19" t="s">
        <v>136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89</v>
      </c>
      <c r="BK94" s="219">
        <f>ROUND(I94*H94,2)</f>
        <v>0</v>
      </c>
      <c r="BL94" s="19" t="s">
        <v>835</v>
      </c>
      <c r="BM94" s="218" t="s">
        <v>853</v>
      </c>
    </row>
    <row r="95" spans="1:47" s="2" customFormat="1" ht="12">
      <c r="A95" s="41"/>
      <c r="B95" s="42"/>
      <c r="C95" s="43"/>
      <c r="D95" s="222" t="s">
        <v>314</v>
      </c>
      <c r="E95" s="43"/>
      <c r="F95" s="263" t="s">
        <v>854</v>
      </c>
      <c r="G95" s="43"/>
      <c r="H95" s="43"/>
      <c r="I95" s="264"/>
      <c r="J95" s="43"/>
      <c r="K95" s="43"/>
      <c r="L95" s="47"/>
      <c r="M95" s="265"/>
      <c r="N95" s="266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19" t="s">
        <v>314</v>
      </c>
      <c r="AU95" s="19" t="s">
        <v>91</v>
      </c>
    </row>
    <row r="96" spans="1:63" s="12" customFormat="1" ht="22.8" customHeight="1">
      <c r="A96" s="12"/>
      <c r="B96" s="191"/>
      <c r="C96" s="192"/>
      <c r="D96" s="193" t="s">
        <v>80</v>
      </c>
      <c r="E96" s="205" t="s">
        <v>855</v>
      </c>
      <c r="F96" s="205" t="s">
        <v>856</v>
      </c>
      <c r="G96" s="192"/>
      <c r="H96" s="192"/>
      <c r="I96" s="195"/>
      <c r="J96" s="206">
        <f>BK96</f>
        <v>0</v>
      </c>
      <c r="K96" s="192"/>
      <c r="L96" s="197"/>
      <c r="M96" s="198"/>
      <c r="N96" s="199"/>
      <c r="O96" s="199"/>
      <c r="P96" s="200">
        <f>SUM(P97:P98)</f>
        <v>0</v>
      </c>
      <c r="Q96" s="199"/>
      <c r="R96" s="200">
        <f>SUM(R97:R98)</f>
        <v>0</v>
      </c>
      <c r="S96" s="199"/>
      <c r="T96" s="201">
        <f>SUM(T97:T98)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2" t="s">
        <v>165</v>
      </c>
      <c r="AT96" s="203" t="s">
        <v>80</v>
      </c>
      <c r="AU96" s="203" t="s">
        <v>89</v>
      </c>
      <c r="AY96" s="202" t="s">
        <v>136</v>
      </c>
      <c r="BK96" s="204">
        <f>SUM(BK97:BK98)</f>
        <v>0</v>
      </c>
    </row>
    <row r="97" spans="1:65" s="2" customFormat="1" ht="14.4" customHeight="1">
      <c r="A97" s="41"/>
      <c r="B97" s="42"/>
      <c r="C97" s="207" t="s">
        <v>193</v>
      </c>
      <c r="D97" s="207" t="s">
        <v>138</v>
      </c>
      <c r="E97" s="208" t="s">
        <v>857</v>
      </c>
      <c r="F97" s="209" t="s">
        <v>856</v>
      </c>
      <c r="G97" s="210" t="s">
        <v>200</v>
      </c>
      <c r="H97" s="211">
        <v>1</v>
      </c>
      <c r="I97" s="212"/>
      <c r="J97" s="213">
        <f>ROUND(I97*H97,2)</f>
        <v>0</v>
      </c>
      <c r="K97" s="209" t="s">
        <v>834</v>
      </c>
      <c r="L97" s="47"/>
      <c r="M97" s="214" t="s">
        <v>43</v>
      </c>
      <c r="N97" s="215" t="s">
        <v>52</v>
      </c>
      <c r="O97" s="87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835</v>
      </c>
      <c r="AT97" s="218" t="s">
        <v>138</v>
      </c>
      <c r="AU97" s="218" t="s">
        <v>91</v>
      </c>
      <c r="AY97" s="19" t="s">
        <v>136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89</v>
      </c>
      <c r="BK97" s="219">
        <f>ROUND(I97*H97,2)</f>
        <v>0</v>
      </c>
      <c r="BL97" s="19" t="s">
        <v>835</v>
      </c>
      <c r="BM97" s="218" t="s">
        <v>858</v>
      </c>
    </row>
    <row r="98" spans="1:65" s="2" customFormat="1" ht="14.4" customHeight="1">
      <c r="A98" s="41"/>
      <c r="B98" s="42"/>
      <c r="C98" s="207" t="s">
        <v>197</v>
      </c>
      <c r="D98" s="207" t="s">
        <v>138</v>
      </c>
      <c r="E98" s="208" t="s">
        <v>859</v>
      </c>
      <c r="F98" s="209" t="s">
        <v>860</v>
      </c>
      <c r="G98" s="210" t="s">
        <v>200</v>
      </c>
      <c r="H98" s="211">
        <v>1</v>
      </c>
      <c r="I98" s="212"/>
      <c r="J98" s="213">
        <f>ROUND(I98*H98,2)</f>
        <v>0</v>
      </c>
      <c r="K98" s="209" t="s">
        <v>142</v>
      </c>
      <c r="L98" s="47"/>
      <c r="M98" s="214" t="s">
        <v>43</v>
      </c>
      <c r="N98" s="215" t="s">
        <v>52</v>
      </c>
      <c r="O98" s="87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835</v>
      </c>
      <c r="AT98" s="218" t="s">
        <v>138</v>
      </c>
      <c r="AU98" s="218" t="s">
        <v>91</v>
      </c>
      <c r="AY98" s="19" t="s">
        <v>136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89</v>
      </c>
      <c r="BK98" s="219">
        <f>ROUND(I98*H98,2)</f>
        <v>0</v>
      </c>
      <c r="BL98" s="19" t="s">
        <v>835</v>
      </c>
      <c r="BM98" s="218" t="s">
        <v>861</v>
      </c>
    </row>
    <row r="99" spans="1:63" s="12" customFormat="1" ht="22.8" customHeight="1">
      <c r="A99" s="12"/>
      <c r="B99" s="191"/>
      <c r="C99" s="192"/>
      <c r="D99" s="193" t="s">
        <v>80</v>
      </c>
      <c r="E99" s="205" t="s">
        <v>862</v>
      </c>
      <c r="F99" s="205" t="s">
        <v>863</v>
      </c>
      <c r="G99" s="192"/>
      <c r="H99" s="192"/>
      <c r="I99" s="195"/>
      <c r="J99" s="206">
        <f>BK99</f>
        <v>0</v>
      </c>
      <c r="K99" s="192"/>
      <c r="L99" s="197"/>
      <c r="M99" s="198"/>
      <c r="N99" s="199"/>
      <c r="O99" s="199"/>
      <c r="P99" s="200">
        <f>SUM(P100:P102)</f>
        <v>0</v>
      </c>
      <c r="Q99" s="199"/>
      <c r="R99" s="200">
        <f>SUM(R100:R102)</f>
        <v>0</v>
      </c>
      <c r="S99" s="199"/>
      <c r="T99" s="201">
        <f>SUM(T100:T102)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2" t="s">
        <v>165</v>
      </c>
      <c r="AT99" s="203" t="s">
        <v>80</v>
      </c>
      <c r="AU99" s="203" t="s">
        <v>89</v>
      </c>
      <c r="AY99" s="202" t="s">
        <v>136</v>
      </c>
      <c r="BK99" s="204">
        <f>SUM(BK100:BK102)</f>
        <v>0</v>
      </c>
    </row>
    <row r="100" spans="1:65" s="2" customFormat="1" ht="14.4" customHeight="1">
      <c r="A100" s="41"/>
      <c r="B100" s="42"/>
      <c r="C100" s="207" t="s">
        <v>202</v>
      </c>
      <c r="D100" s="207" t="s">
        <v>138</v>
      </c>
      <c r="E100" s="208" t="s">
        <v>864</v>
      </c>
      <c r="F100" s="209" t="s">
        <v>865</v>
      </c>
      <c r="G100" s="210" t="s">
        <v>200</v>
      </c>
      <c r="H100" s="211">
        <v>1</v>
      </c>
      <c r="I100" s="212"/>
      <c r="J100" s="213">
        <f>ROUND(I100*H100,2)</f>
        <v>0</v>
      </c>
      <c r="K100" s="209" t="s">
        <v>834</v>
      </c>
      <c r="L100" s="47"/>
      <c r="M100" s="214" t="s">
        <v>43</v>
      </c>
      <c r="N100" s="215" t="s">
        <v>52</v>
      </c>
      <c r="O100" s="87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835</v>
      </c>
      <c r="AT100" s="218" t="s">
        <v>138</v>
      </c>
      <c r="AU100" s="218" t="s">
        <v>91</v>
      </c>
      <c r="AY100" s="19" t="s">
        <v>136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89</v>
      </c>
      <c r="BK100" s="219">
        <f>ROUND(I100*H100,2)</f>
        <v>0</v>
      </c>
      <c r="BL100" s="19" t="s">
        <v>835</v>
      </c>
      <c r="BM100" s="218" t="s">
        <v>866</v>
      </c>
    </row>
    <row r="101" spans="1:65" s="2" customFormat="1" ht="14.4" customHeight="1">
      <c r="A101" s="41"/>
      <c r="B101" s="42"/>
      <c r="C101" s="207" t="s">
        <v>206</v>
      </c>
      <c r="D101" s="207" t="s">
        <v>138</v>
      </c>
      <c r="E101" s="208" t="s">
        <v>867</v>
      </c>
      <c r="F101" s="209" t="s">
        <v>868</v>
      </c>
      <c r="G101" s="210" t="s">
        <v>200</v>
      </c>
      <c r="H101" s="211">
        <v>1</v>
      </c>
      <c r="I101" s="212"/>
      <c r="J101" s="213">
        <f>ROUND(I101*H101,2)</f>
        <v>0</v>
      </c>
      <c r="K101" s="209" t="s">
        <v>834</v>
      </c>
      <c r="L101" s="47"/>
      <c r="M101" s="214" t="s">
        <v>43</v>
      </c>
      <c r="N101" s="215" t="s">
        <v>52</v>
      </c>
      <c r="O101" s="87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835</v>
      </c>
      <c r="AT101" s="218" t="s">
        <v>138</v>
      </c>
      <c r="AU101" s="218" t="s">
        <v>91</v>
      </c>
      <c r="AY101" s="19" t="s">
        <v>136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9" t="s">
        <v>89</v>
      </c>
      <c r="BK101" s="219">
        <f>ROUND(I101*H101,2)</f>
        <v>0</v>
      </c>
      <c r="BL101" s="19" t="s">
        <v>835</v>
      </c>
      <c r="BM101" s="218" t="s">
        <v>869</v>
      </c>
    </row>
    <row r="102" spans="1:65" s="2" customFormat="1" ht="14.4" customHeight="1">
      <c r="A102" s="41"/>
      <c r="B102" s="42"/>
      <c r="C102" s="207" t="s">
        <v>211</v>
      </c>
      <c r="D102" s="207" t="s">
        <v>138</v>
      </c>
      <c r="E102" s="208" t="s">
        <v>870</v>
      </c>
      <c r="F102" s="209" t="s">
        <v>871</v>
      </c>
      <c r="G102" s="210" t="s">
        <v>200</v>
      </c>
      <c r="H102" s="211">
        <v>1</v>
      </c>
      <c r="I102" s="212"/>
      <c r="J102" s="213">
        <f>ROUND(I102*H102,2)</f>
        <v>0</v>
      </c>
      <c r="K102" s="209" t="s">
        <v>834</v>
      </c>
      <c r="L102" s="47"/>
      <c r="M102" s="214" t="s">
        <v>43</v>
      </c>
      <c r="N102" s="215" t="s">
        <v>52</v>
      </c>
      <c r="O102" s="87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835</v>
      </c>
      <c r="AT102" s="218" t="s">
        <v>138</v>
      </c>
      <c r="AU102" s="218" t="s">
        <v>91</v>
      </c>
      <c r="AY102" s="19" t="s">
        <v>136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9" t="s">
        <v>89</v>
      </c>
      <c r="BK102" s="219">
        <f>ROUND(I102*H102,2)</f>
        <v>0</v>
      </c>
      <c r="BL102" s="19" t="s">
        <v>835</v>
      </c>
      <c r="BM102" s="218" t="s">
        <v>872</v>
      </c>
    </row>
    <row r="103" spans="1:63" s="12" customFormat="1" ht="22.8" customHeight="1">
      <c r="A103" s="12"/>
      <c r="B103" s="191"/>
      <c r="C103" s="192"/>
      <c r="D103" s="193" t="s">
        <v>80</v>
      </c>
      <c r="E103" s="205" t="s">
        <v>873</v>
      </c>
      <c r="F103" s="205" t="s">
        <v>874</v>
      </c>
      <c r="G103" s="192"/>
      <c r="H103" s="192"/>
      <c r="I103" s="195"/>
      <c r="J103" s="206">
        <f>BK103</f>
        <v>0</v>
      </c>
      <c r="K103" s="192"/>
      <c r="L103" s="197"/>
      <c r="M103" s="198"/>
      <c r="N103" s="199"/>
      <c r="O103" s="199"/>
      <c r="P103" s="200">
        <f>SUM(P104:P106)</f>
        <v>0</v>
      </c>
      <c r="Q103" s="199"/>
      <c r="R103" s="200">
        <f>SUM(R104:R106)</f>
        <v>0</v>
      </c>
      <c r="S103" s="199"/>
      <c r="T103" s="201">
        <f>SUM(T104:T106)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2" t="s">
        <v>165</v>
      </c>
      <c r="AT103" s="203" t="s">
        <v>80</v>
      </c>
      <c r="AU103" s="203" t="s">
        <v>89</v>
      </c>
      <c r="AY103" s="202" t="s">
        <v>136</v>
      </c>
      <c r="BK103" s="204">
        <f>SUM(BK104:BK106)</f>
        <v>0</v>
      </c>
    </row>
    <row r="104" spans="1:65" s="2" customFormat="1" ht="14.4" customHeight="1">
      <c r="A104" s="41"/>
      <c r="B104" s="42"/>
      <c r="C104" s="207" t="s">
        <v>215</v>
      </c>
      <c r="D104" s="207" t="s">
        <v>138</v>
      </c>
      <c r="E104" s="208" t="s">
        <v>875</v>
      </c>
      <c r="F104" s="209" t="s">
        <v>874</v>
      </c>
      <c r="G104" s="210" t="s">
        <v>200</v>
      </c>
      <c r="H104" s="211">
        <v>1</v>
      </c>
      <c r="I104" s="212"/>
      <c r="J104" s="213">
        <f>ROUND(I104*H104,2)</f>
        <v>0</v>
      </c>
      <c r="K104" s="209" t="s">
        <v>142</v>
      </c>
      <c r="L104" s="47"/>
      <c r="M104" s="214" t="s">
        <v>43</v>
      </c>
      <c r="N104" s="215" t="s">
        <v>52</v>
      </c>
      <c r="O104" s="87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835</v>
      </c>
      <c r="AT104" s="218" t="s">
        <v>138</v>
      </c>
      <c r="AU104" s="218" t="s">
        <v>91</v>
      </c>
      <c r="AY104" s="19" t="s">
        <v>136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89</v>
      </c>
      <c r="BK104" s="219">
        <f>ROUND(I104*H104,2)</f>
        <v>0</v>
      </c>
      <c r="BL104" s="19" t="s">
        <v>835</v>
      </c>
      <c r="BM104" s="218" t="s">
        <v>876</v>
      </c>
    </row>
    <row r="105" spans="1:65" s="2" customFormat="1" ht="14.4" customHeight="1">
      <c r="A105" s="41"/>
      <c r="B105" s="42"/>
      <c r="C105" s="207" t="s">
        <v>219</v>
      </c>
      <c r="D105" s="207" t="s">
        <v>138</v>
      </c>
      <c r="E105" s="208" t="s">
        <v>877</v>
      </c>
      <c r="F105" s="209" t="s">
        <v>878</v>
      </c>
      <c r="G105" s="210" t="s">
        <v>200</v>
      </c>
      <c r="H105" s="211">
        <v>1</v>
      </c>
      <c r="I105" s="212"/>
      <c r="J105" s="213">
        <f>ROUND(I105*H105,2)</f>
        <v>0</v>
      </c>
      <c r="K105" s="209" t="s">
        <v>142</v>
      </c>
      <c r="L105" s="47"/>
      <c r="M105" s="214" t="s">
        <v>43</v>
      </c>
      <c r="N105" s="215" t="s">
        <v>52</v>
      </c>
      <c r="O105" s="87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8" t="s">
        <v>835</v>
      </c>
      <c r="AT105" s="218" t="s">
        <v>138</v>
      </c>
      <c r="AU105" s="218" t="s">
        <v>91</v>
      </c>
      <c r="AY105" s="19" t="s">
        <v>136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9" t="s">
        <v>89</v>
      </c>
      <c r="BK105" s="219">
        <f>ROUND(I105*H105,2)</f>
        <v>0</v>
      </c>
      <c r="BL105" s="19" t="s">
        <v>835</v>
      </c>
      <c r="BM105" s="218" t="s">
        <v>879</v>
      </c>
    </row>
    <row r="106" spans="1:47" s="2" customFormat="1" ht="12">
      <c r="A106" s="41"/>
      <c r="B106" s="42"/>
      <c r="C106" s="43"/>
      <c r="D106" s="222" t="s">
        <v>314</v>
      </c>
      <c r="E106" s="43"/>
      <c r="F106" s="263" t="s">
        <v>880</v>
      </c>
      <c r="G106" s="43"/>
      <c r="H106" s="43"/>
      <c r="I106" s="264"/>
      <c r="J106" s="43"/>
      <c r="K106" s="43"/>
      <c r="L106" s="47"/>
      <c r="M106" s="281"/>
      <c r="N106" s="282"/>
      <c r="O106" s="283"/>
      <c r="P106" s="283"/>
      <c r="Q106" s="283"/>
      <c r="R106" s="283"/>
      <c r="S106" s="283"/>
      <c r="T106" s="284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19" t="s">
        <v>314</v>
      </c>
      <c r="AU106" s="19" t="s">
        <v>91</v>
      </c>
    </row>
    <row r="107" spans="1:31" s="2" customFormat="1" ht="6.95" customHeight="1">
      <c r="A107" s="41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47"/>
      <c r="M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</sheetData>
  <sheetProtection password="CC35" sheet="1" objects="1" scenarios="1" formatColumns="0" formatRows="0" autoFilter="0"/>
  <autoFilter ref="C83:K106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5" customWidth="1"/>
    <col min="2" max="2" width="1.7109375" style="285" customWidth="1"/>
    <col min="3" max="4" width="5.00390625" style="285" customWidth="1"/>
    <col min="5" max="5" width="11.7109375" style="285" customWidth="1"/>
    <col min="6" max="6" width="9.140625" style="285" customWidth="1"/>
    <col min="7" max="7" width="5.00390625" style="285" customWidth="1"/>
    <col min="8" max="8" width="77.8515625" style="285" customWidth="1"/>
    <col min="9" max="10" width="20.00390625" style="285" customWidth="1"/>
    <col min="11" max="11" width="1.7109375" style="285" customWidth="1"/>
  </cols>
  <sheetData>
    <row r="1" s="1" customFormat="1" ht="37.5" customHeight="1"/>
    <row r="2" spans="2:11" s="1" customFormat="1" ht="7.5" customHeight="1">
      <c r="B2" s="286"/>
      <c r="C2" s="287"/>
      <c r="D2" s="287"/>
      <c r="E2" s="287"/>
      <c r="F2" s="287"/>
      <c r="G2" s="287"/>
      <c r="H2" s="287"/>
      <c r="I2" s="287"/>
      <c r="J2" s="287"/>
      <c r="K2" s="288"/>
    </row>
    <row r="3" spans="2:11" s="17" customFormat="1" ht="45" customHeight="1">
      <c r="B3" s="289"/>
      <c r="C3" s="290" t="s">
        <v>881</v>
      </c>
      <c r="D3" s="290"/>
      <c r="E3" s="290"/>
      <c r="F3" s="290"/>
      <c r="G3" s="290"/>
      <c r="H3" s="290"/>
      <c r="I3" s="290"/>
      <c r="J3" s="290"/>
      <c r="K3" s="291"/>
    </row>
    <row r="4" spans="2:11" s="1" customFormat="1" ht="25.5" customHeight="1">
      <c r="B4" s="292"/>
      <c r="C4" s="293" t="s">
        <v>882</v>
      </c>
      <c r="D4" s="293"/>
      <c r="E4" s="293"/>
      <c r="F4" s="293"/>
      <c r="G4" s="293"/>
      <c r="H4" s="293"/>
      <c r="I4" s="293"/>
      <c r="J4" s="293"/>
      <c r="K4" s="294"/>
    </row>
    <row r="5" spans="2:11" s="1" customFormat="1" ht="5.25" customHeight="1">
      <c r="B5" s="292"/>
      <c r="C5" s="295"/>
      <c r="D5" s="295"/>
      <c r="E5" s="295"/>
      <c r="F5" s="295"/>
      <c r="G5" s="295"/>
      <c r="H5" s="295"/>
      <c r="I5" s="295"/>
      <c r="J5" s="295"/>
      <c r="K5" s="294"/>
    </row>
    <row r="6" spans="2:11" s="1" customFormat="1" ht="15" customHeight="1">
      <c r="B6" s="292"/>
      <c r="C6" s="296" t="s">
        <v>883</v>
      </c>
      <c r="D6" s="296"/>
      <c r="E6" s="296"/>
      <c r="F6" s="296"/>
      <c r="G6" s="296"/>
      <c r="H6" s="296"/>
      <c r="I6" s="296"/>
      <c r="J6" s="296"/>
      <c r="K6" s="294"/>
    </row>
    <row r="7" spans="2:11" s="1" customFormat="1" ht="15" customHeight="1">
      <c r="B7" s="297"/>
      <c r="C7" s="296" t="s">
        <v>884</v>
      </c>
      <c r="D7" s="296"/>
      <c r="E7" s="296"/>
      <c r="F7" s="296"/>
      <c r="G7" s="296"/>
      <c r="H7" s="296"/>
      <c r="I7" s="296"/>
      <c r="J7" s="296"/>
      <c r="K7" s="294"/>
    </row>
    <row r="8" spans="2:11" s="1" customFormat="1" ht="12.75" customHeight="1">
      <c r="B8" s="297"/>
      <c r="C8" s="296"/>
      <c r="D8" s="296"/>
      <c r="E8" s="296"/>
      <c r="F8" s="296"/>
      <c r="G8" s="296"/>
      <c r="H8" s="296"/>
      <c r="I8" s="296"/>
      <c r="J8" s="296"/>
      <c r="K8" s="294"/>
    </row>
    <row r="9" spans="2:11" s="1" customFormat="1" ht="15" customHeight="1">
      <c r="B9" s="297"/>
      <c r="C9" s="296" t="s">
        <v>885</v>
      </c>
      <c r="D9" s="296"/>
      <c r="E9" s="296"/>
      <c r="F9" s="296"/>
      <c r="G9" s="296"/>
      <c r="H9" s="296"/>
      <c r="I9" s="296"/>
      <c r="J9" s="296"/>
      <c r="K9" s="294"/>
    </row>
    <row r="10" spans="2:11" s="1" customFormat="1" ht="15" customHeight="1">
      <c r="B10" s="297"/>
      <c r="C10" s="296"/>
      <c r="D10" s="296" t="s">
        <v>886</v>
      </c>
      <c r="E10" s="296"/>
      <c r="F10" s="296"/>
      <c r="G10" s="296"/>
      <c r="H10" s="296"/>
      <c r="I10" s="296"/>
      <c r="J10" s="296"/>
      <c r="K10" s="294"/>
    </row>
    <row r="11" spans="2:11" s="1" customFormat="1" ht="15" customHeight="1">
      <c r="B11" s="297"/>
      <c r="C11" s="298"/>
      <c r="D11" s="296" t="s">
        <v>887</v>
      </c>
      <c r="E11" s="296"/>
      <c r="F11" s="296"/>
      <c r="G11" s="296"/>
      <c r="H11" s="296"/>
      <c r="I11" s="296"/>
      <c r="J11" s="296"/>
      <c r="K11" s="294"/>
    </row>
    <row r="12" spans="2:11" s="1" customFormat="1" ht="15" customHeight="1">
      <c r="B12" s="297"/>
      <c r="C12" s="298"/>
      <c r="D12" s="296"/>
      <c r="E12" s="296"/>
      <c r="F12" s="296"/>
      <c r="G12" s="296"/>
      <c r="H12" s="296"/>
      <c r="I12" s="296"/>
      <c r="J12" s="296"/>
      <c r="K12" s="294"/>
    </row>
    <row r="13" spans="2:11" s="1" customFormat="1" ht="15" customHeight="1">
      <c r="B13" s="297"/>
      <c r="C13" s="298"/>
      <c r="D13" s="299" t="s">
        <v>888</v>
      </c>
      <c r="E13" s="296"/>
      <c r="F13" s="296"/>
      <c r="G13" s="296"/>
      <c r="H13" s="296"/>
      <c r="I13" s="296"/>
      <c r="J13" s="296"/>
      <c r="K13" s="294"/>
    </row>
    <row r="14" spans="2:11" s="1" customFormat="1" ht="12.75" customHeight="1">
      <c r="B14" s="297"/>
      <c r="C14" s="298"/>
      <c r="D14" s="298"/>
      <c r="E14" s="298"/>
      <c r="F14" s="298"/>
      <c r="G14" s="298"/>
      <c r="H14" s="298"/>
      <c r="I14" s="298"/>
      <c r="J14" s="298"/>
      <c r="K14" s="294"/>
    </row>
    <row r="15" spans="2:11" s="1" customFormat="1" ht="15" customHeight="1">
      <c r="B15" s="297"/>
      <c r="C15" s="298"/>
      <c r="D15" s="296" t="s">
        <v>889</v>
      </c>
      <c r="E15" s="296"/>
      <c r="F15" s="296"/>
      <c r="G15" s="296"/>
      <c r="H15" s="296"/>
      <c r="I15" s="296"/>
      <c r="J15" s="296"/>
      <c r="K15" s="294"/>
    </row>
    <row r="16" spans="2:11" s="1" customFormat="1" ht="15" customHeight="1">
      <c r="B16" s="297"/>
      <c r="C16" s="298"/>
      <c r="D16" s="296" t="s">
        <v>890</v>
      </c>
      <c r="E16" s="296"/>
      <c r="F16" s="296"/>
      <c r="G16" s="296"/>
      <c r="H16" s="296"/>
      <c r="I16" s="296"/>
      <c r="J16" s="296"/>
      <c r="K16" s="294"/>
    </row>
    <row r="17" spans="2:11" s="1" customFormat="1" ht="15" customHeight="1">
      <c r="B17" s="297"/>
      <c r="C17" s="298"/>
      <c r="D17" s="296" t="s">
        <v>891</v>
      </c>
      <c r="E17" s="296"/>
      <c r="F17" s="296"/>
      <c r="G17" s="296"/>
      <c r="H17" s="296"/>
      <c r="I17" s="296"/>
      <c r="J17" s="296"/>
      <c r="K17" s="294"/>
    </row>
    <row r="18" spans="2:11" s="1" customFormat="1" ht="15" customHeight="1">
      <c r="B18" s="297"/>
      <c r="C18" s="298"/>
      <c r="D18" s="298"/>
      <c r="E18" s="300" t="s">
        <v>88</v>
      </c>
      <c r="F18" s="296" t="s">
        <v>892</v>
      </c>
      <c r="G18" s="296"/>
      <c r="H18" s="296"/>
      <c r="I18" s="296"/>
      <c r="J18" s="296"/>
      <c r="K18" s="294"/>
    </row>
    <row r="19" spans="2:11" s="1" customFormat="1" ht="15" customHeight="1">
      <c r="B19" s="297"/>
      <c r="C19" s="298"/>
      <c r="D19" s="298"/>
      <c r="E19" s="300" t="s">
        <v>893</v>
      </c>
      <c r="F19" s="296" t="s">
        <v>894</v>
      </c>
      <c r="G19" s="296"/>
      <c r="H19" s="296"/>
      <c r="I19" s="296"/>
      <c r="J19" s="296"/>
      <c r="K19" s="294"/>
    </row>
    <row r="20" spans="2:11" s="1" customFormat="1" ht="15" customHeight="1">
      <c r="B20" s="297"/>
      <c r="C20" s="298"/>
      <c r="D20" s="298"/>
      <c r="E20" s="300" t="s">
        <v>895</v>
      </c>
      <c r="F20" s="296" t="s">
        <v>896</v>
      </c>
      <c r="G20" s="296"/>
      <c r="H20" s="296"/>
      <c r="I20" s="296"/>
      <c r="J20" s="296"/>
      <c r="K20" s="294"/>
    </row>
    <row r="21" spans="2:11" s="1" customFormat="1" ht="15" customHeight="1">
      <c r="B21" s="297"/>
      <c r="C21" s="298"/>
      <c r="D21" s="298"/>
      <c r="E21" s="300" t="s">
        <v>897</v>
      </c>
      <c r="F21" s="296" t="s">
        <v>898</v>
      </c>
      <c r="G21" s="296"/>
      <c r="H21" s="296"/>
      <c r="I21" s="296"/>
      <c r="J21" s="296"/>
      <c r="K21" s="294"/>
    </row>
    <row r="22" spans="2:11" s="1" customFormat="1" ht="15" customHeight="1">
      <c r="B22" s="297"/>
      <c r="C22" s="298"/>
      <c r="D22" s="298"/>
      <c r="E22" s="300" t="s">
        <v>899</v>
      </c>
      <c r="F22" s="296" t="s">
        <v>900</v>
      </c>
      <c r="G22" s="296"/>
      <c r="H22" s="296"/>
      <c r="I22" s="296"/>
      <c r="J22" s="296"/>
      <c r="K22" s="294"/>
    </row>
    <row r="23" spans="2:11" s="1" customFormat="1" ht="15" customHeight="1">
      <c r="B23" s="297"/>
      <c r="C23" s="298"/>
      <c r="D23" s="298"/>
      <c r="E23" s="300" t="s">
        <v>901</v>
      </c>
      <c r="F23" s="296" t="s">
        <v>902</v>
      </c>
      <c r="G23" s="296"/>
      <c r="H23" s="296"/>
      <c r="I23" s="296"/>
      <c r="J23" s="296"/>
      <c r="K23" s="294"/>
    </row>
    <row r="24" spans="2:11" s="1" customFormat="1" ht="12.75" customHeight="1">
      <c r="B24" s="297"/>
      <c r="C24" s="298"/>
      <c r="D24" s="298"/>
      <c r="E24" s="298"/>
      <c r="F24" s="298"/>
      <c r="G24" s="298"/>
      <c r="H24" s="298"/>
      <c r="I24" s="298"/>
      <c r="J24" s="298"/>
      <c r="K24" s="294"/>
    </row>
    <row r="25" spans="2:11" s="1" customFormat="1" ht="15" customHeight="1">
      <c r="B25" s="297"/>
      <c r="C25" s="296" t="s">
        <v>903</v>
      </c>
      <c r="D25" s="296"/>
      <c r="E25" s="296"/>
      <c r="F25" s="296"/>
      <c r="G25" s="296"/>
      <c r="H25" s="296"/>
      <c r="I25" s="296"/>
      <c r="J25" s="296"/>
      <c r="K25" s="294"/>
    </row>
    <row r="26" spans="2:11" s="1" customFormat="1" ht="15" customHeight="1">
      <c r="B26" s="297"/>
      <c r="C26" s="296" t="s">
        <v>904</v>
      </c>
      <c r="D26" s="296"/>
      <c r="E26" s="296"/>
      <c r="F26" s="296"/>
      <c r="G26" s="296"/>
      <c r="H26" s="296"/>
      <c r="I26" s="296"/>
      <c r="J26" s="296"/>
      <c r="K26" s="294"/>
    </row>
    <row r="27" spans="2:11" s="1" customFormat="1" ht="15" customHeight="1">
      <c r="B27" s="297"/>
      <c r="C27" s="296"/>
      <c r="D27" s="296" t="s">
        <v>905</v>
      </c>
      <c r="E27" s="296"/>
      <c r="F27" s="296"/>
      <c r="G27" s="296"/>
      <c r="H27" s="296"/>
      <c r="I27" s="296"/>
      <c r="J27" s="296"/>
      <c r="K27" s="294"/>
    </row>
    <row r="28" spans="2:11" s="1" customFormat="1" ht="15" customHeight="1">
      <c r="B28" s="297"/>
      <c r="C28" s="298"/>
      <c r="D28" s="296" t="s">
        <v>906</v>
      </c>
      <c r="E28" s="296"/>
      <c r="F28" s="296"/>
      <c r="G28" s="296"/>
      <c r="H28" s="296"/>
      <c r="I28" s="296"/>
      <c r="J28" s="296"/>
      <c r="K28" s="294"/>
    </row>
    <row r="29" spans="2:11" s="1" customFormat="1" ht="12.75" customHeight="1">
      <c r="B29" s="297"/>
      <c r="C29" s="298"/>
      <c r="D29" s="298"/>
      <c r="E29" s="298"/>
      <c r="F29" s="298"/>
      <c r="G29" s="298"/>
      <c r="H29" s="298"/>
      <c r="I29" s="298"/>
      <c r="J29" s="298"/>
      <c r="K29" s="294"/>
    </row>
    <row r="30" spans="2:11" s="1" customFormat="1" ht="15" customHeight="1">
      <c r="B30" s="297"/>
      <c r="C30" s="298"/>
      <c r="D30" s="296" t="s">
        <v>907</v>
      </c>
      <c r="E30" s="296"/>
      <c r="F30" s="296"/>
      <c r="G30" s="296"/>
      <c r="H30" s="296"/>
      <c r="I30" s="296"/>
      <c r="J30" s="296"/>
      <c r="K30" s="294"/>
    </row>
    <row r="31" spans="2:11" s="1" customFormat="1" ht="15" customHeight="1">
      <c r="B31" s="297"/>
      <c r="C31" s="298"/>
      <c r="D31" s="296" t="s">
        <v>908</v>
      </c>
      <c r="E31" s="296"/>
      <c r="F31" s="296"/>
      <c r="G31" s="296"/>
      <c r="H31" s="296"/>
      <c r="I31" s="296"/>
      <c r="J31" s="296"/>
      <c r="K31" s="294"/>
    </row>
    <row r="32" spans="2:11" s="1" customFormat="1" ht="12.75" customHeight="1">
      <c r="B32" s="297"/>
      <c r="C32" s="298"/>
      <c r="D32" s="298"/>
      <c r="E32" s="298"/>
      <c r="F32" s="298"/>
      <c r="G32" s="298"/>
      <c r="H32" s="298"/>
      <c r="I32" s="298"/>
      <c r="J32" s="298"/>
      <c r="K32" s="294"/>
    </row>
    <row r="33" spans="2:11" s="1" customFormat="1" ht="15" customHeight="1">
      <c r="B33" s="297"/>
      <c r="C33" s="298"/>
      <c r="D33" s="296" t="s">
        <v>909</v>
      </c>
      <c r="E33" s="296"/>
      <c r="F33" s="296"/>
      <c r="G33" s="296"/>
      <c r="H33" s="296"/>
      <c r="I33" s="296"/>
      <c r="J33" s="296"/>
      <c r="K33" s="294"/>
    </row>
    <row r="34" spans="2:11" s="1" customFormat="1" ht="15" customHeight="1">
      <c r="B34" s="297"/>
      <c r="C34" s="298"/>
      <c r="D34" s="296" t="s">
        <v>910</v>
      </c>
      <c r="E34" s="296"/>
      <c r="F34" s="296"/>
      <c r="G34" s="296"/>
      <c r="H34" s="296"/>
      <c r="I34" s="296"/>
      <c r="J34" s="296"/>
      <c r="K34" s="294"/>
    </row>
    <row r="35" spans="2:11" s="1" customFormat="1" ht="15" customHeight="1">
      <c r="B35" s="297"/>
      <c r="C35" s="298"/>
      <c r="D35" s="296" t="s">
        <v>911</v>
      </c>
      <c r="E35" s="296"/>
      <c r="F35" s="296"/>
      <c r="G35" s="296"/>
      <c r="H35" s="296"/>
      <c r="I35" s="296"/>
      <c r="J35" s="296"/>
      <c r="K35" s="294"/>
    </row>
    <row r="36" spans="2:11" s="1" customFormat="1" ht="15" customHeight="1">
      <c r="B36" s="297"/>
      <c r="C36" s="298"/>
      <c r="D36" s="296"/>
      <c r="E36" s="299" t="s">
        <v>122</v>
      </c>
      <c r="F36" s="296"/>
      <c r="G36" s="296" t="s">
        <v>912</v>
      </c>
      <c r="H36" s="296"/>
      <c r="I36" s="296"/>
      <c r="J36" s="296"/>
      <c r="K36" s="294"/>
    </row>
    <row r="37" spans="2:11" s="1" customFormat="1" ht="30.75" customHeight="1">
      <c r="B37" s="297"/>
      <c r="C37" s="298"/>
      <c r="D37" s="296"/>
      <c r="E37" s="299" t="s">
        <v>913</v>
      </c>
      <c r="F37" s="296"/>
      <c r="G37" s="296" t="s">
        <v>914</v>
      </c>
      <c r="H37" s="296"/>
      <c r="I37" s="296"/>
      <c r="J37" s="296"/>
      <c r="K37" s="294"/>
    </row>
    <row r="38" spans="2:11" s="1" customFormat="1" ht="15" customHeight="1">
      <c r="B38" s="297"/>
      <c r="C38" s="298"/>
      <c r="D38" s="296"/>
      <c r="E38" s="299" t="s">
        <v>62</v>
      </c>
      <c r="F38" s="296"/>
      <c r="G38" s="296" t="s">
        <v>915</v>
      </c>
      <c r="H38" s="296"/>
      <c r="I38" s="296"/>
      <c r="J38" s="296"/>
      <c r="K38" s="294"/>
    </row>
    <row r="39" spans="2:11" s="1" customFormat="1" ht="15" customHeight="1">
      <c r="B39" s="297"/>
      <c r="C39" s="298"/>
      <c r="D39" s="296"/>
      <c r="E39" s="299" t="s">
        <v>63</v>
      </c>
      <c r="F39" s="296"/>
      <c r="G39" s="296" t="s">
        <v>916</v>
      </c>
      <c r="H39" s="296"/>
      <c r="I39" s="296"/>
      <c r="J39" s="296"/>
      <c r="K39" s="294"/>
    </row>
    <row r="40" spans="2:11" s="1" customFormat="1" ht="15" customHeight="1">
      <c r="B40" s="297"/>
      <c r="C40" s="298"/>
      <c r="D40" s="296"/>
      <c r="E40" s="299" t="s">
        <v>123</v>
      </c>
      <c r="F40" s="296"/>
      <c r="G40" s="296" t="s">
        <v>917</v>
      </c>
      <c r="H40" s="296"/>
      <c r="I40" s="296"/>
      <c r="J40" s="296"/>
      <c r="K40" s="294"/>
    </row>
    <row r="41" spans="2:11" s="1" customFormat="1" ht="15" customHeight="1">
      <c r="B41" s="297"/>
      <c r="C41" s="298"/>
      <c r="D41" s="296"/>
      <c r="E41" s="299" t="s">
        <v>124</v>
      </c>
      <c r="F41" s="296"/>
      <c r="G41" s="296" t="s">
        <v>918</v>
      </c>
      <c r="H41" s="296"/>
      <c r="I41" s="296"/>
      <c r="J41" s="296"/>
      <c r="K41" s="294"/>
    </row>
    <row r="42" spans="2:11" s="1" customFormat="1" ht="15" customHeight="1">
      <c r="B42" s="297"/>
      <c r="C42" s="298"/>
      <c r="D42" s="296"/>
      <c r="E42" s="299" t="s">
        <v>919</v>
      </c>
      <c r="F42" s="296"/>
      <c r="G42" s="296" t="s">
        <v>920</v>
      </c>
      <c r="H42" s="296"/>
      <c r="I42" s="296"/>
      <c r="J42" s="296"/>
      <c r="K42" s="294"/>
    </row>
    <row r="43" spans="2:11" s="1" customFormat="1" ht="15" customHeight="1">
      <c r="B43" s="297"/>
      <c r="C43" s="298"/>
      <c r="D43" s="296"/>
      <c r="E43" s="299"/>
      <c r="F43" s="296"/>
      <c r="G43" s="296" t="s">
        <v>921</v>
      </c>
      <c r="H43" s="296"/>
      <c r="I43" s="296"/>
      <c r="J43" s="296"/>
      <c r="K43" s="294"/>
    </row>
    <row r="44" spans="2:11" s="1" customFormat="1" ht="15" customHeight="1">
      <c r="B44" s="297"/>
      <c r="C44" s="298"/>
      <c r="D44" s="296"/>
      <c r="E44" s="299" t="s">
        <v>922</v>
      </c>
      <c r="F44" s="296"/>
      <c r="G44" s="296" t="s">
        <v>923</v>
      </c>
      <c r="H44" s="296"/>
      <c r="I44" s="296"/>
      <c r="J44" s="296"/>
      <c r="K44" s="294"/>
    </row>
    <row r="45" spans="2:11" s="1" customFormat="1" ht="15" customHeight="1">
      <c r="B45" s="297"/>
      <c r="C45" s="298"/>
      <c r="D45" s="296"/>
      <c r="E45" s="299" t="s">
        <v>126</v>
      </c>
      <c r="F45" s="296"/>
      <c r="G45" s="296" t="s">
        <v>924</v>
      </c>
      <c r="H45" s="296"/>
      <c r="I45" s="296"/>
      <c r="J45" s="296"/>
      <c r="K45" s="294"/>
    </row>
    <row r="46" spans="2:11" s="1" customFormat="1" ht="12.75" customHeight="1">
      <c r="B46" s="297"/>
      <c r="C46" s="298"/>
      <c r="D46" s="296"/>
      <c r="E46" s="296"/>
      <c r="F46" s="296"/>
      <c r="G46" s="296"/>
      <c r="H46" s="296"/>
      <c r="I46" s="296"/>
      <c r="J46" s="296"/>
      <c r="K46" s="294"/>
    </row>
    <row r="47" spans="2:11" s="1" customFormat="1" ht="15" customHeight="1">
      <c r="B47" s="297"/>
      <c r="C47" s="298"/>
      <c r="D47" s="296" t="s">
        <v>925</v>
      </c>
      <c r="E47" s="296"/>
      <c r="F47" s="296"/>
      <c r="G47" s="296"/>
      <c r="H47" s="296"/>
      <c r="I47" s="296"/>
      <c r="J47" s="296"/>
      <c r="K47" s="294"/>
    </row>
    <row r="48" spans="2:11" s="1" customFormat="1" ht="15" customHeight="1">
      <c r="B48" s="297"/>
      <c r="C48" s="298"/>
      <c r="D48" s="298"/>
      <c r="E48" s="296" t="s">
        <v>926</v>
      </c>
      <c r="F48" s="296"/>
      <c r="G48" s="296"/>
      <c r="H48" s="296"/>
      <c r="I48" s="296"/>
      <c r="J48" s="296"/>
      <c r="K48" s="294"/>
    </row>
    <row r="49" spans="2:11" s="1" customFormat="1" ht="15" customHeight="1">
      <c r="B49" s="297"/>
      <c r="C49" s="298"/>
      <c r="D49" s="298"/>
      <c r="E49" s="296" t="s">
        <v>927</v>
      </c>
      <c r="F49" s="296"/>
      <c r="G49" s="296"/>
      <c r="H49" s="296"/>
      <c r="I49" s="296"/>
      <c r="J49" s="296"/>
      <c r="K49" s="294"/>
    </row>
    <row r="50" spans="2:11" s="1" customFormat="1" ht="15" customHeight="1">
      <c r="B50" s="297"/>
      <c r="C50" s="298"/>
      <c r="D50" s="298"/>
      <c r="E50" s="296" t="s">
        <v>928</v>
      </c>
      <c r="F50" s="296"/>
      <c r="G50" s="296"/>
      <c r="H50" s="296"/>
      <c r="I50" s="296"/>
      <c r="J50" s="296"/>
      <c r="K50" s="294"/>
    </row>
    <row r="51" spans="2:11" s="1" customFormat="1" ht="15" customHeight="1">
      <c r="B51" s="297"/>
      <c r="C51" s="298"/>
      <c r="D51" s="296" t="s">
        <v>929</v>
      </c>
      <c r="E51" s="296"/>
      <c r="F51" s="296"/>
      <c r="G51" s="296"/>
      <c r="H51" s="296"/>
      <c r="I51" s="296"/>
      <c r="J51" s="296"/>
      <c r="K51" s="294"/>
    </row>
    <row r="52" spans="2:11" s="1" customFormat="1" ht="25.5" customHeight="1">
      <c r="B52" s="292"/>
      <c r="C52" s="293" t="s">
        <v>930</v>
      </c>
      <c r="D52" s="293"/>
      <c r="E52" s="293"/>
      <c r="F52" s="293"/>
      <c r="G52" s="293"/>
      <c r="H52" s="293"/>
      <c r="I52" s="293"/>
      <c r="J52" s="293"/>
      <c r="K52" s="294"/>
    </row>
    <row r="53" spans="2:11" s="1" customFormat="1" ht="5.25" customHeight="1">
      <c r="B53" s="292"/>
      <c r="C53" s="295"/>
      <c r="D53" s="295"/>
      <c r="E53" s="295"/>
      <c r="F53" s="295"/>
      <c r="G53" s="295"/>
      <c r="H53" s="295"/>
      <c r="I53" s="295"/>
      <c r="J53" s="295"/>
      <c r="K53" s="294"/>
    </row>
    <row r="54" spans="2:11" s="1" customFormat="1" ht="15" customHeight="1">
      <c r="B54" s="292"/>
      <c r="C54" s="296" t="s">
        <v>931</v>
      </c>
      <c r="D54" s="296"/>
      <c r="E54" s="296"/>
      <c r="F54" s="296"/>
      <c r="G54" s="296"/>
      <c r="H54" s="296"/>
      <c r="I54" s="296"/>
      <c r="J54" s="296"/>
      <c r="K54" s="294"/>
    </row>
    <row r="55" spans="2:11" s="1" customFormat="1" ht="15" customHeight="1">
      <c r="B55" s="292"/>
      <c r="C55" s="296" t="s">
        <v>932</v>
      </c>
      <c r="D55" s="296"/>
      <c r="E55" s="296"/>
      <c r="F55" s="296"/>
      <c r="G55" s="296"/>
      <c r="H55" s="296"/>
      <c r="I55" s="296"/>
      <c r="J55" s="296"/>
      <c r="K55" s="294"/>
    </row>
    <row r="56" spans="2:11" s="1" customFormat="1" ht="12.75" customHeight="1">
      <c r="B56" s="292"/>
      <c r="C56" s="296"/>
      <c r="D56" s="296"/>
      <c r="E56" s="296"/>
      <c r="F56" s="296"/>
      <c r="G56" s="296"/>
      <c r="H56" s="296"/>
      <c r="I56" s="296"/>
      <c r="J56" s="296"/>
      <c r="K56" s="294"/>
    </row>
    <row r="57" spans="2:11" s="1" customFormat="1" ht="15" customHeight="1">
      <c r="B57" s="292"/>
      <c r="C57" s="296" t="s">
        <v>933</v>
      </c>
      <c r="D57" s="296"/>
      <c r="E57" s="296"/>
      <c r="F57" s="296"/>
      <c r="G57" s="296"/>
      <c r="H57" s="296"/>
      <c r="I57" s="296"/>
      <c r="J57" s="296"/>
      <c r="K57" s="294"/>
    </row>
    <row r="58" spans="2:11" s="1" customFormat="1" ht="15" customHeight="1">
      <c r="B58" s="292"/>
      <c r="C58" s="298"/>
      <c r="D58" s="296" t="s">
        <v>934</v>
      </c>
      <c r="E58" s="296"/>
      <c r="F58" s="296"/>
      <c r="G58" s="296"/>
      <c r="H58" s="296"/>
      <c r="I58" s="296"/>
      <c r="J58" s="296"/>
      <c r="K58" s="294"/>
    </row>
    <row r="59" spans="2:11" s="1" customFormat="1" ht="15" customHeight="1">
      <c r="B59" s="292"/>
      <c r="C59" s="298"/>
      <c r="D59" s="296" t="s">
        <v>935</v>
      </c>
      <c r="E59" s="296"/>
      <c r="F59" s="296"/>
      <c r="G59" s="296"/>
      <c r="H59" s="296"/>
      <c r="I59" s="296"/>
      <c r="J59" s="296"/>
      <c r="K59" s="294"/>
    </row>
    <row r="60" spans="2:11" s="1" customFormat="1" ht="15" customHeight="1">
      <c r="B60" s="292"/>
      <c r="C60" s="298"/>
      <c r="D60" s="296" t="s">
        <v>936</v>
      </c>
      <c r="E60" s="296"/>
      <c r="F60" s="296"/>
      <c r="G60" s="296"/>
      <c r="H60" s="296"/>
      <c r="I60" s="296"/>
      <c r="J60" s="296"/>
      <c r="K60" s="294"/>
    </row>
    <row r="61" spans="2:11" s="1" customFormat="1" ht="15" customHeight="1">
      <c r="B61" s="292"/>
      <c r="C61" s="298"/>
      <c r="D61" s="296" t="s">
        <v>937</v>
      </c>
      <c r="E61" s="296"/>
      <c r="F61" s="296"/>
      <c r="G61" s="296"/>
      <c r="H61" s="296"/>
      <c r="I61" s="296"/>
      <c r="J61" s="296"/>
      <c r="K61" s="294"/>
    </row>
    <row r="62" spans="2:11" s="1" customFormat="1" ht="15" customHeight="1">
      <c r="B62" s="292"/>
      <c r="C62" s="298"/>
      <c r="D62" s="301" t="s">
        <v>938</v>
      </c>
      <c r="E62" s="301"/>
      <c r="F62" s="301"/>
      <c r="G62" s="301"/>
      <c r="H62" s="301"/>
      <c r="I62" s="301"/>
      <c r="J62" s="301"/>
      <c r="K62" s="294"/>
    </row>
    <row r="63" spans="2:11" s="1" customFormat="1" ht="15" customHeight="1">
      <c r="B63" s="292"/>
      <c r="C63" s="298"/>
      <c r="D63" s="296" t="s">
        <v>939</v>
      </c>
      <c r="E63" s="296"/>
      <c r="F63" s="296"/>
      <c r="G63" s="296"/>
      <c r="H63" s="296"/>
      <c r="I63" s="296"/>
      <c r="J63" s="296"/>
      <c r="K63" s="294"/>
    </row>
    <row r="64" spans="2:11" s="1" customFormat="1" ht="12.75" customHeight="1">
      <c r="B64" s="292"/>
      <c r="C64" s="298"/>
      <c r="D64" s="298"/>
      <c r="E64" s="302"/>
      <c r="F64" s="298"/>
      <c r="G64" s="298"/>
      <c r="H64" s="298"/>
      <c r="I64" s="298"/>
      <c r="J64" s="298"/>
      <c r="K64" s="294"/>
    </row>
    <row r="65" spans="2:11" s="1" customFormat="1" ht="15" customHeight="1">
      <c r="B65" s="292"/>
      <c r="C65" s="298"/>
      <c r="D65" s="296" t="s">
        <v>940</v>
      </c>
      <c r="E65" s="296"/>
      <c r="F65" s="296"/>
      <c r="G65" s="296"/>
      <c r="H65" s="296"/>
      <c r="I65" s="296"/>
      <c r="J65" s="296"/>
      <c r="K65" s="294"/>
    </row>
    <row r="66" spans="2:11" s="1" customFormat="1" ht="15" customHeight="1">
      <c r="B66" s="292"/>
      <c r="C66" s="298"/>
      <c r="D66" s="301" t="s">
        <v>941</v>
      </c>
      <c r="E66" s="301"/>
      <c r="F66" s="301"/>
      <c r="G66" s="301"/>
      <c r="H66" s="301"/>
      <c r="I66" s="301"/>
      <c r="J66" s="301"/>
      <c r="K66" s="294"/>
    </row>
    <row r="67" spans="2:11" s="1" customFormat="1" ht="15" customHeight="1">
      <c r="B67" s="292"/>
      <c r="C67" s="298"/>
      <c r="D67" s="296" t="s">
        <v>942</v>
      </c>
      <c r="E67" s="296"/>
      <c r="F67" s="296"/>
      <c r="G67" s="296"/>
      <c r="H67" s="296"/>
      <c r="I67" s="296"/>
      <c r="J67" s="296"/>
      <c r="K67" s="294"/>
    </row>
    <row r="68" spans="2:11" s="1" customFormat="1" ht="15" customHeight="1">
      <c r="B68" s="292"/>
      <c r="C68" s="298"/>
      <c r="D68" s="296" t="s">
        <v>943</v>
      </c>
      <c r="E68" s="296"/>
      <c r="F68" s="296"/>
      <c r="G68" s="296"/>
      <c r="H68" s="296"/>
      <c r="I68" s="296"/>
      <c r="J68" s="296"/>
      <c r="K68" s="294"/>
    </row>
    <row r="69" spans="2:11" s="1" customFormat="1" ht="15" customHeight="1">
      <c r="B69" s="292"/>
      <c r="C69" s="298"/>
      <c r="D69" s="296" t="s">
        <v>944</v>
      </c>
      <c r="E69" s="296"/>
      <c r="F69" s="296"/>
      <c r="G69" s="296"/>
      <c r="H69" s="296"/>
      <c r="I69" s="296"/>
      <c r="J69" s="296"/>
      <c r="K69" s="294"/>
    </row>
    <row r="70" spans="2:11" s="1" customFormat="1" ht="15" customHeight="1">
      <c r="B70" s="292"/>
      <c r="C70" s="298"/>
      <c r="D70" s="296" t="s">
        <v>945</v>
      </c>
      <c r="E70" s="296"/>
      <c r="F70" s="296"/>
      <c r="G70" s="296"/>
      <c r="H70" s="296"/>
      <c r="I70" s="296"/>
      <c r="J70" s="296"/>
      <c r="K70" s="294"/>
    </row>
    <row r="71" spans="2:11" s="1" customFormat="1" ht="12.75" customHeight="1">
      <c r="B71" s="303"/>
      <c r="C71" s="304"/>
      <c r="D71" s="304"/>
      <c r="E71" s="304"/>
      <c r="F71" s="304"/>
      <c r="G71" s="304"/>
      <c r="H71" s="304"/>
      <c r="I71" s="304"/>
      <c r="J71" s="304"/>
      <c r="K71" s="305"/>
    </row>
    <row r="72" spans="2:11" s="1" customFormat="1" ht="18.75" customHeight="1">
      <c r="B72" s="306"/>
      <c r="C72" s="306"/>
      <c r="D72" s="306"/>
      <c r="E72" s="306"/>
      <c r="F72" s="306"/>
      <c r="G72" s="306"/>
      <c r="H72" s="306"/>
      <c r="I72" s="306"/>
      <c r="J72" s="306"/>
      <c r="K72" s="307"/>
    </row>
    <row r="73" spans="2:11" s="1" customFormat="1" ht="18.75" customHeight="1">
      <c r="B73" s="307"/>
      <c r="C73" s="307"/>
      <c r="D73" s="307"/>
      <c r="E73" s="307"/>
      <c r="F73" s="307"/>
      <c r="G73" s="307"/>
      <c r="H73" s="307"/>
      <c r="I73" s="307"/>
      <c r="J73" s="307"/>
      <c r="K73" s="307"/>
    </row>
    <row r="74" spans="2:11" s="1" customFormat="1" ht="7.5" customHeight="1">
      <c r="B74" s="308"/>
      <c r="C74" s="309"/>
      <c r="D74" s="309"/>
      <c r="E74" s="309"/>
      <c r="F74" s="309"/>
      <c r="G74" s="309"/>
      <c r="H74" s="309"/>
      <c r="I74" s="309"/>
      <c r="J74" s="309"/>
      <c r="K74" s="310"/>
    </row>
    <row r="75" spans="2:11" s="1" customFormat="1" ht="45" customHeight="1">
      <c r="B75" s="311"/>
      <c r="C75" s="312" t="s">
        <v>946</v>
      </c>
      <c r="D75" s="312"/>
      <c r="E75" s="312"/>
      <c r="F75" s="312"/>
      <c r="G75" s="312"/>
      <c r="H75" s="312"/>
      <c r="I75" s="312"/>
      <c r="J75" s="312"/>
      <c r="K75" s="313"/>
    </row>
    <row r="76" spans="2:11" s="1" customFormat="1" ht="17.25" customHeight="1">
      <c r="B76" s="311"/>
      <c r="C76" s="314" t="s">
        <v>947</v>
      </c>
      <c r="D76" s="314"/>
      <c r="E76" s="314"/>
      <c r="F76" s="314" t="s">
        <v>948</v>
      </c>
      <c r="G76" s="315"/>
      <c r="H76" s="314" t="s">
        <v>63</v>
      </c>
      <c r="I76" s="314" t="s">
        <v>66</v>
      </c>
      <c r="J76" s="314" t="s">
        <v>949</v>
      </c>
      <c r="K76" s="313"/>
    </row>
    <row r="77" spans="2:11" s="1" customFormat="1" ht="17.25" customHeight="1">
      <c r="B77" s="311"/>
      <c r="C77" s="316" t="s">
        <v>950</v>
      </c>
      <c r="D77" s="316"/>
      <c r="E77" s="316"/>
      <c r="F77" s="317" t="s">
        <v>951</v>
      </c>
      <c r="G77" s="318"/>
      <c r="H77" s="316"/>
      <c r="I77" s="316"/>
      <c r="J77" s="316" t="s">
        <v>952</v>
      </c>
      <c r="K77" s="313"/>
    </row>
    <row r="78" spans="2:11" s="1" customFormat="1" ht="5.25" customHeight="1">
      <c r="B78" s="311"/>
      <c r="C78" s="319"/>
      <c r="D78" s="319"/>
      <c r="E78" s="319"/>
      <c r="F78" s="319"/>
      <c r="G78" s="320"/>
      <c r="H78" s="319"/>
      <c r="I78" s="319"/>
      <c r="J78" s="319"/>
      <c r="K78" s="313"/>
    </row>
    <row r="79" spans="2:11" s="1" customFormat="1" ht="15" customHeight="1">
      <c r="B79" s="311"/>
      <c r="C79" s="299" t="s">
        <v>62</v>
      </c>
      <c r="D79" s="321"/>
      <c r="E79" s="321"/>
      <c r="F79" s="322" t="s">
        <v>953</v>
      </c>
      <c r="G79" s="323"/>
      <c r="H79" s="299" t="s">
        <v>954</v>
      </c>
      <c r="I79" s="299" t="s">
        <v>955</v>
      </c>
      <c r="J79" s="299">
        <v>20</v>
      </c>
      <c r="K79" s="313"/>
    </row>
    <row r="80" spans="2:11" s="1" customFormat="1" ht="15" customHeight="1">
      <c r="B80" s="311"/>
      <c r="C80" s="299" t="s">
        <v>956</v>
      </c>
      <c r="D80" s="299"/>
      <c r="E80" s="299"/>
      <c r="F80" s="322" t="s">
        <v>953</v>
      </c>
      <c r="G80" s="323"/>
      <c r="H80" s="299" t="s">
        <v>957</v>
      </c>
      <c r="I80" s="299" t="s">
        <v>955</v>
      </c>
      <c r="J80" s="299">
        <v>120</v>
      </c>
      <c r="K80" s="313"/>
    </row>
    <row r="81" spans="2:11" s="1" customFormat="1" ht="15" customHeight="1">
      <c r="B81" s="324"/>
      <c r="C81" s="299" t="s">
        <v>958</v>
      </c>
      <c r="D81" s="299"/>
      <c r="E81" s="299"/>
      <c r="F81" s="322" t="s">
        <v>959</v>
      </c>
      <c r="G81" s="323"/>
      <c r="H81" s="299" t="s">
        <v>960</v>
      </c>
      <c r="I81" s="299" t="s">
        <v>955</v>
      </c>
      <c r="J81" s="299">
        <v>50</v>
      </c>
      <c r="K81" s="313"/>
    </row>
    <row r="82" spans="2:11" s="1" customFormat="1" ht="15" customHeight="1">
      <c r="B82" s="324"/>
      <c r="C82" s="299" t="s">
        <v>961</v>
      </c>
      <c r="D82" s="299"/>
      <c r="E82" s="299"/>
      <c r="F82" s="322" t="s">
        <v>953</v>
      </c>
      <c r="G82" s="323"/>
      <c r="H82" s="299" t="s">
        <v>962</v>
      </c>
      <c r="I82" s="299" t="s">
        <v>963</v>
      </c>
      <c r="J82" s="299"/>
      <c r="K82" s="313"/>
    </row>
    <row r="83" spans="2:11" s="1" customFormat="1" ht="15" customHeight="1">
      <c r="B83" s="324"/>
      <c r="C83" s="325" t="s">
        <v>964</v>
      </c>
      <c r="D83" s="325"/>
      <c r="E83" s="325"/>
      <c r="F83" s="326" t="s">
        <v>959</v>
      </c>
      <c r="G83" s="325"/>
      <c r="H83" s="325" t="s">
        <v>965</v>
      </c>
      <c r="I83" s="325" t="s">
        <v>955</v>
      </c>
      <c r="J83" s="325">
        <v>15</v>
      </c>
      <c r="K83" s="313"/>
    </row>
    <row r="84" spans="2:11" s="1" customFormat="1" ht="15" customHeight="1">
      <c r="B84" s="324"/>
      <c r="C84" s="325" t="s">
        <v>966</v>
      </c>
      <c r="D84" s="325"/>
      <c r="E84" s="325"/>
      <c r="F84" s="326" t="s">
        <v>959</v>
      </c>
      <c r="G84" s="325"/>
      <c r="H84" s="325" t="s">
        <v>967</v>
      </c>
      <c r="I84" s="325" t="s">
        <v>955</v>
      </c>
      <c r="J84" s="325">
        <v>15</v>
      </c>
      <c r="K84" s="313"/>
    </row>
    <row r="85" spans="2:11" s="1" customFormat="1" ht="15" customHeight="1">
      <c r="B85" s="324"/>
      <c r="C85" s="325" t="s">
        <v>968</v>
      </c>
      <c r="D85" s="325"/>
      <c r="E85" s="325"/>
      <c r="F85" s="326" t="s">
        <v>959</v>
      </c>
      <c r="G85" s="325"/>
      <c r="H85" s="325" t="s">
        <v>969</v>
      </c>
      <c r="I85" s="325" t="s">
        <v>955</v>
      </c>
      <c r="J85" s="325">
        <v>20</v>
      </c>
      <c r="K85" s="313"/>
    </row>
    <row r="86" spans="2:11" s="1" customFormat="1" ht="15" customHeight="1">
      <c r="B86" s="324"/>
      <c r="C86" s="325" t="s">
        <v>970</v>
      </c>
      <c r="D86" s="325"/>
      <c r="E86" s="325"/>
      <c r="F86" s="326" t="s">
        <v>959</v>
      </c>
      <c r="G86" s="325"/>
      <c r="H86" s="325" t="s">
        <v>971</v>
      </c>
      <c r="I86" s="325" t="s">
        <v>955</v>
      </c>
      <c r="J86" s="325">
        <v>20</v>
      </c>
      <c r="K86" s="313"/>
    </row>
    <row r="87" spans="2:11" s="1" customFormat="1" ht="15" customHeight="1">
      <c r="B87" s="324"/>
      <c r="C87" s="299" t="s">
        <v>972</v>
      </c>
      <c r="D87" s="299"/>
      <c r="E87" s="299"/>
      <c r="F87" s="322" t="s">
        <v>959</v>
      </c>
      <c r="G87" s="323"/>
      <c r="H87" s="299" t="s">
        <v>973</v>
      </c>
      <c r="I87" s="299" t="s">
        <v>955</v>
      </c>
      <c r="J87" s="299">
        <v>50</v>
      </c>
      <c r="K87" s="313"/>
    </row>
    <row r="88" spans="2:11" s="1" customFormat="1" ht="15" customHeight="1">
      <c r="B88" s="324"/>
      <c r="C88" s="299" t="s">
        <v>974</v>
      </c>
      <c r="D88" s="299"/>
      <c r="E88" s="299"/>
      <c r="F88" s="322" t="s">
        <v>959</v>
      </c>
      <c r="G88" s="323"/>
      <c r="H88" s="299" t="s">
        <v>975</v>
      </c>
      <c r="I88" s="299" t="s">
        <v>955</v>
      </c>
      <c r="J88" s="299">
        <v>20</v>
      </c>
      <c r="K88" s="313"/>
    </row>
    <row r="89" spans="2:11" s="1" customFormat="1" ht="15" customHeight="1">
      <c r="B89" s="324"/>
      <c r="C89" s="299" t="s">
        <v>976</v>
      </c>
      <c r="D89" s="299"/>
      <c r="E89" s="299"/>
      <c r="F89" s="322" t="s">
        <v>959</v>
      </c>
      <c r="G89" s="323"/>
      <c r="H89" s="299" t="s">
        <v>977</v>
      </c>
      <c r="I89" s="299" t="s">
        <v>955</v>
      </c>
      <c r="J89" s="299">
        <v>20</v>
      </c>
      <c r="K89" s="313"/>
    </row>
    <row r="90" spans="2:11" s="1" customFormat="1" ht="15" customHeight="1">
      <c r="B90" s="324"/>
      <c r="C90" s="299" t="s">
        <v>978</v>
      </c>
      <c r="D90" s="299"/>
      <c r="E90" s="299"/>
      <c r="F90" s="322" t="s">
        <v>959</v>
      </c>
      <c r="G90" s="323"/>
      <c r="H90" s="299" t="s">
        <v>979</v>
      </c>
      <c r="I90" s="299" t="s">
        <v>955</v>
      </c>
      <c r="J90" s="299">
        <v>50</v>
      </c>
      <c r="K90" s="313"/>
    </row>
    <row r="91" spans="2:11" s="1" customFormat="1" ht="15" customHeight="1">
      <c r="B91" s="324"/>
      <c r="C91" s="299" t="s">
        <v>980</v>
      </c>
      <c r="D91" s="299"/>
      <c r="E91" s="299"/>
      <c r="F91" s="322" t="s">
        <v>959</v>
      </c>
      <c r="G91" s="323"/>
      <c r="H91" s="299" t="s">
        <v>980</v>
      </c>
      <c r="I91" s="299" t="s">
        <v>955</v>
      </c>
      <c r="J91" s="299">
        <v>50</v>
      </c>
      <c r="K91" s="313"/>
    </row>
    <row r="92" spans="2:11" s="1" customFormat="1" ht="15" customHeight="1">
      <c r="B92" s="324"/>
      <c r="C92" s="299" t="s">
        <v>981</v>
      </c>
      <c r="D92" s="299"/>
      <c r="E92" s="299"/>
      <c r="F92" s="322" t="s">
        <v>959</v>
      </c>
      <c r="G92" s="323"/>
      <c r="H92" s="299" t="s">
        <v>982</v>
      </c>
      <c r="I92" s="299" t="s">
        <v>955</v>
      </c>
      <c r="J92" s="299">
        <v>255</v>
      </c>
      <c r="K92" s="313"/>
    </row>
    <row r="93" spans="2:11" s="1" customFormat="1" ht="15" customHeight="1">
      <c r="B93" s="324"/>
      <c r="C93" s="299" t="s">
        <v>983</v>
      </c>
      <c r="D93" s="299"/>
      <c r="E93" s="299"/>
      <c r="F93" s="322" t="s">
        <v>953</v>
      </c>
      <c r="G93" s="323"/>
      <c r="H93" s="299" t="s">
        <v>984</v>
      </c>
      <c r="I93" s="299" t="s">
        <v>985</v>
      </c>
      <c r="J93" s="299"/>
      <c r="K93" s="313"/>
    </row>
    <row r="94" spans="2:11" s="1" customFormat="1" ht="15" customHeight="1">
      <c r="B94" s="324"/>
      <c r="C94" s="299" t="s">
        <v>986</v>
      </c>
      <c r="D94" s="299"/>
      <c r="E94" s="299"/>
      <c r="F94" s="322" t="s">
        <v>953</v>
      </c>
      <c r="G94" s="323"/>
      <c r="H94" s="299" t="s">
        <v>987</v>
      </c>
      <c r="I94" s="299" t="s">
        <v>988</v>
      </c>
      <c r="J94" s="299"/>
      <c r="K94" s="313"/>
    </row>
    <row r="95" spans="2:11" s="1" customFormat="1" ht="15" customHeight="1">
      <c r="B95" s="324"/>
      <c r="C95" s="299" t="s">
        <v>989</v>
      </c>
      <c r="D95" s="299"/>
      <c r="E95" s="299"/>
      <c r="F95" s="322" t="s">
        <v>953</v>
      </c>
      <c r="G95" s="323"/>
      <c r="H95" s="299" t="s">
        <v>989</v>
      </c>
      <c r="I95" s="299" t="s">
        <v>988</v>
      </c>
      <c r="J95" s="299"/>
      <c r="K95" s="313"/>
    </row>
    <row r="96" spans="2:11" s="1" customFormat="1" ht="15" customHeight="1">
      <c r="B96" s="324"/>
      <c r="C96" s="299" t="s">
        <v>47</v>
      </c>
      <c r="D96" s="299"/>
      <c r="E96" s="299"/>
      <c r="F96" s="322" t="s">
        <v>953</v>
      </c>
      <c r="G96" s="323"/>
      <c r="H96" s="299" t="s">
        <v>990</v>
      </c>
      <c r="I96" s="299" t="s">
        <v>988</v>
      </c>
      <c r="J96" s="299"/>
      <c r="K96" s="313"/>
    </row>
    <row r="97" spans="2:11" s="1" customFormat="1" ht="15" customHeight="1">
      <c r="B97" s="324"/>
      <c r="C97" s="299" t="s">
        <v>57</v>
      </c>
      <c r="D97" s="299"/>
      <c r="E97" s="299"/>
      <c r="F97" s="322" t="s">
        <v>953</v>
      </c>
      <c r="G97" s="323"/>
      <c r="H97" s="299" t="s">
        <v>991</v>
      </c>
      <c r="I97" s="299" t="s">
        <v>988</v>
      </c>
      <c r="J97" s="299"/>
      <c r="K97" s="313"/>
    </row>
    <row r="98" spans="2:11" s="1" customFormat="1" ht="15" customHeight="1">
      <c r="B98" s="327"/>
      <c r="C98" s="328"/>
      <c r="D98" s="328"/>
      <c r="E98" s="328"/>
      <c r="F98" s="328"/>
      <c r="G98" s="328"/>
      <c r="H98" s="328"/>
      <c r="I98" s="328"/>
      <c r="J98" s="328"/>
      <c r="K98" s="329"/>
    </row>
    <row r="99" spans="2:11" s="1" customFormat="1" ht="18.75" customHeight="1">
      <c r="B99" s="330"/>
      <c r="C99" s="331"/>
      <c r="D99" s="331"/>
      <c r="E99" s="331"/>
      <c r="F99" s="331"/>
      <c r="G99" s="331"/>
      <c r="H99" s="331"/>
      <c r="I99" s="331"/>
      <c r="J99" s="331"/>
      <c r="K99" s="330"/>
    </row>
    <row r="100" spans="2:11" s="1" customFormat="1" ht="18.75" customHeight="1">
      <c r="B100" s="307"/>
      <c r="C100" s="307"/>
      <c r="D100" s="307"/>
      <c r="E100" s="307"/>
      <c r="F100" s="307"/>
      <c r="G100" s="307"/>
      <c r="H100" s="307"/>
      <c r="I100" s="307"/>
      <c r="J100" s="307"/>
      <c r="K100" s="307"/>
    </row>
    <row r="101" spans="2:11" s="1" customFormat="1" ht="7.5" customHeight="1">
      <c r="B101" s="308"/>
      <c r="C101" s="309"/>
      <c r="D101" s="309"/>
      <c r="E101" s="309"/>
      <c r="F101" s="309"/>
      <c r="G101" s="309"/>
      <c r="H101" s="309"/>
      <c r="I101" s="309"/>
      <c r="J101" s="309"/>
      <c r="K101" s="310"/>
    </row>
    <row r="102" spans="2:11" s="1" customFormat="1" ht="45" customHeight="1">
      <c r="B102" s="311"/>
      <c r="C102" s="312" t="s">
        <v>992</v>
      </c>
      <c r="D102" s="312"/>
      <c r="E102" s="312"/>
      <c r="F102" s="312"/>
      <c r="G102" s="312"/>
      <c r="H102" s="312"/>
      <c r="I102" s="312"/>
      <c r="J102" s="312"/>
      <c r="K102" s="313"/>
    </row>
    <row r="103" spans="2:11" s="1" customFormat="1" ht="17.25" customHeight="1">
      <c r="B103" s="311"/>
      <c r="C103" s="314" t="s">
        <v>947</v>
      </c>
      <c r="D103" s="314"/>
      <c r="E103" s="314"/>
      <c r="F103" s="314" t="s">
        <v>948</v>
      </c>
      <c r="G103" s="315"/>
      <c r="H103" s="314" t="s">
        <v>63</v>
      </c>
      <c r="I103" s="314" t="s">
        <v>66</v>
      </c>
      <c r="J103" s="314" t="s">
        <v>949</v>
      </c>
      <c r="K103" s="313"/>
    </row>
    <row r="104" spans="2:11" s="1" customFormat="1" ht="17.25" customHeight="1">
      <c r="B104" s="311"/>
      <c r="C104" s="316" t="s">
        <v>950</v>
      </c>
      <c r="D104" s="316"/>
      <c r="E104" s="316"/>
      <c r="F104" s="317" t="s">
        <v>951</v>
      </c>
      <c r="G104" s="318"/>
      <c r="H104" s="316"/>
      <c r="I104" s="316"/>
      <c r="J104" s="316" t="s">
        <v>952</v>
      </c>
      <c r="K104" s="313"/>
    </row>
    <row r="105" spans="2:11" s="1" customFormat="1" ht="5.25" customHeight="1">
      <c r="B105" s="311"/>
      <c r="C105" s="314"/>
      <c r="D105" s="314"/>
      <c r="E105" s="314"/>
      <c r="F105" s="314"/>
      <c r="G105" s="332"/>
      <c r="H105" s="314"/>
      <c r="I105" s="314"/>
      <c r="J105" s="314"/>
      <c r="K105" s="313"/>
    </row>
    <row r="106" spans="2:11" s="1" customFormat="1" ht="15" customHeight="1">
      <c r="B106" s="311"/>
      <c r="C106" s="299" t="s">
        <v>62</v>
      </c>
      <c r="D106" s="321"/>
      <c r="E106" s="321"/>
      <c r="F106" s="322" t="s">
        <v>953</v>
      </c>
      <c r="G106" s="299"/>
      <c r="H106" s="299" t="s">
        <v>993</v>
      </c>
      <c r="I106" s="299" t="s">
        <v>955</v>
      </c>
      <c r="J106" s="299">
        <v>20</v>
      </c>
      <c r="K106" s="313"/>
    </row>
    <row r="107" spans="2:11" s="1" customFormat="1" ht="15" customHeight="1">
      <c r="B107" s="311"/>
      <c r="C107" s="299" t="s">
        <v>956</v>
      </c>
      <c r="D107" s="299"/>
      <c r="E107" s="299"/>
      <c r="F107" s="322" t="s">
        <v>953</v>
      </c>
      <c r="G107" s="299"/>
      <c r="H107" s="299" t="s">
        <v>993</v>
      </c>
      <c r="I107" s="299" t="s">
        <v>955</v>
      </c>
      <c r="J107" s="299">
        <v>120</v>
      </c>
      <c r="K107" s="313"/>
    </row>
    <row r="108" spans="2:11" s="1" customFormat="1" ht="15" customHeight="1">
      <c r="B108" s="324"/>
      <c r="C108" s="299" t="s">
        <v>958</v>
      </c>
      <c r="D108" s="299"/>
      <c r="E108" s="299"/>
      <c r="F108" s="322" t="s">
        <v>959</v>
      </c>
      <c r="G108" s="299"/>
      <c r="H108" s="299" t="s">
        <v>993</v>
      </c>
      <c r="I108" s="299" t="s">
        <v>955</v>
      </c>
      <c r="J108" s="299">
        <v>50</v>
      </c>
      <c r="K108" s="313"/>
    </row>
    <row r="109" spans="2:11" s="1" customFormat="1" ht="15" customHeight="1">
      <c r="B109" s="324"/>
      <c r="C109" s="299" t="s">
        <v>961</v>
      </c>
      <c r="D109" s="299"/>
      <c r="E109" s="299"/>
      <c r="F109" s="322" t="s">
        <v>953</v>
      </c>
      <c r="G109" s="299"/>
      <c r="H109" s="299" t="s">
        <v>993</v>
      </c>
      <c r="I109" s="299" t="s">
        <v>963</v>
      </c>
      <c r="J109" s="299"/>
      <c r="K109" s="313"/>
    </row>
    <row r="110" spans="2:11" s="1" customFormat="1" ht="15" customHeight="1">
      <c r="B110" s="324"/>
      <c r="C110" s="299" t="s">
        <v>972</v>
      </c>
      <c r="D110" s="299"/>
      <c r="E110" s="299"/>
      <c r="F110" s="322" t="s">
        <v>959</v>
      </c>
      <c r="G110" s="299"/>
      <c r="H110" s="299" t="s">
        <v>993</v>
      </c>
      <c r="I110" s="299" t="s">
        <v>955</v>
      </c>
      <c r="J110" s="299">
        <v>50</v>
      </c>
      <c r="K110" s="313"/>
    </row>
    <row r="111" spans="2:11" s="1" customFormat="1" ht="15" customHeight="1">
      <c r="B111" s="324"/>
      <c r="C111" s="299" t="s">
        <v>980</v>
      </c>
      <c r="D111" s="299"/>
      <c r="E111" s="299"/>
      <c r="F111" s="322" t="s">
        <v>959</v>
      </c>
      <c r="G111" s="299"/>
      <c r="H111" s="299" t="s">
        <v>993</v>
      </c>
      <c r="I111" s="299" t="s">
        <v>955</v>
      </c>
      <c r="J111" s="299">
        <v>50</v>
      </c>
      <c r="K111" s="313"/>
    </row>
    <row r="112" spans="2:11" s="1" customFormat="1" ht="15" customHeight="1">
      <c r="B112" s="324"/>
      <c r="C112" s="299" t="s">
        <v>978</v>
      </c>
      <c r="D112" s="299"/>
      <c r="E112" s="299"/>
      <c r="F112" s="322" t="s">
        <v>959</v>
      </c>
      <c r="G112" s="299"/>
      <c r="H112" s="299" t="s">
        <v>993</v>
      </c>
      <c r="I112" s="299" t="s">
        <v>955</v>
      </c>
      <c r="J112" s="299">
        <v>50</v>
      </c>
      <c r="K112" s="313"/>
    </row>
    <row r="113" spans="2:11" s="1" customFormat="1" ht="15" customHeight="1">
      <c r="B113" s="324"/>
      <c r="C113" s="299" t="s">
        <v>62</v>
      </c>
      <c r="D113" s="299"/>
      <c r="E113" s="299"/>
      <c r="F113" s="322" t="s">
        <v>953</v>
      </c>
      <c r="G113" s="299"/>
      <c r="H113" s="299" t="s">
        <v>994</v>
      </c>
      <c r="I113" s="299" t="s">
        <v>955</v>
      </c>
      <c r="J113" s="299">
        <v>20</v>
      </c>
      <c r="K113" s="313"/>
    </row>
    <row r="114" spans="2:11" s="1" customFormat="1" ht="15" customHeight="1">
      <c r="B114" s="324"/>
      <c r="C114" s="299" t="s">
        <v>995</v>
      </c>
      <c r="D114" s="299"/>
      <c r="E114" s="299"/>
      <c r="F114" s="322" t="s">
        <v>953</v>
      </c>
      <c r="G114" s="299"/>
      <c r="H114" s="299" t="s">
        <v>996</v>
      </c>
      <c r="I114" s="299" t="s">
        <v>955</v>
      </c>
      <c r="J114" s="299">
        <v>120</v>
      </c>
      <c r="K114" s="313"/>
    </row>
    <row r="115" spans="2:11" s="1" customFormat="1" ht="15" customHeight="1">
      <c r="B115" s="324"/>
      <c r="C115" s="299" t="s">
        <v>47</v>
      </c>
      <c r="D115" s="299"/>
      <c r="E115" s="299"/>
      <c r="F115" s="322" t="s">
        <v>953</v>
      </c>
      <c r="G115" s="299"/>
      <c r="H115" s="299" t="s">
        <v>997</v>
      </c>
      <c r="I115" s="299" t="s">
        <v>988</v>
      </c>
      <c r="J115" s="299"/>
      <c r="K115" s="313"/>
    </row>
    <row r="116" spans="2:11" s="1" customFormat="1" ht="15" customHeight="1">
      <c r="B116" s="324"/>
      <c r="C116" s="299" t="s">
        <v>57</v>
      </c>
      <c r="D116" s="299"/>
      <c r="E116" s="299"/>
      <c r="F116" s="322" t="s">
        <v>953</v>
      </c>
      <c r="G116" s="299"/>
      <c r="H116" s="299" t="s">
        <v>998</v>
      </c>
      <c r="I116" s="299" t="s">
        <v>988</v>
      </c>
      <c r="J116" s="299"/>
      <c r="K116" s="313"/>
    </row>
    <row r="117" spans="2:11" s="1" customFormat="1" ht="15" customHeight="1">
      <c r="B117" s="324"/>
      <c r="C117" s="299" t="s">
        <v>66</v>
      </c>
      <c r="D117" s="299"/>
      <c r="E117" s="299"/>
      <c r="F117" s="322" t="s">
        <v>953</v>
      </c>
      <c r="G117" s="299"/>
      <c r="H117" s="299" t="s">
        <v>999</v>
      </c>
      <c r="I117" s="299" t="s">
        <v>1000</v>
      </c>
      <c r="J117" s="299"/>
      <c r="K117" s="313"/>
    </row>
    <row r="118" spans="2:11" s="1" customFormat="1" ht="15" customHeight="1">
      <c r="B118" s="327"/>
      <c r="C118" s="333"/>
      <c r="D118" s="333"/>
      <c r="E118" s="333"/>
      <c r="F118" s="333"/>
      <c r="G118" s="333"/>
      <c r="H118" s="333"/>
      <c r="I118" s="333"/>
      <c r="J118" s="333"/>
      <c r="K118" s="329"/>
    </row>
    <row r="119" spans="2:11" s="1" customFormat="1" ht="18.75" customHeight="1">
      <c r="B119" s="334"/>
      <c r="C119" s="335"/>
      <c r="D119" s="335"/>
      <c r="E119" s="335"/>
      <c r="F119" s="336"/>
      <c r="G119" s="335"/>
      <c r="H119" s="335"/>
      <c r="I119" s="335"/>
      <c r="J119" s="335"/>
      <c r="K119" s="334"/>
    </row>
    <row r="120" spans="2:11" s="1" customFormat="1" ht="18.75" customHeight="1">
      <c r="B120" s="307"/>
      <c r="C120" s="307"/>
      <c r="D120" s="307"/>
      <c r="E120" s="307"/>
      <c r="F120" s="307"/>
      <c r="G120" s="307"/>
      <c r="H120" s="307"/>
      <c r="I120" s="307"/>
      <c r="J120" s="307"/>
      <c r="K120" s="307"/>
    </row>
    <row r="121" spans="2:11" s="1" customFormat="1" ht="7.5" customHeight="1">
      <c r="B121" s="337"/>
      <c r="C121" s="338"/>
      <c r="D121" s="338"/>
      <c r="E121" s="338"/>
      <c r="F121" s="338"/>
      <c r="G121" s="338"/>
      <c r="H121" s="338"/>
      <c r="I121" s="338"/>
      <c r="J121" s="338"/>
      <c r="K121" s="339"/>
    </row>
    <row r="122" spans="2:11" s="1" customFormat="1" ht="45" customHeight="1">
      <c r="B122" s="340"/>
      <c r="C122" s="290" t="s">
        <v>1001</v>
      </c>
      <c r="D122" s="290"/>
      <c r="E122" s="290"/>
      <c r="F122" s="290"/>
      <c r="G122" s="290"/>
      <c r="H122" s="290"/>
      <c r="I122" s="290"/>
      <c r="J122" s="290"/>
      <c r="K122" s="341"/>
    </row>
    <row r="123" spans="2:11" s="1" customFormat="1" ht="17.25" customHeight="1">
      <c r="B123" s="342"/>
      <c r="C123" s="314" t="s">
        <v>947</v>
      </c>
      <c r="D123" s="314"/>
      <c r="E123" s="314"/>
      <c r="F123" s="314" t="s">
        <v>948</v>
      </c>
      <c r="G123" s="315"/>
      <c r="H123" s="314" t="s">
        <v>63</v>
      </c>
      <c r="I123" s="314" t="s">
        <v>66</v>
      </c>
      <c r="J123" s="314" t="s">
        <v>949</v>
      </c>
      <c r="K123" s="343"/>
    </row>
    <row r="124" spans="2:11" s="1" customFormat="1" ht="17.25" customHeight="1">
      <c r="B124" s="342"/>
      <c r="C124" s="316" t="s">
        <v>950</v>
      </c>
      <c r="D124" s="316"/>
      <c r="E124" s="316"/>
      <c r="F124" s="317" t="s">
        <v>951</v>
      </c>
      <c r="G124" s="318"/>
      <c r="H124" s="316"/>
      <c r="I124" s="316"/>
      <c r="J124" s="316" t="s">
        <v>952</v>
      </c>
      <c r="K124" s="343"/>
    </row>
    <row r="125" spans="2:11" s="1" customFormat="1" ht="5.25" customHeight="1">
      <c r="B125" s="344"/>
      <c r="C125" s="319"/>
      <c r="D125" s="319"/>
      <c r="E125" s="319"/>
      <c r="F125" s="319"/>
      <c r="G125" s="345"/>
      <c r="H125" s="319"/>
      <c r="I125" s="319"/>
      <c r="J125" s="319"/>
      <c r="K125" s="346"/>
    </row>
    <row r="126" spans="2:11" s="1" customFormat="1" ht="15" customHeight="1">
      <c r="B126" s="344"/>
      <c r="C126" s="299" t="s">
        <v>956</v>
      </c>
      <c r="D126" s="321"/>
      <c r="E126" s="321"/>
      <c r="F126" s="322" t="s">
        <v>953</v>
      </c>
      <c r="G126" s="299"/>
      <c r="H126" s="299" t="s">
        <v>993</v>
      </c>
      <c r="I126" s="299" t="s">
        <v>955</v>
      </c>
      <c r="J126" s="299">
        <v>120</v>
      </c>
      <c r="K126" s="347"/>
    </row>
    <row r="127" spans="2:11" s="1" customFormat="1" ht="15" customHeight="1">
      <c r="B127" s="344"/>
      <c r="C127" s="299" t="s">
        <v>1002</v>
      </c>
      <c r="D127" s="299"/>
      <c r="E127" s="299"/>
      <c r="F127" s="322" t="s">
        <v>953</v>
      </c>
      <c r="G127" s="299"/>
      <c r="H127" s="299" t="s">
        <v>1003</v>
      </c>
      <c r="I127" s="299" t="s">
        <v>955</v>
      </c>
      <c r="J127" s="299" t="s">
        <v>1004</v>
      </c>
      <c r="K127" s="347"/>
    </row>
    <row r="128" spans="2:11" s="1" customFormat="1" ht="15" customHeight="1">
      <c r="B128" s="344"/>
      <c r="C128" s="299" t="s">
        <v>901</v>
      </c>
      <c r="D128" s="299"/>
      <c r="E128" s="299"/>
      <c r="F128" s="322" t="s">
        <v>953</v>
      </c>
      <c r="G128" s="299"/>
      <c r="H128" s="299" t="s">
        <v>1005</v>
      </c>
      <c r="I128" s="299" t="s">
        <v>955</v>
      </c>
      <c r="J128" s="299" t="s">
        <v>1004</v>
      </c>
      <c r="K128" s="347"/>
    </row>
    <row r="129" spans="2:11" s="1" customFormat="1" ht="15" customHeight="1">
      <c r="B129" s="344"/>
      <c r="C129" s="299" t="s">
        <v>964</v>
      </c>
      <c r="D129" s="299"/>
      <c r="E129" s="299"/>
      <c r="F129" s="322" t="s">
        <v>959</v>
      </c>
      <c r="G129" s="299"/>
      <c r="H129" s="299" t="s">
        <v>965</v>
      </c>
      <c r="I129" s="299" t="s">
        <v>955</v>
      </c>
      <c r="J129" s="299">
        <v>15</v>
      </c>
      <c r="K129" s="347"/>
    </row>
    <row r="130" spans="2:11" s="1" customFormat="1" ht="15" customHeight="1">
      <c r="B130" s="344"/>
      <c r="C130" s="325" t="s">
        <v>966</v>
      </c>
      <c r="D130" s="325"/>
      <c r="E130" s="325"/>
      <c r="F130" s="326" t="s">
        <v>959</v>
      </c>
      <c r="G130" s="325"/>
      <c r="H130" s="325" t="s">
        <v>967</v>
      </c>
      <c r="I130" s="325" t="s">
        <v>955</v>
      </c>
      <c r="J130" s="325">
        <v>15</v>
      </c>
      <c r="K130" s="347"/>
    </row>
    <row r="131" spans="2:11" s="1" customFormat="1" ht="15" customHeight="1">
      <c r="B131" s="344"/>
      <c r="C131" s="325" t="s">
        <v>968</v>
      </c>
      <c r="D131" s="325"/>
      <c r="E131" s="325"/>
      <c r="F131" s="326" t="s">
        <v>959</v>
      </c>
      <c r="G131" s="325"/>
      <c r="H131" s="325" t="s">
        <v>969</v>
      </c>
      <c r="I131" s="325" t="s">
        <v>955</v>
      </c>
      <c r="J131" s="325">
        <v>20</v>
      </c>
      <c r="K131" s="347"/>
    </row>
    <row r="132" spans="2:11" s="1" customFormat="1" ht="15" customHeight="1">
      <c r="B132" s="344"/>
      <c r="C132" s="325" t="s">
        <v>970</v>
      </c>
      <c r="D132" s="325"/>
      <c r="E132" s="325"/>
      <c r="F132" s="326" t="s">
        <v>959</v>
      </c>
      <c r="G132" s="325"/>
      <c r="H132" s="325" t="s">
        <v>971</v>
      </c>
      <c r="I132" s="325" t="s">
        <v>955</v>
      </c>
      <c r="J132" s="325">
        <v>20</v>
      </c>
      <c r="K132" s="347"/>
    </row>
    <row r="133" spans="2:11" s="1" customFormat="1" ht="15" customHeight="1">
      <c r="B133" s="344"/>
      <c r="C133" s="299" t="s">
        <v>958</v>
      </c>
      <c r="D133" s="299"/>
      <c r="E133" s="299"/>
      <c r="F133" s="322" t="s">
        <v>959</v>
      </c>
      <c r="G133" s="299"/>
      <c r="H133" s="299" t="s">
        <v>993</v>
      </c>
      <c r="I133" s="299" t="s">
        <v>955</v>
      </c>
      <c r="J133" s="299">
        <v>50</v>
      </c>
      <c r="K133" s="347"/>
    </row>
    <row r="134" spans="2:11" s="1" customFormat="1" ht="15" customHeight="1">
      <c r="B134" s="344"/>
      <c r="C134" s="299" t="s">
        <v>972</v>
      </c>
      <c r="D134" s="299"/>
      <c r="E134" s="299"/>
      <c r="F134" s="322" t="s">
        <v>959</v>
      </c>
      <c r="G134" s="299"/>
      <c r="H134" s="299" t="s">
        <v>993</v>
      </c>
      <c r="I134" s="299" t="s">
        <v>955</v>
      </c>
      <c r="J134" s="299">
        <v>50</v>
      </c>
      <c r="K134" s="347"/>
    </row>
    <row r="135" spans="2:11" s="1" customFormat="1" ht="15" customHeight="1">
      <c r="B135" s="344"/>
      <c r="C135" s="299" t="s">
        <v>978</v>
      </c>
      <c r="D135" s="299"/>
      <c r="E135" s="299"/>
      <c r="F135" s="322" t="s">
        <v>959</v>
      </c>
      <c r="G135" s="299"/>
      <c r="H135" s="299" t="s">
        <v>993</v>
      </c>
      <c r="I135" s="299" t="s">
        <v>955</v>
      </c>
      <c r="J135" s="299">
        <v>50</v>
      </c>
      <c r="K135" s="347"/>
    </row>
    <row r="136" spans="2:11" s="1" customFormat="1" ht="15" customHeight="1">
      <c r="B136" s="344"/>
      <c r="C136" s="299" t="s">
        <v>980</v>
      </c>
      <c r="D136" s="299"/>
      <c r="E136" s="299"/>
      <c r="F136" s="322" t="s">
        <v>959</v>
      </c>
      <c r="G136" s="299"/>
      <c r="H136" s="299" t="s">
        <v>993</v>
      </c>
      <c r="I136" s="299" t="s">
        <v>955</v>
      </c>
      <c r="J136" s="299">
        <v>50</v>
      </c>
      <c r="K136" s="347"/>
    </row>
    <row r="137" spans="2:11" s="1" customFormat="1" ht="15" customHeight="1">
      <c r="B137" s="344"/>
      <c r="C137" s="299" t="s">
        <v>981</v>
      </c>
      <c r="D137" s="299"/>
      <c r="E137" s="299"/>
      <c r="F137" s="322" t="s">
        <v>959</v>
      </c>
      <c r="G137" s="299"/>
      <c r="H137" s="299" t="s">
        <v>1006</v>
      </c>
      <c r="I137" s="299" t="s">
        <v>955</v>
      </c>
      <c r="J137" s="299">
        <v>255</v>
      </c>
      <c r="K137" s="347"/>
    </row>
    <row r="138" spans="2:11" s="1" customFormat="1" ht="15" customHeight="1">
      <c r="B138" s="344"/>
      <c r="C138" s="299" t="s">
        <v>983</v>
      </c>
      <c r="D138" s="299"/>
      <c r="E138" s="299"/>
      <c r="F138" s="322" t="s">
        <v>953</v>
      </c>
      <c r="G138" s="299"/>
      <c r="H138" s="299" t="s">
        <v>1007</v>
      </c>
      <c r="I138" s="299" t="s">
        <v>985</v>
      </c>
      <c r="J138" s="299"/>
      <c r="K138" s="347"/>
    </row>
    <row r="139" spans="2:11" s="1" customFormat="1" ht="15" customHeight="1">
      <c r="B139" s="344"/>
      <c r="C139" s="299" t="s">
        <v>986</v>
      </c>
      <c r="D139" s="299"/>
      <c r="E139" s="299"/>
      <c r="F139" s="322" t="s">
        <v>953</v>
      </c>
      <c r="G139" s="299"/>
      <c r="H139" s="299" t="s">
        <v>1008</v>
      </c>
      <c r="I139" s="299" t="s">
        <v>988</v>
      </c>
      <c r="J139" s="299"/>
      <c r="K139" s="347"/>
    </row>
    <row r="140" spans="2:11" s="1" customFormat="1" ht="15" customHeight="1">
      <c r="B140" s="344"/>
      <c r="C140" s="299" t="s">
        <v>989</v>
      </c>
      <c r="D140" s="299"/>
      <c r="E140" s="299"/>
      <c r="F140" s="322" t="s">
        <v>953</v>
      </c>
      <c r="G140" s="299"/>
      <c r="H140" s="299" t="s">
        <v>989</v>
      </c>
      <c r="I140" s="299" t="s">
        <v>988</v>
      </c>
      <c r="J140" s="299"/>
      <c r="K140" s="347"/>
    </row>
    <row r="141" spans="2:11" s="1" customFormat="1" ht="15" customHeight="1">
      <c r="B141" s="344"/>
      <c r="C141" s="299" t="s">
        <v>47</v>
      </c>
      <c r="D141" s="299"/>
      <c r="E141" s="299"/>
      <c r="F141" s="322" t="s">
        <v>953</v>
      </c>
      <c r="G141" s="299"/>
      <c r="H141" s="299" t="s">
        <v>1009</v>
      </c>
      <c r="I141" s="299" t="s">
        <v>988</v>
      </c>
      <c r="J141" s="299"/>
      <c r="K141" s="347"/>
    </row>
    <row r="142" spans="2:11" s="1" customFormat="1" ht="15" customHeight="1">
      <c r="B142" s="344"/>
      <c r="C142" s="299" t="s">
        <v>1010</v>
      </c>
      <c r="D142" s="299"/>
      <c r="E142" s="299"/>
      <c r="F142" s="322" t="s">
        <v>953</v>
      </c>
      <c r="G142" s="299"/>
      <c r="H142" s="299" t="s">
        <v>1011</v>
      </c>
      <c r="I142" s="299" t="s">
        <v>988</v>
      </c>
      <c r="J142" s="299"/>
      <c r="K142" s="347"/>
    </row>
    <row r="143" spans="2:11" s="1" customFormat="1" ht="15" customHeight="1">
      <c r="B143" s="348"/>
      <c r="C143" s="349"/>
      <c r="D143" s="349"/>
      <c r="E143" s="349"/>
      <c r="F143" s="349"/>
      <c r="G143" s="349"/>
      <c r="H143" s="349"/>
      <c r="I143" s="349"/>
      <c r="J143" s="349"/>
      <c r="K143" s="350"/>
    </row>
    <row r="144" spans="2:11" s="1" customFormat="1" ht="18.75" customHeight="1">
      <c r="B144" s="335"/>
      <c r="C144" s="335"/>
      <c r="D144" s="335"/>
      <c r="E144" s="335"/>
      <c r="F144" s="336"/>
      <c r="G144" s="335"/>
      <c r="H144" s="335"/>
      <c r="I144" s="335"/>
      <c r="J144" s="335"/>
      <c r="K144" s="335"/>
    </row>
    <row r="145" spans="2:11" s="1" customFormat="1" ht="18.75" customHeight="1">
      <c r="B145" s="307"/>
      <c r="C145" s="307"/>
      <c r="D145" s="307"/>
      <c r="E145" s="307"/>
      <c r="F145" s="307"/>
      <c r="G145" s="307"/>
      <c r="H145" s="307"/>
      <c r="I145" s="307"/>
      <c r="J145" s="307"/>
      <c r="K145" s="307"/>
    </row>
    <row r="146" spans="2:11" s="1" customFormat="1" ht="7.5" customHeight="1">
      <c r="B146" s="308"/>
      <c r="C146" s="309"/>
      <c r="D146" s="309"/>
      <c r="E146" s="309"/>
      <c r="F146" s="309"/>
      <c r="G146" s="309"/>
      <c r="H146" s="309"/>
      <c r="I146" s="309"/>
      <c r="J146" s="309"/>
      <c r="K146" s="310"/>
    </row>
    <row r="147" spans="2:11" s="1" customFormat="1" ht="45" customHeight="1">
      <c r="B147" s="311"/>
      <c r="C147" s="312" t="s">
        <v>1012</v>
      </c>
      <c r="D147" s="312"/>
      <c r="E147" s="312"/>
      <c r="F147" s="312"/>
      <c r="G147" s="312"/>
      <c r="H147" s="312"/>
      <c r="I147" s="312"/>
      <c r="J147" s="312"/>
      <c r="K147" s="313"/>
    </row>
    <row r="148" spans="2:11" s="1" customFormat="1" ht="17.25" customHeight="1">
      <c r="B148" s="311"/>
      <c r="C148" s="314" t="s">
        <v>947</v>
      </c>
      <c r="D148" s="314"/>
      <c r="E148" s="314"/>
      <c r="F148" s="314" t="s">
        <v>948</v>
      </c>
      <c r="G148" s="315"/>
      <c r="H148" s="314" t="s">
        <v>63</v>
      </c>
      <c r="I148" s="314" t="s">
        <v>66</v>
      </c>
      <c r="J148" s="314" t="s">
        <v>949</v>
      </c>
      <c r="K148" s="313"/>
    </row>
    <row r="149" spans="2:11" s="1" customFormat="1" ht="17.25" customHeight="1">
      <c r="B149" s="311"/>
      <c r="C149" s="316" t="s">
        <v>950</v>
      </c>
      <c r="D149" s="316"/>
      <c r="E149" s="316"/>
      <c r="F149" s="317" t="s">
        <v>951</v>
      </c>
      <c r="G149" s="318"/>
      <c r="H149" s="316"/>
      <c r="I149" s="316"/>
      <c r="J149" s="316" t="s">
        <v>952</v>
      </c>
      <c r="K149" s="313"/>
    </row>
    <row r="150" spans="2:11" s="1" customFormat="1" ht="5.25" customHeight="1">
      <c r="B150" s="324"/>
      <c r="C150" s="319"/>
      <c r="D150" s="319"/>
      <c r="E150" s="319"/>
      <c r="F150" s="319"/>
      <c r="G150" s="320"/>
      <c r="H150" s="319"/>
      <c r="I150" s="319"/>
      <c r="J150" s="319"/>
      <c r="K150" s="347"/>
    </row>
    <row r="151" spans="2:11" s="1" customFormat="1" ht="15" customHeight="1">
      <c r="B151" s="324"/>
      <c r="C151" s="351" t="s">
        <v>956</v>
      </c>
      <c r="D151" s="299"/>
      <c r="E151" s="299"/>
      <c r="F151" s="352" t="s">
        <v>953</v>
      </c>
      <c r="G151" s="299"/>
      <c r="H151" s="351" t="s">
        <v>993</v>
      </c>
      <c r="I151" s="351" t="s">
        <v>955</v>
      </c>
      <c r="J151" s="351">
        <v>120</v>
      </c>
      <c r="K151" s="347"/>
    </row>
    <row r="152" spans="2:11" s="1" customFormat="1" ht="15" customHeight="1">
      <c r="B152" s="324"/>
      <c r="C152" s="351" t="s">
        <v>1002</v>
      </c>
      <c r="D152" s="299"/>
      <c r="E152" s="299"/>
      <c r="F152" s="352" t="s">
        <v>953</v>
      </c>
      <c r="G152" s="299"/>
      <c r="H152" s="351" t="s">
        <v>1013</v>
      </c>
      <c r="I152" s="351" t="s">
        <v>955</v>
      </c>
      <c r="J152" s="351" t="s">
        <v>1004</v>
      </c>
      <c r="K152" s="347"/>
    </row>
    <row r="153" spans="2:11" s="1" customFormat="1" ht="15" customHeight="1">
      <c r="B153" s="324"/>
      <c r="C153" s="351" t="s">
        <v>901</v>
      </c>
      <c r="D153" s="299"/>
      <c r="E153" s="299"/>
      <c r="F153" s="352" t="s">
        <v>953</v>
      </c>
      <c r="G153" s="299"/>
      <c r="H153" s="351" t="s">
        <v>1014</v>
      </c>
      <c r="I153" s="351" t="s">
        <v>955</v>
      </c>
      <c r="J153" s="351" t="s">
        <v>1004</v>
      </c>
      <c r="K153" s="347"/>
    </row>
    <row r="154" spans="2:11" s="1" customFormat="1" ht="15" customHeight="1">
      <c r="B154" s="324"/>
      <c r="C154" s="351" t="s">
        <v>958</v>
      </c>
      <c r="D154" s="299"/>
      <c r="E154" s="299"/>
      <c r="F154" s="352" t="s">
        <v>959</v>
      </c>
      <c r="G154" s="299"/>
      <c r="H154" s="351" t="s">
        <v>993</v>
      </c>
      <c r="I154" s="351" t="s">
        <v>955</v>
      </c>
      <c r="J154" s="351">
        <v>50</v>
      </c>
      <c r="K154" s="347"/>
    </row>
    <row r="155" spans="2:11" s="1" customFormat="1" ht="15" customHeight="1">
      <c r="B155" s="324"/>
      <c r="C155" s="351" t="s">
        <v>961</v>
      </c>
      <c r="D155" s="299"/>
      <c r="E155" s="299"/>
      <c r="F155" s="352" t="s">
        <v>953</v>
      </c>
      <c r="G155" s="299"/>
      <c r="H155" s="351" t="s">
        <v>993</v>
      </c>
      <c r="I155" s="351" t="s">
        <v>963</v>
      </c>
      <c r="J155" s="351"/>
      <c r="K155" s="347"/>
    </row>
    <row r="156" spans="2:11" s="1" customFormat="1" ht="15" customHeight="1">
      <c r="B156" s="324"/>
      <c r="C156" s="351" t="s">
        <v>972</v>
      </c>
      <c r="D156" s="299"/>
      <c r="E156" s="299"/>
      <c r="F156" s="352" t="s">
        <v>959</v>
      </c>
      <c r="G156" s="299"/>
      <c r="H156" s="351" t="s">
        <v>993</v>
      </c>
      <c r="I156" s="351" t="s">
        <v>955</v>
      </c>
      <c r="J156" s="351">
        <v>50</v>
      </c>
      <c r="K156" s="347"/>
    </row>
    <row r="157" spans="2:11" s="1" customFormat="1" ht="15" customHeight="1">
      <c r="B157" s="324"/>
      <c r="C157" s="351" t="s">
        <v>980</v>
      </c>
      <c r="D157" s="299"/>
      <c r="E157" s="299"/>
      <c r="F157" s="352" t="s">
        <v>959</v>
      </c>
      <c r="G157" s="299"/>
      <c r="H157" s="351" t="s">
        <v>993</v>
      </c>
      <c r="I157" s="351" t="s">
        <v>955</v>
      </c>
      <c r="J157" s="351">
        <v>50</v>
      </c>
      <c r="K157" s="347"/>
    </row>
    <row r="158" spans="2:11" s="1" customFormat="1" ht="15" customHeight="1">
      <c r="B158" s="324"/>
      <c r="C158" s="351" t="s">
        <v>978</v>
      </c>
      <c r="D158" s="299"/>
      <c r="E158" s="299"/>
      <c r="F158" s="352" t="s">
        <v>959</v>
      </c>
      <c r="G158" s="299"/>
      <c r="H158" s="351" t="s">
        <v>993</v>
      </c>
      <c r="I158" s="351" t="s">
        <v>955</v>
      </c>
      <c r="J158" s="351">
        <v>50</v>
      </c>
      <c r="K158" s="347"/>
    </row>
    <row r="159" spans="2:11" s="1" customFormat="1" ht="15" customHeight="1">
      <c r="B159" s="324"/>
      <c r="C159" s="351" t="s">
        <v>103</v>
      </c>
      <c r="D159" s="299"/>
      <c r="E159" s="299"/>
      <c r="F159" s="352" t="s">
        <v>953</v>
      </c>
      <c r="G159" s="299"/>
      <c r="H159" s="351" t="s">
        <v>1015</v>
      </c>
      <c r="I159" s="351" t="s">
        <v>955</v>
      </c>
      <c r="J159" s="351" t="s">
        <v>1016</v>
      </c>
      <c r="K159" s="347"/>
    </row>
    <row r="160" spans="2:11" s="1" customFormat="1" ht="15" customHeight="1">
      <c r="B160" s="324"/>
      <c r="C160" s="351" t="s">
        <v>1017</v>
      </c>
      <c r="D160" s="299"/>
      <c r="E160" s="299"/>
      <c r="F160" s="352" t="s">
        <v>953</v>
      </c>
      <c r="G160" s="299"/>
      <c r="H160" s="351" t="s">
        <v>1018</v>
      </c>
      <c r="I160" s="351" t="s">
        <v>988</v>
      </c>
      <c r="J160" s="351"/>
      <c r="K160" s="347"/>
    </row>
    <row r="161" spans="2:11" s="1" customFormat="1" ht="15" customHeight="1">
      <c r="B161" s="353"/>
      <c r="C161" s="333"/>
      <c r="D161" s="333"/>
      <c r="E161" s="333"/>
      <c r="F161" s="333"/>
      <c r="G161" s="333"/>
      <c r="H161" s="333"/>
      <c r="I161" s="333"/>
      <c r="J161" s="333"/>
      <c r="K161" s="354"/>
    </row>
    <row r="162" spans="2:11" s="1" customFormat="1" ht="18.75" customHeight="1">
      <c r="B162" s="335"/>
      <c r="C162" s="345"/>
      <c r="D162" s="345"/>
      <c r="E162" s="345"/>
      <c r="F162" s="355"/>
      <c r="G162" s="345"/>
      <c r="H162" s="345"/>
      <c r="I162" s="345"/>
      <c r="J162" s="345"/>
      <c r="K162" s="335"/>
    </row>
    <row r="163" spans="2:11" s="1" customFormat="1" ht="18.75" customHeight="1">
      <c r="B163" s="307"/>
      <c r="C163" s="307"/>
      <c r="D163" s="307"/>
      <c r="E163" s="307"/>
      <c r="F163" s="307"/>
      <c r="G163" s="307"/>
      <c r="H163" s="307"/>
      <c r="I163" s="307"/>
      <c r="J163" s="307"/>
      <c r="K163" s="307"/>
    </row>
    <row r="164" spans="2:11" s="1" customFormat="1" ht="7.5" customHeight="1">
      <c r="B164" s="286"/>
      <c r="C164" s="287"/>
      <c r="D164" s="287"/>
      <c r="E164" s="287"/>
      <c r="F164" s="287"/>
      <c r="G164" s="287"/>
      <c r="H164" s="287"/>
      <c r="I164" s="287"/>
      <c r="J164" s="287"/>
      <c r="K164" s="288"/>
    </row>
    <row r="165" spans="2:11" s="1" customFormat="1" ht="45" customHeight="1">
      <c r="B165" s="289"/>
      <c r="C165" s="290" t="s">
        <v>1019</v>
      </c>
      <c r="D165" s="290"/>
      <c r="E165" s="290"/>
      <c r="F165" s="290"/>
      <c r="G165" s="290"/>
      <c r="H165" s="290"/>
      <c r="I165" s="290"/>
      <c r="J165" s="290"/>
      <c r="K165" s="291"/>
    </row>
    <row r="166" spans="2:11" s="1" customFormat="1" ht="17.25" customHeight="1">
      <c r="B166" s="289"/>
      <c r="C166" s="314" t="s">
        <v>947</v>
      </c>
      <c r="D166" s="314"/>
      <c r="E166" s="314"/>
      <c r="F166" s="314" t="s">
        <v>948</v>
      </c>
      <c r="G166" s="356"/>
      <c r="H166" s="357" t="s">
        <v>63</v>
      </c>
      <c r="I166" s="357" t="s">
        <v>66</v>
      </c>
      <c r="J166" s="314" t="s">
        <v>949</v>
      </c>
      <c r="K166" s="291"/>
    </row>
    <row r="167" spans="2:11" s="1" customFormat="1" ht="17.25" customHeight="1">
      <c r="B167" s="292"/>
      <c r="C167" s="316" t="s">
        <v>950</v>
      </c>
      <c r="D167" s="316"/>
      <c r="E167" s="316"/>
      <c r="F167" s="317" t="s">
        <v>951</v>
      </c>
      <c r="G167" s="358"/>
      <c r="H167" s="359"/>
      <c r="I167" s="359"/>
      <c r="J167" s="316" t="s">
        <v>952</v>
      </c>
      <c r="K167" s="294"/>
    </row>
    <row r="168" spans="2:11" s="1" customFormat="1" ht="5.25" customHeight="1">
      <c r="B168" s="324"/>
      <c r="C168" s="319"/>
      <c r="D168" s="319"/>
      <c r="E168" s="319"/>
      <c r="F168" s="319"/>
      <c r="G168" s="320"/>
      <c r="H168" s="319"/>
      <c r="I168" s="319"/>
      <c r="J168" s="319"/>
      <c r="K168" s="347"/>
    </row>
    <row r="169" spans="2:11" s="1" customFormat="1" ht="15" customHeight="1">
      <c r="B169" s="324"/>
      <c r="C169" s="299" t="s">
        <v>956</v>
      </c>
      <c r="D169" s="299"/>
      <c r="E169" s="299"/>
      <c r="F169" s="322" t="s">
        <v>953</v>
      </c>
      <c r="G169" s="299"/>
      <c r="H169" s="299" t="s">
        <v>993</v>
      </c>
      <c r="I169" s="299" t="s">
        <v>955</v>
      </c>
      <c r="J169" s="299">
        <v>120</v>
      </c>
      <c r="K169" s="347"/>
    </row>
    <row r="170" spans="2:11" s="1" customFormat="1" ht="15" customHeight="1">
      <c r="B170" s="324"/>
      <c r="C170" s="299" t="s">
        <v>1002</v>
      </c>
      <c r="D170" s="299"/>
      <c r="E170" s="299"/>
      <c r="F170" s="322" t="s">
        <v>953</v>
      </c>
      <c r="G170" s="299"/>
      <c r="H170" s="299" t="s">
        <v>1003</v>
      </c>
      <c r="I170" s="299" t="s">
        <v>955</v>
      </c>
      <c r="J170" s="299" t="s">
        <v>1004</v>
      </c>
      <c r="K170" s="347"/>
    </row>
    <row r="171" spans="2:11" s="1" customFormat="1" ht="15" customHeight="1">
      <c r="B171" s="324"/>
      <c r="C171" s="299" t="s">
        <v>901</v>
      </c>
      <c r="D171" s="299"/>
      <c r="E171" s="299"/>
      <c r="F171" s="322" t="s">
        <v>953</v>
      </c>
      <c r="G171" s="299"/>
      <c r="H171" s="299" t="s">
        <v>1020</v>
      </c>
      <c r="I171" s="299" t="s">
        <v>955</v>
      </c>
      <c r="J171" s="299" t="s">
        <v>1004</v>
      </c>
      <c r="K171" s="347"/>
    </row>
    <row r="172" spans="2:11" s="1" customFormat="1" ht="15" customHeight="1">
      <c r="B172" s="324"/>
      <c r="C172" s="299" t="s">
        <v>958</v>
      </c>
      <c r="D172" s="299"/>
      <c r="E172" s="299"/>
      <c r="F172" s="322" t="s">
        <v>959</v>
      </c>
      <c r="G172" s="299"/>
      <c r="H172" s="299" t="s">
        <v>1020</v>
      </c>
      <c r="I172" s="299" t="s">
        <v>955</v>
      </c>
      <c r="J172" s="299">
        <v>50</v>
      </c>
      <c r="K172" s="347"/>
    </row>
    <row r="173" spans="2:11" s="1" customFormat="1" ht="15" customHeight="1">
      <c r="B173" s="324"/>
      <c r="C173" s="299" t="s">
        <v>961</v>
      </c>
      <c r="D173" s="299"/>
      <c r="E173" s="299"/>
      <c r="F173" s="322" t="s">
        <v>953</v>
      </c>
      <c r="G173" s="299"/>
      <c r="H173" s="299" t="s">
        <v>1020</v>
      </c>
      <c r="I173" s="299" t="s">
        <v>963</v>
      </c>
      <c r="J173" s="299"/>
      <c r="K173" s="347"/>
    </row>
    <row r="174" spans="2:11" s="1" customFormat="1" ht="15" customHeight="1">
      <c r="B174" s="324"/>
      <c r="C174" s="299" t="s">
        <v>972</v>
      </c>
      <c r="D174" s="299"/>
      <c r="E174" s="299"/>
      <c r="F174" s="322" t="s">
        <v>959</v>
      </c>
      <c r="G174" s="299"/>
      <c r="H174" s="299" t="s">
        <v>1020</v>
      </c>
      <c r="I174" s="299" t="s">
        <v>955</v>
      </c>
      <c r="J174" s="299">
        <v>50</v>
      </c>
      <c r="K174" s="347"/>
    </row>
    <row r="175" spans="2:11" s="1" customFormat="1" ht="15" customHeight="1">
      <c r="B175" s="324"/>
      <c r="C175" s="299" t="s">
        <v>980</v>
      </c>
      <c r="D175" s="299"/>
      <c r="E175" s="299"/>
      <c r="F175" s="322" t="s">
        <v>959</v>
      </c>
      <c r="G175" s="299"/>
      <c r="H175" s="299" t="s">
        <v>1020</v>
      </c>
      <c r="I175" s="299" t="s">
        <v>955</v>
      </c>
      <c r="J175" s="299">
        <v>50</v>
      </c>
      <c r="K175" s="347"/>
    </row>
    <row r="176" spans="2:11" s="1" customFormat="1" ht="15" customHeight="1">
      <c r="B176" s="324"/>
      <c r="C176" s="299" t="s">
        <v>978</v>
      </c>
      <c r="D176" s="299"/>
      <c r="E176" s="299"/>
      <c r="F176" s="322" t="s">
        <v>959</v>
      </c>
      <c r="G176" s="299"/>
      <c r="H176" s="299" t="s">
        <v>1020</v>
      </c>
      <c r="I176" s="299" t="s">
        <v>955</v>
      </c>
      <c r="J176" s="299">
        <v>50</v>
      </c>
      <c r="K176" s="347"/>
    </row>
    <row r="177" spans="2:11" s="1" customFormat="1" ht="15" customHeight="1">
      <c r="B177" s="324"/>
      <c r="C177" s="299" t="s">
        <v>122</v>
      </c>
      <c r="D177" s="299"/>
      <c r="E177" s="299"/>
      <c r="F177" s="322" t="s">
        <v>953</v>
      </c>
      <c r="G177" s="299"/>
      <c r="H177" s="299" t="s">
        <v>1021</v>
      </c>
      <c r="I177" s="299" t="s">
        <v>1022</v>
      </c>
      <c r="J177" s="299"/>
      <c r="K177" s="347"/>
    </row>
    <row r="178" spans="2:11" s="1" customFormat="1" ht="15" customHeight="1">
      <c r="B178" s="324"/>
      <c r="C178" s="299" t="s">
        <v>66</v>
      </c>
      <c r="D178" s="299"/>
      <c r="E178" s="299"/>
      <c r="F178" s="322" t="s">
        <v>953</v>
      </c>
      <c r="G178" s="299"/>
      <c r="H178" s="299" t="s">
        <v>1023</v>
      </c>
      <c r="I178" s="299" t="s">
        <v>1024</v>
      </c>
      <c r="J178" s="299">
        <v>1</v>
      </c>
      <c r="K178" s="347"/>
    </row>
    <row r="179" spans="2:11" s="1" customFormat="1" ht="15" customHeight="1">
      <c r="B179" s="324"/>
      <c r="C179" s="299" t="s">
        <v>62</v>
      </c>
      <c r="D179" s="299"/>
      <c r="E179" s="299"/>
      <c r="F179" s="322" t="s">
        <v>953</v>
      </c>
      <c r="G179" s="299"/>
      <c r="H179" s="299" t="s">
        <v>1025</v>
      </c>
      <c r="I179" s="299" t="s">
        <v>955</v>
      </c>
      <c r="J179" s="299">
        <v>20</v>
      </c>
      <c r="K179" s="347"/>
    </row>
    <row r="180" spans="2:11" s="1" customFormat="1" ht="15" customHeight="1">
      <c r="B180" s="324"/>
      <c r="C180" s="299" t="s">
        <v>63</v>
      </c>
      <c r="D180" s="299"/>
      <c r="E180" s="299"/>
      <c r="F180" s="322" t="s">
        <v>953</v>
      </c>
      <c r="G180" s="299"/>
      <c r="H180" s="299" t="s">
        <v>1026</v>
      </c>
      <c r="I180" s="299" t="s">
        <v>955</v>
      </c>
      <c r="J180" s="299">
        <v>255</v>
      </c>
      <c r="K180" s="347"/>
    </row>
    <row r="181" spans="2:11" s="1" customFormat="1" ht="15" customHeight="1">
      <c r="B181" s="324"/>
      <c r="C181" s="299" t="s">
        <v>123</v>
      </c>
      <c r="D181" s="299"/>
      <c r="E181" s="299"/>
      <c r="F181" s="322" t="s">
        <v>953</v>
      </c>
      <c r="G181" s="299"/>
      <c r="H181" s="299" t="s">
        <v>917</v>
      </c>
      <c r="I181" s="299" t="s">
        <v>955</v>
      </c>
      <c r="J181" s="299">
        <v>10</v>
      </c>
      <c r="K181" s="347"/>
    </row>
    <row r="182" spans="2:11" s="1" customFormat="1" ht="15" customHeight="1">
      <c r="B182" s="324"/>
      <c r="C182" s="299" t="s">
        <v>124</v>
      </c>
      <c r="D182" s="299"/>
      <c r="E182" s="299"/>
      <c r="F182" s="322" t="s">
        <v>953</v>
      </c>
      <c r="G182" s="299"/>
      <c r="H182" s="299" t="s">
        <v>1027</v>
      </c>
      <c r="I182" s="299" t="s">
        <v>988</v>
      </c>
      <c r="J182" s="299"/>
      <c r="K182" s="347"/>
    </row>
    <row r="183" spans="2:11" s="1" customFormat="1" ht="15" customHeight="1">
      <c r="B183" s="324"/>
      <c r="C183" s="299" t="s">
        <v>1028</v>
      </c>
      <c r="D183" s="299"/>
      <c r="E183" s="299"/>
      <c r="F183" s="322" t="s">
        <v>953</v>
      </c>
      <c r="G183" s="299"/>
      <c r="H183" s="299" t="s">
        <v>1029</v>
      </c>
      <c r="I183" s="299" t="s">
        <v>988</v>
      </c>
      <c r="J183" s="299"/>
      <c r="K183" s="347"/>
    </row>
    <row r="184" spans="2:11" s="1" customFormat="1" ht="15" customHeight="1">
      <c r="B184" s="324"/>
      <c r="C184" s="299" t="s">
        <v>1017</v>
      </c>
      <c r="D184" s="299"/>
      <c r="E184" s="299"/>
      <c r="F184" s="322" t="s">
        <v>953</v>
      </c>
      <c r="G184" s="299"/>
      <c r="H184" s="299" t="s">
        <v>1030</v>
      </c>
      <c r="I184" s="299" t="s">
        <v>988</v>
      </c>
      <c r="J184" s="299"/>
      <c r="K184" s="347"/>
    </row>
    <row r="185" spans="2:11" s="1" customFormat="1" ht="15" customHeight="1">
      <c r="B185" s="324"/>
      <c r="C185" s="299" t="s">
        <v>126</v>
      </c>
      <c r="D185" s="299"/>
      <c r="E185" s="299"/>
      <c r="F185" s="322" t="s">
        <v>959</v>
      </c>
      <c r="G185" s="299"/>
      <c r="H185" s="299" t="s">
        <v>1031</v>
      </c>
      <c r="I185" s="299" t="s">
        <v>955</v>
      </c>
      <c r="J185" s="299">
        <v>50</v>
      </c>
      <c r="K185" s="347"/>
    </row>
    <row r="186" spans="2:11" s="1" customFormat="1" ht="15" customHeight="1">
      <c r="B186" s="324"/>
      <c r="C186" s="299" t="s">
        <v>1032</v>
      </c>
      <c r="D186" s="299"/>
      <c r="E186" s="299"/>
      <c r="F186" s="322" t="s">
        <v>959</v>
      </c>
      <c r="G186" s="299"/>
      <c r="H186" s="299" t="s">
        <v>1033</v>
      </c>
      <c r="I186" s="299" t="s">
        <v>1034</v>
      </c>
      <c r="J186" s="299"/>
      <c r="K186" s="347"/>
    </row>
    <row r="187" spans="2:11" s="1" customFormat="1" ht="15" customHeight="1">
      <c r="B187" s="324"/>
      <c r="C187" s="299" t="s">
        <v>1035</v>
      </c>
      <c r="D187" s="299"/>
      <c r="E187" s="299"/>
      <c r="F187" s="322" t="s">
        <v>959</v>
      </c>
      <c r="G187" s="299"/>
      <c r="H187" s="299" t="s">
        <v>1036</v>
      </c>
      <c r="I187" s="299" t="s">
        <v>1034</v>
      </c>
      <c r="J187" s="299"/>
      <c r="K187" s="347"/>
    </row>
    <row r="188" spans="2:11" s="1" customFormat="1" ht="15" customHeight="1">
      <c r="B188" s="324"/>
      <c r="C188" s="299" t="s">
        <v>1037</v>
      </c>
      <c r="D188" s="299"/>
      <c r="E188" s="299"/>
      <c r="F188" s="322" t="s">
        <v>959</v>
      </c>
      <c r="G188" s="299"/>
      <c r="H188" s="299" t="s">
        <v>1038</v>
      </c>
      <c r="I188" s="299" t="s">
        <v>1034</v>
      </c>
      <c r="J188" s="299"/>
      <c r="K188" s="347"/>
    </row>
    <row r="189" spans="2:11" s="1" customFormat="1" ht="15" customHeight="1">
      <c r="B189" s="324"/>
      <c r="C189" s="360" t="s">
        <v>1039</v>
      </c>
      <c r="D189" s="299"/>
      <c r="E189" s="299"/>
      <c r="F189" s="322" t="s">
        <v>959</v>
      </c>
      <c r="G189" s="299"/>
      <c r="H189" s="299" t="s">
        <v>1040</v>
      </c>
      <c r="I189" s="299" t="s">
        <v>1041</v>
      </c>
      <c r="J189" s="361" t="s">
        <v>1042</v>
      </c>
      <c r="K189" s="347"/>
    </row>
    <row r="190" spans="2:11" s="1" customFormat="1" ht="15" customHeight="1">
      <c r="B190" s="324"/>
      <c r="C190" s="360" t="s">
        <v>51</v>
      </c>
      <c r="D190" s="299"/>
      <c r="E190" s="299"/>
      <c r="F190" s="322" t="s">
        <v>953</v>
      </c>
      <c r="G190" s="299"/>
      <c r="H190" s="296" t="s">
        <v>1043</v>
      </c>
      <c r="I190" s="299" t="s">
        <v>1044</v>
      </c>
      <c r="J190" s="299"/>
      <c r="K190" s="347"/>
    </row>
    <row r="191" spans="2:11" s="1" customFormat="1" ht="15" customHeight="1">
      <c r="B191" s="324"/>
      <c r="C191" s="360" t="s">
        <v>1045</v>
      </c>
      <c r="D191" s="299"/>
      <c r="E191" s="299"/>
      <c r="F191" s="322" t="s">
        <v>953</v>
      </c>
      <c r="G191" s="299"/>
      <c r="H191" s="299" t="s">
        <v>1046</v>
      </c>
      <c r="I191" s="299" t="s">
        <v>988</v>
      </c>
      <c r="J191" s="299"/>
      <c r="K191" s="347"/>
    </row>
    <row r="192" spans="2:11" s="1" customFormat="1" ht="15" customHeight="1">
      <c r="B192" s="324"/>
      <c r="C192" s="360" t="s">
        <v>1047</v>
      </c>
      <c r="D192" s="299"/>
      <c r="E192" s="299"/>
      <c r="F192" s="322" t="s">
        <v>953</v>
      </c>
      <c r="G192" s="299"/>
      <c r="H192" s="299" t="s">
        <v>1048</v>
      </c>
      <c r="I192" s="299" t="s">
        <v>988</v>
      </c>
      <c r="J192" s="299"/>
      <c r="K192" s="347"/>
    </row>
    <row r="193" spans="2:11" s="1" customFormat="1" ht="15" customHeight="1">
      <c r="B193" s="324"/>
      <c r="C193" s="360" t="s">
        <v>1049</v>
      </c>
      <c r="D193" s="299"/>
      <c r="E193" s="299"/>
      <c r="F193" s="322" t="s">
        <v>959</v>
      </c>
      <c r="G193" s="299"/>
      <c r="H193" s="299" t="s">
        <v>1050</v>
      </c>
      <c r="I193" s="299" t="s">
        <v>988</v>
      </c>
      <c r="J193" s="299"/>
      <c r="K193" s="347"/>
    </row>
    <row r="194" spans="2:11" s="1" customFormat="1" ht="15" customHeight="1">
      <c r="B194" s="353"/>
      <c r="C194" s="362"/>
      <c r="D194" s="333"/>
      <c r="E194" s="333"/>
      <c r="F194" s="333"/>
      <c r="G194" s="333"/>
      <c r="H194" s="333"/>
      <c r="I194" s="333"/>
      <c r="J194" s="333"/>
      <c r="K194" s="354"/>
    </row>
    <row r="195" spans="2:11" s="1" customFormat="1" ht="18.75" customHeight="1">
      <c r="B195" s="335"/>
      <c r="C195" s="345"/>
      <c r="D195" s="345"/>
      <c r="E195" s="345"/>
      <c r="F195" s="355"/>
      <c r="G195" s="345"/>
      <c r="H195" s="345"/>
      <c r="I195" s="345"/>
      <c r="J195" s="345"/>
      <c r="K195" s="335"/>
    </row>
    <row r="196" spans="2:11" s="1" customFormat="1" ht="18.75" customHeight="1">
      <c r="B196" s="335"/>
      <c r="C196" s="345"/>
      <c r="D196" s="345"/>
      <c r="E196" s="345"/>
      <c r="F196" s="355"/>
      <c r="G196" s="345"/>
      <c r="H196" s="345"/>
      <c r="I196" s="345"/>
      <c r="J196" s="345"/>
      <c r="K196" s="335"/>
    </row>
    <row r="197" spans="2:11" s="1" customFormat="1" ht="18.75" customHeight="1">
      <c r="B197" s="307"/>
      <c r="C197" s="307"/>
      <c r="D197" s="307"/>
      <c r="E197" s="307"/>
      <c r="F197" s="307"/>
      <c r="G197" s="307"/>
      <c r="H197" s="307"/>
      <c r="I197" s="307"/>
      <c r="J197" s="307"/>
      <c r="K197" s="307"/>
    </row>
    <row r="198" spans="2:11" s="1" customFormat="1" ht="13.5">
      <c r="B198" s="286"/>
      <c r="C198" s="287"/>
      <c r="D198" s="287"/>
      <c r="E198" s="287"/>
      <c r="F198" s="287"/>
      <c r="G198" s="287"/>
      <c r="H198" s="287"/>
      <c r="I198" s="287"/>
      <c r="J198" s="287"/>
      <c r="K198" s="288"/>
    </row>
    <row r="199" spans="2:11" s="1" customFormat="1" ht="21">
      <c r="B199" s="289"/>
      <c r="C199" s="290" t="s">
        <v>1051</v>
      </c>
      <c r="D199" s="290"/>
      <c r="E199" s="290"/>
      <c r="F199" s="290"/>
      <c r="G199" s="290"/>
      <c r="H199" s="290"/>
      <c r="I199" s="290"/>
      <c r="J199" s="290"/>
      <c r="K199" s="291"/>
    </row>
    <row r="200" spans="2:11" s="1" customFormat="1" ht="25.5" customHeight="1">
      <c r="B200" s="289"/>
      <c r="C200" s="363" t="s">
        <v>1052</v>
      </c>
      <c r="D200" s="363"/>
      <c r="E200" s="363"/>
      <c r="F200" s="363" t="s">
        <v>1053</v>
      </c>
      <c r="G200" s="364"/>
      <c r="H200" s="363" t="s">
        <v>1054</v>
      </c>
      <c r="I200" s="363"/>
      <c r="J200" s="363"/>
      <c r="K200" s="291"/>
    </row>
    <row r="201" spans="2:11" s="1" customFormat="1" ht="5.25" customHeight="1">
      <c r="B201" s="324"/>
      <c r="C201" s="319"/>
      <c r="D201" s="319"/>
      <c r="E201" s="319"/>
      <c r="F201" s="319"/>
      <c r="G201" s="345"/>
      <c r="H201" s="319"/>
      <c r="I201" s="319"/>
      <c r="J201" s="319"/>
      <c r="K201" s="347"/>
    </row>
    <row r="202" spans="2:11" s="1" customFormat="1" ht="15" customHeight="1">
      <c r="B202" s="324"/>
      <c r="C202" s="299" t="s">
        <v>1044</v>
      </c>
      <c r="D202" s="299"/>
      <c r="E202" s="299"/>
      <c r="F202" s="322" t="s">
        <v>52</v>
      </c>
      <c r="G202" s="299"/>
      <c r="H202" s="299" t="s">
        <v>1055</v>
      </c>
      <c r="I202" s="299"/>
      <c r="J202" s="299"/>
      <c r="K202" s="347"/>
    </row>
    <row r="203" spans="2:11" s="1" customFormat="1" ht="15" customHeight="1">
      <c r="B203" s="324"/>
      <c r="C203" s="299"/>
      <c r="D203" s="299"/>
      <c r="E203" s="299"/>
      <c r="F203" s="322" t="s">
        <v>53</v>
      </c>
      <c r="G203" s="299"/>
      <c r="H203" s="299" t="s">
        <v>1056</v>
      </c>
      <c r="I203" s="299"/>
      <c r="J203" s="299"/>
      <c r="K203" s="347"/>
    </row>
    <row r="204" spans="2:11" s="1" customFormat="1" ht="15" customHeight="1">
      <c r="B204" s="324"/>
      <c r="C204" s="299"/>
      <c r="D204" s="299"/>
      <c r="E204" s="299"/>
      <c r="F204" s="322" t="s">
        <v>56</v>
      </c>
      <c r="G204" s="299"/>
      <c r="H204" s="299" t="s">
        <v>1057</v>
      </c>
      <c r="I204" s="299"/>
      <c r="J204" s="299"/>
      <c r="K204" s="347"/>
    </row>
    <row r="205" spans="2:11" s="1" customFormat="1" ht="15" customHeight="1">
      <c r="B205" s="324"/>
      <c r="C205" s="299"/>
      <c r="D205" s="299"/>
      <c r="E205" s="299"/>
      <c r="F205" s="322" t="s">
        <v>54</v>
      </c>
      <c r="G205" s="299"/>
      <c r="H205" s="299" t="s">
        <v>1058</v>
      </c>
      <c r="I205" s="299"/>
      <c r="J205" s="299"/>
      <c r="K205" s="347"/>
    </row>
    <row r="206" spans="2:11" s="1" customFormat="1" ht="15" customHeight="1">
      <c r="B206" s="324"/>
      <c r="C206" s="299"/>
      <c r="D206" s="299"/>
      <c r="E206" s="299"/>
      <c r="F206" s="322" t="s">
        <v>55</v>
      </c>
      <c r="G206" s="299"/>
      <c r="H206" s="299" t="s">
        <v>1059</v>
      </c>
      <c r="I206" s="299"/>
      <c r="J206" s="299"/>
      <c r="K206" s="347"/>
    </row>
    <row r="207" spans="2:11" s="1" customFormat="1" ht="15" customHeight="1">
      <c r="B207" s="324"/>
      <c r="C207" s="299"/>
      <c r="D207" s="299"/>
      <c r="E207" s="299"/>
      <c r="F207" s="322"/>
      <c r="G207" s="299"/>
      <c r="H207" s="299"/>
      <c r="I207" s="299"/>
      <c r="J207" s="299"/>
      <c r="K207" s="347"/>
    </row>
    <row r="208" spans="2:11" s="1" customFormat="1" ht="15" customHeight="1">
      <c r="B208" s="324"/>
      <c r="C208" s="299" t="s">
        <v>1000</v>
      </c>
      <c r="D208" s="299"/>
      <c r="E208" s="299"/>
      <c r="F208" s="322" t="s">
        <v>88</v>
      </c>
      <c r="G208" s="299"/>
      <c r="H208" s="299" t="s">
        <v>1060</v>
      </c>
      <c r="I208" s="299"/>
      <c r="J208" s="299"/>
      <c r="K208" s="347"/>
    </row>
    <row r="209" spans="2:11" s="1" customFormat="1" ht="15" customHeight="1">
      <c r="B209" s="324"/>
      <c r="C209" s="299"/>
      <c r="D209" s="299"/>
      <c r="E209" s="299"/>
      <c r="F209" s="322" t="s">
        <v>895</v>
      </c>
      <c r="G209" s="299"/>
      <c r="H209" s="299" t="s">
        <v>896</v>
      </c>
      <c r="I209" s="299"/>
      <c r="J209" s="299"/>
      <c r="K209" s="347"/>
    </row>
    <row r="210" spans="2:11" s="1" customFormat="1" ht="15" customHeight="1">
      <c r="B210" s="324"/>
      <c r="C210" s="299"/>
      <c r="D210" s="299"/>
      <c r="E210" s="299"/>
      <c r="F210" s="322" t="s">
        <v>893</v>
      </c>
      <c r="G210" s="299"/>
      <c r="H210" s="299" t="s">
        <v>1061</v>
      </c>
      <c r="I210" s="299"/>
      <c r="J210" s="299"/>
      <c r="K210" s="347"/>
    </row>
    <row r="211" spans="2:11" s="1" customFormat="1" ht="15" customHeight="1">
      <c r="B211" s="365"/>
      <c r="C211" s="299"/>
      <c r="D211" s="299"/>
      <c r="E211" s="299"/>
      <c r="F211" s="322" t="s">
        <v>897</v>
      </c>
      <c r="G211" s="360"/>
      <c r="H211" s="351" t="s">
        <v>898</v>
      </c>
      <c r="I211" s="351"/>
      <c r="J211" s="351"/>
      <c r="K211" s="366"/>
    </row>
    <row r="212" spans="2:11" s="1" customFormat="1" ht="15" customHeight="1">
      <c r="B212" s="365"/>
      <c r="C212" s="299"/>
      <c r="D212" s="299"/>
      <c r="E212" s="299"/>
      <c r="F212" s="322" t="s">
        <v>899</v>
      </c>
      <c r="G212" s="360"/>
      <c r="H212" s="351" t="s">
        <v>1062</v>
      </c>
      <c r="I212" s="351"/>
      <c r="J212" s="351"/>
      <c r="K212" s="366"/>
    </row>
    <row r="213" spans="2:11" s="1" customFormat="1" ht="15" customHeight="1">
      <c r="B213" s="365"/>
      <c r="C213" s="299"/>
      <c r="D213" s="299"/>
      <c r="E213" s="299"/>
      <c r="F213" s="322"/>
      <c r="G213" s="360"/>
      <c r="H213" s="351"/>
      <c r="I213" s="351"/>
      <c r="J213" s="351"/>
      <c r="K213" s="366"/>
    </row>
    <row r="214" spans="2:11" s="1" customFormat="1" ht="15" customHeight="1">
      <c r="B214" s="365"/>
      <c r="C214" s="299" t="s">
        <v>1024</v>
      </c>
      <c r="D214" s="299"/>
      <c r="E214" s="299"/>
      <c r="F214" s="322">
        <v>1</v>
      </c>
      <c r="G214" s="360"/>
      <c r="H214" s="351" t="s">
        <v>1063</v>
      </c>
      <c r="I214" s="351"/>
      <c r="J214" s="351"/>
      <c r="K214" s="366"/>
    </row>
    <row r="215" spans="2:11" s="1" customFormat="1" ht="15" customHeight="1">
      <c r="B215" s="365"/>
      <c r="C215" s="299"/>
      <c r="D215" s="299"/>
      <c r="E215" s="299"/>
      <c r="F215" s="322">
        <v>2</v>
      </c>
      <c r="G215" s="360"/>
      <c r="H215" s="351" t="s">
        <v>1064</v>
      </c>
      <c r="I215" s="351"/>
      <c r="J215" s="351"/>
      <c r="K215" s="366"/>
    </row>
    <row r="216" spans="2:11" s="1" customFormat="1" ht="15" customHeight="1">
      <c r="B216" s="365"/>
      <c r="C216" s="299"/>
      <c r="D216" s="299"/>
      <c r="E216" s="299"/>
      <c r="F216" s="322">
        <v>3</v>
      </c>
      <c r="G216" s="360"/>
      <c r="H216" s="351" t="s">
        <v>1065</v>
      </c>
      <c r="I216" s="351"/>
      <c r="J216" s="351"/>
      <c r="K216" s="366"/>
    </row>
    <row r="217" spans="2:11" s="1" customFormat="1" ht="15" customHeight="1">
      <c r="B217" s="365"/>
      <c r="C217" s="299"/>
      <c r="D217" s="299"/>
      <c r="E217" s="299"/>
      <c r="F217" s="322">
        <v>4</v>
      </c>
      <c r="G217" s="360"/>
      <c r="H217" s="351" t="s">
        <v>1066</v>
      </c>
      <c r="I217" s="351"/>
      <c r="J217" s="351"/>
      <c r="K217" s="366"/>
    </row>
    <row r="218" spans="2:11" s="1" customFormat="1" ht="12.75" customHeight="1">
      <c r="B218" s="367"/>
      <c r="C218" s="368"/>
      <c r="D218" s="368"/>
      <c r="E218" s="368"/>
      <c r="F218" s="368"/>
      <c r="G218" s="368"/>
      <c r="H218" s="368"/>
      <c r="I218" s="368"/>
      <c r="J218" s="368"/>
      <c r="K218" s="36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DESKTOP-N8IS61F\Eva</dc:creator>
  <cp:keywords/>
  <dc:description/>
  <cp:lastModifiedBy>DESKTOP-N8IS61F\Eva</cp:lastModifiedBy>
  <dcterms:created xsi:type="dcterms:W3CDTF">2021-08-30T14:32:49Z</dcterms:created>
  <dcterms:modified xsi:type="dcterms:W3CDTF">2021-08-30T14:32:53Z</dcterms:modified>
  <cp:category/>
  <cp:version/>
  <cp:contentType/>
  <cp:contentStatus/>
</cp:coreProperties>
</file>