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70" windowWidth="27495" windowHeight="11700"/>
  </bookViews>
  <sheets>
    <sheet name="Rekapitulace stavby" sheetId="1" r:id="rId1"/>
    <sheet name="00 - Sokolov, MŠ Pionýrů ..." sheetId="2" r:id="rId2"/>
    <sheet name="Pokyny pro vyplnění" sheetId="3" r:id="rId3"/>
  </sheets>
  <definedNames>
    <definedName name="_xlnm._FilterDatabase" localSheetId="1" hidden="1">'00 - Sokolov, MŠ Pionýrů ...'!$C$83:$K$165</definedName>
    <definedName name="_xlnm.Print_Titles" localSheetId="1">'00 - Sokolov, MŠ Pionýrů ...'!$83:$83</definedName>
    <definedName name="_xlnm.Print_Titles" localSheetId="0">'Rekapitulace stavby'!$52:$52</definedName>
    <definedName name="_xlnm.Print_Area" localSheetId="1">'00 - Sokolov, MŠ Pionýrů ...'!$C$4:$J$37,'00 - Sokolov, MŠ Pionýrů ...'!$C$43:$J$67,'00 - Sokolov, MŠ Pionýrů ...'!$C$73:$K$165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45621"/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 s="1"/>
  <c r="BI164" i="2"/>
  <c r="BH164" i="2"/>
  <c r="BG164" i="2"/>
  <c r="BF164" i="2"/>
  <c r="T164" i="2"/>
  <c r="T163" i="2" s="1"/>
  <c r="T162" i="2" s="1"/>
  <c r="R164" i="2"/>
  <c r="R163" i="2"/>
  <c r="R162" i="2" s="1"/>
  <c r="P164" i="2"/>
  <c r="P163" i="2" s="1"/>
  <c r="P162" i="2" s="1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27" i="2"/>
  <c r="BH127" i="2"/>
  <c r="BG127" i="2"/>
  <c r="BF127" i="2"/>
  <c r="T127" i="2"/>
  <c r="T126" i="2" s="1"/>
  <c r="R127" i="2"/>
  <c r="R126" i="2" s="1"/>
  <c r="P127" i="2"/>
  <c r="P126" i="2" s="1"/>
  <c r="BI124" i="2"/>
  <c r="BH124" i="2"/>
  <c r="BG124" i="2"/>
  <c r="BF124" i="2"/>
  <c r="T124" i="2"/>
  <c r="R124" i="2"/>
  <c r="P124" i="2"/>
  <c r="BI121" i="2"/>
  <c r="BH121" i="2"/>
  <c r="BG121" i="2"/>
  <c r="BF121" i="2"/>
  <c r="T121" i="2"/>
  <c r="R121" i="2"/>
  <c r="P121" i="2"/>
  <c r="BI119" i="2"/>
  <c r="BH119" i="2"/>
  <c r="BG119" i="2"/>
  <c r="BF119" i="2"/>
  <c r="T119" i="2"/>
  <c r="R119" i="2"/>
  <c r="P119" i="2"/>
  <c r="BI117" i="2"/>
  <c r="BH117" i="2"/>
  <c r="BG117" i="2"/>
  <c r="BF117" i="2"/>
  <c r="T117" i="2"/>
  <c r="R117" i="2"/>
  <c r="P117" i="2"/>
  <c r="BI115" i="2"/>
  <c r="BH115" i="2"/>
  <c r="BG115" i="2"/>
  <c r="BF115" i="2"/>
  <c r="T115" i="2"/>
  <c r="R115" i="2"/>
  <c r="P115" i="2"/>
  <c r="BI112" i="2"/>
  <c r="BH112" i="2"/>
  <c r="BG112" i="2"/>
  <c r="BF112" i="2"/>
  <c r="T112" i="2"/>
  <c r="R112" i="2"/>
  <c r="P112" i="2"/>
  <c r="BI110" i="2"/>
  <c r="BH110" i="2"/>
  <c r="BG110" i="2"/>
  <c r="BF110" i="2"/>
  <c r="T110" i="2"/>
  <c r="R110" i="2"/>
  <c r="P110" i="2"/>
  <c r="BI107" i="2"/>
  <c r="BH107" i="2"/>
  <c r="BG107" i="2"/>
  <c r="BF107" i="2"/>
  <c r="T107" i="2"/>
  <c r="R107" i="2"/>
  <c r="P107" i="2"/>
  <c r="BI104" i="2"/>
  <c r="BH104" i="2"/>
  <c r="BG104" i="2"/>
  <c r="BF104" i="2"/>
  <c r="T104" i="2"/>
  <c r="R104" i="2"/>
  <c r="P104" i="2"/>
  <c r="BI102" i="2"/>
  <c r="BH102" i="2"/>
  <c r="BG102" i="2"/>
  <c r="BF102" i="2"/>
  <c r="T102" i="2"/>
  <c r="R102" i="2"/>
  <c r="P102" i="2"/>
  <c r="BI99" i="2"/>
  <c r="BH99" i="2"/>
  <c r="BG99" i="2"/>
  <c r="BF99" i="2"/>
  <c r="T99" i="2"/>
  <c r="R99" i="2"/>
  <c r="P99" i="2"/>
  <c r="BI97" i="2"/>
  <c r="BH97" i="2"/>
  <c r="BG97" i="2"/>
  <c r="BF97" i="2"/>
  <c r="T97" i="2"/>
  <c r="R97" i="2"/>
  <c r="P97" i="2"/>
  <c r="BI94" i="2"/>
  <c r="BH94" i="2"/>
  <c r="BG94" i="2"/>
  <c r="BF94" i="2"/>
  <c r="T94" i="2"/>
  <c r="R94" i="2"/>
  <c r="P94" i="2"/>
  <c r="BI90" i="2"/>
  <c r="BH90" i="2"/>
  <c r="BG90" i="2"/>
  <c r="BF90" i="2"/>
  <c r="T90" i="2"/>
  <c r="R90" i="2"/>
  <c r="P90" i="2"/>
  <c r="BI87" i="2"/>
  <c r="BH87" i="2"/>
  <c r="BG87" i="2"/>
  <c r="BF87" i="2"/>
  <c r="T87" i="2"/>
  <c r="R87" i="2"/>
  <c r="P87" i="2"/>
  <c r="J81" i="2"/>
  <c r="F80" i="2"/>
  <c r="F78" i="2"/>
  <c r="E76" i="2"/>
  <c r="J51" i="2"/>
  <c r="F50" i="2"/>
  <c r="F48" i="2"/>
  <c r="E46" i="2"/>
  <c r="J19" i="2"/>
  <c r="E19" i="2"/>
  <c r="J50" i="2" s="1"/>
  <c r="J18" i="2"/>
  <c r="J16" i="2"/>
  <c r="E16" i="2"/>
  <c r="F51" i="2" s="1"/>
  <c r="J15" i="2"/>
  <c r="J10" i="2"/>
  <c r="J78" i="2"/>
  <c r="L50" i="1"/>
  <c r="AM50" i="1"/>
  <c r="AM49" i="1"/>
  <c r="L49" i="1"/>
  <c r="AM47" i="1"/>
  <c r="L47" i="1"/>
  <c r="L45" i="1"/>
  <c r="L44" i="1"/>
  <c r="BK146" i="2"/>
  <c r="BK117" i="2"/>
  <c r="BK97" i="2"/>
  <c r="J160" i="2"/>
  <c r="BK142" i="2"/>
  <c r="J132" i="2"/>
  <c r="J141" i="2"/>
  <c r="BK110" i="2"/>
  <c r="BK144" i="2"/>
  <c r="J110" i="2"/>
  <c r="BK99" i="2"/>
  <c r="J104" i="2"/>
  <c r="AS54" i="1"/>
  <c r="BK160" i="2"/>
  <c r="J137" i="2"/>
  <c r="J152" i="2"/>
  <c r="BK94" i="2"/>
  <c r="BK121" i="2"/>
  <c r="J99" i="2"/>
  <c r="J144" i="2"/>
  <c r="BK164" i="2"/>
  <c r="J138" i="2"/>
  <c r="BK145" i="2"/>
  <c r="BK158" i="2"/>
  <c r="BK90" i="2"/>
  <c r="J127" i="2"/>
  <c r="J146" i="2"/>
  <c r="BK136" i="2"/>
  <c r="J145" i="2"/>
  <c r="J135" i="2"/>
  <c r="J107" i="2"/>
  <c r="J147" i="2"/>
  <c r="J87" i="2"/>
  <c r="BK115" i="2"/>
  <c r="J158" i="2"/>
  <c r="J94" i="2"/>
  <c r="BK140" i="2"/>
  <c r="BK149" i="2"/>
  <c r="J131" i="2"/>
  <c r="BK141" i="2"/>
  <c r="J149" i="2"/>
  <c r="BK119" i="2"/>
  <c r="J112" i="2"/>
  <c r="J121" i="2"/>
  <c r="J143" i="2"/>
  <c r="J164" i="2"/>
  <c r="BK102" i="2"/>
  <c r="J142" i="2"/>
  <c r="BK147" i="2"/>
  <c r="BK104" i="2"/>
  <c r="BK127" i="2"/>
  <c r="J140" i="2"/>
  <c r="BK138" i="2"/>
  <c r="J119" i="2"/>
  <c r="BK87" i="2"/>
  <c r="BK107" i="2"/>
  <c r="BK112" i="2"/>
  <c r="BK132" i="2"/>
  <c r="BK152" i="2"/>
  <c r="J139" i="2"/>
  <c r="BK137" i="2"/>
  <c r="J117" i="2"/>
  <c r="BK135" i="2"/>
  <c r="J124" i="2"/>
  <c r="BK139" i="2"/>
  <c r="J115" i="2"/>
  <c r="J102" i="2"/>
  <c r="BK143" i="2"/>
  <c r="J136" i="2"/>
  <c r="BK131" i="2"/>
  <c r="J90" i="2"/>
  <c r="J97" i="2"/>
  <c r="BK124" i="2"/>
  <c r="R86" i="2" l="1"/>
  <c r="T101" i="2"/>
  <c r="BK130" i="2"/>
  <c r="J130" i="2" s="1"/>
  <c r="J62" i="2" s="1"/>
  <c r="BK148" i="2"/>
  <c r="J148" i="2"/>
  <c r="J64" i="2" s="1"/>
  <c r="BK101" i="2"/>
  <c r="J101" i="2"/>
  <c r="J58" i="2"/>
  <c r="BK114" i="2"/>
  <c r="J114" i="2" s="1"/>
  <c r="J59" i="2" s="1"/>
  <c r="R134" i="2"/>
  <c r="P86" i="2"/>
  <c r="R101" i="2"/>
  <c r="P114" i="2"/>
  <c r="BK134" i="2"/>
  <c r="J134" i="2" s="1"/>
  <c r="J63" i="2" s="1"/>
  <c r="P148" i="2"/>
  <c r="BK86" i="2"/>
  <c r="J86" i="2" s="1"/>
  <c r="J57" i="2" s="1"/>
  <c r="P101" i="2"/>
  <c r="T114" i="2"/>
  <c r="R130" i="2"/>
  <c r="P134" i="2"/>
  <c r="R148" i="2"/>
  <c r="T86" i="2"/>
  <c r="T85" i="2" s="1"/>
  <c r="R114" i="2"/>
  <c r="P130" i="2"/>
  <c r="T130" i="2"/>
  <c r="T134" i="2"/>
  <c r="T148" i="2"/>
  <c r="F81" i="2"/>
  <c r="BK126" i="2"/>
  <c r="J126" i="2" s="1"/>
  <c r="J60" i="2" s="1"/>
  <c r="BK163" i="2"/>
  <c r="J163" i="2"/>
  <c r="J66" i="2" s="1"/>
  <c r="J48" i="2"/>
  <c r="BE94" i="2"/>
  <c r="BE97" i="2"/>
  <c r="BE107" i="2"/>
  <c r="BE112" i="2"/>
  <c r="J80" i="2"/>
  <c r="BE104" i="2"/>
  <c r="BE110" i="2"/>
  <c r="BE119" i="2"/>
  <c r="BE124" i="2"/>
  <c r="BE127" i="2"/>
  <c r="BE132" i="2"/>
  <c r="BE136" i="2"/>
  <c r="BE90" i="2"/>
  <c r="BE121" i="2"/>
  <c r="BE135" i="2"/>
  <c r="BE141" i="2"/>
  <c r="BE142" i="2"/>
  <c r="BE143" i="2"/>
  <c r="BE145" i="2"/>
  <c r="BE146" i="2"/>
  <c r="BE147" i="2"/>
  <c r="BE149" i="2"/>
  <c r="BE152" i="2"/>
  <c r="BE158" i="2"/>
  <c r="BE160" i="2"/>
  <c r="BE164" i="2"/>
  <c r="BE102" i="2"/>
  <c r="BE115" i="2"/>
  <c r="BE87" i="2"/>
  <c r="BE99" i="2"/>
  <c r="BE117" i="2"/>
  <c r="BE138" i="2"/>
  <c r="BE140" i="2"/>
  <c r="BE144" i="2"/>
  <c r="BE131" i="2"/>
  <c r="BE137" i="2"/>
  <c r="BE139" i="2"/>
  <c r="F34" i="2"/>
  <c r="BC55" i="1" s="1"/>
  <c r="BC54" i="1" s="1"/>
  <c r="W32" i="1" s="1"/>
  <c r="J32" i="2"/>
  <c r="AW55" i="1" s="1"/>
  <c r="F35" i="2"/>
  <c r="BD55" i="1" s="1"/>
  <c r="BD54" i="1" s="1"/>
  <c r="W33" i="1" s="1"/>
  <c r="F32" i="2"/>
  <c r="BA55" i="1" s="1"/>
  <c r="BA54" i="1" s="1"/>
  <c r="W30" i="1" s="1"/>
  <c r="F33" i="2"/>
  <c r="BB55" i="1" s="1"/>
  <c r="BB54" i="1" s="1"/>
  <c r="W31" i="1" s="1"/>
  <c r="P129" i="2" l="1"/>
  <c r="T129" i="2"/>
  <c r="T84" i="2" s="1"/>
  <c r="R129" i="2"/>
  <c r="P85" i="2"/>
  <c r="P84" i="2"/>
  <c r="AU55" i="1" s="1"/>
  <c r="AU54" i="1" s="1"/>
  <c r="R85" i="2"/>
  <c r="R84" i="2" s="1"/>
  <c r="BK85" i="2"/>
  <c r="J85" i="2" s="1"/>
  <c r="J56" i="2" s="1"/>
  <c r="BK129" i="2"/>
  <c r="J129" i="2"/>
  <c r="J61" i="2" s="1"/>
  <c r="BK162" i="2"/>
  <c r="J162" i="2" s="1"/>
  <c r="J65" i="2" s="1"/>
  <c r="AX54" i="1"/>
  <c r="J31" i="2"/>
  <c r="AV55" i="1" s="1"/>
  <c r="AT55" i="1" s="1"/>
  <c r="AY54" i="1"/>
  <c r="AW54" i="1"/>
  <c r="AK30" i="1"/>
  <c r="F31" i="2"/>
  <c r="AZ55" i="1"/>
  <c r="AZ54" i="1"/>
  <c r="W29" i="1"/>
  <c r="BK84" i="2" l="1"/>
  <c r="J84" i="2"/>
  <c r="J55" i="2"/>
  <c r="AV54" i="1"/>
  <c r="AK29" i="1" s="1"/>
  <c r="J28" i="2" l="1"/>
  <c r="AG55" i="1"/>
  <c r="AG54" i="1" s="1"/>
  <c r="AT54" i="1"/>
  <c r="AN54" i="1" l="1"/>
  <c r="AK26" i="1"/>
  <c r="AK35" i="1" s="1"/>
  <c r="J37" i="2"/>
  <c r="AN55" i="1"/>
</calcChain>
</file>

<file path=xl/sharedStrings.xml><?xml version="1.0" encoding="utf-8"?>
<sst xmlns="http://schemas.openxmlformats.org/spreadsheetml/2006/main" count="1529" uniqueCount="501">
  <si>
    <t>Export Komplet</t>
  </si>
  <si>
    <t>VZ</t>
  </si>
  <si>
    <t>2.0</t>
  </si>
  <si>
    <t>ZAMOK</t>
  </si>
  <si>
    <t>False</t>
  </si>
  <si>
    <t>{6fbc93e0-fcab-4b29-af83-c4e4d77c8346}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</si>
  <si>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</si>
  <si>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</si>
  <si>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</si>
  <si>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</si>
  <si>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</si>
  <si>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</si>
  <si>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</si>
  <si>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</si>
  <si>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</si>
  <si>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</si>
  <si>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</si>
  <si>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Sokolov, MŠ Pionýrů 1344 - odvětrání části kuchyně</t>
  </si>
  <si>
    <t>KSO:</t>
  </si>
  <si>
    <t/>
  </si>
  <si>
    <t>CC-CZ:</t>
  </si>
  <si>
    <t>Místo:</t>
  </si>
  <si>
    <t>Sokolov, Pionýrů 1344</t>
  </si>
  <si>
    <t>Datum:</t>
  </si>
  <si>
    <t>4. 5. 2022</t>
  </si>
  <si>
    <t>Zadavatel:</t>
  </si>
  <si>
    <t>IČ:</t>
  </si>
  <si>
    <t>Město Sokolov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</si>
  <si>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</si>
  <si>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</si>
  <si>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</si>
  <si>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</si>
  <si>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</si>
  <si>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</si>
  <si>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</si>
  <si>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Michal Kubelka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</si>
  <si>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</si>
  <si>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</si>
  <si>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</si>
  <si>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</si>
  <si>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</si>
  <si>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</si>
  <si>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</si>
  <si>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</si>
  <si>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</si>
  <si>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</si>
  <si>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</si>
  <si>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</si>
  <si>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</si>
  <si>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</si>
  <si>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</si>
  <si>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</si>
  <si>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</si>
  <si>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</si>
  <si>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</si>
  <si>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</si>
  <si>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</si>
  <si>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</si>
  <si>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</si>
  <si>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</si>
  <si>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</si>
  <si>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</si>
  <si>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</si>
  <si>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</si>
  <si>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</si>
  <si>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</si>
  <si>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</si>
  <si>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</si>
  <si>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</si>
  <si>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</si>
  <si>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</si>
  <si>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</si>
  <si>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</si>
  <si>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</si>
  <si>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</si>
  <si>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</si>
  <si>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</si>
  <si>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</si>
  <si>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</si>
  <si>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</si>
  <si>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</si>
  <si>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</si>
  <si>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</si>
  <si>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</si>
  <si>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</si>
  <si>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</si>
  <si>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</si>
  <si>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</si>
  <si>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</si>
  <si>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</si>
  <si>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</si>
  <si>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</si>
  <si>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 xml:space="preserve">    751 - Vzduchotechnika</t>
  </si>
  <si>
    <t xml:space="preserve">    784 - Dokončovací práce - malby a tapety</t>
  </si>
  <si>
    <t>VRN - Vedlejší rozpočtové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</si>
  <si>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</si>
  <si>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</si>
  <si>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</si>
  <si>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</si>
  <si>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</si>
  <si>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</si>
  <si>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</si>
  <si>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</si>
  <si>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</si>
  <si>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</si>
  <si>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</si>
  <si>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</si>
  <si>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</si>
  <si>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</si>
  <si>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</si>
  <si>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</si>
  <si>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</si>
  <si>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</si>
  <si>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</si>
  <si>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</si>
  <si>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619991001</t>
  </si>
  <si>
    <t>Zakrytí vnitřních ploch před znečištěním včetně pozdějšího odkrytí podlah fólií přilepenou lepící páskou</t>
  </si>
  <si>
    <t>m2</t>
  </si>
  <si>
    <t>CS ÚRS 2022 01</t>
  </si>
  <si>
    <t>4</t>
  </si>
  <si>
    <t>-1672239470</t>
  </si>
  <si>
    <t>Online PSC</t>
  </si>
  <si>
    <t>https://podminky.urs.cz/item/CS_URS_2022_01/619991001</t>
  </si>
  <si>
    <t>VV</t>
  </si>
  <si>
    <t>5,6*2,5</t>
  </si>
  <si>
    <t>619991011</t>
  </si>
  <si>
    <t>Zakrytí vnitřních ploch před znečištěním včetně pozdějšího odkrytí konstrukcí a prvků obalením fólií a přelepením páskou</t>
  </si>
  <si>
    <t>-1160120806</t>
  </si>
  <si>
    <t>https://podminky.urs.cz/item/CS_URS_2022_01/619991011</t>
  </si>
  <si>
    <t>Vybavení kuchyně v dotčených částech</t>
  </si>
  <si>
    <t>20</t>
  </si>
  <si>
    <t>3</t>
  </si>
  <si>
    <t>629991011</t>
  </si>
  <si>
    <t>Zakrytí vnějších ploch před znečištěním včetně pozdějšího odkrytí výplní otvorů a svislých ploch fólií přilepenou lepící páskou</t>
  </si>
  <si>
    <t>1742917588</t>
  </si>
  <si>
    <t>https://podminky.urs.cz/item/CS_URS_2022_01/629991011</t>
  </si>
  <si>
    <t>(0,9*0,6)*2</t>
  </si>
  <si>
    <t>611325418</t>
  </si>
  <si>
    <t>Oprava vápenocementové omítky vnitřních ploch hladké, tloušťky do 20 mm, s celoplošným přeštukováním, tloušťky štuku 3 mm stropů, v rozsahu opravované plochy přes 30 do 50%</t>
  </si>
  <si>
    <t>2054568241</t>
  </si>
  <si>
    <t>https://podminky.urs.cz/item/CS_URS_2022_01/611325418</t>
  </si>
  <si>
    <t>5</t>
  </si>
  <si>
    <t>612325419</t>
  </si>
  <si>
    <t>Oprava vápenocementové omítky vnitřních ploch hladké, tloušťky do 20 mm, s celoplošným přeštukováním, tloušťky štuku 3 mm stěn, v rozsahu opravované plochy přes 30 do 50%</t>
  </si>
  <si>
    <t>716987896</t>
  </si>
  <si>
    <t>https://podminky.urs.cz/item/CS_URS_2022_01/612325419</t>
  </si>
  <si>
    <t>9</t>
  </si>
  <si>
    <t>Ostatní konstrukce a práce, bourání</t>
  </si>
  <si>
    <t>977151128</t>
  </si>
  <si>
    <t>Jádrové vrty diamantovými korunkami do stavebních materiálů (železobetonu, betonu, cihel, obkladů, dlažeb, kamene) průměru přes 250 do 300 mm</t>
  </si>
  <si>
    <t>m</t>
  </si>
  <si>
    <t>1968849816</t>
  </si>
  <si>
    <t>https://podminky.urs.cz/item/CS_URS_2022_01/977151128</t>
  </si>
  <si>
    <t>7</t>
  </si>
  <si>
    <t>978011161</t>
  </si>
  <si>
    <t>Otlučení vápenných nebo vápenocementových omítek vnitřních ploch stropů, v rozsahu přes 30 do 50 %</t>
  </si>
  <si>
    <t>200658123</t>
  </si>
  <si>
    <t>https://podminky.urs.cz/item/CS_URS_2022_01/978011161</t>
  </si>
  <si>
    <t>2,5*5,6</t>
  </si>
  <si>
    <t>8</t>
  </si>
  <si>
    <t>978013161</t>
  </si>
  <si>
    <t>Otlučení vápenných nebo vápenocementových omítek vnitřních ploch stěn s vyškrabáním spar, s očištěním zdiva, v rozsahu přes 30 do 50 %</t>
  </si>
  <si>
    <t>-1681768693</t>
  </si>
  <si>
    <t>https://podminky.urs.cz/item/CS_URS_2022_01/978013161</t>
  </si>
  <si>
    <t>(2,5+2,5+5,6+5,6)*1</t>
  </si>
  <si>
    <t>949101111</t>
  </si>
  <si>
    <t>Lešení pomocné pracovní pro objekty pozemních staveb pro zatížení do 150 kg/m2, o výšce lešeňové podlahy do 1,9 m</t>
  </si>
  <si>
    <t>-338868990</t>
  </si>
  <si>
    <t>https://podminky.urs.cz/item/CS_URS_2022_01/949101111</t>
  </si>
  <si>
    <t>10</t>
  </si>
  <si>
    <t>952901111</t>
  </si>
  <si>
    <t>Vyčištění budov nebo objektů před předáním do užívání budov bytové nebo občanské výstavby, světlé výšky podlaží do 4 m</t>
  </si>
  <si>
    <t>-1357424371</t>
  </si>
  <si>
    <t>https://podminky.urs.cz/item/CS_URS_2022_01/952901111</t>
  </si>
  <si>
    <t>997</t>
  </si>
  <si>
    <t>Přesun sutě</t>
  </si>
  <si>
    <t>11</t>
  </si>
  <si>
    <t>997002611</t>
  </si>
  <si>
    <t>Nakládání suti a vybouraných hmot na dopravní prostředek pro vodorovné přemístění</t>
  </si>
  <si>
    <t>t</t>
  </si>
  <si>
    <t>-1112883793</t>
  </si>
  <si>
    <t>https://podminky.urs.cz/item/CS_URS_2022_01/997002611</t>
  </si>
  <si>
    <t>12</t>
  </si>
  <si>
    <t>997013211</t>
  </si>
  <si>
    <t>Vnitrostaveništní doprava suti a vybouraných hmot vodorovně do 50 m svisle ručně pro budovy a haly výšky do 6 m</t>
  </si>
  <si>
    <t>-1644972518</t>
  </si>
  <si>
    <t>https://podminky.urs.cz/item/CS_URS_2022_01/997013211</t>
  </si>
  <si>
    <t>13</t>
  </si>
  <si>
    <t>997013501</t>
  </si>
  <si>
    <t>Odvoz suti a vybouraných hmot na skládku nebo meziskládku se složením, na vzdálenost do 1 km</t>
  </si>
  <si>
    <t>820139075</t>
  </si>
  <si>
    <t>https://podminky.urs.cz/item/CS_URS_2022_01/997013501</t>
  </si>
  <si>
    <t>14</t>
  </si>
  <si>
    <t>997013509</t>
  </si>
  <si>
    <t>Odvoz suti a vybouraných hmot na skládku nebo meziskládku se složením, na vzdálenost Příplatek k ceně za každý další i započatý 1 km přes 1 km</t>
  </si>
  <si>
    <t>-1142429656</t>
  </si>
  <si>
    <t>https://podminky.urs.cz/item/CS_URS_2022_01/997013509</t>
  </si>
  <si>
    <t>0,769*6</t>
  </si>
  <si>
    <t>997013631</t>
  </si>
  <si>
    <t>Poplatek za uložení stavebního odpadu na skládce (skládkovné) směsného stavebního a demoličního zatříděného do Katalogu odpadů pod kódem 17 09 04</t>
  </si>
  <si>
    <t>2002223755</t>
  </si>
  <si>
    <t>https://podminky.urs.cz/item/CS_URS_2022_01/997013631</t>
  </si>
  <si>
    <t>998</t>
  </si>
  <si>
    <t>Přesun hmot</t>
  </si>
  <si>
    <t>16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</si>
  <si>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</si>
  <si>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</si>
  <si>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-1380875533</t>
  </si>
  <si>
    <t>https://podminky.urs.cz/item/CS_URS_2022_01/998018001</t>
  </si>
  <si>
    <t>PSV</t>
  </si>
  <si>
    <t>Práce a dodávky PSV</t>
  </si>
  <si>
    <t>741</t>
  </si>
  <si>
    <t>Elektroinstalace - silnoproud</t>
  </si>
  <si>
    <t>17</t>
  </si>
  <si>
    <t>741-x1</t>
  </si>
  <si>
    <t>D+M Přívod a napojení digestoře na stávající elektroinstalaci, přeložka elektro krabice v místě digestoře - cena vč. revize</t>
  </si>
  <si>
    <t>soubor</t>
  </si>
  <si>
    <t>1292620330</t>
  </si>
  <si>
    <t>18</t>
  </si>
  <si>
    <t>998741201</t>
  </si>
  <si>
    <t>Přesun hmot pro silnoproud stanovený procentní sazbou (%) z ceny vodorovná dopravní vzdálenost do 50 m v objektech výšky do 6 m</t>
  </si>
  <si>
    <t>%</t>
  </si>
  <si>
    <t>-1534159692</t>
  </si>
  <si>
    <t>https://podminky.urs.cz/item/CS_URS_2022_01/998741201</t>
  </si>
  <si>
    <t>751</t>
  </si>
  <si>
    <t>Vzduchotechnika</t>
  </si>
  <si>
    <t>19</t>
  </si>
  <si>
    <t>M</t>
  </si>
  <si>
    <t>751-x1</t>
  </si>
  <si>
    <t>Digestoř nad myčku nádobí - nerezová, nástěnná, jednořadá / broušený nerez tl. 1mm, rozměry 1400x1100x300, 1x osvětlení, 2x tukový filtr 500x500, 1x hrdlo D250</t>
  </si>
  <si>
    <t>kus</t>
  </si>
  <si>
    <t>32</t>
  </si>
  <si>
    <t>835559502</t>
  </si>
  <si>
    <t>751-x2</t>
  </si>
  <si>
    <t>Odvodní radiální potrubní kovový ventilátor - např. RM 250 N</t>
  </si>
  <si>
    <t>-1511031841</t>
  </si>
  <si>
    <t>751-x3</t>
  </si>
  <si>
    <t>Zpětná klapka do potrubí D250</t>
  </si>
  <si>
    <t>1206821272</t>
  </si>
  <si>
    <t>22</t>
  </si>
  <si>
    <t>751-x4</t>
  </si>
  <si>
    <t>Spojovací manžeta pro ventilátor D250</t>
  </si>
  <si>
    <t>-1292103007</t>
  </si>
  <si>
    <t>23</t>
  </si>
  <si>
    <t>751-x5</t>
  </si>
  <si>
    <t>Tlumič hluku do potrubí D250/900</t>
  </si>
  <si>
    <t>-326700544</t>
  </si>
  <si>
    <t>24</t>
  </si>
  <si>
    <t>751-x6</t>
  </si>
  <si>
    <t>Výtlačná komora do stáv. rámu křídla okna ve skladě zahr. nábytku - 750x400/500/dělící přepářka uvnitř/1x hrdlo D250/1x hrdlo D150</t>
  </si>
  <si>
    <t>-1399874793</t>
  </si>
  <si>
    <t>25</t>
  </si>
  <si>
    <t>751-x7</t>
  </si>
  <si>
    <t>Protidešťová žaluzie např. PZA 750x400 se sítí proti hmyzu, pozink</t>
  </si>
  <si>
    <t>-449758330</t>
  </si>
  <si>
    <t>26</t>
  </si>
  <si>
    <t>751-x8</t>
  </si>
  <si>
    <t>Kruhové potrubí Spiro D250</t>
  </si>
  <si>
    <t>318434334</t>
  </si>
  <si>
    <t>27</t>
  </si>
  <si>
    <t>751-x9</t>
  </si>
  <si>
    <t>Kruhové tvarovky max. D250</t>
  </si>
  <si>
    <t>790518551</t>
  </si>
  <si>
    <t>28</t>
  </si>
  <si>
    <t>751-x10</t>
  </si>
  <si>
    <t>Izolace samolepící syntetická kaučuková izolace s pokovenou PES povrchovou úpravou</t>
  </si>
  <si>
    <t>1961473094</t>
  </si>
  <si>
    <t>29</t>
  </si>
  <si>
    <t>751-x11</t>
  </si>
  <si>
    <t>Montážní, kotvící a těsnící materiál</t>
  </si>
  <si>
    <t>-1218044218</t>
  </si>
  <si>
    <t>30</t>
  </si>
  <si>
    <t>751-x12</t>
  </si>
  <si>
    <t>Montáž celého systému</t>
  </si>
  <si>
    <t>1478346152</t>
  </si>
  <si>
    <t>31</t>
  </si>
  <si>
    <t>751-x13</t>
  </si>
  <si>
    <t>Doprava stavební a mimostavební</t>
  </si>
  <si>
    <t>-578776182</t>
  </si>
  <si>
    <t>784</t>
  </si>
  <si>
    <t>Dokončovací práce - malby a tapety</t>
  </si>
  <si>
    <t>784111001</t>
  </si>
  <si>
    <t>Oprášení (ometení) podkladu v místnostech výšky do 3,80 m</t>
  </si>
  <si>
    <t>-1135888149</t>
  </si>
  <si>
    <t>https://podminky.urs.cz/item/CS_URS_2022_01/784111001</t>
  </si>
  <si>
    <t>14+16,2</t>
  </si>
  <si>
    <t>33</t>
  </si>
  <si>
    <t>784121001</t>
  </si>
  <si>
    <t>Oškrabání malby v místnostech výšky do 3,80 m</t>
  </si>
  <si>
    <t>-876851078</t>
  </si>
  <si>
    <t>https://podminky.urs.cz/item/CS_URS_2022_01/784121001</t>
  </si>
  <si>
    <t>Neotlučené části</t>
  </si>
  <si>
    <t>14*0,5</t>
  </si>
  <si>
    <t>16,2*0,5</t>
  </si>
  <si>
    <t>Součet</t>
  </si>
  <si>
    <t>34</t>
  </si>
  <si>
    <t>784181121</t>
  </si>
  <si>
    <t>Penetrace podkladu jednonásobná hloubková akrylátová bezbarvá v místnostech výšky do 3,80 m</t>
  </si>
  <si>
    <t>-2131157946</t>
  </si>
  <si>
    <t>https://podminky.urs.cz/item/CS_URS_2022_01/784181121</t>
  </si>
  <si>
    <t>35</t>
  </si>
  <si>
    <t>784211101</t>
  </si>
  <si>
    <t>Malby z malířských směsí oděruvzdorných za mokra dvojnásobné, bílé za mokra oděruvzdorné výborně v místnostech výšky do 3,80 m</t>
  </si>
  <si>
    <t>1355126188</t>
  </si>
  <si>
    <t>https://podminky.urs.cz/item/CS_URS_2022_01/784211101</t>
  </si>
  <si>
    <t>VRN</t>
  </si>
  <si>
    <t>Vedlejší rozpočtové náklady</t>
  </si>
  <si>
    <t>VRN9</t>
  </si>
  <si>
    <t>Ostatní náklady</t>
  </si>
  <si>
    <t>36</t>
  </si>
  <si>
    <t>094002000</t>
  </si>
  <si>
    <t>Ostatní náklady související s výstavbou - náklady dle uvážení zhotovitele</t>
  </si>
  <si>
    <t>…</t>
  </si>
  <si>
    <t>1024</t>
  </si>
  <si>
    <t>-1793391293</t>
  </si>
  <si>
    <t>https://podminky.urs.cz/item/CS_URS_2022_01/094002000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</si>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</sst>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7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49" fontId="40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978013161" TargetMode="External"/><Relationship Id="rId13" Type="http://schemas.openxmlformats.org/officeDocument/2006/relationships/hyperlink" Target="https://podminky.urs.cz/item/CS_URS_2022_01/997013501" TargetMode="External"/><Relationship Id="rId18" Type="http://schemas.openxmlformats.org/officeDocument/2006/relationships/hyperlink" Target="https://podminky.urs.cz/item/CS_URS_2022_01/784111001" TargetMode="External"/><Relationship Id="rId3" Type="http://schemas.openxmlformats.org/officeDocument/2006/relationships/hyperlink" Target="https://podminky.urs.cz/item/CS_URS_2022_01/629991011" TargetMode="External"/><Relationship Id="rId21" Type="http://schemas.openxmlformats.org/officeDocument/2006/relationships/hyperlink" Target="https://podminky.urs.cz/item/CS_URS_2022_01/784211101" TargetMode="External"/><Relationship Id="rId7" Type="http://schemas.openxmlformats.org/officeDocument/2006/relationships/hyperlink" Target="https://podminky.urs.cz/item/CS_URS_2022_01/978011161" TargetMode="External"/><Relationship Id="rId12" Type="http://schemas.openxmlformats.org/officeDocument/2006/relationships/hyperlink" Target="https://podminky.urs.cz/item/CS_URS_2022_01/997013211" TargetMode="External"/><Relationship Id="rId17" Type="http://schemas.openxmlformats.org/officeDocument/2006/relationships/hyperlink" Target="https://podminky.urs.cz/item/CS_URS_2022_01/998741201" TargetMode="External"/><Relationship Id="rId2" Type="http://schemas.openxmlformats.org/officeDocument/2006/relationships/hyperlink" Target="https://podminky.urs.cz/item/CS_URS_2022_01/619991011" TargetMode="External"/><Relationship Id="rId16" Type="http://schemas.openxmlformats.org/officeDocument/2006/relationships/hyperlink" Target="https://podminky.urs.cz/item/CS_URS_2022_01/998018001" TargetMode="External"/><Relationship Id="rId20" Type="http://schemas.openxmlformats.org/officeDocument/2006/relationships/hyperlink" Target="https://podminky.urs.cz/item/CS_URS_2022_01/784181121" TargetMode="External"/><Relationship Id="rId1" Type="http://schemas.openxmlformats.org/officeDocument/2006/relationships/hyperlink" Target="https://podminky.urs.cz/item/CS_URS_2022_01/619991001" TargetMode="External"/><Relationship Id="rId6" Type="http://schemas.openxmlformats.org/officeDocument/2006/relationships/hyperlink" Target="https://podminky.urs.cz/item/CS_URS_2022_01/977151128" TargetMode="External"/><Relationship Id="rId11" Type="http://schemas.openxmlformats.org/officeDocument/2006/relationships/hyperlink" Target="https://podminky.urs.cz/item/CS_URS_2022_01/997002611" TargetMode="External"/><Relationship Id="rId5" Type="http://schemas.openxmlformats.org/officeDocument/2006/relationships/hyperlink" Target="https://podminky.urs.cz/item/CS_URS_2022_01/612325419" TargetMode="External"/><Relationship Id="rId15" Type="http://schemas.openxmlformats.org/officeDocument/2006/relationships/hyperlink" Target="https://podminky.urs.cz/item/CS_URS_2022_01/997013631" TargetMode="External"/><Relationship Id="rId23" Type="http://schemas.openxmlformats.org/officeDocument/2006/relationships/drawing" Target="../drawings/drawing2.xml"/><Relationship Id="rId10" Type="http://schemas.openxmlformats.org/officeDocument/2006/relationships/hyperlink" Target="https://podminky.urs.cz/item/CS_URS_2022_01/952901111" TargetMode="External"/><Relationship Id="rId19" Type="http://schemas.openxmlformats.org/officeDocument/2006/relationships/hyperlink" Target="https://podminky.urs.cz/item/CS_URS_2022_01/784121001" TargetMode="External"/><Relationship Id="rId4" Type="http://schemas.openxmlformats.org/officeDocument/2006/relationships/hyperlink" Target="https://podminky.urs.cz/item/CS_URS_2022_01/611325418" TargetMode="External"/><Relationship Id="rId9" Type="http://schemas.openxmlformats.org/officeDocument/2006/relationships/hyperlink" Target="https://podminky.urs.cz/item/CS_URS_2022_01/949101111" TargetMode="External"/><Relationship Id="rId14" Type="http://schemas.openxmlformats.org/officeDocument/2006/relationships/hyperlink" Target="https://podminky.urs.cz/item/CS_URS_2022_01/997013509" TargetMode="External"/><Relationship Id="rId22" Type="http://schemas.openxmlformats.org/officeDocument/2006/relationships/hyperlink" Target="https://podminky.urs.cz/item/CS_URS_2022_01/09400200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55"/>
      <c r="AS2" s="355"/>
      <c r="AT2" s="355"/>
      <c r="AU2" s="355"/>
      <c r="AV2" s="355"/>
      <c r="AW2" s="355"/>
      <c r="AX2" s="355"/>
      <c r="AY2" s="355"/>
      <c r="AZ2" s="355"/>
      <c r="BA2" s="355"/>
      <c r="BB2" s="355"/>
      <c r="BC2" s="355"/>
      <c r="BD2" s="355"/>
      <c r="BE2" s="355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19" t="s">
        <v>14</v>
      </c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23"/>
      <c r="AQ5" s="23"/>
      <c r="AR5" s="21"/>
      <c r="BE5" s="316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21" t="s">
        <v>17</v>
      </c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K6" s="320"/>
      <c r="AL6" s="320"/>
      <c r="AM6" s="320"/>
      <c r="AN6" s="320"/>
      <c r="AO6" s="320"/>
      <c r="AP6" s="23"/>
      <c r="AQ6" s="23"/>
      <c r="AR6" s="21"/>
      <c r="BE6" s="317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17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17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17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17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17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17"/>
      <c r="BS12" s="18" t="s">
        <v>6</v>
      </c>
    </row>
    <row r="13" spans="1:74" s="1" customFormat="1" ht="12" customHeight="1">
      <c r="B13" s="22"/>
      <c r="C13" s="23"/>
      <c r="D13" s="30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30</v>
      </c>
      <c r="AO13" s="23"/>
      <c r="AP13" s="23"/>
      <c r="AQ13" s="23"/>
      <c r="AR13" s="21"/>
      <c r="BE13" s="317"/>
      <c r="BS13" s="18" t="s">
        <v>6</v>
      </c>
    </row>
    <row r="14" spans="1:74" ht="12.75">
      <c r="B14" s="22"/>
      <c r="C14" s="23"/>
      <c r="D14" s="23"/>
      <c r="E14" s="322" t="s">
        <v>30</v>
      </c>
      <c r="F14" s="323"/>
      <c r="G14" s="323"/>
      <c r="H14" s="323"/>
      <c r="I14" s="323"/>
      <c r="J14" s="323"/>
      <c r="K14" s="323"/>
      <c r="L14" s="323"/>
      <c r="M14" s="323"/>
      <c r="N14" s="323"/>
      <c r="O14" s="323"/>
      <c r="P14" s="323"/>
      <c r="Q14" s="323"/>
      <c r="R14" s="323"/>
      <c r="S14" s="323"/>
      <c r="T14" s="323"/>
      <c r="U14" s="323"/>
      <c r="V14" s="323"/>
      <c r="W14" s="323"/>
      <c r="X14" s="323"/>
      <c r="Y14" s="323"/>
      <c r="Z14" s="323"/>
      <c r="AA14" s="323"/>
      <c r="AB14" s="323"/>
      <c r="AC14" s="323"/>
      <c r="AD14" s="323"/>
      <c r="AE14" s="323"/>
      <c r="AF14" s="323"/>
      <c r="AG14" s="323"/>
      <c r="AH14" s="323"/>
      <c r="AI14" s="323"/>
      <c r="AJ14" s="323"/>
      <c r="AK14" s="30" t="s">
        <v>28</v>
      </c>
      <c r="AL14" s="23"/>
      <c r="AM14" s="23"/>
      <c r="AN14" s="32" t="s">
        <v>30</v>
      </c>
      <c r="AO14" s="23"/>
      <c r="AP14" s="23"/>
      <c r="AQ14" s="23"/>
      <c r="AR14" s="21"/>
      <c r="BE14" s="317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17"/>
      <c r="BS15" s="18" t="s">
        <v>4</v>
      </c>
    </row>
    <row r="16" spans="1:74" s="1" customFormat="1" ht="12" customHeight="1">
      <c r="B16" s="22"/>
      <c r="C16" s="23"/>
      <c r="D16" s="30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17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17"/>
      <c r="BS17" s="18" t="s">
        <v>33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17"/>
      <c r="BS18" s="18" t="s">
        <v>6</v>
      </c>
    </row>
    <row r="19" spans="1:71" s="1" customFormat="1" ht="12" customHeight="1">
      <c r="B19" s="22"/>
      <c r="C19" s="23"/>
      <c r="D19" s="30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17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17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17"/>
    </row>
    <row r="22" spans="1:71" s="1" customFormat="1" ht="12" customHeight="1">
      <c r="B22" s="22"/>
      <c r="C22" s="23"/>
      <c r="D22" s="30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17"/>
    </row>
    <row r="23" spans="1:71" s="1" customFormat="1" ht="47.25" customHeight="1">
      <c r="B23" s="22"/>
      <c r="C23" s="23"/>
      <c r="D23" s="23"/>
      <c r="E23" s="324" t="s">
        <v>37</v>
      </c>
      <c r="F23" s="324"/>
      <c r="G23" s="324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24"/>
      <c r="X23" s="324"/>
      <c r="Y23" s="324"/>
      <c r="Z23" s="324"/>
      <c r="AA23" s="324"/>
      <c r="AB23" s="324"/>
      <c r="AC23" s="324"/>
      <c r="AD23" s="324"/>
      <c r="AE23" s="324"/>
      <c r="AF23" s="324"/>
      <c r="AG23" s="324"/>
      <c r="AH23" s="324"/>
      <c r="AI23" s="324"/>
      <c r="AJ23" s="324"/>
      <c r="AK23" s="324"/>
      <c r="AL23" s="324"/>
      <c r="AM23" s="324"/>
      <c r="AN23" s="324"/>
      <c r="AO23" s="23"/>
      <c r="AP23" s="23"/>
      <c r="AQ23" s="23"/>
      <c r="AR23" s="21"/>
      <c r="BE23" s="317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17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17"/>
    </row>
    <row r="26" spans="1:71" s="2" customFormat="1" ht="25.9" customHeight="1">
      <c r="A26" s="35"/>
      <c r="B26" s="36"/>
      <c r="C26" s="37"/>
      <c r="D26" s="38" t="s">
        <v>38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25">
        <f>ROUND(AG54,2)</f>
        <v>0</v>
      </c>
      <c r="AL26" s="326"/>
      <c r="AM26" s="326"/>
      <c r="AN26" s="326"/>
      <c r="AO26" s="326"/>
      <c r="AP26" s="37"/>
      <c r="AQ26" s="37"/>
      <c r="AR26" s="40"/>
      <c r="BE26" s="317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17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27" t="s">
        <v>39</v>
      </c>
      <c r="M28" s="327"/>
      <c r="N28" s="327"/>
      <c r="O28" s="327"/>
      <c r="P28" s="327"/>
      <c r="Q28" s="37"/>
      <c r="R28" s="37"/>
      <c r="S28" s="37"/>
      <c r="T28" s="37"/>
      <c r="U28" s="37"/>
      <c r="V28" s="37"/>
      <c r="W28" s="327" t="s">
        <v>40</v>
      </c>
      <c r="X28" s="327"/>
      <c r="Y28" s="327"/>
      <c r="Z28" s="327"/>
      <c r="AA28" s="327"/>
      <c r="AB28" s="327"/>
      <c r="AC28" s="327"/>
      <c r="AD28" s="327"/>
      <c r="AE28" s="327"/>
      <c r="AF28" s="37"/>
      <c r="AG28" s="37"/>
      <c r="AH28" s="37"/>
      <c r="AI28" s="37"/>
      <c r="AJ28" s="37"/>
      <c r="AK28" s="327" t="s">
        <v>41</v>
      </c>
      <c r="AL28" s="327"/>
      <c r="AM28" s="327"/>
      <c r="AN28" s="327"/>
      <c r="AO28" s="327"/>
      <c r="AP28" s="37"/>
      <c r="AQ28" s="37"/>
      <c r="AR28" s="40"/>
      <c r="BE28" s="317"/>
    </row>
    <row r="29" spans="1:71" s="3" customFormat="1" ht="14.45" customHeight="1">
      <c r="B29" s="41"/>
      <c r="C29" s="42"/>
      <c r="D29" s="30" t="s">
        <v>42</v>
      </c>
      <c r="E29" s="42"/>
      <c r="F29" s="30" t="s">
        <v>43</v>
      </c>
      <c r="G29" s="42"/>
      <c r="H29" s="42"/>
      <c r="I29" s="42"/>
      <c r="J29" s="42"/>
      <c r="K29" s="42"/>
      <c r="L29" s="330">
        <v>0.21</v>
      </c>
      <c r="M29" s="329"/>
      <c r="N29" s="329"/>
      <c r="O29" s="329"/>
      <c r="P29" s="329"/>
      <c r="Q29" s="42"/>
      <c r="R29" s="42"/>
      <c r="S29" s="42"/>
      <c r="T29" s="42"/>
      <c r="U29" s="42"/>
      <c r="V29" s="42"/>
      <c r="W29" s="328">
        <f>ROUND(AZ54, 2)</f>
        <v>0</v>
      </c>
      <c r="X29" s="329"/>
      <c r="Y29" s="329"/>
      <c r="Z29" s="329"/>
      <c r="AA29" s="329"/>
      <c r="AB29" s="329"/>
      <c r="AC29" s="329"/>
      <c r="AD29" s="329"/>
      <c r="AE29" s="329"/>
      <c r="AF29" s="42"/>
      <c r="AG29" s="42"/>
      <c r="AH29" s="42"/>
      <c r="AI29" s="42"/>
      <c r="AJ29" s="42"/>
      <c r="AK29" s="328">
        <f>ROUND(AV54, 2)</f>
        <v>0</v>
      </c>
      <c r="AL29" s="329"/>
      <c r="AM29" s="329"/>
      <c r="AN29" s="329"/>
      <c r="AO29" s="329"/>
      <c r="AP29" s="42"/>
      <c r="AQ29" s="42"/>
      <c r="AR29" s="43"/>
      <c r="BE29" s="318"/>
    </row>
    <row r="30" spans="1:71" s="3" customFormat="1" ht="14.45" customHeight="1">
      <c r="B30" s="41"/>
      <c r="C30" s="42"/>
      <c r="D30" s="42"/>
      <c r="E30" s="42"/>
      <c r="F30" s="30" t="s">
        <v>44</v>
      </c>
      <c r="G30" s="42"/>
      <c r="H30" s="42"/>
      <c r="I30" s="42"/>
      <c r="J30" s="42"/>
      <c r="K30" s="42"/>
      <c r="L30" s="330">
        <v>0.15</v>
      </c>
      <c r="M30" s="329"/>
      <c r="N30" s="329"/>
      <c r="O30" s="329"/>
      <c r="P30" s="329"/>
      <c r="Q30" s="42"/>
      <c r="R30" s="42"/>
      <c r="S30" s="42"/>
      <c r="T30" s="42"/>
      <c r="U30" s="42"/>
      <c r="V30" s="42"/>
      <c r="W30" s="328">
        <f>ROUND(BA54, 2)</f>
        <v>0</v>
      </c>
      <c r="X30" s="329"/>
      <c r="Y30" s="329"/>
      <c r="Z30" s="329"/>
      <c r="AA30" s="329"/>
      <c r="AB30" s="329"/>
      <c r="AC30" s="329"/>
      <c r="AD30" s="329"/>
      <c r="AE30" s="329"/>
      <c r="AF30" s="42"/>
      <c r="AG30" s="42"/>
      <c r="AH30" s="42"/>
      <c r="AI30" s="42"/>
      <c r="AJ30" s="42"/>
      <c r="AK30" s="328">
        <f>ROUND(AW54, 2)</f>
        <v>0</v>
      </c>
      <c r="AL30" s="329"/>
      <c r="AM30" s="329"/>
      <c r="AN30" s="329"/>
      <c r="AO30" s="329"/>
      <c r="AP30" s="42"/>
      <c r="AQ30" s="42"/>
      <c r="AR30" s="43"/>
      <c r="BE30" s="318"/>
    </row>
    <row r="31" spans="1:71" s="3" customFormat="1" ht="14.45" hidden="1" customHeight="1">
      <c r="B31" s="41"/>
      <c r="C31" s="42"/>
      <c r="D31" s="42"/>
      <c r="E31" s="42"/>
      <c r="F31" s="30" t="s">
        <v>45</v>
      </c>
      <c r="G31" s="42"/>
      <c r="H31" s="42"/>
      <c r="I31" s="42"/>
      <c r="J31" s="42"/>
      <c r="K31" s="42"/>
      <c r="L31" s="330">
        <v>0.21</v>
      </c>
      <c r="M31" s="329"/>
      <c r="N31" s="329"/>
      <c r="O31" s="329"/>
      <c r="P31" s="329"/>
      <c r="Q31" s="42"/>
      <c r="R31" s="42"/>
      <c r="S31" s="42"/>
      <c r="T31" s="42"/>
      <c r="U31" s="42"/>
      <c r="V31" s="42"/>
      <c r="W31" s="328">
        <f>ROUND(BB54, 2)</f>
        <v>0</v>
      </c>
      <c r="X31" s="329"/>
      <c r="Y31" s="329"/>
      <c r="Z31" s="329"/>
      <c r="AA31" s="329"/>
      <c r="AB31" s="329"/>
      <c r="AC31" s="329"/>
      <c r="AD31" s="329"/>
      <c r="AE31" s="329"/>
      <c r="AF31" s="42"/>
      <c r="AG31" s="42"/>
      <c r="AH31" s="42"/>
      <c r="AI31" s="42"/>
      <c r="AJ31" s="42"/>
      <c r="AK31" s="328">
        <v>0</v>
      </c>
      <c r="AL31" s="329"/>
      <c r="AM31" s="329"/>
      <c r="AN31" s="329"/>
      <c r="AO31" s="329"/>
      <c r="AP31" s="42"/>
      <c r="AQ31" s="42"/>
      <c r="AR31" s="43"/>
      <c r="BE31" s="318"/>
    </row>
    <row r="32" spans="1:71" s="3" customFormat="1" ht="14.45" hidden="1" customHeight="1">
      <c r="B32" s="41"/>
      <c r="C32" s="42"/>
      <c r="D32" s="42"/>
      <c r="E32" s="42"/>
      <c r="F32" s="30" t="s">
        <v>46</v>
      </c>
      <c r="G32" s="42"/>
      <c r="H32" s="42"/>
      <c r="I32" s="42"/>
      <c r="J32" s="42"/>
      <c r="K32" s="42"/>
      <c r="L32" s="330">
        <v>0.15</v>
      </c>
      <c r="M32" s="329"/>
      <c r="N32" s="329"/>
      <c r="O32" s="329"/>
      <c r="P32" s="329"/>
      <c r="Q32" s="42"/>
      <c r="R32" s="42"/>
      <c r="S32" s="42"/>
      <c r="T32" s="42"/>
      <c r="U32" s="42"/>
      <c r="V32" s="42"/>
      <c r="W32" s="328">
        <f>ROUND(BC54, 2)</f>
        <v>0</v>
      </c>
      <c r="X32" s="329"/>
      <c r="Y32" s="329"/>
      <c r="Z32" s="329"/>
      <c r="AA32" s="329"/>
      <c r="AB32" s="329"/>
      <c r="AC32" s="329"/>
      <c r="AD32" s="329"/>
      <c r="AE32" s="329"/>
      <c r="AF32" s="42"/>
      <c r="AG32" s="42"/>
      <c r="AH32" s="42"/>
      <c r="AI32" s="42"/>
      <c r="AJ32" s="42"/>
      <c r="AK32" s="328">
        <v>0</v>
      </c>
      <c r="AL32" s="329"/>
      <c r="AM32" s="329"/>
      <c r="AN32" s="329"/>
      <c r="AO32" s="329"/>
      <c r="AP32" s="42"/>
      <c r="AQ32" s="42"/>
      <c r="AR32" s="43"/>
      <c r="BE32" s="318"/>
    </row>
    <row r="33" spans="1:57" s="3" customFormat="1" ht="14.45" hidden="1" customHeight="1">
      <c r="B33" s="41"/>
      <c r="C33" s="42"/>
      <c r="D33" s="42"/>
      <c r="E33" s="42"/>
      <c r="F33" s="30" t="s">
        <v>47</v>
      </c>
      <c r="G33" s="42"/>
      <c r="H33" s="42"/>
      <c r="I33" s="42"/>
      <c r="J33" s="42"/>
      <c r="K33" s="42"/>
      <c r="L33" s="330">
        <v>0</v>
      </c>
      <c r="M33" s="329"/>
      <c r="N33" s="329"/>
      <c r="O33" s="329"/>
      <c r="P33" s="329"/>
      <c r="Q33" s="42"/>
      <c r="R33" s="42"/>
      <c r="S33" s="42"/>
      <c r="T33" s="42"/>
      <c r="U33" s="42"/>
      <c r="V33" s="42"/>
      <c r="W33" s="328">
        <f>ROUND(BD54, 2)</f>
        <v>0</v>
      </c>
      <c r="X33" s="329"/>
      <c r="Y33" s="329"/>
      <c r="Z33" s="329"/>
      <c r="AA33" s="329"/>
      <c r="AB33" s="329"/>
      <c r="AC33" s="329"/>
      <c r="AD33" s="329"/>
      <c r="AE33" s="329"/>
      <c r="AF33" s="42"/>
      <c r="AG33" s="42"/>
      <c r="AH33" s="42"/>
      <c r="AI33" s="42"/>
      <c r="AJ33" s="42"/>
      <c r="AK33" s="328">
        <v>0</v>
      </c>
      <c r="AL33" s="329"/>
      <c r="AM33" s="329"/>
      <c r="AN33" s="329"/>
      <c r="AO33" s="329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48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49</v>
      </c>
      <c r="U35" s="46"/>
      <c r="V35" s="46"/>
      <c r="W35" s="46"/>
      <c r="X35" s="331" t="s">
        <v>50</v>
      </c>
      <c r="Y35" s="332"/>
      <c r="Z35" s="332"/>
      <c r="AA35" s="332"/>
      <c r="AB35" s="332"/>
      <c r="AC35" s="46"/>
      <c r="AD35" s="46"/>
      <c r="AE35" s="46"/>
      <c r="AF35" s="46"/>
      <c r="AG35" s="46"/>
      <c r="AH35" s="46"/>
      <c r="AI35" s="46"/>
      <c r="AJ35" s="46"/>
      <c r="AK35" s="333">
        <f>SUM(AK26:AK33)</f>
        <v>0</v>
      </c>
      <c r="AL35" s="332"/>
      <c r="AM35" s="332"/>
      <c r="AN35" s="332"/>
      <c r="AO35" s="334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51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00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35" t="str">
        <f>K6</f>
        <v>Sokolov, MŠ Pionýrů 1344 - odvětrání části kuchyně</v>
      </c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  <c r="X45" s="336"/>
      <c r="Y45" s="336"/>
      <c r="Z45" s="336"/>
      <c r="AA45" s="336"/>
      <c r="AB45" s="336"/>
      <c r="AC45" s="336"/>
      <c r="AD45" s="336"/>
      <c r="AE45" s="336"/>
      <c r="AF45" s="336"/>
      <c r="AG45" s="336"/>
      <c r="AH45" s="336"/>
      <c r="AI45" s="336"/>
      <c r="AJ45" s="336"/>
      <c r="AK45" s="336"/>
      <c r="AL45" s="336"/>
      <c r="AM45" s="336"/>
      <c r="AN45" s="336"/>
      <c r="AO45" s="336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Sokolov, Pionýrů 1344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37" t="str">
        <f>IF(AN8= "","",AN8)</f>
        <v>4. 5. 2022</v>
      </c>
      <c r="AN47" s="337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0" s="2" customFormat="1" ht="15.2" customHeight="1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Město Sokolov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31</v>
      </c>
      <c r="AJ49" s="37"/>
      <c r="AK49" s="37"/>
      <c r="AL49" s="37"/>
      <c r="AM49" s="338" t="str">
        <f>IF(E17="","",E17)</f>
        <v xml:space="preserve"> </v>
      </c>
      <c r="AN49" s="339"/>
      <c r="AO49" s="339"/>
      <c r="AP49" s="339"/>
      <c r="AQ49" s="37"/>
      <c r="AR49" s="40"/>
      <c r="AS49" s="340" t="s">
        <v>52</v>
      </c>
      <c r="AT49" s="341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0" s="2" customFormat="1" ht="15.2" customHeight="1">
      <c r="A50" s="35"/>
      <c r="B50" s="36"/>
      <c r="C50" s="30" t="s">
        <v>29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34</v>
      </c>
      <c r="AJ50" s="37"/>
      <c r="AK50" s="37"/>
      <c r="AL50" s="37"/>
      <c r="AM50" s="338" t="str">
        <f>IF(E20="","",E20)</f>
        <v>Michal Kubelka</v>
      </c>
      <c r="AN50" s="339"/>
      <c r="AO50" s="339"/>
      <c r="AP50" s="339"/>
      <c r="AQ50" s="37"/>
      <c r="AR50" s="40"/>
      <c r="AS50" s="342"/>
      <c r="AT50" s="343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0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44"/>
      <c r="AT51" s="345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0" s="2" customFormat="1" ht="29.25" customHeight="1">
      <c r="A52" s="35"/>
      <c r="B52" s="36"/>
      <c r="C52" s="346" t="s">
        <v>53</v>
      </c>
      <c r="D52" s="347"/>
      <c r="E52" s="347"/>
      <c r="F52" s="347"/>
      <c r="G52" s="347"/>
      <c r="H52" s="67"/>
      <c r="I52" s="348" t="s">
        <v>54</v>
      </c>
      <c r="J52" s="347"/>
      <c r="K52" s="347"/>
      <c r="L52" s="347"/>
      <c r="M52" s="347"/>
      <c r="N52" s="347"/>
      <c r="O52" s="347"/>
      <c r="P52" s="347"/>
      <c r="Q52" s="347"/>
      <c r="R52" s="347"/>
      <c r="S52" s="347"/>
      <c r="T52" s="347"/>
      <c r="U52" s="347"/>
      <c r="V52" s="347"/>
      <c r="W52" s="347"/>
      <c r="X52" s="347"/>
      <c r="Y52" s="347"/>
      <c r="Z52" s="347"/>
      <c r="AA52" s="347"/>
      <c r="AB52" s="347"/>
      <c r="AC52" s="347"/>
      <c r="AD52" s="347"/>
      <c r="AE52" s="347"/>
      <c r="AF52" s="347"/>
      <c r="AG52" s="349" t="s">
        <v>55</v>
      </c>
      <c r="AH52" s="347"/>
      <c r="AI52" s="347"/>
      <c r="AJ52" s="347"/>
      <c r="AK52" s="347"/>
      <c r="AL52" s="347"/>
      <c r="AM52" s="347"/>
      <c r="AN52" s="348" t="s">
        <v>56</v>
      </c>
      <c r="AO52" s="347"/>
      <c r="AP52" s="347"/>
      <c r="AQ52" s="68" t="s">
        <v>57</v>
      </c>
      <c r="AR52" s="40"/>
      <c r="AS52" s="69" t="s">
        <v>58</v>
      </c>
      <c r="AT52" s="70" t="s">
        <v>59</v>
      </c>
      <c r="AU52" s="70" t="s">
        <v>60</v>
      </c>
      <c r="AV52" s="70" t="s">
        <v>61</v>
      </c>
      <c r="AW52" s="70" t="s">
        <v>62</v>
      </c>
      <c r="AX52" s="70" t="s">
        <v>63</v>
      </c>
      <c r="AY52" s="70" t="s">
        <v>64</v>
      </c>
      <c r="AZ52" s="70" t="s">
        <v>65</v>
      </c>
      <c r="BA52" s="70" t="s">
        <v>66</v>
      </c>
      <c r="BB52" s="70" t="s">
        <v>67</v>
      </c>
      <c r="BC52" s="70" t="s">
        <v>68</v>
      </c>
      <c r="BD52" s="71" t="s">
        <v>69</v>
      </c>
      <c r="BE52" s="35"/>
    </row>
    <row r="53" spans="1:90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0" s="6" customFormat="1" ht="32.450000000000003" customHeight="1">
      <c r="B54" s="75"/>
      <c r="C54" s="76" t="s">
        <v>70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53">
        <f>ROUND(AG55,2)</f>
        <v>0</v>
      </c>
      <c r="AH54" s="353"/>
      <c r="AI54" s="353"/>
      <c r="AJ54" s="353"/>
      <c r="AK54" s="353"/>
      <c r="AL54" s="353"/>
      <c r="AM54" s="353"/>
      <c r="AN54" s="354">
        <f>SUM(AG54,AT54)</f>
        <v>0</v>
      </c>
      <c r="AO54" s="354"/>
      <c r="AP54" s="354"/>
      <c r="AQ54" s="79" t="s">
        <v>19</v>
      </c>
      <c r="AR54" s="80"/>
      <c r="AS54" s="81">
        <f>ROUND(AS55,2)</f>
        <v>0</v>
      </c>
      <c r="AT54" s="82">
        <f>ROUND(SUM(AV54:AW54),2)</f>
        <v>0</v>
      </c>
      <c r="AU54" s="83">
        <f>ROUND(AU55,5)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ROUND(AZ55,2)</f>
        <v>0</v>
      </c>
      <c r="BA54" s="82">
        <f>ROUND(BA55,2)</f>
        <v>0</v>
      </c>
      <c r="BB54" s="82">
        <f>ROUND(BB55,2)</f>
        <v>0</v>
      </c>
      <c r="BC54" s="82">
        <f>ROUND(BC55,2)</f>
        <v>0</v>
      </c>
      <c r="BD54" s="84">
        <f>ROUND(BD55,2)</f>
        <v>0</v>
      </c>
      <c r="BS54" s="85" t="s">
        <v>71</v>
      </c>
      <c r="BT54" s="85" t="s">
        <v>72</v>
      </c>
      <c r="BV54" s="85" t="s">
        <v>73</v>
      </c>
      <c r="BW54" s="85" t="s">
        <v>5</v>
      </c>
      <c r="BX54" s="85" t="s">
        <v>74</v>
      </c>
      <c r="CL54" s="85" t="s">
        <v>19</v>
      </c>
    </row>
    <row r="55" spans="1:90" s="7" customFormat="1" ht="24.75" customHeight="1">
      <c r="A55" s="86" t="s">
        <v>75</v>
      </c>
      <c r="B55" s="87"/>
      <c r="C55" s="88"/>
      <c r="D55" s="352" t="s">
        <v>14</v>
      </c>
      <c r="E55" s="352"/>
      <c r="F55" s="352"/>
      <c r="G55" s="352"/>
      <c r="H55" s="352"/>
      <c r="I55" s="89"/>
      <c r="J55" s="352" t="s">
        <v>17</v>
      </c>
      <c r="K55" s="352"/>
      <c r="L55" s="352"/>
      <c r="M55" s="352"/>
      <c r="N55" s="352"/>
      <c r="O55" s="352"/>
      <c r="P55" s="352"/>
      <c r="Q55" s="352"/>
      <c r="R55" s="352"/>
      <c r="S55" s="352"/>
      <c r="T55" s="352"/>
      <c r="U55" s="352"/>
      <c r="V55" s="352"/>
      <c r="W55" s="352"/>
      <c r="X55" s="352"/>
      <c r="Y55" s="352"/>
      <c r="Z55" s="352"/>
      <c r="AA55" s="352"/>
      <c r="AB55" s="352"/>
      <c r="AC55" s="352"/>
      <c r="AD55" s="352"/>
      <c r="AE55" s="352"/>
      <c r="AF55" s="352"/>
      <c r="AG55" s="350">
        <f>'00 - Sokolov, MŠ Pionýrů ...'!J28</f>
        <v>0</v>
      </c>
      <c r="AH55" s="351"/>
      <c r="AI55" s="351"/>
      <c r="AJ55" s="351"/>
      <c r="AK55" s="351"/>
      <c r="AL55" s="351"/>
      <c r="AM55" s="351"/>
      <c r="AN55" s="350">
        <f>SUM(AG55,AT55)</f>
        <v>0</v>
      </c>
      <c r="AO55" s="351"/>
      <c r="AP55" s="351"/>
      <c r="AQ55" s="90" t="s">
        <v>76</v>
      </c>
      <c r="AR55" s="91"/>
      <c r="AS55" s="92">
        <v>0</v>
      </c>
      <c r="AT55" s="93">
        <f>ROUND(SUM(AV55:AW55),2)</f>
        <v>0</v>
      </c>
      <c r="AU55" s="94">
        <f>'00 - Sokolov, MŠ Pionýrů ...'!P84</f>
        <v>0</v>
      </c>
      <c r="AV55" s="93">
        <f>'00 - Sokolov, MŠ Pionýrů ...'!J31</f>
        <v>0</v>
      </c>
      <c r="AW55" s="93">
        <f>'00 - Sokolov, MŠ Pionýrů ...'!J32</f>
        <v>0</v>
      </c>
      <c r="AX55" s="93">
        <f>'00 - Sokolov, MŠ Pionýrů ...'!J33</f>
        <v>0</v>
      </c>
      <c r="AY55" s="93">
        <f>'00 - Sokolov, MŠ Pionýrů ...'!J34</f>
        <v>0</v>
      </c>
      <c r="AZ55" s="93">
        <f>'00 - Sokolov, MŠ Pionýrů ...'!F31</f>
        <v>0</v>
      </c>
      <c r="BA55" s="93">
        <f>'00 - Sokolov, MŠ Pionýrů ...'!F32</f>
        <v>0</v>
      </c>
      <c r="BB55" s="93">
        <f>'00 - Sokolov, MŠ Pionýrů ...'!F33</f>
        <v>0</v>
      </c>
      <c r="BC55" s="93">
        <f>'00 - Sokolov, MŠ Pionýrů ...'!F34</f>
        <v>0</v>
      </c>
      <c r="BD55" s="95">
        <f>'00 - Sokolov, MŠ Pionýrů ...'!F35</f>
        <v>0</v>
      </c>
      <c r="BT55" s="96" t="s">
        <v>77</v>
      </c>
      <c r="BU55" s="96" t="s">
        <v>78</v>
      </c>
      <c r="BV55" s="96" t="s">
        <v>73</v>
      </c>
      <c r="BW55" s="96" t="s">
        <v>5</v>
      </c>
      <c r="BX55" s="96" t="s">
        <v>74</v>
      </c>
      <c r="CL55" s="96" t="s">
        <v>19</v>
      </c>
    </row>
    <row r="56" spans="1:90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90" s="2" customFormat="1" ht="6.95" customHeight="1">
      <c r="A57" s="35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algorithmName="SHA-512" hashValue="wPP0iYBBK/3A13g0leMSjmywToWfQ6KLvqWGt+SurNGG7lHP21jO46MuNz4X5VCV58fL+YVdAF/1OuYBHEEuFg==" saltValue="NZCxQCpevo351M/e2qsZ+WN/p1cTdqFMyk7kVF74TMtq8cffBAJGLKKO+wTASQoLoyGxRy+wgPJwBHzHxs5dUQ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0 - Sokolov, MŠ Pionýrů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AT2" s="18" t="s">
        <v>5</v>
      </c>
    </row>
    <row r="3" spans="1:46" s="1" customFormat="1" ht="6.95" customHeight="1">
      <c r="B3" s="97"/>
      <c r="C3" s="98"/>
      <c r="D3" s="98"/>
      <c r="E3" s="98"/>
      <c r="F3" s="98"/>
      <c r="G3" s="98"/>
      <c r="H3" s="98"/>
      <c r="I3" s="98"/>
      <c r="J3" s="98"/>
      <c r="K3" s="98"/>
      <c r="L3" s="21"/>
      <c r="AT3" s="18" t="s">
        <v>79</v>
      </c>
    </row>
    <row r="4" spans="1:46" s="1" customFormat="1" ht="24.95" customHeight="1">
      <c r="B4" s="21"/>
      <c r="D4" s="99" t="s">
        <v>80</v>
      </c>
      <c r="L4" s="21"/>
      <c r="M4" s="10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2" customFormat="1" ht="12" customHeight="1">
      <c r="A6" s="35"/>
      <c r="B6" s="40"/>
      <c r="C6" s="35"/>
      <c r="D6" s="101" t="s">
        <v>16</v>
      </c>
      <c r="E6" s="35"/>
      <c r="F6" s="35"/>
      <c r="G6" s="35"/>
      <c r="H6" s="35"/>
      <c r="I6" s="35"/>
      <c r="J6" s="35"/>
      <c r="K6" s="35"/>
      <c r="L6" s="102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46" s="2" customFormat="1" ht="16.5" customHeight="1">
      <c r="A7" s="35"/>
      <c r="B7" s="40"/>
      <c r="C7" s="35"/>
      <c r="D7" s="35"/>
      <c r="E7" s="356" t="s">
        <v>17</v>
      </c>
      <c r="F7" s="357"/>
      <c r="G7" s="357"/>
      <c r="H7" s="357"/>
      <c r="I7" s="35"/>
      <c r="J7" s="35"/>
      <c r="K7" s="35"/>
      <c r="L7" s="102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pans="1:46" s="2" customFormat="1" ht="11.25">
      <c r="A8" s="35"/>
      <c r="B8" s="40"/>
      <c r="C8" s="35"/>
      <c r="D8" s="35"/>
      <c r="E8" s="35"/>
      <c r="F8" s="35"/>
      <c r="G8" s="35"/>
      <c r="H8" s="35"/>
      <c r="I8" s="35"/>
      <c r="J8" s="35"/>
      <c r="K8" s="35"/>
      <c r="L8" s="10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2" customHeight="1">
      <c r="A9" s="35"/>
      <c r="B9" s="40"/>
      <c r="C9" s="35"/>
      <c r="D9" s="101" t="s">
        <v>18</v>
      </c>
      <c r="E9" s="35"/>
      <c r="F9" s="103" t="s">
        <v>19</v>
      </c>
      <c r="G9" s="35"/>
      <c r="H9" s="35"/>
      <c r="I9" s="101" t="s">
        <v>20</v>
      </c>
      <c r="J9" s="103" t="s">
        <v>19</v>
      </c>
      <c r="K9" s="35"/>
      <c r="L9" s="10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01" t="s">
        <v>21</v>
      </c>
      <c r="E10" s="35"/>
      <c r="F10" s="103" t="s">
        <v>22</v>
      </c>
      <c r="G10" s="35"/>
      <c r="H10" s="35"/>
      <c r="I10" s="101" t="s">
        <v>23</v>
      </c>
      <c r="J10" s="104" t="str">
        <f>'Rekapitulace stavby'!AN8</f>
        <v>4. 5. 2022</v>
      </c>
      <c r="K10" s="35"/>
      <c r="L10" s="10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0.9" customHeight="1">
      <c r="A11" s="35"/>
      <c r="B11" s="40"/>
      <c r="C11" s="35"/>
      <c r="D11" s="35"/>
      <c r="E11" s="35"/>
      <c r="F11" s="35"/>
      <c r="G11" s="35"/>
      <c r="H11" s="35"/>
      <c r="I11" s="35"/>
      <c r="J11" s="35"/>
      <c r="K11" s="35"/>
      <c r="L11" s="10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1" t="s">
        <v>25</v>
      </c>
      <c r="E12" s="35"/>
      <c r="F12" s="35"/>
      <c r="G12" s="35"/>
      <c r="H12" s="35"/>
      <c r="I12" s="101" t="s">
        <v>26</v>
      </c>
      <c r="J12" s="103" t="s">
        <v>19</v>
      </c>
      <c r="K12" s="35"/>
      <c r="L12" s="10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8" customHeight="1">
      <c r="A13" s="35"/>
      <c r="B13" s="40"/>
      <c r="C13" s="35"/>
      <c r="D13" s="35"/>
      <c r="E13" s="103" t="s">
        <v>27</v>
      </c>
      <c r="F13" s="35"/>
      <c r="G13" s="35"/>
      <c r="H13" s="35"/>
      <c r="I13" s="101" t="s">
        <v>28</v>
      </c>
      <c r="J13" s="103" t="s">
        <v>19</v>
      </c>
      <c r="K13" s="35"/>
      <c r="L13" s="10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6.95" customHeigh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0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01" t="s">
        <v>29</v>
      </c>
      <c r="E15" s="35"/>
      <c r="F15" s="35"/>
      <c r="G15" s="35"/>
      <c r="H15" s="35"/>
      <c r="I15" s="101" t="s">
        <v>26</v>
      </c>
      <c r="J15" s="31" t="str">
        <f>'Rekapitulace stavby'!AN13</f>
        <v>Vyplň údaj</v>
      </c>
      <c r="K15" s="35"/>
      <c r="L15" s="10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8" customHeight="1">
      <c r="A16" s="35"/>
      <c r="B16" s="40"/>
      <c r="C16" s="35"/>
      <c r="D16" s="35"/>
      <c r="E16" s="358" t="str">
        <f>'Rekapitulace stavby'!E14</f>
        <v>Vyplň údaj</v>
      </c>
      <c r="F16" s="359"/>
      <c r="G16" s="359"/>
      <c r="H16" s="359"/>
      <c r="I16" s="101" t="s">
        <v>28</v>
      </c>
      <c r="J16" s="31" t="str">
        <f>'Rekapitulace stavby'!AN14</f>
        <v>Vyplň údaj</v>
      </c>
      <c r="K16" s="35"/>
      <c r="L16" s="10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6.95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0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01" t="s">
        <v>31</v>
      </c>
      <c r="E18" s="35"/>
      <c r="F18" s="35"/>
      <c r="G18" s="35"/>
      <c r="H18" s="35"/>
      <c r="I18" s="101" t="s">
        <v>26</v>
      </c>
      <c r="J18" s="103" t="str">
        <f>IF('Rekapitulace stavby'!AN16="","",'Rekapitulace stavby'!AN16)</f>
        <v/>
      </c>
      <c r="K18" s="35"/>
      <c r="L18" s="10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tr">
        <f>IF('Rekapitulace stavby'!E17="","",'Rekapitulace stavby'!E17)</f>
        <v xml:space="preserve"> </v>
      </c>
      <c r="F19" s="35"/>
      <c r="G19" s="35"/>
      <c r="H19" s="35"/>
      <c r="I19" s="101" t="s">
        <v>28</v>
      </c>
      <c r="J19" s="103" t="str">
        <f>IF('Rekapitulace stavby'!AN17="","",'Rekapitulace stavby'!AN17)</f>
        <v/>
      </c>
      <c r="K19" s="35"/>
      <c r="L19" s="10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0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01" t="s">
        <v>34</v>
      </c>
      <c r="E21" s="35"/>
      <c r="F21" s="35"/>
      <c r="G21" s="35"/>
      <c r="H21" s="35"/>
      <c r="I21" s="101" t="s">
        <v>26</v>
      </c>
      <c r="J21" s="103" t="s">
        <v>19</v>
      </c>
      <c r="K21" s="35"/>
      <c r="L21" s="10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103" t="s">
        <v>35</v>
      </c>
      <c r="F22" s="35"/>
      <c r="G22" s="35"/>
      <c r="H22" s="35"/>
      <c r="I22" s="101" t="s">
        <v>28</v>
      </c>
      <c r="J22" s="103" t="s">
        <v>19</v>
      </c>
      <c r="K22" s="35"/>
      <c r="L22" s="10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0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01" t="s">
        <v>36</v>
      </c>
      <c r="E24" s="35"/>
      <c r="F24" s="35"/>
      <c r="G24" s="35"/>
      <c r="H24" s="35"/>
      <c r="I24" s="35"/>
      <c r="J24" s="35"/>
      <c r="K24" s="35"/>
      <c r="L24" s="10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8" customFormat="1" ht="47.25" customHeight="1">
      <c r="A25" s="105"/>
      <c r="B25" s="106"/>
      <c r="C25" s="105"/>
      <c r="D25" s="105"/>
      <c r="E25" s="360" t="s">
        <v>37</v>
      </c>
      <c r="F25" s="360"/>
      <c r="G25" s="360"/>
      <c r="H25" s="360"/>
      <c r="I25" s="105"/>
      <c r="J25" s="105"/>
      <c r="K25" s="105"/>
      <c r="L25" s="107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0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108"/>
      <c r="E27" s="108"/>
      <c r="F27" s="108"/>
      <c r="G27" s="108"/>
      <c r="H27" s="108"/>
      <c r="I27" s="108"/>
      <c r="J27" s="108"/>
      <c r="K27" s="108"/>
      <c r="L27" s="10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25.35" customHeight="1">
      <c r="A28" s="35"/>
      <c r="B28" s="40"/>
      <c r="C28" s="35"/>
      <c r="D28" s="109" t="s">
        <v>38</v>
      </c>
      <c r="E28" s="35"/>
      <c r="F28" s="35"/>
      <c r="G28" s="35"/>
      <c r="H28" s="35"/>
      <c r="I28" s="35"/>
      <c r="J28" s="110">
        <f>ROUND(J84, 2)</f>
        <v>0</v>
      </c>
      <c r="K28" s="35"/>
      <c r="L28" s="10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08"/>
      <c r="E29" s="108"/>
      <c r="F29" s="108"/>
      <c r="G29" s="108"/>
      <c r="H29" s="108"/>
      <c r="I29" s="108"/>
      <c r="J29" s="108"/>
      <c r="K29" s="108"/>
      <c r="L29" s="10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40"/>
      <c r="C30" s="35"/>
      <c r="D30" s="35"/>
      <c r="E30" s="35"/>
      <c r="F30" s="111" t="s">
        <v>40</v>
      </c>
      <c r="G30" s="35"/>
      <c r="H30" s="35"/>
      <c r="I30" s="111" t="s">
        <v>39</v>
      </c>
      <c r="J30" s="111" t="s">
        <v>41</v>
      </c>
      <c r="K30" s="35"/>
      <c r="L30" s="10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40"/>
      <c r="C31" s="35"/>
      <c r="D31" s="112" t="s">
        <v>42</v>
      </c>
      <c r="E31" s="101" t="s">
        <v>43</v>
      </c>
      <c r="F31" s="113">
        <f>ROUND((SUM(BE84:BE165)),  2)</f>
        <v>0</v>
      </c>
      <c r="G31" s="35"/>
      <c r="H31" s="35"/>
      <c r="I31" s="114">
        <v>0.21</v>
      </c>
      <c r="J31" s="113">
        <f>ROUND(((SUM(BE84:BE165))*I31),  2)</f>
        <v>0</v>
      </c>
      <c r="K31" s="35"/>
      <c r="L31" s="10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101" t="s">
        <v>44</v>
      </c>
      <c r="F32" s="113">
        <f>ROUND((SUM(BF84:BF165)),  2)</f>
        <v>0</v>
      </c>
      <c r="G32" s="35"/>
      <c r="H32" s="35"/>
      <c r="I32" s="114">
        <v>0.15</v>
      </c>
      <c r="J32" s="113">
        <f>ROUND(((SUM(BF84:BF165))*I32),  2)</f>
        <v>0</v>
      </c>
      <c r="K32" s="35"/>
      <c r="L32" s="10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35"/>
      <c r="E33" s="101" t="s">
        <v>45</v>
      </c>
      <c r="F33" s="113">
        <f>ROUND((SUM(BG84:BG165)),  2)</f>
        <v>0</v>
      </c>
      <c r="G33" s="35"/>
      <c r="H33" s="35"/>
      <c r="I33" s="114">
        <v>0.21</v>
      </c>
      <c r="J33" s="113">
        <f>0</f>
        <v>0</v>
      </c>
      <c r="K33" s="35"/>
      <c r="L33" s="10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01" t="s">
        <v>46</v>
      </c>
      <c r="F34" s="113">
        <f>ROUND((SUM(BH84:BH165)),  2)</f>
        <v>0</v>
      </c>
      <c r="G34" s="35"/>
      <c r="H34" s="35"/>
      <c r="I34" s="114">
        <v>0.15</v>
      </c>
      <c r="J34" s="113">
        <f>0</f>
        <v>0</v>
      </c>
      <c r="K34" s="35"/>
      <c r="L34" s="10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1" t="s">
        <v>47</v>
      </c>
      <c r="F35" s="113">
        <f>ROUND((SUM(BI84:BI165)),  2)</f>
        <v>0</v>
      </c>
      <c r="G35" s="35"/>
      <c r="H35" s="35"/>
      <c r="I35" s="114">
        <v>0</v>
      </c>
      <c r="J35" s="113">
        <f>0</f>
        <v>0</v>
      </c>
      <c r="K35" s="35"/>
      <c r="L35" s="10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6.95" customHeight="1">
      <c r="A36" s="35"/>
      <c r="B36" s="40"/>
      <c r="C36" s="35"/>
      <c r="D36" s="35"/>
      <c r="E36" s="35"/>
      <c r="F36" s="35"/>
      <c r="G36" s="35"/>
      <c r="H36" s="35"/>
      <c r="I36" s="35"/>
      <c r="J36" s="35"/>
      <c r="K36" s="35"/>
      <c r="L36" s="10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25.35" customHeight="1">
      <c r="A37" s="35"/>
      <c r="B37" s="40"/>
      <c r="C37" s="115"/>
      <c r="D37" s="116" t="s">
        <v>48</v>
      </c>
      <c r="E37" s="117"/>
      <c r="F37" s="117"/>
      <c r="G37" s="118" t="s">
        <v>49</v>
      </c>
      <c r="H37" s="119" t="s">
        <v>50</v>
      </c>
      <c r="I37" s="117"/>
      <c r="J37" s="120">
        <f>SUM(J28:J35)</f>
        <v>0</v>
      </c>
      <c r="K37" s="121"/>
      <c r="L37" s="10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122"/>
      <c r="C38" s="123"/>
      <c r="D38" s="123"/>
      <c r="E38" s="123"/>
      <c r="F38" s="123"/>
      <c r="G38" s="123"/>
      <c r="H38" s="123"/>
      <c r="I38" s="123"/>
      <c r="J38" s="123"/>
      <c r="K38" s="123"/>
      <c r="L38" s="10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42" spans="1:31" s="2" customFormat="1" ht="6.95" customHeight="1">
      <c r="A42" s="35"/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0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4.95" customHeight="1">
      <c r="A43" s="35"/>
      <c r="B43" s="36"/>
      <c r="C43" s="24" t="s">
        <v>81</v>
      </c>
      <c r="D43" s="37"/>
      <c r="E43" s="37"/>
      <c r="F43" s="37"/>
      <c r="G43" s="37"/>
      <c r="H43" s="37"/>
      <c r="I43" s="37"/>
      <c r="J43" s="37"/>
      <c r="K43" s="37"/>
      <c r="L43" s="10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6.95" customHeight="1">
      <c r="A44" s="35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10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12" customHeight="1">
      <c r="A45" s="35"/>
      <c r="B45" s="36"/>
      <c r="C45" s="30" t="s">
        <v>16</v>
      </c>
      <c r="D45" s="37"/>
      <c r="E45" s="37"/>
      <c r="F45" s="37"/>
      <c r="G45" s="37"/>
      <c r="H45" s="37"/>
      <c r="I45" s="37"/>
      <c r="J45" s="37"/>
      <c r="K45" s="37"/>
      <c r="L45" s="102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16.5" customHeight="1">
      <c r="A46" s="35"/>
      <c r="B46" s="36"/>
      <c r="C46" s="37"/>
      <c r="D46" s="37"/>
      <c r="E46" s="335" t="str">
        <f>E7</f>
        <v>Sokolov, MŠ Pionýrů 1344 - odvětrání části kuchyně</v>
      </c>
      <c r="F46" s="361"/>
      <c r="G46" s="361"/>
      <c r="H46" s="361"/>
      <c r="I46" s="37"/>
      <c r="J46" s="37"/>
      <c r="K46" s="37"/>
      <c r="L46" s="102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6.95" customHeight="1">
      <c r="A47" s="35"/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102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2" customHeight="1">
      <c r="A48" s="35"/>
      <c r="B48" s="36"/>
      <c r="C48" s="30" t="s">
        <v>21</v>
      </c>
      <c r="D48" s="37"/>
      <c r="E48" s="37"/>
      <c r="F48" s="28" t="str">
        <f>F10</f>
        <v>Sokolov, Pionýrů 1344</v>
      </c>
      <c r="G48" s="37"/>
      <c r="H48" s="37"/>
      <c r="I48" s="30" t="s">
        <v>23</v>
      </c>
      <c r="J48" s="60" t="str">
        <f>IF(J10="","",J10)</f>
        <v>4. 5. 2022</v>
      </c>
      <c r="K48" s="37"/>
      <c r="L48" s="102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6.95" customHeight="1">
      <c r="A49" s="35"/>
      <c r="B49" s="36"/>
      <c r="C49" s="37"/>
      <c r="D49" s="37"/>
      <c r="E49" s="37"/>
      <c r="F49" s="37"/>
      <c r="G49" s="37"/>
      <c r="H49" s="37"/>
      <c r="I49" s="37"/>
      <c r="J49" s="37"/>
      <c r="K49" s="37"/>
      <c r="L49" s="102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2" customHeight="1">
      <c r="A50" s="35"/>
      <c r="B50" s="36"/>
      <c r="C50" s="30" t="s">
        <v>25</v>
      </c>
      <c r="D50" s="37"/>
      <c r="E50" s="37"/>
      <c r="F50" s="28" t="str">
        <f>E13</f>
        <v>Město Sokolov</v>
      </c>
      <c r="G50" s="37"/>
      <c r="H50" s="37"/>
      <c r="I50" s="30" t="s">
        <v>31</v>
      </c>
      <c r="J50" s="33" t="str">
        <f>E19</f>
        <v xml:space="preserve"> </v>
      </c>
      <c r="K50" s="37"/>
      <c r="L50" s="102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5.2" customHeight="1">
      <c r="A51" s="35"/>
      <c r="B51" s="36"/>
      <c r="C51" s="30" t="s">
        <v>29</v>
      </c>
      <c r="D51" s="37"/>
      <c r="E51" s="37"/>
      <c r="F51" s="28" t="str">
        <f>IF(E16="","",E16)</f>
        <v>Vyplň údaj</v>
      </c>
      <c r="G51" s="37"/>
      <c r="H51" s="37"/>
      <c r="I51" s="30" t="s">
        <v>34</v>
      </c>
      <c r="J51" s="33" t="str">
        <f>E22</f>
        <v>Michal Kubelka</v>
      </c>
      <c r="K51" s="37"/>
      <c r="L51" s="102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0.35" customHeight="1">
      <c r="A52" s="35"/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102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29.25" customHeight="1">
      <c r="A53" s="35"/>
      <c r="B53" s="36"/>
      <c r="C53" s="126" t="s">
        <v>82</v>
      </c>
      <c r="D53" s="127"/>
      <c r="E53" s="127"/>
      <c r="F53" s="127"/>
      <c r="G53" s="127"/>
      <c r="H53" s="127"/>
      <c r="I53" s="127"/>
      <c r="J53" s="128" t="s">
        <v>83</v>
      </c>
      <c r="K53" s="127"/>
      <c r="L53" s="102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0.35" customHeight="1">
      <c r="A54" s="35"/>
      <c r="B54" s="36"/>
      <c r="C54" s="37"/>
      <c r="D54" s="37"/>
      <c r="E54" s="37"/>
      <c r="F54" s="37"/>
      <c r="G54" s="37"/>
      <c r="H54" s="37"/>
      <c r="I54" s="37"/>
      <c r="J54" s="37"/>
      <c r="K54" s="37"/>
      <c r="L54" s="102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2.9" customHeight="1">
      <c r="A55" s="35"/>
      <c r="B55" s="36"/>
      <c r="C55" s="129" t="s">
        <v>70</v>
      </c>
      <c r="D55" s="37"/>
      <c r="E55" s="37"/>
      <c r="F55" s="37"/>
      <c r="G55" s="37"/>
      <c r="H55" s="37"/>
      <c r="I55" s="37"/>
      <c r="J55" s="78">
        <f>J84</f>
        <v>0</v>
      </c>
      <c r="K55" s="37"/>
      <c r="L55" s="102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U55" s="18" t="s">
        <v>84</v>
      </c>
    </row>
    <row r="56" spans="1:47" s="9" customFormat="1" ht="24.95" customHeight="1">
      <c r="B56" s="130"/>
      <c r="C56" s="131"/>
      <c r="D56" s="132" t="s">
        <v>85</v>
      </c>
      <c r="E56" s="133"/>
      <c r="F56" s="133"/>
      <c r="G56" s="133"/>
      <c r="H56" s="133"/>
      <c r="I56" s="133"/>
      <c r="J56" s="134">
        <f>J85</f>
        <v>0</v>
      </c>
      <c r="K56" s="131"/>
      <c r="L56" s="135"/>
    </row>
    <row r="57" spans="1:47" s="10" customFormat="1" ht="19.899999999999999" customHeight="1">
      <c r="B57" s="136"/>
      <c r="C57" s="137"/>
      <c r="D57" s="138" t="s">
        <v>86</v>
      </c>
      <c r="E57" s="139"/>
      <c r="F57" s="139"/>
      <c r="G57" s="139"/>
      <c r="H57" s="139"/>
      <c r="I57" s="139"/>
      <c r="J57" s="140">
        <f>J86</f>
        <v>0</v>
      </c>
      <c r="K57" s="137"/>
      <c r="L57" s="141"/>
    </row>
    <row r="58" spans="1:47" s="10" customFormat="1" ht="19.899999999999999" customHeight="1">
      <c r="B58" s="136"/>
      <c r="C58" s="137"/>
      <c r="D58" s="138" t="s">
        <v>87</v>
      </c>
      <c r="E58" s="139"/>
      <c r="F58" s="139"/>
      <c r="G58" s="139"/>
      <c r="H58" s="139"/>
      <c r="I58" s="139"/>
      <c r="J58" s="140">
        <f>J101</f>
        <v>0</v>
      </c>
      <c r="K58" s="137"/>
      <c r="L58" s="141"/>
    </row>
    <row r="59" spans="1:47" s="10" customFormat="1" ht="19.899999999999999" customHeight="1">
      <c r="B59" s="136"/>
      <c r="C59" s="137"/>
      <c r="D59" s="138" t="s">
        <v>88</v>
      </c>
      <c r="E59" s="139"/>
      <c r="F59" s="139"/>
      <c r="G59" s="139"/>
      <c r="H59" s="139"/>
      <c r="I59" s="139"/>
      <c r="J59" s="140">
        <f>J114</f>
        <v>0</v>
      </c>
      <c r="K59" s="137"/>
      <c r="L59" s="141"/>
    </row>
    <row r="60" spans="1:47" s="10" customFormat="1" ht="19.899999999999999" customHeight="1">
      <c r="B60" s="136"/>
      <c r="C60" s="137"/>
      <c r="D60" s="138" t="s">
        <v>89</v>
      </c>
      <c r="E60" s="139"/>
      <c r="F60" s="139"/>
      <c r="G60" s="139"/>
      <c r="H60" s="139"/>
      <c r="I60" s="139"/>
      <c r="J60" s="140">
        <f>J126</f>
        <v>0</v>
      </c>
      <c r="K60" s="137"/>
      <c r="L60" s="141"/>
    </row>
    <row r="61" spans="1:47" s="9" customFormat="1" ht="24.95" customHeight="1">
      <c r="B61" s="130"/>
      <c r="C61" s="131"/>
      <c r="D61" s="132" t="s">
        <v>90</v>
      </c>
      <c r="E61" s="133"/>
      <c r="F61" s="133"/>
      <c r="G61" s="133"/>
      <c r="H61" s="133"/>
      <c r="I61" s="133"/>
      <c r="J61" s="134">
        <f>J129</f>
        <v>0</v>
      </c>
      <c r="K61" s="131"/>
      <c r="L61" s="135"/>
    </row>
    <row r="62" spans="1:47" s="10" customFormat="1" ht="19.899999999999999" customHeight="1">
      <c r="B62" s="136"/>
      <c r="C62" s="137"/>
      <c r="D62" s="138" t="s">
        <v>91</v>
      </c>
      <c r="E62" s="139"/>
      <c r="F62" s="139"/>
      <c r="G62" s="139"/>
      <c r="H62" s="139"/>
      <c r="I62" s="139"/>
      <c r="J62" s="140">
        <f>J130</f>
        <v>0</v>
      </c>
      <c r="K62" s="137"/>
      <c r="L62" s="141"/>
    </row>
    <row r="63" spans="1:47" s="10" customFormat="1" ht="19.899999999999999" customHeight="1">
      <c r="B63" s="136"/>
      <c r="C63" s="137"/>
      <c r="D63" s="138" t="s">
        <v>92</v>
      </c>
      <c r="E63" s="139"/>
      <c r="F63" s="139"/>
      <c r="G63" s="139"/>
      <c r="H63" s="139"/>
      <c r="I63" s="139"/>
      <c r="J63" s="140">
        <f>J134</f>
        <v>0</v>
      </c>
      <c r="K63" s="137"/>
      <c r="L63" s="141"/>
    </row>
    <row r="64" spans="1:47" s="10" customFormat="1" ht="19.899999999999999" customHeight="1">
      <c r="B64" s="136"/>
      <c r="C64" s="137"/>
      <c r="D64" s="138" t="s">
        <v>93</v>
      </c>
      <c r="E64" s="139"/>
      <c r="F64" s="139"/>
      <c r="G64" s="139"/>
      <c r="H64" s="139"/>
      <c r="I64" s="139"/>
      <c r="J64" s="140">
        <f>J148</f>
        <v>0</v>
      </c>
      <c r="K64" s="137"/>
      <c r="L64" s="141"/>
    </row>
    <row r="65" spans="1:31" s="9" customFormat="1" ht="24.95" customHeight="1">
      <c r="B65" s="130"/>
      <c r="C65" s="131"/>
      <c r="D65" s="132" t="s">
        <v>94</v>
      </c>
      <c r="E65" s="133"/>
      <c r="F65" s="133"/>
      <c r="G65" s="133"/>
      <c r="H65" s="133"/>
      <c r="I65" s="133"/>
      <c r="J65" s="134">
        <f>J162</f>
        <v>0</v>
      </c>
      <c r="K65" s="131"/>
      <c r="L65" s="135"/>
    </row>
    <row r="66" spans="1:31" s="10" customFormat="1" ht="19.899999999999999" customHeight="1">
      <c r="B66" s="136"/>
      <c r="C66" s="137"/>
      <c r="D66" s="138" t="s">
        <v>95</v>
      </c>
      <c r="E66" s="139"/>
      <c r="F66" s="139"/>
      <c r="G66" s="139"/>
      <c r="H66" s="139"/>
      <c r="I66" s="139"/>
      <c r="J66" s="140">
        <f>J163</f>
        <v>0</v>
      </c>
      <c r="K66" s="137"/>
      <c r="L66" s="141"/>
    </row>
    <row r="67" spans="1:31" s="2" customFormat="1" ht="21.75" customHeight="1">
      <c r="A67" s="35"/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102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6.95" customHeight="1">
      <c r="A68" s="35"/>
      <c r="B68" s="48"/>
      <c r="C68" s="49"/>
      <c r="D68" s="49"/>
      <c r="E68" s="49"/>
      <c r="F68" s="49"/>
      <c r="G68" s="49"/>
      <c r="H68" s="49"/>
      <c r="I68" s="49"/>
      <c r="J68" s="49"/>
      <c r="K68" s="49"/>
      <c r="L68" s="102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72" spans="1:31" s="2" customFormat="1" ht="6.95" customHeight="1">
      <c r="A72" s="35"/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102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24.95" customHeight="1">
      <c r="A73" s="35"/>
      <c r="B73" s="36"/>
      <c r="C73" s="24" t="s">
        <v>96</v>
      </c>
      <c r="D73" s="37"/>
      <c r="E73" s="37"/>
      <c r="F73" s="37"/>
      <c r="G73" s="37"/>
      <c r="H73" s="37"/>
      <c r="I73" s="37"/>
      <c r="J73" s="37"/>
      <c r="K73" s="37"/>
      <c r="L73" s="102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02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16</v>
      </c>
      <c r="D75" s="37"/>
      <c r="E75" s="37"/>
      <c r="F75" s="37"/>
      <c r="G75" s="37"/>
      <c r="H75" s="37"/>
      <c r="I75" s="37"/>
      <c r="J75" s="37"/>
      <c r="K75" s="37"/>
      <c r="L75" s="102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35" t="str">
        <f>E7</f>
        <v>Sokolov, MŠ Pionýrů 1344 - odvětrání části kuchyně</v>
      </c>
      <c r="F76" s="361"/>
      <c r="G76" s="361"/>
      <c r="H76" s="361"/>
      <c r="I76" s="37"/>
      <c r="J76" s="37"/>
      <c r="K76" s="37"/>
      <c r="L76" s="10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0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21</v>
      </c>
      <c r="D78" s="37"/>
      <c r="E78" s="37"/>
      <c r="F78" s="28" t="str">
        <f>F10</f>
        <v>Sokolov, Pionýrů 1344</v>
      </c>
      <c r="G78" s="37"/>
      <c r="H78" s="37"/>
      <c r="I78" s="30" t="s">
        <v>23</v>
      </c>
      <c r="J78" s="60" t="str">
        <f>IF(J10="","",J10)</f>
        <v>4. 5. 2022</v>
      </c>
      <c r="K78" s="37"/>
      <c r="L78" s="102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2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2" customHeight="1">
      <c r="A80" s="35"/>
      <c r="B80" s="36"/>
      <c r="C80" s="30" t="s">
        <v>25</v>
      </c>
      <c r="D80" s="37"/>
      <c r="E80" s="37"/>
      <c r="F80" s="28" t="str">
        <f>E13</f>
        <v>Město Sokolov</v>
      </c>
      <c r="G80" s="37"/>
      <c r="H80" s="37"/>
      <c r="I80" s="30" t="s">
        <v>31</v>
      </c>
      <c r="J80" s="33" t="str">
        <f>E19</f>
        <v xml:space="preserve"> </v>
      </c>
      <c r="K80" s="37"/>
      <c r="L80" s="102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5.2" customHeight="1">
      <c r="A81" s="35"/>
      <c r="B81" s="36"/>
      <c r="C81" s="30" t="s">
        <v>29</v>
      </c>
      <c r="D81" s="37"/>
      <c r="E81" s="37"/>
      <c r="F81" s="28" t="str">
        <f>IF(E16="","",E16)</f>
        <v>Vyplň údaj</v>
      </c>
      <c r="G81" s="37"/>
      <c r="H81" s="37"/>
      <c r="I81" s="30" t="s">
        <v>34</v>
      </c>
      <c r="J81" s="33" t="str">
        <f>E22</f>
        <v>Michal Kubelka</v>
      </c>
      <c r="K81" s="37"/>
      <c r="L81" s="10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0.3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0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11" customFormat="1" ht="29.25" customHeight="1">
      <c r="A83" s="142"/>
      <c r="B83" s="143"/>
      <c r="C83" s="144" t="s">
        <v>97</v>
      </c>
      <c r="D83" s="145" t="s">
        <v>57</v>
      </c>
      <c r="E83" s="145" t="s">
        <v>53</v>
      </c>
      <c r="F83" s="145" t="s">
        <v>54</v>
      </c>
      <c r="G83" s="145" t="s">
        <v>98</v>
      </c>
      <c r="H83" s="145" t="s">
        <v>99</v>
      </c>
      <c r="I83" s="145" t="s">
        <v>100</v>
      </c>
      <c r="J83" s="145" t="s">
        <v>83</v>
      </c>
      <c r="K83" s="146" t="s">
        <v>101</v>
      </c>
      <c r="L83" s="147"/>
      <c r="M83" s="69" t="s">
        <v>19</v>
      </c>
      <c r="N83" s="70" t="s">
        <v>42</v>
      </c>
      <c r="O83" s="70" t="s">
        <v>102</v>
      </c>
      <c r="P83" s="70" t="s">
        <v>103</v>
      </c>
      <c r="Q83" s="70" t="s">
        <v>104</v>
      </c>
      <c r="R83" s="70" t="s">
        <v>105</v>
      </c>
      <c r="S83" s="70" t="s">
        <v>106</v>
      </c>
      <c r="T83" s="71" t="s">
        <v>107</v>
      </c>
      <c r="U83" s="142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</row>
    <row r="84" spans="1:65" s="2" customFormat="1" ht="22.9" customHeight="1">
      <c r="A84" s="35"/>
      <c r="B84" s="36"/>
      <c r="C84" s="76" t="s">
        <v>108</v>
      </c>
      <c r="D84" s="37"/>
      <c r="E84" s="37"/>
      <c r="F84" s="37"/>
      <c r="G84" s="37"/>
      <c r="H84" s="37"/>
      <c r="I84" s="37"/>
      <c r="J84" s="148">
        <f>BK84</f>
        <v>0</v>
      </c>
      <c r="K84" s="37"/>
      <c r="L84" s="40"/>
      <c r="M84" s="72"/>
      <c r="N84" s="149"/>
      <c r="O84" s="73"/>
      <c r="P84" s="150">
        <f>P85+P129+P162</f>
        <v>0</v>
      </c>
      <c r="Q84" s="73"/>
      <c r="R84" s="150">
        <f>R85+R129+R162</f>
        <v>0.97838199999999997</v>
      </c>
      <c r="S84" s="73"/>
      <c r="T84" s="151">
        <f>T85+T129+T162</f>
        <v>0.76868100000000006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T84" s="18" t="s">
        <v>71</v>
      </c>
      <c r="AU84" s="18" t="s">
        <v>84</v>
      </c>
      <c r="BK84" s="152">
        <f>BK85+BK129+BK162</f>
        <v>0</v>
      </c>
    </row>
    <row r="85" spans="1:65" s="12" customFormat="1" ht="25.9" customHeight="1">
      <c r="B85" s="153"/>
      <c r="C85" s="154"/>
      <c r="D85" s="155" t="s">
        <v>71</v>
      </c>
      <c r="E85" s="156" t="s">
        <v>109</v>
      </c>
      <c r="F85" s="156" t="s">
        <v>110</v>
      </c>
      <c r="G85" s="154"/>
      <c r="H85" s="154"/>
      <c r="I85" s="157"/>
      <c r="J85" s="158">
        <f>BK85</f>
        <v>0</v>
      </c>
      <c r="K85" s="154"/>
      <c r="L85" s="159"/>
      <c r="M85" s="160"/>
      <c r="N85" s="161"/>
      <c r="O85" s="161"/>
      <c r="P85" s="162">
        <f>P86+P101+P114+P126</f>
        <v>0</v>
      </c>
      <c r="Q85" s="161"/>
      <c r="R85" s="162">
        <f>R86+R101+R114+R126</f>
        <v>0.94938999999999996</v>
      </c>
      <c r="S85" s="161"/>
      <c r="T85" s="163">
        <f>T86+T101+T114+T126</f>
        <v>0.76400000000000001</v>
      </c>
      <c r="AR85" s="164" t="s">
        <v>77</v>
      </c>
      <c r="AT85" s="165" t="s">
        <v>71</v>
      </c>
      <c r="AU85" s="165" t="s">
        <v>72</v>
      </c>
      <c r="AY85" s="164" t="s">
        <v>111</v>
      </c>
      <c r="BK85" s="166">
        <f>BK86+BK101+BK114+BK126</f>
        <v>0</v>
      </c>
    </row>
    <row r="86" spans="1:65" s="12" customFormat="1" ht="22.9" customHeight="1">
      <c r="B86" s="153"/>
      <c r="C86" s="154"/>
      <c r="D86" s="155" t="s">
        <v>71</v>
      </c>
      <c r="E86" s="167" t="s">
        <v>112</v>
      </c>
      <c r="F86" s="167" t="s">
        <v>113</v>
      </c>
      <c r="G86" s="154"/>
      <c r="H86" s="154"/>
      <c r="I86" s="157"/>
      <c r="J86" s="168">
        <f>BK86</f>
        <v>0</v>
      </c>
      <c r="K86" s="154"/>
      <c r="L86" s="159"/>
      <c r="M86" s="160"/>
      <c r="N86" s="161"/>
      <c r="O86" s="161"/>
      <c r="P86" s="162">
        <f>SUM(P87:P100)</f>
        <v>0</v>
      </c>
      <c r="Q86" s="161"/>
      <c r="R86" s="162">
        <f>SUM(R87:R100)</f>
        <v>0.94306000000000001</v>
      </c>
      <c r="S86" s="161"/>
      <c r="T86" s="163">
        <f>SUM(T87:T100)</f>
        <v>0</v>
      </c>
      <c r="AR86" s="164" t="s">
        <v>77</v>
      </c>
      <c r="AT86" s="165" t="s">
        <v>71</v>
      </c>
      <c r="AU86" s="165" t="s">
        <v>77</v>
      </c>
      <c r="AY86" s="164" t="s">
        <v>111</v>
      </c>
      <c r="BK86" s="166">
        <f>SUM(BK87:BK100)</f>
        <v>0</v>
      </c>
    </row>
    <row r="87" spans="1:65" s="2" customFormat="1" ht="21.75" customHeight="1">
      <c r="A87" s="35"/>
      <c r="B87" s="36"/>
      <c r="C87" s="169" t="s">
        <v>77</v>
      </c>
      <c r="D87" s="169" t="s">
        <v>114</v>
      </c>
      <c r="E87" s="170" t="s">
        <v>115</v>
      </c>
      <c r="F87" s="171" t="s">
        <v>116</v>
      </c>
      <c r="G87" s="172" t="s">
        <v>117</v>
      </c>
      <c r="H87" s="173">
        <v>14</v>
      </c>
      <c r="I87" s="174"/>
      <c r="J87" s="175">
        <f>ROUND(I87*H87,2)</f>
        <v>0</v>
      </c>
      <c r="K87" s="171" t="s">
        <v>118</v>
      </c>
      <c r="L87" s="40"/>
      <c r="M87" s="176" t="s">
        <v>19</v>
      </c>
      <c r="N87" s="177" t="s">
        <v>43</v>
      </c>
      <c r="O87" s="65"/>
      <c r="P87" s="178">
        <f>O87*H87</f>
        <v>0</v>
      </c>
      <c r="Q87" s="178">
        <v>0</v>
      </c>
      <c r="R87" s="178">
        <f>Q87*H87</f>
        <v>0</v>
      </c>
      <c r="S87" s="178">
        <v>0</v>
      </c>
      <c r="T87" s="179">
        <f>S87*H87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80" t="s">
        <v>119</v>
      </c>
      <c r="AT87" s="180" t="s">
        <v>114</v>
      </c>
      <c r="AU87" s="180" t="s">
        <v>79</v>
      </c>
      <c r="AY87" s="18" t="s">
        <v>111</v>
      </c>
      <c r="BE87" s="181">
        <f>IF(N87="základní",J87,0)</f>
        <v>0</v>
      </c>
      <c r="BF87" s="181">
        <f>IF(N87="snížená",J87,0)</f>
        <v>0</v>
      </c>
      <c r="BG87" s="181">
        <f>IF(N87="zákl. přenesená",J87,0)</f>
        <v>0</v>
      </c>
      <c r="BH87" s="181">
        <f>IF(N87="sníž. přenesená",J87,0)</f>
        <v>0</v>
      </c>
      <c r="BI87" s="181">
        <f>IF(N87="nulová",J87,0)</f>
        <v>0</v>
      </c>
      <c r="BJ87" s="18" t="s">
        <v>77</v>
      </c>
      <c r="BK87" s="181">
        <f>ROUND(I87*H87,2)</f>
        <v>0</v>
      </c>
      <c r="BL87" s="18" t="s">
        <v>119</v>
      </c>
      <c r="BM87" s="180" t="s">
        <v>120</v>
      </c>
    </row>
    <row r="88" spans="1:65" s="2" customFormat="1" ht="11.25">
      <c r="A88" s="35"/>
      <c r="B88" s="36"/>
      <c r="C88" s="37"/>
      <c r="D88" s="182" t="s">
        <v>121</v>
      </c>
      <c r="E88" s="37"/>
      <c r="F88" s="183" t="s">
        <v>122</v>
      </c>
      <c r="G88" s="37"/>
      <c r="H88" s="37"/>
      <c r="I88" s="184"/>
      <c r="J88" s="37"/>
      <c r="K88" s="37"/>
      <c r="L88" s="40"/>
      <c r="M88" s="185"/>
      <c r="N88" s="186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121</v>
      </c>
      <c r="AU88" s="18" t="s">
        <v>79</v>
      </c>
    </row>
    <row r="89" spans="1:65" s="13" customFormat="1" ht="11.25">
      <c r="B89" s="187"/>
      <c r="C89" s="188"/>
      <c r="D89" s="189" t="s">
        <v>123</v>
      </c>
      <c r="E89" s="190" t="s">
        <v>19</v>
      </c>
      <c r="F89" s="191" t="s">
        <v>124</v>
      </c>
      <c r="G89" s="188"/>
      <c r="H89" s="192">
        <v>14</v>
      </c>
      <c r="I89" s="193"/>
      <c r="J89" s="188"/>
      <c r="K89" s="188"/>
      <c r="L89" s="194"/>
      <c r="M89" s="195"/>
      <c r="N89" s="196"/>
      <c r="O89" s="196"/>
      <c r="P89" s="196"/>
      <c r="Q89" s="196"/>
      <c r="R89" s="196"/>
      <c r="S89" s="196"/>
      <c r="T89" s="197"/>
      <c r="AT89" s="198" t="s">
        <v>123</v>
      </c>
      <c r="AU89" s="198" t="s">
        <v>79</v>
      </c>
      <c r="AV89" s="13" t="s">
        <v>79</v>
      </c>
      <c r="AW89" s="13" t="s">
        <v>33</v>
      </c>
      <c r="AX89" s="13" t="s">
        <v>77</v>
      </c>
      <c r="AY89" s="198" t="s">
        <v>111</v>
      </c>
    </row>
    <row r="90" spans="1:65" s="2" customFormat="1" ht="24.2" customHeight="1">
      <c r="A90" s="35"/>
      <c r="B90" s="36"/>
      <c r="C90" s="169" t="s">
        <v>79</v>
      </c>
      <c r="D90" s="169" t="s">
        <v>114</v>
      </c>
      <c r="E90" s="170" t="s">
        <v>125</v>
      </c>
      <c r="F90" s="171" t="s">
        <v>126</v>
      </c>
      <c r="G90" s="172" t="s">
        <v>117</v>
      </c>
      <c r="H90" s="173">
        <v>20</v>
      </c>
      <c r="I90" s="174"/>
      <c r="J90" s="175">
        <f>ROUND(I90*H90,2)</f>
        <v>0</v>
      </c>
      <c r="K90" s="171" t="s">
        <v>118</v>
      </c>
      <c r="L90" s="40"/>
      <c r="M90" s="176" t="s">
        <v>19</v>
      </c>
      <c r="N90" s="177" t="s">
        <v>43</v>
      </c>
      <c r="O90" s="65"/>
      <c r="P90" s="178">
        <f>O90*H90</f>
        <v>0</v>
      </c>
      <c r="Q90" s="178">
        <v>0</v>
      </c>
      <c r="R90" s="178">
        <f>Q90*H90</f>
        <v>0</v>
      </c>
      <c r="S90" s="178">
        <v>0</v>
      </c>
      <c r="T90" s="179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0" t="s">
        <v>119</v>
      </c>
      <c r="AT90" s="180" t="s">
        <v>114</v>
      </c>
      <c r="AU90" s="180" t="s">
        <v>79</v>
      </c>
      <c r="AY90" s="18" t="s">
        <v>111</v>
      </c>
      <c r="BE90" s="181">
        <f>IF(N90="základní",J90,0)</f>
        <v>0</v>
      </c>
      <c r="BF90" s="181">
        <f>IF(N90="snížená",J90,0)</f>
        <v>0</v>
      </c>
      <c r="BG90" s="181">
        <f>IF(N90="zákl. přenesená",J90,0)</f>
        <v>0</v>
      </c>
      <c r="BH90" s="181">
        <f>IF(N90="sníž. přenesená",J90,0)</f>
        <v>0</v>
      </c>
      <c r="BI90" s="181">
        <f>IF(N90="nulová",J90,0)</f>
        <v>0</v>
      </c>
      <c r="BJ90" s="18" t="s">
        <v>77</v>
      </c>
      <c r="BK90" s="181">
        <f>ROUND(I90*H90,2)</f>
        <v>0</v>
      </c>
      <c r="BL90" s="18" t="s">
        <v>119</v>
      </c>
      <c r="BM90" s="180" t="s">
        <v>127</v>
      </c>
    </row>
    <row r="91" spans="1:65" s="2" customFormat="1" ht="11.25">
      <c r="A91" s="35"/>
      <c r="B91" s="36"/>
      <c r="C91" s="37"/>
      <c r="D91" s="182" t="s">
        <v>121</v>
      </c>
      <c r="E91" s="37"/>
      <c r="F91" s="183" t="s">
        <v>128</v>
      </c>
      <c r="G91" s="37"/>
      <c r="H91" s="37"/>
      <c r="I91" s="184"/>
      <c r="J91" s="37"/>
      <c r="K91" s="37"/>
      <c r="L91" s="40"/>
      <c r="M91" s="185"/>
      <c r="N91" s="186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121</v>
      </c>
      <c r="AU91" s="18" t="s">
        <v>79</v>
      </c>
    </row>
    <row r="92" spans="1:65" s="14" customFormat="1" ht="11.25">
      <c r="B92" s="199"/>
      <c r="C92" s="200"/>
      <c r="D92" s="189" t="s">
        <v>123</v>
      </c>
      <c r="E92" s="201" t="s">
        <v>19</v>
      </c>
      <c r="F92" s="202" t="s">
        <v>129</v>
      </c>
      <c r="G92" s="200"/>
      <c r="H92" s="201" t="s">
        <v>19</v>
      </c>
      <c r="I92" s="203"/>
      <c r="J92" s="200"/>
      <c r="K92" s="200"/>
      <c r="L92" s="204"/>
      <c r="M92" s="205"/>
      <c r="N92" s="206"/>
      <c r="O92" s="206"/>
      <c r="P92" s="206"/>
      <c r="Q92" s="206"/>
      <c r="R92" s="206"/>
      <c r="S92" s="206"/>
      <c r="T92" s="207"/>
      <c r="AT92" s="208" t="s">
        <v>123</v>
      </c>
      <c r="AU92" s="208" t="s">
        <v>79</v>
      </c>
      <c r="AV92" s="14" t="s">
        <v>77</v>
      </c>
      <c r="AW92" s="14" t="s">
        <v>33</v>
      </c>
      <c r="AX92" s="14" t="s">
        <v>72</v>
      </c>
      <c r="AY92" s="208" t="s">
        <v>111</v>
      </c>
    </row>
    <row r="93" spans="1:65" s="13" customFormat="1" ht="11.25">
      <c r="B93" s="187"/>
      <c r="C93" s="188"/>
      <c r="D93" s="189" t="s">
        <v>123</v>
      </c>
      <c r="E93" s="190" t="s">
        <v>19</v>
      </c>
      <c r="F93" s="191" t="s">
        <v>130</v>
      </c>
      <c r="G93" s="188"/>
      <c r="H93" s="192">
        <v>20</v>
      </c>
      <c r="I93" s="193"/>
      <c r="J93" s="188"/>
      <c r="K93" s="188"/>
      <c r="L93" s="194"/>
      <c r="M93" s="195"/>
      <c r="N93" s="196"/>
      <c r="O93" s="196"/>
      <c r="P93" s="196"/>
      <c r="Q93" s="196"/>
      <c r="R93" s="196"/>
      <c r="S93" s="196"/>
      <c r="T93" s="197"/>
      <c r="AT93" s="198" t="s">
        <v>123</v>
      </c>
      <c r="AU93" s="198" t="s">
        <v>79</v>
      </c>
      <c r="AV93" s="13" t="s">
        <v>79</v>
      </c>
      <c r="AW93" s="13" t="s">
        <v>33</v>
      </c>
      <c r="AX93" s="13" t="s">
        <v>77</v>
      </c>
      <c r="AY93" s="198" t="s">
        <v>111</v>
      </c>
    </row>
    <row r="94" spans="1:65" s="2" customFormat="1" ht="24.2" customHeight="1">
      <c r="A94" s="35"/>
      <c r="B94" s="36"/>
      <c r="C94" s="169" t="s">
        <v>131</v>
      </c>
      <c r="D94" s="169" t="s">
        <v>114</v>
      </c>
      <c r="E94" s="170" t="s">
        <v>132</v>
      </c>
      <c r="F94" s="171" t="s">
        <v>133</v>
      </c>
      <c r="G94" s="172" t="s">
        <v>117</v>
      </c>
      <c r="H94" s="173">
        <v>1.08</v>
      </c>
      <c r="I94" s="174"/>
      <c r="J94" s="175">
        <f>ROUND(I94*H94,2)</f>
        <v>0</v>
      </c>
      <c r="K94" s="171" t="s">
        <v>118</v>
      </c>
      <c r="L94" s="40"/>
      <c r="M94" s="176" t="s">
        <v>19</v>
      </c>
      <c r="N94" s="177" t="s">
        <v>43</v>
      </c>
      <c r="O94" s="65"/>
      <c r="P94" s="178">
        <f>O94*H94</f>
        <v>0</v>
      </c>
      <c r="Q94" s="178">
        <v>0</v>
      </c>
      <c r="R94" s="178">
        <f>Q94*H94</f>
        <v>0</v>
      </c>
      <c r="S94" s="178">
        <v>0</v>
      </c>
      <c r="T94" s="179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0" t="s">
        <v>119</v>
      </c>
      <c r="AT94" s="180" t="s">
        <v>114</v>
      </c>
      <c r="AU94" s="180" t="s">
        <v>79</v>
      </c>
      <c r="AY94" s="18" t="s">
        <v>111</v>
      </c>
      <c r="BE94" s="181">
        <f>IF(N94="základní",J94,0)</f>
        <v>0</v>
      </c>
      <c r="BF94" s="181">
        <f>IF(N94="snížená",J94,0)</f>
        <v>0</v>
      </c>
      <c r="BG94" s="181">
        <f>IF(N94="zákl. přenesená",J94,0)</f>
        <v>0</v>
      </c>
      <c r="BH94" s="181">
        <f>IF(N94="sníž. přenesená",J94,0)</f>
        <v>0</v>
      </c>
      <c r="BI94" s="181">
        <f>IF(N94="nulová",J94,0)</f>
        <v>0</v>
      </c>
      <c r="BJ94" s="18" t="s">
        <v>77</v>
      </c>
      <c r="BK94" s="181">
        <f>ROUND(I94*H94,2)</f>
        <v>0</v>
      </c>
      <c r="BL94" s="18" t="s">
        <v>119</v>
      </c>
      <c r="BM94" s="180" t="s">
        <v>134</v>
      </c>
    </row>
    <row r="95" spans="1:65" s="2" customFormat="1" ht="11.25">
      <c r="A95" s="35"/>
      <c r="B95" s="36"/>
      <c r="C95" s="37"/>
      <c r="D95" s="182" t="s">
        <v>121</v>
      </c>
      <c r="E95" s="37"/>
      <c r="F95" s="183" t="s">
        <v>135</v>
      </c>
      <c r="G95" s="37"/>
      <c r="H95" s="37"/>
      <c r="I95" s="184"/>
      <c r="J95" s="37"/>
      <c r="K95" s="37"/>
      <c r="L95" s="40"/>
      <c r="M95" s="185"/>
      <c r="N95" s="186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121</v>
      </c>
      <c r="AU95" s="18" t="s">
        <v>79</v>
      </c>
    </row>
    <row r="96" spans="1:65" s="13" customFormat="1" ht="11.25">
      <c r="B96" s="187"/>
      <c r="C96" s="188"/>
      <c r="D96" s="189" t="s">
        <v>123</v>
      </c>
      <c r="E96" s="190" t="s">
        <v>19</v>
      </c>
      <c r="F96" s="191" t="s">
        <v>136</v>
      </c>
      <c r="G96" s="188"/>
      <c r="H96" s="192">
        <v>1.08</v>
      </c>
      <c r="I96" s="193"/>
      <c r="J96" s="188"/>
      <c r="K96" s="188"/>
      <c r="L96" s="194"/>
      <c r="M96" s="195"/>
      <c r="N96" s="196"/>
      <c r="O96" s="196"/>
      <c r="P96" s="196"/>
      <c r="Q96" s="196"/>
      <c r="R96" s="196"/>
      <c r="S96" s="196"/>
      <c r="T96" s="197"/>
      <c r="AT96" s="198" t="s">
        <v>123</v>
      </c>
      <c r="AU96" s="198" t="s">
        <v>79</v>
      </c>
      <c r="AV96" s="13" t="s">
        <v>79</v>
      </c>
      <c r="AW96" s="13" t="s">
        <v>33</v>
      </c>
      <c r="AX96" s="13" t="s">
        <v>77</v>
      </c>
      <c r="AY96" s="198" t="s">
        <v>111</v>
      </c>
    </row>
    <row r="97" spans="1:65" s="2" customFormat="1" ht="24.2" customHeight="1">
      <c r="A97" s="35"/>
      <c r="B97" s="36"/>
      <c r="C97" s="169" t="s">
        <v>119</v>
      </c>
      <c r="D97" s="169" t="s">
        <v>114</v>
      </c>
      <c r="E97" s="170" t="s">
        <v>137</v>
      </c>
      <c r="F97" s="171" t="s">
        <v>138</v>
      </c>
      <c r="G97" s="172" t="s">
        <v>117</v>
      </c>
      <c r="H97" s="173">
        <v>14</v>
      </c>
      <c r="I97" s="174"/>
      <c r="J97" s="175">
        <f>ROUND(I97*H97,2)</f>
        <v>0</v>
      </c>
      <c r="K97" s="171" t="s">
        <v>118</v>
      </c>
      <c r="L97" s="40"/>
      <c r="M97" s="176" t="s">
        <v>19</v>
      </c>
      <c r="N97" s="177" t="s">
        <v>43</v>
      </c>
      <c r="O97" s="65"/>
      <c r="P97" s="178">
        <f>O97*H97</f>
        <v>0</v>
      </c>
      <c r="Q97" s="178">
        <v>3.2300000000000002E-2</v>
      </c>
      <c r="R97" s="178">
        <f>Q97*H97</f>
        <v>0.45220000000000005</v>
      </c>
      <c r="S97" s="178">
        <v>0</v>
      </c>
      <c r="T97" s="179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0" t="s">
        <v>119</v>
      </c>
      <c r="AT97" s="180" t="s">
        <v>114</v>
      </c>
      <c r="AU97" s="180" t="s">
        <v>79</v>
      </c>
      <c r="AY97" s="18" t="s">
        <v>111</v>
      </c>
      <c r="BE97" s="181">
        <f>IF(N97="základní",J97,0)</f>
        <v>0</v>
      </c>
      <c r="BF97" s="181">
        <f>IF(N97="snížená",J97,0)</f>
        <v>0</v>
      </c>
      <c r="BG97" s="181">
        <f>IF(N97="zákl. přenesená",J97,0)</f>
        <v>0</v>
      </c>
      <c r="BH97" s="181">
        <f>IF(N97="sníž. přenesená",J97,0)</f>
        <v>0</v>
      </c>
      <c r="BI97" s="181">
        <f>IF(N97="nulová",J97,0)</f>
        <v>0</v>
      </c>
      <c r="BJ97" s="18" t="s">
        <v>77</v>
      </c>
      <c r="BK97" s="181">
        <f>ROUND(I97*H97,2)</f>
        <v>0</v>
      </c>
      <c r="BL97" s="18" t="s">
        <v>119</v>
      </c>
      <c r="BM97" s="180" t="s">
        <v>139</v>
      </c>
    </row>
    <row r="98" spans="1:65" s="2" customFormat="1" ht="11.25">
      <c r="A98" s="35"/>
      <c r="B98" s="36"/>
      <c r="C98" s="37"/>
      <c r="D98" s="182" t="s">
        <v>121</v>
      </c>
      <c r="E98" s="37"/>
      <c r="F98" s="183" t="s">
        <v>140</v>
      </c>
      <c r="G98" s="37"/>
      <c r="H98" s="37"/>
      <c r="I98" s="184"/>
      <c r="J98" s="37"/>
      <c r="K98" s="37"/>
      <c r="L98" s="40"/>
      <c r="M98" s="185"/>
      <c r="N98" s="186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121</v>
      </c>
      <c r="AU98" s="18" t="s">
        <v>79</v>
      </c>
    </row>
    <row r="99" spans="1:65" s="2" customFormat="1" ht="24.2" customHeight="1">
      <c r="A99" s="35"/>
      <c r="B99" s="36"/>
      <c r="C99" s="169" t="s">
        <v>141</v>
      </c>
      <c r="D99" s="169" t="s">
        <v>114</v>
      </c>
      <c r="E99" s="170" t="s">
        <v>142</v>
      </c>
      <c r="F99" s="171" t="s">
        <v>143</v>
      </c>
      <c r="G99" s="172" t="s">
        <v>117</v>
      </c>
      <c r="H99" s="173">
        <v>16.2</v>
      </c>
      <c r="I99" s="174"/>
      <c r="J99" s="175">
        <f>ROUND(I99*H99,2)</f>
        <v>0</v>
      </c>
      <c r="K99" s="171" t="s">
        <v>118</v>
      </c>
      <c r="L99" s="40"/>
      <c r="M99" s="176" t="s">
        <v>19</v>
      </c>
      <c r="N99" s="177" t="s">
        <v>43</v>
      </c>
      <c r="O99" s="65"/>
      <c r="P99" s="178">
        <f>O99*H99</f>
        <v>0</v>
      </c>
      <c r="Q99" s="178">
        <v>3.0300000000000001E-2</v>
      </c>
      <c r="R99" s="178">
        <f>Q99*H99</f>
        <v>0.49085999999999996</v>
      </c>
      <c r="S99" s="178">
        <v>0</v>
      </c>
      <c r="T99" s="179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0" t="s">
        <v>119</v>
      </c>
      <c r="AT99" s="180" t="s">
        <v>114</v>
      </c>
      <c r="AU99" s="180" t="s">
        <v>79</v>
      </c>
      <c r="AY99" s="18" t="s">
        <v>111</v>
      </c>
      <c r="BE99" s="181">
        <f>IF(N99="základní",J99,0)</f>
        <v>0</v>
      </c>
      <c r="BF99" s="181">
        <f>IF(N99="snížená",J99,0)</f>
        <v>0</v>
      </c>
      <c r="BG99" s="181">
        <f>IF(N99="zákl. přenesená",J99,0)</f>
        <v>0</v>
      </c>
      <c r="BH99" s="181">
        <f>IF(N99="sníž. přenesená",J99,0)</f>
        <v>0</v>
      </c>
      <c r="BI99" s="181">
        <f>IF(N99="nulová",J99,0)</f>
        <v>0</v>
      </c>
      <c r="BJ99" s="18" t="s">
        <v>77</v>
      </c>
      <c r="BK99" s="181">
        <f>ROUND(I99*H99,2)</f>
        <v>0</v>
      </c>
      <c r="BL99" s="18" t="s">
        <v>119</v>
      </c>
      <c r="BM99" s="180" t="s">
        <v>144</v>
      </c>
    </row>
    <row r="100" spans="1:65" s="2" customFormat="1" ht="11.25">
      <c r="A100" s="35"/>
      <c r="B100" s="36"/>
      <c r="C100" s="37"/>
      <c r="D100" s="182" t="s">
        <v>121</v>
      </c>
      <c r="E100" s="37"/>
      <c r="F100" s="183" t="s">
        <v>145</v>
      </c>
      <c r="G100" s="37"/>
      <c r="H100" s="37"/>
      <c r="I100" s="184"/>
      <c r="J100" s="37"/>
      <c r="K100" s="37"/>
      <c r="L100" s="40"/>
      <c r="M100" s="185"/>
      <c r="N100" s="186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121</v>
      </c>
      <c r="AU100" s="18" t="s">
        <v>79</v>
      </c>
    </row>
    <row r="101" spans="1:65" s="12" customFormat="1" ht="22.9" customHeight="1">
      <c r="B101" s="153"/>
      <c r="C101" s="154"/>
      <c r="D101" s="155" t="s">
        <v>71</v>
      </c>
      <c r="E101" s="167" t="s">
        <v>146</v>
      </c>
      <c r="F101" s="167" t="s">
        <v>147</v>
      </c>
      <c r="G101" s="154"/>
      <c r="H101" s="154"/>
      <c r="I101" s="157"/>
      <c r="J101" s="168">
        <f>BK101</f>
        <v>0</v>
      </c>
      <c r="K101" s="154"/>
      <c r="L101" s="159"/>
      <c r="M101" s="160"/>
      <c r="N101" s="161"/>
      <c r="O101" s="161"/>
      <c r="P101" s="162">
        <f>SUM(P102:P113)</f>
        <v>0</v>
      </c>
      <c r="Q101" s="161"/>
      <c r="R101" s="162">
        <f>SUM(R102:R113)</f>
        <v>6.3299999999999997E-3</v>
      </c>
      <c r="S101" s="161"/>
      <c r="T101" s="163">
        <f>SUM(T102:T113)</f>
        <v>0.76400000000000001</v>
      </c>
      <c r="AR101" s="164" t="s">
        <v>77</v>
      </c>
      <c r="AT101" s="165" t="s">
        <v>71</v>
      </c>
      <c r="AU101" s="165" t="s">
        <v>77</v>
      </c>
      <c r="AY101" s="164" t="s">
        <v>111</v>
      </c>
      <c r="BK101" s="166">
        <f>SUM(BK102:BK113)</f>
        <v>0</v>
      </c>
    </row>
    <row r="102" spans="1:65" s="2" customFormat="1" ht="24.2" customHeight="1">
      <c r="A102" s="35"/>
      <c r="B102" s="36"/>
      <c r="C102" s="169" t="s">
        <v>112</v>
      </c>
      <c r="D102" s="169" t="s">
        <v>114</v>
      </c>
      <c r="E102" s="170" t="s">
        <v>148</v>
      </c>
      <c r="F102" s="171" t="s">
        <v>149</v>
      </c>
      <c r="G102" s="172" t="s">
        <v>150</v>
      </c>
      <c r="H102" s="173">
        <v>1</v>
      </c>
      <c r="I102" s="174"/>
      <c r="J102" s="175">
        <f>ROUND(I102*H102,2)</f>
        <v>0</v>
      </c>
      <c r="K102" s="171" t="s">
        <v>118</v>
      </c>
      <c r="L102" s="40"/>
      <c r="M102" s="176" t="s">
        <v>19</v>
      </c>
      <c r="N102" s="177" t="s">
        <v>43</v>
      </c>
      <c r="O102" s="65"/>
      <c r="P102" s="178">
        <f>O102*H102</f>
        <v>0</v>
      </c>
      <c r="Q102" s="178">
        <v>3.9500000000000004E-3</v>
      </c>
      <c r="R102" s="178">
        <f>Q102*H102</f>
        <v>3.9500000000000004E-3</v>
      </c>
      <c r="S102" s="178">
        <v>0.16</v>
      </c>
      <c r="T102" s="179">
        <f>S102*H102</f>
        <v>0.16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0" t="s">
        <v>119</v>
      </c>
      <c r="AT102" s="180" t="s">
        <v>114</v>
      </c>
      <c r="AU102" s="180" t="s">
        <v>79</v>
      </c>
      <c r="AY102" s="18" t="s">
        <v>111</v>
      </c>
      <c r="BE102" s="181">
        <f>IF(N102="základní",J102,0)</f>
        <v>0</v>
      </c>
      <c r="BF102" s="181">
        <f>IF(N102="snížená",J102,0)</f>
        <v>0</v>
      </c>
      <c r="BG102" s="181">
        <f>IF(N102="zákl. přenesená",J102,0)</f>
        <v>0</v>
      </c>
      <c r="BH102" s="181">
        <f>IF(N102="sníž. přenesená",J102,0)</f>
        <v>0</v>
      </c>
      <c r="BI102" s="181">
        <f>IF(N102="nulová",J102,0)</f>
        <v>0</v>
      </c>
      <c r="BJ102" s="18" t="s">
        <v>77</v>
      </c>
      <c r="BK102" s="181">
        <f>ROUND(I102*H102,2)</f>
        <v>0</v>
      </c>
      <c r="BL102" s="18" t="s">
        <v>119</v>
      </c>
      <c r="BM102" s="180" t="s">
        <v>151</v>
      </c>
    </row>
    <row r="103" spans="1:65" s="2" customFormat="1" ht="11.25">
      <c r="A103" s="35"/>
      <c r="B103" s="36"/>
      <c r="C103" s="37"/>
      <c r="D103" s="182" t="s">
        <v>121</v>
      </c>
      <c r="E103" s="37"/>
      <c r="F103" s="183" t="s">
        <v>152</v>
      </c>
      <c r="G103" s="37"/>
      <c r="H103" s="37"/>
      <c r="I103" s="184"/>
      <c r="J103" s="37"/>
      <c r="K103" s="37"/>
      <c r="L103" s="40"/>
      <c r="M103" s="185"/>
      <c r="N103" s="186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121</v>
      </c>
      <c r="AU103" s="18" t="s">
        <v>79</v>
      </c>
    </row>
    <row r="104" spans="1:65" s="2" customFormat="1" ht="21.75" customHeight="1">
      <c r="A104" s="35"/>
      <c r="B104" s="36"/>
      <c r="C104" s="169" t="s">
        <v>153</v>
      </c>
      <c r="D104" s="169" t="s">
        <v>114</v>
      </c>
      <c r="E104" s="170" t="s">
        <v>154</v>
      </c>
      <c r="F104" s="171" t="s">
        <v>155</v>
      </c>
      <c r="G104" s="172" t="s">
        <v>117</v>
      </c>
      <c r="H104" s="173">
        <v>14</v>
      </c>
      <c r="I104" s="174"/>
      <c r="J104" s="175">
        <f>ROUND(I104*H104,2)</f>
        <v>0</v>
      </c>
      <c r="K104" s="171" t="s">
        <v>118</v>
      </c>
      <c r="L104" s="40"/>
      <c r="M104" s="176" t="s">
        <v>19</v>
      </c>
      <c r="N104" s="177" t="s">
        <v>43</v>
      </c>
      <c r="O104" s="65"/>
      <c r="P104" s="178">
        <f>O104*H104</f>
        <v>0</v>
      </c>
      <c r="Q104" s="178">
        <v>0</v>
      </c>
      <c r="R104" s="178">
        <f>Q104*H104</f>
        <v>0</v>
      </c>
      <c r="S104" s="178">
        <v>0.02</v>
      </c>
      <c r="T104" s="179">
        <f>S104*H104</f>
        <v>0.28000000000000003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0" t="s">
        <v>119</v>
      </c>
      <c r="AT104" s="180" t="s">
        <v>114</v>
      </c>
      <c r="AU104" s="180" t="s">
        <v>79</v>
      </c>
      <c r="AY104" s="18" t="s">
        <v>111</v>
      </c>
      <c r="BE104" s="181">
        <f>IF(N104="základní",J104,0)</f>
        <v>0</v>
      </c>
      <c r="BF104" s="181">
        <f>IF(N104="snížená",J104,0)</f>
        <v>0</v>
      </c>
      <c r="BG104" s="181">
        <f>IF(N104="zákl. přenesená",J104,0)</f>
        <v>0</v>
      </c>
      <c r="BH104" s="181">
        <f>IF(N104="sníž. přenesená",J104,0)</f>
        <v>0</v>
      </c>
      <c r="BI104" s="181">
        <f>IF(N104="nulová",J104,0)</f>
        <v>0</v>
      </c>
      <c r="BJ104" s="18" t="s">
        <v>77</v>
      </c>
      <c r="BK104" s="181">
        <f>ROUND(I104*H104,2)</f>
        <v>0</v>
      </c>
      <c r="BL104" s="18" t="s">
        <v>119</v>
      </c>
      <c r="BM104" s="180" t="s">
        <v>156</v>
      </c>
    </row>
    <row r="105" spans="1:65" s="2" customFormat="1" ht="11.25">
      <c r="A105" s="35"/>
      <c r="B105" s="36"/>
      <c r="C105" s="37"/>
      <c r="D105" s="182" t="s">
        <v>121</v>
      </c>
      <c r="E105" s="37"/>
      <c r="F105" s="183" t="s">
        <v>157</v>
      </c>
      <c r="G105" s="37"/>
      <c r="H105" s="37"/>
      <c r="I105" s="184"/>
      <c r="J105" s="37"/>
      <c r="K105" s="37"/>
      <c r="L105" s="40"/>
      <c r="M105" s="185"/>
      <c r="N105" s="186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121</v>
      </c>
      <c r="AU105" s="18" t="s">
        <v>79</v>
      </c>
    </row>
    <row r="106" spans="1:65" s="13" customFormat="1" ht="11.25">
      <c r="B106" s="187"/>
      <c r="C106" s="188"/>
      <c r="D106" s="189" t="s">
        <v>123</v>
      </c>
      <c r="E106" s="190" t="s">
        <v>19</v>
      </c>
      <c r="F106" s="191" t="s">
        <v>158</v>
      </c>
      <c r="G106" s="188"/>
      <c r="H106" s="192">
        <v>14</v>
      </c>
      <c r="I106" s="193"/>
      <c r="J106" s="188"/>
      <c r="K106" s="188"/>
      <c r="L106" s="194"/>
      <c r="M106" s="195"/>
      <c r="N106" s="196"/>
      <c r="O106" s="196"/>
      <c r="P106" s="196"/>
      <c r="Q106" s="196"/>
      <c r="R106" s="196"/>
      <c r="S106" s="196"/>
      <c r="T106" s="197"/>
      <c r="AT106" s="198" t="s">
        <v>123</v>
      </c>
      <c r="AU106" s="198" t="s">
        <v>79</v>
      </c>
      <c r="AV106" s="13" t="s">
        <v>79</v>
      </c>
      <c r="AW106" s="13" t="s">
        <v>33</v>
      </c>
      <c r="AX106" s="13" t="s">
        <v>77</v>
      </c>
      <c r="AY106" s="198" t="s">
        <v>111</v>
      </c>
    </row>
    <row r="107" spans="1:65" s="2" customFormat="1" ht="24.2" customHeight="1">
      <c r="A107" s="35"/>
      <c r="B107" s="36"/>
      <c r="C107" s="169" t="s">
        <v>159</v>
      </c>
      <c r="D107" s="169" t="s">
        <v>114</v>
      </c>
      <c r="E107" s="170" t="s">
        <v>160</v>
      </c>
      <c r="F107" s="171" t="s">
        <v>161</v>
      </c>
      <c r="G107" s="172" t="s">
        <v>117</v>
      </c>
      <c r="H107" s="173">
        <v>16.2</v>
      </c>
      <c r="I107" s="174"/>
      <c r="J107" s="175">
        <f>ROUND(I107*H107,2)</f>
        <v>0</v>
      </c>
      <c r="K107" s="171" t="s">
        <v>118</v>
      </c>
      <c r="L107" s="40"/>
      <c r="M107" s="176" t="s">
        <v>19</v>
      </c>
      <c r="N107" s="177" t="s">
        <v>43</v>
      </c>
      <c r="O107" s="65"/>
      <c r="P107" s="178">
        <f>O107*H107</f>
        <v>0</v>
      </c>
      <c r="Q107" s="178">
        <v>0</v>
      </c>
      <c r="R107" s="178">
        <f>Q107*H107</f>
        <v>0</v>
      </c>
      <c r="S107" s="178">
        <v>0.02</v>
      </c>
      <c r="T107" s="179">
        <f>S107*H107</f>
        <v>0.32400000000000001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0" t="s">
        <v>119</v>
      </c>
      <c r="AT107" s="180" t="s">
        <v>114</v>
      </c>
      <c r="AU107" s="180" t="s">
        <v>79</v>
      </c>
      <c r="AY107" s="18" t="s">
        <v>111</v>
      </c>
      <c r="BE107" s="181">
        <f>IF(N107="základní",J107,0)</f>
        <v>0</v>
      </c>
      <c r="BF107" s="181">
        <f>IF(N107="snížená",J107,0)</f>
        <v>0</v>
      </c>
      <c r="BG107" s="181">
        <f>IF(N107="zákl. přenesená",J107,0)</f>
        <v>0</v>
      </c>
      <c r="BH107" s="181">
        <f>IF(N107="sníž. přenesená",J107,0)</f>
        <v>0</v>
      </c>
      <c r="BI107" s="181">
        <f>IF(N107="nulová",J107,0)</f>
        <v>0</v>
      </c>
      <c r="BJ107" s="18" t="s">
        <v>77</v>
      </c>
      <c r="BK107" s="181">
        <f>ROUND(I107*H107,2)</f>
        <v>0</v>
      </c>
      <c r="BL107" s="18" t="s">
        <v>119</v>
      </c>
      <c r="BM107" s="180" t="s">
        <v>162</v>
      </c>
    </row>
    <row r="108" spans="1:65" s="2" customFormat="1" ht="11.25">
      <c r="A108" s="35"/>
      <c r="B108" s="36"/>
      <c r="C108" s="37"/>
      <c r="D108" s="182" t="s">
        <v>121</v>
      </c>
      <c r="E108" s="37"/>
      <c r="F108" s="183" t="s">
        <v>163</v>
      </c>
      <c r="G108" s="37"/>
      <c r="H108" s="37"/>
      <c r="I108" s="184"/>
      <c r="J108" s="37"/>
      <c r="K108" s="37"/>
      <c r="L108" s="40"/>
      <c r="M108" s="185"/>
      <c r="N108" s="186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121</v>
      </c>
      <c r="AU108" s="18" t="s">
        <v>79</v>
      </c>
    </row>
    <row r="109" spans="1:65" s="13" customFormat="1" ht="11.25">
      <c r="B109" s="187"/>
      <c r="C109" s="188"/>
      <c r="D109" s="189" t="s">
        <v>123</v>
      </c>
      <c r="E109" s="190" t="s">
        <v>19</v>
      </c>
      <c r="F109" s="191" t="s">
        <v>164</v>
      </c>
      <c r="G109" s="188"/>
      <c r="H109" s="192">
        <v>16.2</v>
      </c>
      <c r="I109" s="193"/>
      <c r="J109" s="188"/>
      <c r="K109" s="188"/>
      <c r="L109" s="194"/>
      <c r="M109" s="195"/>
      <c r="N109" s="196"/>
      <c r="O109" s="196"/>
      <c r="P109" s="196"/>
      <c r="Q109" s="196"/>
      <c r="R109" s="196"/>
      <c r="S109" s="196"/>
      <c r="T109" s="197"/>
      <c r="AT109" s="198" t="s">
        <v>123</v>
      </c>
      <c r="AU109" s="198" t="s">
        <v>79</v>
      </c>
      <c r="AV109" s="13" t="s">
        <v>79</v>
      </c>
      <c r="AW109" s="13" t="s">
        <v>33</v>
      </c>
      <c r="AX109" s="13" t="s">
        <v>77</v>
      </c>
      <c r="AY109" s="198" t="s">
        <v>111</v>
      </c>
    </row>
    <row r="110" spans="1:65" s="2" customFormat="1" ht="24.2" customHeight="1">
      <c r="A110" s="35"/>
      <c r="B110" s="36"/>
      <c r="C110" s="169" t="s">
        <v>146</v>
      </c>
      <c r="D110" s="169" t="s">
        <v>114</v>
      </c>
      <c r="E110" s="170" t="s">
        <v>165</v>
      </c>
      <c r="F110" s="171" t="s">
        <v>166</v>
      </c>
      <c r="G110" s="172" t="s">
        <v>117</v>
      </c>
      <c r="H110" s="173">
        <v>14</v>
      </c>
      <c r="I110" s="174"/>
      <c r="J110" s="175">
        <f>ROUND(I110*H110,2)</f>
        <v>0</v>
      </c>
      <c r="K110" s="171" t="s">
        <v>118</v>
      </c>
      <c r="L110" s="40"/>
      <c r="M110" s="176" t="s">
        <v>19</v>
      </c>
      <c r="N110" s="177" t="s">
        <v>43</v>
      </c>
      <c r="O110" s="65"/>
      <c r="P110" s="178">
        <f>O110*H110</f>
        <v>0</v>
      </c>
      <c r="Q110" s="178">
        <v>1.2999999999999999E-4</v>
      </c>
      <c r="R110" s="178">
        <f>Q110*H110</f>
        <v>1.8199999999999998E-3</v>
      </c>
      <c r="S110" s="178">
        <v>0</v>
      </c>
      <c r="T110" s="179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0" t="s">
        <v>119</v>
      </c>
      <c r="AT110" s="180" t="s">
        <v>114</v>
      </c>
      <c r="AU110" s="180" t="s">
        <v>79</v>
      </c>
      <c r="AY110" s="18" t="s">
        <v>111</v>
      </c>
      <c r="BE110" s="181">
        <f>IF(N110="základní",J110,0)</f>
        <v>0</v>
      </c>
      <c r="BF110" s="181">
        <f>IF(N110="snížená",J110,0)</f>
        <v>0</v>
      </c>
      <c r="BG110" s="181">
        <f>IF(N110="zákl. přenesená",J110,0)</f>
        <v>0</v>
      </c>
      <c r="BH110" s="181">
        <f>IF(N110="sníž. přenesená",J110,0)</f>
        <v>0</v>
      </c>
      <c r="BI110" s="181">
        <f>IF(N110="nulová",J110,0)</f>
        <v>0</v>
      </c>
      <c r="BJ110" s="18" t="s">
        <v>77</v>
      </c>
      <c r="BK110" s="181">
        <f>ROUND(I110*H110,2)</f>
        <v>0</v>
      </c>
      <c r="BL110" s="18" t="s">
        <v>119</v>
      </c>
      <c r="BM110" s="180" t="s">
        <v>167</v>
      </c>
    </row>
    <row r="111" spans="1:65" s="2" customFormat="1" ht="11.25">
      <c r="A111" s="35"/>
      <c r="B111" s="36"/>
      <c r="C111" s="37"/>
      <c r="D111" s="182" t="s">
        <v>121</v>
      </c>
      <c r="E111" s="37"/>
      <c r="F111" s="183" t="s">
        <v>168</v>
      </c>
      <c r="G111" s="37"/>
      <c r="H111" s="37"/>
      <c r="I111" s="184"/>
      <c r="J111" s="37"/>
      <c r="K111" s="37"/>
      <c r="L111" s="40"/>
      <c r="M111" s="185"/>
      <c r="N111" s="186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121</v>
      </c>
      <c r="AU111" s="18" t="s">
        <v>79</v>
      </c>
    </row>
    <row r="112" spans="1:65" s="2" customFormat="1" ht="24.2" customHeight="1">
      <c r="A112" s="35"/>
      <c r="B112" s="36"/>
      <c r="C112" s="169" t="s">
        <v>169</v>
      </c>
      <c r="D112" s="169" t="s">
        <v>114</v>
      </c>
      <c r="E112" s="170" t="s">
        <v>170</v>
      </c>
      <c r="F112" s="171" t="s">
        <v>171</v>
      </c>
      <c r="G112" s="172" t="s">
        <v>117</v>
      </c>
      <c r="H112" s="173">
        <v>14</v>
      </c>
      <c r="I112" s="174"/>
      <c r="J112" s="175">
        <f>ROUND(I112*H112,2)</f>
        <v>0</v>
      </c>
      <c r="K112" s="171" t="s">
        <v>118</v>
      </c>
      <c r="L112" s="40"/>
      <c r="M112" s="176" t="s">
        <v>19</v>
      </c>
      <c r="N112" s="177" t="s">
        <v>43</v>
      </c>
      <c r="O112" s="65"/>
      <c r="P112" s="178">
        <f>O112*H112</f>
        <v>0</v>
      </c>
      <c r="Q112" s="178">
        <v>4.0000000000000003E-5</v>
      </c>
      <c r="R112" s="178">
        <f>Q112*H112</f>
        <v>5.6000000000000006E-4</v>
      </c>
      <c r="S112" s="178">
        <v>0</v>
      </c>
      <c r="T112" s="179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0" t="s">
        <v>119</v>
      </c>
      <c r="AT112" s="180" t="s">
        <v>114</v>
      </c>
      <c r="AU112" s="180" t="s">
        <v>79</v>
      </c>
      <c r="AY112" s="18" t="s">
        <v>111</v>
      </c>
      <c r="BE112" s="181">
        <f>IF(N112="základní",J112,0)</f>
        <v>0</v>
      </c>
      <c r="BF112" s="181">
        <f>IF(N112="snížená",J112,0)</f>
        <v>0</v>
      </c>
      <c r="BG112" s="181">
        <f>IF(N112="zákl. přenesená",J112,0)</f>
        <v>0</v>
      </c>
      <c r="BH112" s="181">
        <f>IF(N112="sníž. přenesená",J112,0)</f>
        <v>0</v>
      </c>
      <c r="BI112" s="181">
        <f>IF(N112="nulová",J112,0)</f>
        <v>0</v>
      </c>
      <c r="BJ112" s="18" t="s">
        <v>77</v>
      </c>
      <c r="BK112" s="181">
        <f>ROUND(I112*H112,2)</f>
        <v>0</v>
      </c>
      <c r="BL112" s="18" t="s">
        <v>119</v>
      </c>
      <c r="BM112" s="180" t="s">
        <v>172</v>
      </c>
    </row>
    <row r="113" spans="1:65" s="2" customFormat="1" ht="11.25">
      <c r="A113" s="35"/>
      <c r="B113" s="36"/>
      <c r="C113" s="37"/>
      <c r="D113" s="182" t="s">
        <v>121</v>
      </c>
      <c r="E113" s="37"/>
      <c r="F113" s="183" t="s">
        <v>173</v>
      </c>
      <c r="G113" s="37"/>
      <c r="H113" s="37"/>
      <c r="I113" s="184"/>
      <c r="J113" s="37"/>
      <c r="K113" s="37"/>
      <c r="L113" s="40"/>
      <c r="M113" s="185"/>
      <c r="N113" s="186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121</v>
      </c>
      <c r="AU113" s="18" t="s">
        <v>79</v>
      </c>
    </row>
    <row r="114" spans="1:65" s="12" customFormat="1" ht="22.9" customHeight="1">
      <c r="B114" s="153"/>
      <c r="C114" s="154"/>
      <c r="D114" s="155" t="s">
        <v>71</v>
      </c>
      <c r="E114" s="167" t="s">
        <v>174</v>
      </c>
      <c r="F114" s="167" t="s">
        <v>175</v>
      </c>
      <c r="G114" s="154"/>
      <c r="H114" s="154"/>
      <c r="I114" s="157"/>
      <c r="J114" s="168">
        <f>BK114</f>
        <v>0</v>
      </c>
      <c r="K114" s="154"/>
      <c r="L114" s="159"/>
      <c r="M114" s="160"/>
      <c r="N114" s="161"/>
      <c r="O114" s="161"/>
      <c r="P114" s="162">
        <f>SUM(P115:P125)</f>
        <v>0</v>
      </c>
      <c r="Q114" s="161"/>
      <c r="R114" s="162">
        <f>SUM(R115:R125)</f>
        <v>0</v>
      </c>
      <c r="S114" s="161"/>
      <c r="T114" s="163">
        <f>SUM(T115:T125)</f>
        <v>0</v>
      </c>
      <c r="AR114" s="164" t="s">
        <v>77</v>
      </c>
      <c r="AT114" s="165" t="s">
        <v>71</v>
      </c>
      <c r="AU114" s="165" t="s">
        <v>77</v>
      </c>
      <c r="AY114" s="164" t="s">
        <v>111</v>
      </c>
      <c r="BK114" s="166">
        <f>SUM(BK115:BK125)</f>
        <v>0</v>
      </c>
    </row>
    <row r="115" spans="1:65" s="2" customFormat="1" ht="16.5" customHeight="1">
      <c r="A115" s="35"/>
      <c r="B115" s="36"/>
      <c r="C115" s="169" t="s">
        <v>176</v>
      </c>
      <c r="D115" s="169" t="s">
        <v>114</v>
      </c>
      <c r="E115" s="170" t="s">
        <v>177</v>
      </c>
      <c r="F115" s="171" t="s">
        <v>178</v>
      </c>
      <c r="G115" s="172" t="s">
        <v>179</v>
      </c>
      <c r="H115" s="173">
        <v>0.76900000000000002</v>
      </c>
      <c r="I115" s="174"/>
      <c r="J115" s="175">
        <f>ROUND(I115*H115,2)</f>
        <v>0</v>
      </c>
      <c r="K115" s="171" t="s">
        <v>118</v>
      </c>
      <c r="L115" s="40"/>
      <c r="M115" s="176" t="s">
        <v>19</v>
      </c>
      <c r="N115" s="177" t="s">
        <v>43</v>
      </c>
      <c r="O115" s="65"/>
      <c r="P115" s="178">
        <f>O115*H115</f>
        <v>0</v>
      </c>
      <c r="Q115" s="178">
        <v>0</v>
      </c>
      <c r="R115" s="178">
        <f>Q115*H115</f>
        <v>0</v>
      </c>
      <c r="S115" s="178">
        <v>0</v>
      </c>
      <c r="T115" s="179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0" t="s">
        <v>119</v>
      </c>
      <c r="AT115" s="180" t="s">
        <v>114</v>
      </c>
      <c r="AU115" s="180" t="s">
        <v>79</v>
      </c>
      <c r="AY115" s="18" t="s">
        <v>111</v>
      </c>
      <c r="BE115" s="181">
        <f>IF(N115="základní",J115,0)</f>
        <v>0</v>
      </c>
      <c r="BF115" s="181">
        <f>IF(N115="snížená",J115,0)</f>
        <v>0</v>
      </c>
      <c r="BG115" s="181">
        <f>IF(N115="zákl. přenesená",J115,0)</f>
        <v>0</v>
      </c>
      <c r="BH115" s="181">
        <f>IF(N115="sníž. přenesená",J115,0)</f>
        <v>0</v>
      </c>
      <c r="BI115" s="181">
        <f>IF(N115="nulová",J115,0)</f>
        <v>0</v>
      </c>
      <c r="BJ115" s="18" t="s">
        <v>77</v>
      </c>
      <c r="BK115" s="181">
        <f>ROUND(I115*H115,2)</f>
        <v>0</v>
      </c>
      <c r="BL115" s="18" t="s">
        <v>119</v>
      </c>
      <c r="BM115" s="180" t="s">
        <v>180</v>
      </c>
    </row>
    <row r="116" spans="1:65" s="2" customFormat="1" ht="11.25">
      <c r="A116" s="35"/>
      <c r="B116" s="36"/>
      <c r="C116" s="37"/>
      <c r="D116" s="182" t="s">
        <v>121</v>
      </c>
      <c r="E116" s="37"/>
      <c r="F116" s="183" t="s">
        <v>181</v>
      </c>
      <c r="G116" s="37"/>
      <c r="H116" s="37"/>
      <c r="I116" s="184"/>
      <c r="J116" s="37"/>
      <c r="K116" s="37"/>
      <c r="L116" s="40"/>
      <c r="M116" s="185"/>
      <c r="N116" s="186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121</v>
      </c>
      <c r="AU116" s="18" t="s">
        <v>79</v>
      </c>
    </row>
    <row r="117" spans="1:65" s="2" customFormat="1" ht="24.2" customHeight="1">
      <c r="A117" s="35"/>
      <c r="B117" s="36"/>
      <c r="C117" s="169" t="s">
        <v>182</v>
      </c>
      <c r="D117" s="169" t="s">
        <v>114</v>
      </c>
      <c r="E117" s="170" t="s">
        <v>183</v>
      </c>
      <c r="F117" s="171" t="s">
        <v>184</v>
      </c>
      <c r="G117" s="172" t="s">
        <v>179</v>
      </c>
      <c r="H117" s="173">
        <v>0.76900000000000002</v>
      </c>
      <c r="I117" s="174"/>
      <c r="J117" s="175">
        <f>ROUND(I117*H117,2)</f>
        <v>0</v>
      </c>
      <c r="K117" s="171" t="s">
        <v>118</v>
      </c>
      <c r="L117" s="40"/>
      <c r="M117" s="176" t="s">
        <v>19</v>
      </c>
      <c r="N117" s="177" t="s">
        <v>43</v>
      </c>
      <c r="O117" s="65"/>
      <c r="P117" s="178">
        <f>O117*H117</f>
        <v>0</v>
      </c>
      <c r="Q117" s="178">
        <v>0</v>
      </c>
      <c r="R117" s="178">
        <f>Q117*H117</f>
        <v>0</v>
      </c>
      <c r="S117" s="178">
        <v>0</v>
      </c>
      <c r="T117" s="179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0" t="s">
        <v>119</v>
      </c>
      <c r="AT117" s="180" t="s">
        <v>114</v>
      </c>
      <c r="AU117" s="180" t="s">
        <v>79</v>
      </c>
      <c r="AY117" s="18" t="s">
        <v>111</v>
      </c>
      <c r="BE117" s="181">
        <f>IF(N117="základní",J117,0)</f>
        <v>0</v>
      </c>
      <c r="BF117" s="181">
        <f>IF(N117="snížená",J117,0)</f>
        <v>0</v>
      </c>
      <c r="BG117" s="181">
        <f>IF(N117="zákl. přenesená",J117,0)</f>
        <v>0</v>
      </c>
      <c r="BH117" s="181">
        <f>IF(N117="sníž. přenesená",J117,0)</f>
        <v>0</v>
      </c>
      <c r="BI117" s="181">
        <f>IF(N117="nulová",J117,0)</f>
        <v>0</v>
      </c>
      <c r="BJ117" s="18" t="s">
        <v>77</v>
      </c>
      <c r="BK117" s="181">
        <f>ROUND(I117*H117,2)</f>
        <v>0</v>
      </c>
      <c r="BL117" s="18" t="s">
        <v>119</v>
      </c>
      <c r="BM117" s="180" t="s">
        <v>185</v>
      </c>
    </row>
    <row r="118" spans="1:65" s="2" customFormat="1" ht="11.25">
      <c r="A118" s="35"/>
      <c r="B118" s="36"/>
      <c r="C118" s="37"/>
      <c r="D118" s="182" t="s">
        <v>121</v>
      </c>
      <c r="E118" s="37"/>
      <c r="F118" s="183" t="s">
        <v>186</v>
      </c>
      <c r="G118" s="37"/>
      <c r="H118" s="37"/>
      <c r="I118" s="184"/>
      <c r="J118" s="37"/>
      <c r="K118" s="37"/>
      <c r="L118" s="40"/>
      <c r="M118" s="185"/>
      <c r="N118" s="186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121</v>
      </c>
      <c r="AU118" s="18" t="s">
        <v>79</v>
      </c>
    </row>
    <row r="119" spans="1:65" s="2" customFormat="1" ht="21.75" customHeight="1">
      <c r="A119" s="35"/>
      <c r="B119" s="36"/>
      <c r="C119" s="169" t="s">
        <v>187</v>
      </c>
      <c r="D119" s="169" t="s">
        <v>114</v>
      </c>
      <c r="E119" s="170" t="s">
        <v>188</v>
      </c>
      <c r="F119" s="171" t="s">
        <v>189</v>
      </c>
      <c r="G119" s="172" t="s">
        <v>179</v>
      </c>
      <c r="H119" s="173">
        <v>0.76900000000000002</v>
      </c>
      <c r="I119" s="174"/>
      <c r="J119" s="175">
        <f>ROUND(I119*H119,2)</f>
        <v>0</v>
      </c>
      <c r="K119" s="171" t="s">
        <v>118</v>
      </c>
      <c r="L119" s="40"/>
      <c r="M119" s="176" t="s">
        <v>19</v>
      </c>
      <c r="N119" s="177" t="s">
        <v>43</v>
      </c>
      <c r="O119" s="65"/>
      <c r="P119" s="178">
        <f>O119*H119</f>
        <v>0</v>
      </c>
      <c r="Q119" s="178">
        <v>0</v>
      </c>
      <c r="R119" s="178">
        <f>Q119*H119</f>
        <v>0</v>
      </c>
      <c r="S119" s="178">
        <v>0</v>
      </c>
      <c r="T119" s="179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0" t="s">
        <v>119</v>
      </c>
      <c r="AT119" s="180" t="s">
        <v>114</v>
      </c>
      <c r="AU119" s="180" t="s">
        <v>79</v>
      </c>
      <c r="AY119" s="18" t="s">
        <v>111</v>
      </c>
      <c r="BE119" s="181">
        <f>IF(N119="základní",J119,0)</f>
        <v>0</v>
      </c>
      <c r="BF119" s="181">
        <f>IF(N119="snížená",J119,0)</f>
        <v>0</v>
      </c>
      <c r="BG119" s="181">
        <f>IF(N119="zákl. přenesená",J119,0)</f>
        <v>0</v>
      </c>
      <c r="BH119" s="181">
        <f>IF(N119="sníž. přenesená",J119,0)</f>
        <v>0</v>
      </c>
      <c r="BI119" s="181">
        <f>IF(N119="nulová",J119,0)</f>
        <v>0</v>
      </c>
      <c r="BJ119" s="18" t="s">
        <v>77</v>
      </c>
      <c r="BK119" s="181">
        <f>ROUND(I119*H119,2)</f>
        <v>0</v>
      </c>
      <c r="BL119" s="18" t="s">
        <v>119</v>
      </c>
      <c r="BM119" s="180" t="s">
        <v>190</v>
      </c>
    </row>
    <row r="120" spans="1:65" s="2" customFormat="1" ht="11.25">
      <c r="A120" s="35"/>
      <c r="B120" s="36"/>
      <c r="C120" s="37"/>
      <c r="D120" s="182" t="s">
        <v>121</v>
      </c>
      <c r="E120" s="37"/>
      <c r="F120" s="183" t="s">
        <v>191</v>
      </c>
      <c r="G120" s="37"/>
      <c r="H120" s="37"/>
      <c r="I120" s="184"/>
      <c r="J120" s="37"/>
      <c r="K120" s="37"/>
      <c r="L120" s="40"/>
      <c r="M120" s="185"/>
      <c r="N120" s="186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121</v>
      </c>
      <c r="AU120" s="18" t="s">
        <v>79</v>
      </c>
    </row>
    <row r="121" spans="1:65" s="2" customFormat="1" ht="24.2" customHeight="1">
      <c r="A121" s="35"/>
      <c r="B121" s="36"/>
      <c r="C121" s="169" t="s">
        <v>192</v>
      </c>
      <c r="D121" s="169" t="s">
        <v>114</v>
      </c>
      <c r="E121" s="170" t="s">
        <v>193</v>
      </c>
      <c r="F121" s="171" t="s">
        <v>194</v>
      </c>
      <c r="G121" s="172" t="s">
        <v>179</v>
      </c>
      <c r="H121" s="173">
        <v>4.6139999999999999</v>
      </c>
      <c r="I121" s="174"/>
      <c r="J121" s="175">
        <f>ROUND(I121*H121,2)</f>
        <v>0</v>
      </c>
      <c r="K121" s="171" t="s">
        <v>118</v>
      </c>
      <c r="L121" s="40"/>
      <c r="M121" s="176" t="s">
        <v>19</v>
      </c>
      <c r="N121" s="177" t="s">
        <v>43</v>
      </c>
      <c r="O121" s="65"/>
      <c r="P121" s="178">
        <f>O121*H121</f>
        <v>0</v>
      </c>
      <c r="Q121" s="178">
        <v>0</v>
      </c>
      <c r="R121" s="178">
        <f>Q121*H121</f>
        <v>0</v>
      </c>
      <c r="S121" s="178">
        <v>0</v>
      </c>
      <c r="T121" s="179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0" t="s">
        <v>119</v>
      </c>
      <c r="AT121" s="180" t="s">
        <v>114</v>
      </c>
      <c r="AU121" s="180" t="s">
        <v>79</v>
      </c>
      <c r="AY121" s="18" t="s">
        <v>111</v>
      </c>
      <c r="BE121" s="181">
        <f>IF(N121="základní",J121,0)</f>
        <v>0</v>
      </c>
      <c r="BF121" s="181">
        <f>IF(N121="snížená",J121,0)</f>
        <v>0</v>
      </c>
      <c r="BG121" s="181">
        <f>IF(N121="zákl. přenesená",J121,0)</f>
        <v>0</v>
      </c>
      <c r="BH121" s="181">
        <f>IF(N121="sníž. přenesená",J121,0)</f>
        <v>0</v>
      </c>
      <c r="BI121" s="181">
        <f>IF(N121="nulová",J121,0)</f>
        <v>0</v>
      </c>
      <c r="BJ121" s="18" t="s">
        <v>77</v>
      </c>
      <c r="BK121" s="181">
        <f>ROUND(I121*H121,2)</f>
        <v>0</v>
      </c>
      <c r="BL121" s="18" t="s">
        <v>119</v>
      </c>
      <c r="BM121" s="180" t="s">
        <v>195</v>
      </c>
    </row>
    <row r="122" spans="1:65" s="2" customFormat="1" ht="11.25">
      <c r="A122" s="35"/>
      <c r="B122" s="36"/>
      <c r="C122" s="37"/>
      <c r="D122" s="182" t="s">
        <v>121</v>
      </c>
      <c r="E122" s="37"/>
      <c r="F122" s="183" t="s">
        <v>196</v>
      </c>
      <c r="G122" s="37"/>
      <c r="H122" s="37"/>
      <c r="I122" s="184"/>
      <c r="J122" s="37"/>
      <c r="K122" s="37"/>
      <c r="L122" s="40"/>
      <c r="M122" s="185"/>
      <c r="N122" s="186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121</v>
      </c>
      <c r="AU122" s="18" t="s">
        <v>79</v>
      </c>
    </row>
    <row r="123" spans="1:65" s="13" customFormat="1" ht="11.25">
      <c r="B123" s="187"/>
      <c r="C123" s="188"/>
      <c r="D123" s="189" t="s">
        <v>123</v>
      </c>
      <c r="E123" s="190" t="s">
        <v>19</v>
      </c>
      <c r="F123" s="191" t="s">
        <v>197</v>
      </c>
      <c r="G123" s="188"/>
      <c r="H123" s="192">
        <v>4.6139999999999999</v>
      </c>
      <c r="I123" s="193"/>
      <c r="J123" s="188"/>
      <c r="K123" s="188"/>
      <c r="L123" s="194"/>
      <c r="M123" s="195"/>
      <c r="N123" s="196"/>
      <c r="O123" s="196"/>
      <c r="P123" s="196"/>
      <c r="Q123" s="196"/>
      <c r="R123" s="196"/>
      <c r="S123" s="196"/>
      <c r="T123" s="197"/>
      <c r="AT123" s="198" t="s">
        <v>123</v>
      </c>
      <c r="AU123" s="198" t="s">
        <v>79</v>
      </c>
      <c r="AV123" s="13" t="s">
        <v>79</v>
      </c>
      <c r="AW123" s="13" t="s">
        <v>33</v>
      </c>
      <c r="AX123" s="13" t="s">
        <v>77</v>
      </c>
      <c r="AY123" s="198" t="s">
        <v>111</v>
      </c>
    </row>
    <row r="124" spans="1:65" s="2" customFormat="1" ht="24.2" customHeight="1">
      <c r="A124" s="35"/>
      <c r="B124" s="36"/>
      <c r="C124" s="169" t="s">
        <v>8</v>
      </c>
      <c r="D124" s="169" t="s">
        <v>114</v>
      </c>
      <c r="E124" s="170" t="s">
        <v>198</v>
      </c>
      <c r="F124" s="171" t="s">
        <v>199</v>
      </c>
      <c r="G124" s="172" t="s">
        <v>179</v>
      </c>
      <c r="H124" s="173">
        <v>0.76900000000000002</v>
      </c>
      <c r="I124" s="174"/>
      <c r="J124" s="175">
        <f>ROUND(I124*H124,2)</f>
        <v>0</v>
      </c>
      <c r="K124" s="171" t="s">
        <v>118</v>
      </c>
      <c r="L124" s="40"/>
      <c r="M124" s="176" t="s">
        <v>19</v>
      </c>
      <c r="N124" s="177" t="s">
        <v>43</v>
      </c>
      <c r="O124" s="65"/>
      <c r="P124" s="178">
        <f>O124*H124</f>
        <v>0</v>
      </c>
      <c r="Q124" s="178">
        <v>0</v>
      </c>
      <c r="R124" s="178">
        <f>Q124*H124</f>
        <v>0</v>
      </c>
      <c r="S124" s="178">
        <v>0</v>
      </c>
      <c r="T124" s="179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0" t="s">
        <v>119</v>
      </c>
      <c r="AT124" s="180" t="s">
        <v>114</v>
      </c>
      <c r="AU124" s="180" t="s">
        <v>79</v>
      </c>
      <c r="AY124" s="18" t="s">
        <v>111</v>
      </c>
      <c r="BE124" s="181">
        <f>IF(N124="základní",J124,0)</f>
        <v>0</v>
      </c>
      <c r="BF124" s="181">
        <f>IF(N124="snížená",J124,0)</f>
        <v>0</v>
      </c>
      <c r="BG124" s="181">
        <f>IF(N124="zákl. přenesená",J124,0)</f>
        <v>0</v>
      </c>
      <c r="BH124" s="181">
        <f>IF(N124="sníž. přenesená",J124,0)</f>
        <v>0</v>
      </c>
      <c r="BI124" s="181">
        <f>IF(N124="nulová",J124,0)</f>
        <v>0</v>
      </c>
      <c r="BJ124" s="18" t="s">
        <v>77</v>
      </c>
      <c r="BK124" s="181">
        <f>ROUND(I124*H124,2)</f>
        <v>0</v>
      </c>
      <c r="BL124" s="18" t="s">
        <v>119</v>
      </c>
      <c r="BM124" s="180" t="s">
        <v>200</v>
      </c>
    </row>
    <row r="125" spans="1:65" s="2" customFormat="1" ht="11.25">
      <c r="A125" s="35"/>
      <c r="B125" s="36"/>
      <c r="C125" s="37"/>
      <c r="D125" s="182" t="s">
        <v>121</v>
      </c>
      <c r="E125" s="37"/>
      <c r="F125" s="183" t="s">
        <v>201</v>
      </c>
      <c r="G125" s="37"/>
      <c r="H125" s="37"/>
      <c r="I125" s="184"/>
      <c r="J125" s="37"/>
      <c r="K125" s="37"/>
      <c r="L125" s="40"/>
      <c r="M125" s="185"/>
      <c r="N125" s="186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121</v>
      </c>
      <c r="AU125" s="18" t="s">
        <v>79</v>
      </c>
    </row>
    <row r="126" spans="1:65" s="12" customFormat="1" ht="22.9" customHeight="1">
      <c r="B126" s="153"/>
      <c r="C126" s="154"/>
      <c r="D126" s="155" t="s">
        <v>71</v>
      </c>
      <c r="E126" s="167" t="s">
        <v>202</v>
      </c>
      <c r="F126" s="167" t="s">
        <v>203</v>
      </c>
      <c r="G126" s="154"/>
      <c r="H126" s="154"/>
      <c r="I126" s="157"/>
      <c r="J126" s="168">
        <f>BK126</f>
        <v>0</v>
      </c>
      <c r="K126" s="154"/>
      <c r="L126" s="159"/>
      <c r="M126" s="160"/>
      <c r="N126" s="161"/>
      <c r="O126" s="161"/>
      <c r="P126" s="162">
        <f>SUM(P127:P128)</f>
        <v>0</v>
      </c>
      <c r="Q126" s="161"/>
      <c r="R126" s="162">
        <f>SUM(R127:R128)</f>
        <v>0</v>
      </c>
      <c r="S126" s="161"/>
      <c r="T126" s="163">
        <f>SUM(T127:T128)</f>
        <v>0</v>
      </c>
      <c r="AR126" s="164" t="s">
        <v>77</v>
      </c>
      <c r="AT126" s="165" t="s">
        <v>71</v>
      </c>
      <c r="AU126" s="165" t="s">
        <v>77</v>
      </c>
      <c r="AY126" s="164" t="s">
        <v>111</v>
      </c>
      <c r="BK126" s="166">
        <f>SUM(BK127:BK128)</f>
        <v>0</v>
      </c>
    </row>
    <row r="127" spans="1:65" s="2" customFormat="1" ht="33" customHeight="1">
      <c r="A127" s="35"/>
      <c r="B127" s="36"/>
      <c r="C127" s="169" t="s">
        <v>204</v>
      </c>
      <c r="D127" s="169" t="s">
        <v>114</v>
      </c>
      <c r="E127" s="170" t="s">
        <v>205</v>
      </c>
      <c r="F127" s="171" t="s">
        <v>206</v>
      </c>
      <c r="G127" s="172" t="s">
        <v>179</v>
      </c>
      <c r="H127" s="173">
        <v>0.94899999999999995</v>
      </c>
      <c r="I127" s="174"/>
      <c r="J127" s="175">
        <f>ROUND(I127*H127,2)</f>
        <v>0</v>
      </c>
      <c r="K127" s="171" t="s">
        <v>118</v>
      </c>
      <c r="L127" s="40"/>
      <c r="M127" s="176" t="s">
        <v>19</v>
      </c>
      <c r="N127" s="177" t="s">
        <v>43</v>
      </c>
      <c r="O127" s="65"/>
      <c r="P127" s="178">
        <f>O127*H127</f>
        <v>0</v>
      </c>
      <c r="Q127" s="178">
        <v>0</v>
      </c>
      <c r="R127" s="178">
        <f>Q127*H127</f>
        <v>0</v>
      </c>
      <c r="S127" s="178">
        <v>0</v>
      </c>
      <c r="T127" s="17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0" t="s">
        <v>119</v>
      </c>
      <c r="AT127" s="180" t="s">
        <v>114</v>
      </c>
      <c r="AU127" s="180" t="s">
        <v>79</v>
      </c>
      <c r="AY127" s="18" t="s">
        <v>111</v>
      </c>
      <c r="BE127" s="181">
        <f>IF(N127="základní",J127,0)</f>
        <v>0</v>
      </c>
      <c r="BF127" s="181">
        <f>IF(N127="snížená",J127,0)</f>
        <v>0</v>
      </c>
      <c r="BG127" s="181">
        <f>IF(N127="zákl. přenesená",J127,0)</f>
        <v>0</v>
      </c>
      <c r="BH127" s="181">
        <f>IF(N127="sníž. přenesená",J127,0)</f>
        <v>0</v>
      </c>
      <c r="BI127" s="181">
        <f>IF(N127="nulová",J127,0)</f>
        <v>0</v>
      </c>
      <c r="BJ127" s="18" t="s">
        <v>77</v>
      </c>
      <c r="BK127" s="181">
        <f>ROUND(I127*H127,2)</f>
        <v>0</v>
      </c>
      <c r="BL127" s="18" t="s">
        <v>119</v>
      </c>
      <c r="BM127" s="180" t="s">
        <v>207</v>
      </c>
    </row>
    <row r="128" spans="1:65" s="2" customFormat="1" ht="11.25">
      <c r="A128" s="35"/>
      <c r="B128" s="36"/>
      <c r="C128" s="37"/>
      <c r="D128" s="182" t="s">
        <v>121</v>
      </c>
      <c r="E128" s="37"/>
      <c r="F128" s="183" t="s">
        <v>208</v>
      </c>
      <c r="G128" s="37"/>
      <c r="H128" s="37"/>
      <c r="I128" s="184"/>
      <c r="J128" s="37"/>
      <c r="K128" s="37"/>
      <c r="L128" s="40"/>
      <c r="M128" s="185"/>
      <c r="N128" s="186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121</v>
      </c>
      <c r="AU128" s="18" t="s">
        <v>79</v>
      </c>
    </row>
    <row r="129" spans="1:65" s="12" customFormat="1" ht="25.9" customHeight="1">
      <c r="B129" s="153"/>
      <c r="C129" s="154"/>
      <c r="D129" s="155" t="s">
        <v>71</v>
      </c>
      <c r="E129" s="156" t="s">
        <v>209</v>
      </c>
      <c r="F129" s="156" t="s">
        <v>210</v>
      </c>
      <c r="G129" s="154"/>
      <c r="H129" s="154"/>
      <c r="I129" s="157"/>
      <c r="J129" s="158">
        <f>BK129</f>
        <v>0</v>
      </c>
      <c r="K129" s="154"/>
      <c r="L129" s="159"/>
      <c r="M129" s="160"/>
      <c r="N129" s="161"/>
      <c r="O129" s="161"/>
      <c r="P129" s="162">
        <f>P130+P134+P148</f>
        <v>0</v>
      </c>
      <c r="Q129" s="161"/>
      <c r="R129" s="162">
        <f>R130+R134+R148</f>
        <v>2.8991999999999997E-2</v>
      </c>
      <c r="S129" s="161"/>
      <c r="T129" s="163">
        <f>T130+T134+T148</f>
        <v>4.6810000000000003E-3</v>
      </c>
      <c r="AR129" s="164" t="s">
        <v>79</v>
      </c>
      <c r="AT129" s="165" t="s">
        <v>71</v>
      </c>
      <c r="AU129" s="165" t="s">
        <v>72</v>
      </c>
      <c r="AY129" s="164" t="s">
        <v>111</v>
      </c>
      <c r="BK129" s="166">
        <f>BK130+BK134+BK148</f>
        <v>0</v>
      </c>
    </row>
    <row r="130" spans="1:65" s="12" customFormat="1" ht="22.9" customHeight="1">
      <c r="B130" s="153"/>
      <c r="C130" s="154"/>
      <c r="D130" s="155" t="s">
        <v>71</v>
      </c>
      <c r="E130" s="167" t="s">
        <v>211</v>
      </c>
      <c r="F130" s="167" t="s">
        <v>212</v>
      </c>
      <c r="G130" s="154"/>
      <c r="H130" s="154"/>
      <c r="I130" s="157"/>
      <c r="J130" s="168">
        <f>BK130</f>
        <v>0</v>
      </c>
      <c r="K130" s="154"/>
      <c r="L130" s="159"/>
      <c r="M130" s="160"/>
      <c r="N130" s="161"/>
      <c r="O130" s="161"/>
      <c r="P130" s="162">
        <f>SUM(P131:P133)</f>
        <v>0</v>
      </c>
      <c r="Q130" s="161"/>
      <c r="R130" s="162">
        <f>SUM(R131:R133)</f>
        <v>0</v>
      </c>
      <c r="S130" s="161"/>
      <c r="T130" s="163">
        <f>SUM(T131:T133)</f>
        <v>0</v>
      </c>
      <c r="AR130" s="164" t="s">
        <v>79</v>
      </c>
      <c r="AT130" s="165" t="s">
        <v>71</v>
      </c>
      <c r="AU130" s="165" t="s">
        <v>77</v>
      </c>
      <c r="AY130" s="164" t="s">
        <v>111</v>
      </c>
      <c r="BK130" s="166">
        <f>SUM(BK131:BK133)</f>
        <v>0</v>
      </c>
    </row>
    <row r="131" spans="1:65" s="2" customFormat="1" ht="24.2" customHeight="1">
      <c r="A131" s="35"/>
      <c r="B131" s="36"/>
      <c r="C131" s="169" t="s">
        <v>213</v>
      </c>
      <c r="D131" s="169" t="s">
        <v>114</v>
      </c>
      <c r="E131" s="170" t="s">
        <v>214</v>
      </c>
      <c r="F131" s="171" t="s">
        <v>215</v>
      </c>
      <c r="G131" s="172" t="s">
        <v>216</v>
      </c>
      <c r="H131" s="173">
        <v>1</v>
      </c>
      <c r="I131" s="174"/>
      <c r="J131" s="175">
        <f>ROUND(I131*H131,2)</f>
        <v>0</v>
      </c>
      <c r="K131" s="171" t="s">
        <v>19</v>
      </c>
      <c r="L131" s="40"/>
      <c r="M131" s="176" t="s">
        <v>19</v>
      </c>
      <c r="N131" s="177" t="s">
        <v>43</v>
      </c>
      <c r="O131" s="65"/>
      <c r="P131" s="178">
        <f>O131*H131</f>
        <v>0</v>
      </c>
      <c r="Q131" s="178">
        <v>0</v>
      </c>
      <c r="R131" s="178">
        <f>Q131*H131</f>
        <v>0</v>
      </c>
      <c r="S131" s="178">
        <v>0</v>
      </c>
      <c r="T131" s="179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0" t="s">
        <v>204</v>
      </c>
      <c r="AT131" s="180" t="s">
        <v>114</v>
      </c>
      <c r="AU131" s="180" t="s">
        <v>79</v>
      </c>
      <c r="AY131" s="18" t="s">
        <v>111</v>
      </c>
      <c r="BE131" s="181">
        <f>IF(N131="základní",J131,0)</f>
        <v>0</v>
      </c>
      <c r="BF131" s="181">
        <f>IF(N131="snížená",J131,0)</f>
        <v>0</v>
      </c>
      <c r="BG131" s="181">
        <f>IF(N131="zákl. přenesená",J131,0)</f>
        <v>0</v>
      </c>
      <c r="BH131" s="181">
        <f>IF(N131="sníž. přenesená",J131,0)</f>
        <v>0</v>
      </c>
      <c r="BI131" s="181">
        <f>IF(N131="nulová",J131,0)</f>
        <v>0</v>
      </c>
      <c r="BJ131" s="18" t="s">
        <v>77</v>
      </c>
      <c r="BK131" s="181">
        <f>ROUND(I131*H131,2)</f>
        <v>0</v>
      </c>
      <c r="BL131" s="18" t="s">
        <v>204</v>
      </c>
      <c r="BM131" s="180" t="s">
        <v>217</v>
      </c>
    </row>
    <row r="132" spans="1:65" s="2" customFormat="1" ht="24.2" customHeight="1">
      <c r="A132" s="35"/>
      <c r="B132" s="36"/>
      <c r="C132" s="169" t="s">
        <v>218</v>
      </c>
      <c r="D132" s="169" t="s">
        <v>114</v>
      </c>
      <c r="E132" s="170" t="s">
        <v>219</v>
      </c>
      <c r="F132" s="171" t="s">
        <v>220</v>
      </c>
      <c r="G132" s="172" t="s">
        <v>221</v>
      </c>
      <c r="H132" s="209"/>
      <c r="I132" s="174"/>
      <c r="J132" s="175">
        <f>ROUND(I132*H132,2)</f>
        <v>0</v>
      </c>
      <c r="K132" s="171" t="s">
        <v>118</v>
      </c>
      <c r="L132" s="40"/>
      <c r="M132" s="176" t="s">
        <v>19</v>
      </c>
      <c r="N132" s="177" t="s">
        <v>43</v>
      </c>
      <c r="O132" s="65"/>
      <c r="P132" s="178">
        <f>O132*H132</f>
        <v>0</v>
      </c>
      <c r="Q132" s="178">
        <v>0</v>
      </c>
      <c r="R132" s="178">
        <f>Q132*H132</f>
        <v>0</v>
      </c>
      <c r="S132" s="178">
        <v>0</v>
      </c>
      <c r="T132" s="17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0" t="s">
        <v>204</v>
      </c>
      <c r="AT132" s="180" t="s">
        <v>114</v>
      </c>
      <c r="AU132" s="180" t="s">
        <v>79</v>
      </c>
      <c r="AY132" s="18" t="s">
        <v>111</v>
      </c>
      <c r="BE132" s="181">
        <f>IF(N132="základní",J132,0)</f>
        <v>0</v>
      </c>
      <c r="BF132" s="181">
        <f>IF(N132="snížená",J132,0)</f>
        <v>0</v>
      </c>
      <c r="BG132" s="181">
        <f>IF(N132="zákl. přenesená",J132,0)</f>
        <v>0</v>
      </c>
      <c r="BH132" s="181">
        <f>IF(N132="sníž. přenesená",J132,0)</f>
        <v>0</v>
      </c>
      <c r="BI132" s="181">
        <f>IF(N132="nulová",J132,0)</f>
        <v>0</v>
      </c>
      <c r="BJ132" s="18" t="s">
        <v>77</v>
      </c>
      <c r="BK132" s="181">
        <f>ROUND(I132*H132,2)</f>
        <v>0</v>
      </c>
      <c r="BL132" s="18" t="s">
        <v>204</v>
      </c>
      <c r="BM132" s="180" t="s">
        <v>222</v>
      </c>
    </row>
    <row r="133" spans="1:65" s="2" customFormat="1" ht="11.25">
      <c r="A133" s="35"/>
      <c r="B133" s="36"/>
      <c r="C133" s="37"/>
      <c r="D133" s="182" t="s">
        <v>121</v>
      </c>
      <c r="E133" s="37"/>
      <c r="F133" s="183" t="s">
        <v>223</v>
      </c>
      <c r="G133" s="37"/>
      <c r="H133" s="37"/>
      <c r="I133" s="184"/>
      <c r="J133" s="37"/>
      <c r="K133" s="37"/>
      <c r="L133" s="40"/>
      <c r="M133" s="185"/>
      <c r="N133" s="186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121</v>
      </c>
      <c r="AU133" s="18" t="s">
        <v>79</v>
      </c>
    </row>
    <row r="134" spans="1:65" s="12" customFormat="1" ht="22.9" customHeight="1">
      <c r="B134" s="153"/>
      <c r="C134" s="154"/>
      <c r="D134" s="155" t="s">
        <v>71</v>
      </c>
      <c r="E134" s="167" t="s">
        <v>224</v>
      </c>
      <c r="F134" s="167" t="s">
        <v>225</v>
      </c>
      <c r="G134" s="154"/>
      <c r="H134" s="154"/>
      <c r="I134" s="157"/>
      <c r="J134" s="168">
        <f>BK134</f>
        <v>0</v>
      </c>
      <c r="K134" s="154"/>
      <c r="L134" s="159"/>
      <c r="M134" s="160"/>
      <c r="N134" s="161"/>
      <c r="O134" s="161"/>
      <c r="P134" s="162">
        <f>SUM(P135:P147)</f>
        <v>0</v>
      </c>
      <c r="Q134" s="161"/>
      <c r="R134" s="162">
        <f>SUM(R135:R147)</f>
        <v>0</v>
      </c>
      <c r="S134" s="161"/>
      <c r="T134" s="163">
        <f>SUM(T135:T147)</f>
        <v>0</v>
      </c>
      <c r="AR134" s="164" t="s">
        <v>79</v>
      </c>
      <c r="AT134" s="165" t="s">
        <v>71</v>
      </c>
      <c r="AU134" s="165" t="s">
        <v>77</v>
      </c>
      <c r="AY134" s="164" t="s">
        <v>111</v>
      </c>
      <c r="BK134" s="166">
        <f>SUM(BK135:BK147)</f>
        <v>0</v>
      </c>
    </row>
    <row r="135" spans="1:65" s="2" customFormat="1" ht="24.2" customHeight="1">
      <c r="A135" s="35"/>
      <c r="B135" s="36"/>
      <c r="C135" s="210" t="s">
        <v>226</v>
      </c>
      <c r="D135" s="210" t="s">
        <v>227</v>
      </c>
      <c r="E135" s="211" t="s">
        <v>228</v>
      </c>
      <c r="F135" s="212" t="s">
        <v>229</v>
      </c>
      <c r="G135" s="213" t="s">
        <v>230</v>
      </c>
      <c r="H135" s="214">
        <v>1</v>
      </c>
      <c r="I135" s="215"/>
      <c r="J135" s="216">
        <f t="shared" ref="J135:J147" si="0">ROUND(I135*H135,2)</f>
        <v>0</v>
      </c>
      <c r="K135" s="212" t="s">
        <v>19</v>
      </c>
      <c r="L135" s="217"/>
      <c r="M135" s="218" t="s">
        <v>19</v>
      </c>
      <c r="N135" s="219" t="s">
        <v>43</v>
      </c>
      <c r="O135" s="65"/>
      <c r="P135" s="178">
        <f t="shared" ref="P135:P147" si="1">O135*H135</f>
        <v>0</v>
      </c>
      <c r="Q135" s="178">
        <v>0</v>
      </c>
      <c r="R135" s="178">
        <f t="shared" ref="R135:R147" si="2">Q135*H135</f>
        <v>0</v>
      </c>
      <c r="S135" s="178">
        <v>0</v>
      </c>
      <c r="T135" s="179">
        <f t="shared" ref="T135:T147" si="3"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0" t="s">
        <v>231</v>
      </c>
      <c r="AT135" s="180" t="s">
        <v>227</v>
      </c>
      <c r="AU135" s="180" t="s">
        <v>79</v>
      </c>
      <c r="AY135" s="18" t="s">
        <v>111</v>
      </c>
      <c r="BE135" s="181">
        <f t="shared" ref="BE135:BE147" si="4">IF(N135="základní",J135,0)</f>
        <v>0</v>
      </c>
      <c r="BF135" s="181">
        <f t="shared" ref="BF135:BF147" si="5">IF(N135="snížená",J135,0)</f>
        <v>0</v>
      </c>
      <c r="BG135" s="181">
        <f t="shared" ref="BG135:BG147" si="6">IF(N135="zákl. přenesená",J135,0)</f>
        <v>0</v>
      </c>
      <c r="BH135" s="181">
        <f t="shared" ref="BH135:BH147" si="7">IF(N135="sníž. přenesená",J135,0)</f>
        <v>0</v>
      </c>
      <c r="BI135" s="181">
        <f t="shared" ref="BI135:BI147" si="8">IF(N135="nulová",J135,0)</f>
        <v>0</v>
      </c>
      <c r="BJ135" s="18" t="s">
        <v>77</v>
      </c>
      <c r="BK135" s="181">
        <f t="shared" ref="BK135:BK147" si="9">ROUND(I135*H135,2)</f>
        <v>0</v>
      </c>
      <c r="BL135" s="18" t="s">
        <v>204</v>
      </c>
      <c r="BM135" s="180" t="s">
        <v>232</v>
      </c>
    </row>
    <row r="136" spans="1:65" s="2" customFormat="1" ht="16.5" customHeight="1">
      <c r="A136" s="35"/>
      <c r="B136" s="36"/>
      <c r="C136" s="210" t="s">
        <v>130</v>
      </c>
      <c r="D136" s="210" t="s">
        <v>227</v>
      </c>
      <c r="E136" s="211" t="s">
        <v>233</v>
      </c>
      <c r="F136" s="212" t="s">
        <v>234</v>
      </c>
      <c r="G136" s="213" t="s">
        <v>230</v>
      </c>
      <c r="H136" s="214">
        <v>1</v>
      </c>
      <c r="I136" s="215"/>
      <c r="J136" s="216">
        <f t="shared" si="0"/>
        <v>0</v>
      </c>
      <c r="K136" s="212" t="s">
        <v>19</v>
      </c>
      <c r="L136" s="217"/>
      <c r="M136" s="218" t="s">
        <v>19</v>
      </c>
      <c r="N136" s="219" t="s">
        <v>43</v>
      </c>
      <c r="O136" s="65"/>
      <c r="P136" s="178">
        <f t="shared" si="1"/>
        <v>0</v>
      </c>
      <c r="Q136" s="178">
        <v>0</v>
      </c>
      <c r="R136" s="178">
        <f t="shared" si="2"/>
        <v>0</v>
      </c>
      <c r="S136" s="178">
        <v>0</v>
      </c>
      <c r="T136" s="179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0" t="s">
        <v>231</v>
      </c>
      <c r="AT136" s="180" t="s">
        <v>227</v>
      </c>
      <c r="AU136" s="180" t="s">
        <v>79</v>
      </c>
      <c r="AY136" s="18" t="s">
        <v>111</v>
      </c>
      <c r="BE136" s="181">
        <f t="shared" si="4"/>
        <v>0</v>
      </c>
      <c r="BF136" s="181">
        <f t="shared" si="5"/>
        <v>0</v>
      </c>
      <c r="BG136" s="181">
        <f t="shared" si="6"/>
        <v>0</v>
      </c>
      <c r="BH136" s="181">
        <f t="shared" si="7"/>
        <v>0</v>
      </c>
      <c r="BI136" s="181">
        <f t="shared" si="8"/>
        <v>0</v>
      </c>
      <c r="BJ136" s="18" t="s">
        <v>77</v>
      </c>
      <c r="BK136" s="181">
        <f t="shared" si="9"/>
        <v>0</v>
      </c>
      <c r="BL136" s="18" t="s">
        <v>204</v>
      </c>
      <c r="BM136" s="180" t="s">
        <v>235</v>
      </c>
    </row>
    <row r="137" spans="1:65" s="2" customFormat="1" ht="16.5" customHeight="1">
      <c r="A137" s="35"/>
      <c r="B137" s="36"/>
      <c r="C137" s="210" t="s">
        <v>7</v>
      </c>
      <c r="D137" s="210" t="s">
        <v>227</v>
      </c>
      <c r="E137" s="211" t="s">
        <v>236</v>
      </c>
      <c r="F137" s="212" t="s">
        <v>237</v>
      </c>
      <c r="G137" s="213" t="s">
        <v>230</v>
      </c>
      <c r="H137" s="214">
        <v>1</v>
      </c>
      <c r="I137" s="215"/>
      <c r="J137" s="216">
        <f t="shared" si="0"/>
        <v>0</v>
      </c>
      <c r="K137" s="212" t="s">
        <v>19</v>
      </c>
      <c r="L137" s="217"/>
      <c r="M137" s="218" t="s">
        <v>19</v>
      </c>
      <c r="N137" s="219" t="s">
        <v>43</v>
      </c>
      <c r="O137" s="65"/>
      <c r="P137" s="178">
        <f t="shared" si="1"/>
        <v>0</v>
      </c>
      <c r="Q137" s="178">
        <v>0</v>
      </c>
      <c r="R137" s="178">
        <f t="shared" si="2"/>
        <v>0</v>
      </c>
      <c r="S137" s="178">
        <v>0</v>
      </c>
      <c r="T137" s="179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0" t="s">
        <v>231</v>
      </c>
      <c r="AT137" s="180" t="s">
        <v>227</v>
      </c>
      <c r="AU137" s="180" t="s">
        <v>79</v>
      </c>
      <c r="AY137" s="18" t="s">
        <v>111</v>
      </c>
      <c r="BE137" s="181">
        <f t="shared" si="4"/>
        <v>0</v>
      </c>
      <c r="BF137" s="181">
        <f t="shared" si="5"/>
        <v>0</v>
      </c>
      <c r="BG137" s="181">
        <f t="shared" si="6"/>
        <v>0</v>
      </c>
      <c r="BH137" s="181">
        <f t="shared" si="7"/>
        <v>0</v>
      </c>
      <c r="BI137" s="181">
        <f t="shared" si="8"/>
        <v>0</v>
      </c>
      <c r="BJ137" s="18" t="s">
        <v>77</v>
      </c>
      <c r="BK137" s="181">
        <f t="shared" si="9"/>
        <v>0</v>
      </c>
      <c r="BL137" s="18" t="s">
        <v>204</v>
      </c>
      <c r="BM137" s="180" t="s">
        <v>238</v>
      </c>
    </row>
    <row r="138" spans="1:65" s="2" customFormat="1" ht="16.5" customHeight="1">
      <c r="A138" s="35"/>
      <c r="B138" s="36"/>
      <c r="C138" s="210" t="s">
        <v>239</v>
      </c>
      <c r="D138" s="210" t="s">
        <v>227</v>
      </c>
      <c r="E138" s="211" t="s">
        <v>240</v>
      </c>
      <c r="F138" s="212" t="s">
        <v>241</v>
      </c>
      <c r="G138" s="213" t="s">
        <v>230</v>
      </c>
      <c r="H138" s="214">
        <v>2</v>
      </c>
      <c r="I138" s="215"/>
      <c r="J138" s="216">
        <f t="shared" si="0"/>
        <v>0</v>
      </c>
      <c r="K138" s="212" t="s">
        <v>19</v>
      </c>
      <c r="L138" s="217"/>
      <c r="M138" s="218" t="s">
        <v>19</v>
      </c>
      <c r="N138" s="219" t="s">
        <v>43</v>
      </c>
      <c r="O138" s="65"/>
      <c r="P138" s="178">
        <f t="shared" si="1"/>
        <v>0</v>
      </c>
      <c r="Q138" s="178">
        <v>0</v>
      </c>
      <c r="R138" s="178">
        <f t="shared" si="2"/>
        <v>0</v>
      </c>
      <c r="S138" s="178">
        <v>0</v>
      </c>
      <c r="T138" s="179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0" t="s">
        <v>231</v>
      </c>
      <c r="AT138" s="180" t="s">
        <v>227</v>
      </c>
      <c r="AU138" s="180" t="s">
        <v>79</v>
      </c>
      <c r="AY138" s="18" t="s">
        <v>111</v>
      </c>
      <c r="BE138" s="181">
        <f t="shared" si="4"/>
        <v>0</v>
      </c>
      <c r="BF138" s="181">
        <f t="shared" si="5"/>
        <v>0</v>
      </c>
      <c r="BG138" s="181">
        <f t="shared" si="6"/>
        <v>0</v>
      </c>
      <c r="BH138" s="181">
        <f t="shared" si="7"/>
        <v>0</v>
      </c>
      <c r="BI138" s="181">
        <f t="shared" si="8"/>
        <v>0</v>
      </c>
      <c r="BJ138" s="18" t="s">
        <v>77</v>
      </c>
      <c r="BK138" s="181">
        <f t="shared" si="9"/>
        <v>0</v>
      </c>
      <c r="BL138" s="18" t="s">
        <v>204</v>
      </c>
      <c r="BM138" s="180" t="s">
        <v>242</v>
      </c>
    </row>
    <row r="139" spans="1:65" s="2" customFormat="1" ht="16.5" customHeight="1">
      <c r="A139" s="35"/>
      <c r="B139" s="36"/>
      <c r="C139" s="210" t="s">
        <v>243</v>
      </c>
      <c r="D139" s="210" t="s">
        <v>227</v>
      </c>
      <c r="E139" s="211" t="s">
        <v>244</v>
      </c>
      <c r="F139" s="212" t="s">
        <v>245</v>
      </c>
      <c r="G139" s="213" t="s">
        <v>230</v>
      </c>
      <c r="H139" s="214">
        <v>2</v>
      </c>
      <c r="I139" s="215"/>
      <c r="J139" s="216">
        <f t="shared" si="0"/>
        <v>0</v>
      </c>
      <c r="K139" s="212" t="s">
        <v>19</v>
      </c>
      <c r="L139" s="217"/>
      <c r="M139" s="218" t="s">
        <v>19</v>
      </c>
      <c r="N139" s="219" t="s">
        <v>43</v>
      </c>
      <c r="O139" s="65"/>
      <c r="P139" s="178">
        <f t="shared" si="1"/>
        <v>0</v>
      </c>
      <c r="Q139" s="178">
        <v>0</v>
      </c>
      <c r="R139" s="178">
        <f t="shared" si="2"/>
        <v>0</v>
      </c>
      <c r="S139" s="178">
        <v>0</v>
      </c>
      <c r="T139" s="179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0" t="s">
        <v>231</v>
      </c>
      <c r="AT139" s="180" t="s">
        <v>227</v>
      </c>
      <c r="AU139" s="180" t="s">
        <v>79</v>
      </c>
      <c r="AY139" s="18" t="s">
        <v>111</v>
      </c>
      <c r="BE139" s="181">
        <f t="shared" si="4"/>
        <v>0</v>
      </c>
      <c r="BF139" s="181">
        <f t="shared" si="5"/>
        <v>0</v>
      </c>
      <c r="BG139" s="181">
        <f t="shared" si="6"/>
        <v>0</v>
      </c>
      <c r="BH139" s="181">
        <f t="shared" si="7"/>
        <v>0</v>
      </c>
      <c r="BI139" s="181">
        <f t="shared" si="8"/>
        <v>0</v>
      </c>
      <c r="BJ139" s="18" t="s">
        <v>77</v>
      </c>
      <c r="BK139" s="181">
        <f t="shared" si="9"/>
        <v>0</v>
      </c>
      <c r="BL139" s="18" t="s">
        <v>204</v>
      </c>
      <c r="BM139" s="180" t="s">
        <v>246</v>
      </c>
    </row>
    <row r="140" spans="1:65" s="2" customFormat="1" ht="24.2" customHeight="1">
      <c r="A140" s="35"/>
      <c r="B140" s="36"/>
      <c r="C140" s="210" t="s">
        <v>247</v>
      </c>
      <c r="D140" s="210" t="s">
        <v>227</v>
      </c>
      <c r="E140" s="211" t="s">
        <v>248</v>
      </c>
      <c r="F140" s="212" t="s">
        <v>249</v>
      </c>
      <c r="G140" s="213" t="s">
        <v>216</v>
      </c>
      <c r="H140" s="214">
        <v>1</v>
      </c>
      <c r="I140" s="215"/>
      <c r="J140" s="216">
        <f t="shared" si="0"/>
        <v>0</v>
      </c>
      <c r="K140" s="212" t="s">
        <v>19</v>
      </c>
      <c r="L140" s="217"/>
      <c r="M140" s="218" t="s">
        <v>19</v>
      </c>
      <c r="N140" s="219" t="s">
        <v>43</v>
      </c>
      <c r="O140" s="65"/>
      <c r="P140" s="178">
        <f t="shared" si="1"/>
        <v>0</v>
      </c>
      <c r="Q140" s="178">
        <v>0</v>
      </c>
      <c r="R140" s="178">
        <f t="shared" si="2"/>
        <v>0</v>
      </c>
      <c r="S140" s="178">
        <v>0</v>
      </c>
      <c r="T140" s="179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0" t="s">
        <v>231</v>
      </c>
      <c r="AT140" s="180" t="s">
        <v>227</v>
      </c>
      <c r="AU140" s="180" t="s">
        <v>79</v>
      </c>
      <c r="AY140" s="18" t="s">
        <v>111</v>
      </c>
      <c r="BE140" s="181">
        <f t="shared" si="4"/>
        <v>0</v>
      </c>
      <c r="BF140" s="181">
        <f t="shared" si="5"/>
        <v>0</v>
      </c>
      <c r="BG140" s="181">
        <f t="shared" si="6"/>
        <v>0</v>
      </c>
      <c r="BH140" s="181">
        <f t="shared" si="7"/>
        <v>0</v>
      </c>
      <c r="BI140" s="181">
        <f t="shared" si="8"/>
        <v>0</v>
      </c>
      <c r="BJ140" s="18" t="s">
        <v>77</v>
      </c>
      <c r="BK140" s="181">
        <f t="shared" si="9"/>
        <v>0</v>
      </c>
      <c r="BL140" s="18" t="s">
        <v>204</v>
      </c>
      <c r="BM140" s="180" t="s">
        <v>250</v>
      </c>
    </row>
    <row r="141" spans="1:65" s="2" customFormat="1" ht="16.5" customHeight="1">
      <c r="A141" s="35"/>
      <c r="B141" s="36"/>
      <c r="C141" s="210" t="s">
        <v>251</v>
      </c>
      <c r="D141" s="210" t="s">
        <v>227</v>
      </c>
      <c r="E141" s="211" t="s">
        <v>252</v>
      </c>
      <c r="F141" s="212" t="s">
        <v>253</v>
      </c>
      <c r="G141" s="213" t="s">
        <v>230</v>
      </c>
      <c r="H141" s="214">
        <v>1</v>
      </c>
      <c r="I141" s="215"/>
      <c r="J141" s="216">
        <f t="shared" si="0"/>
        <v>0</v>
      </c>
      <c r="K141" s="212" t="s">
        <v>19</v>
      </c>
      <c r="L141" s="217"/>
      <c r="M141" s="218" t="s">
        <v>19</v>
      </c>
      <c r="N141" s="219" t="s">
        <v>43</v>
      </c>
      <c r="O141" s="65"/>
      <c r="P141" s="178">
        <f t="shared" si="1"/>
        <v>0</v>
      </c>
      <c r="Q141" s="178">
        <v>0</v>
      </c>
      <c r="R141" s="178">
        <f t="shared" si="2"/>
        <v>0</v>
      </c>
      <c r="S141" s="178">
        <v>0</v>
      </c>
      <c r="T141" s="179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0" t="s">
        <v>231</v>
      </c>
      <c r="AT141" s="180" t="s">
        <v>227</v>
      </c>
      <c r="AU141" s="180" t="s">
        <v>79</v>
      </c>
      <c r="AY141" s="18" t="s">
        <v>111</v>
      </c>
      <c r="BE141" s="181">
        <f t="shared" si="4"/>
        <v>0</v>
      </c>
      <c r="BF141" s="181">
        <f t="shared" si="5"/>
        <v>0</v>
      </c>
      <c r="BG141" s="181">
        <f t="shared" si="6"/>
        <v>0</v>
      </c>
      <c r="BH141" s="181">
        <f t="shared" si="7"/>
        <v>0</v>
      </c>
      <c r="BI141" s="181">
        <f t="shared" si="8"/>
        <v>0</v>
      </c>
      <c r="BJ141" s="18" t="s">
        <v>77</v>
      </c>
      <c r="BK141" s="181">
        <f t="shared" si="9"/>
        <v>0</v>
      </c>
      <c r="BL141" s="18" t="s">
        <v>204</v>
      </c>
      <c r="BM141" s="180" t="s">
        <v>254</v>
      </c>
    </row>
    <row r="142" spans="1:65" s="2" customFormat="1" ht="16.5" customHeight="1">
      <c r="A142" s="35"/>
      <c r="B142" s="36"/>
      <c r="C142" s="210" t="s">
        <v>255</v>
      </c>
      <c r="D142" s="210" t="s">
        <v>227</v>
      </c>
      <c r="E142" s="211" t="s">
        <v>256</v>
      </c>
      <c r="F142" s="212" t="s">
        <v>257</v>
      </c>
      <c r="G142" s="213" t="s">
        <v>150</v>
      </c>
      <c r="H142" s="214">
        <v>2</v>
      </c>
      <c r="I142" s="215"/>
      <c r="J142" s="216">
        <f t="shared" si="0"/>
        <v>0</v>
      </c>
      <c r="K142" s="212" t="s">
        <v>19</v>
      </c>
      <c r="L142" s="217"/>
      <c r="M142" s="218" t="s">
        <v>19</v>
      </c>
      <c r="N142" s="219" t="s">
        <v>43</v>
      </c>
      <c r="O142" s="65"/>
      <c r="P142" s="178">
        <f t="shared" si="1"/>
        <v>0</v>
      </c>
      <c r="Q142" s="178">
        <v>0</v>
      </c>
      <c r="R142" s="178">
        <f t="shared" si="2"/>
        <v>0</v>
      </c>
      <c r="S142" s="178">
        <v>0</v>
      </c>
      <c r="T142" s="179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0" t="s">
        <v>231</v>
      </c>
      <c r="AT142" s="180" t="s">
        <v>227</v>
      </c>
      <c r="AU142" s="180" t="s">
        <v>79</v>
      </c>
      <c r="AY142" s="18" t="s">
        <v>111</v>
      </c>
      <c r="BE142" s="181">
        <f t="shared" si="4"/>
        <v>0</v>
      </c>
      <c r="BF142" s="181">
        <f t="shared" si="5"/>
        <v>0</v>
      </c>
      <c r="BG142" s="181">
        <f t="shared" si="6"/>
        <v>0</v>
      </c>
      <c r="BH142" s="181">
        <f t="shared" si="7"/>
        <v>0</v>
      </c>
      <c r="BI142" s="181">
        <f t="shared" si="8"/>
        <v>0</v>
      </c>
      <c r="BJ142" s="18" t="s">
        <v>77</v>
      </c>
      <c r="BK142" s="181">
        <f t="shared" si="9"/>
        <v>0</v>
      </c>
      <c r="BL142" s="18" t="s">
        <v>204</v>
      </c>
      <c r="BM142" s="180" t="s">
        <v>258</v>
      </c>
    </row>
    <row r="143" spans="1:65" s="2" customFormat="1" ht="16.5" customHeight="1">
      <c r="A143" s="35"/>
      <c r="B143" s="36"/>
      <c r="C143" s="210" t="s">
        <v>259</v>
      </c>
      <c r="D143" s="210" t="s">
        <v>227</v>
      </c>
      <c r="E143" s="211" t="s">
        <v>260</v>
      </c>
      <c r="F143" s="212" t="s">
        <v>261</v>
      </c>
      <c r="G143" s="213" t="s">
        <v>216</v>
      </c>
      <c r="H143" s="214">
        <v>1</v>
      </c>
      <c r="I143" s="215"/>
      <c r="J143" s="216">
        <f t="shared" si="0"/>
        <v>0</v>
      </c>
      <c r="K143" s="212" t="s">
        <v>19</v>
      </c>
      <c r="L143" s="217"/>
      <c r="M143" s="218" t="s">
        <v>19</v>
      </c>
      <c r="N143" s="219" t="s">
        <v>43</v>
      </c>
      <c r="O143" s="65"/>
      <c r="P143" s="178">
        <f t="shared" si="1"/>
        <v>0</v>
      </c>
      <c r="Q143" s="178">
        <v>0</v>
      </c>
      <c r="R143" s="178">
        <f t="shared" si="2"/>
        <v>0</v>
      </c>
      <c r="S143" s="178">
        <v>0</v>
      </c>
      <c r="T143" s="179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0" t="s">
        <v>231</v>
      </c>
      <c r="AT143" s="180" t="s">
        <v>227</v>
      </c>
      <c r="AU143" s="180" t="s">
        <v>79</v>
      </c>
      <c r="AY143" s="18" t="s">
        <v>111</v>
      </c>
      <c r="BE143" s="181">
        <f t="shared" si="4"/>
        <v>0</v>
      </c>
      <c r="BF143" s="181">
        <f t="shared" si="5"/>
        <v>0</v>
      </c>
      <c r="BG143" s="181">
        <f t="shared" si="6"/>
        <v>0</v>
      </c>
      <c r="BH143" s="181">
        <f t="shared" si="7"/>
        <v>0</v>
      </c>
      <c r="BI143" s="181">
        <f t="shared" si="8"/>
        <v>0</v>
      </c>
      <c r="BJ143" s="18" t="s">
        <v>77</v>
      </c>
      <c r="BK143" s="181">
        <f t="shared" si="9"/>
        <v>0</v>
      </c>
      <c r="BL143" s="18" t="s">
        <v>204</v>
      </c>
      <c r="BM143" s="180" t="s">
        <v>262</v>
      </c>
    </row>
    <row r="144" spans="1:65" s="2" customFormat="1" ht="16.5" customHeight="1">
      <c r="A144" s="35"/>
      <c r="B144" s="36"/>
      <c r="C144" s="210" t="s">
        <v>263</v>
      </c>
      <c r="D144" s="210" t="s">
        <v>227</v>
      </c>
      <c r="E144" s="211" t="s">
        <v>264</v>
      </c>
      <c r="F144" s="212" t="s">
        <v>265</v>
      </c>
      <c r="G144" s="213" t="s">
        <v>117</v>
      </c>
      <c r="H144" s="214">
        <v>5</v>
      </c>
      <c r="I144" s="215"/>
      <c r="J144" s="216">
        <f t="shared" si="0"/>
        <v>0</v>
      </c>
      <c r="K144" s="212" t="s">
        <v>19</v>
      </c>
      <c r="L144" s="217"/>
      <c r="M144" s="218" t="s">
        <v>19</v>
      </c>
      <c r="N144" s="219" t="s">
        <v>43</v>
      </c>
      <c r="O144" s="65"/>
      <c r="P144" s="178">
        <f t="shared" si="1"/>
        <v>0</v>
      </c>
      <c r="Q144" s="178">
        <v>0</v>
      </c>
      <c r="R144" s="178">
        <f t="shared" si="2"/>
        <v>0</v>
      </c>
      <c r="S144" s="178">
        <v>0</v>
      </c>
      <c r="T144" s="179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0" t="s">
        <v>231</v>
      </c>
      <c r="AT144" s="180" t="s">
        <v>227</v>
      </c>
      <c r="AU144" s="180" t="s">
        <v>79</v>
      </c>
      <c r="AY144" s="18" t="s">
        <v>111</v>
      </c>
      <c r="BE144" s="181">
        <f t="shared" si="4"/>
        <v>0</v>
      </c>
      <c r="BF144" s="181">
        <f t="shared" si="5"/>
        <v>0</v>
      </c>
      <c r="BG144" s="181">
        <f t="shared" si="6"/>
        <v>0</v>
      </c>
      <c r="BH144" s="181">
        <f t="shared" si="7"/>
        <v>0</v>
      </c>
      <c r="BI144" s="181">
        <f t="shared" si="8"/>
        <v>0</v>
      </c>
      <c r="BJ144" s="18" t="s">
        <v>77</v>
      </c>
      <c r="BK144" s="181">
        <f t="shared" si="9"/>
        <v>0</v>
      </c>
      <c r="BL144" s="18" t="s">
        <v>204</v>
      </c>
      <c r="BM144" s="180" t="s">
        <v>266</v>
      </c>
    </row>
    <row r="145" spans="1:65" s="2" customFormat="1" ht="16.5" customHeight="1">
      <c r="A145" s="35"/>
      <c r="B145" s="36"/>
      <c r="C145" s="210" t="s">
        <v>267</v>
      </c>
      <c r="D145" s="210" t="s">
        <v>227</v>
      </c>
      <c r="E145" s="211" t="s">
        <v>268</v>
      </c>
      <c r="F145" s="212" t="s">
        <v>269</v>
      </c>
      <c r="G145" s="213" t="s">
        <v>216</v>
      </c>
      <c r="H145" s="214">
        <v>1</v>
      </c>
      <c r="I145" s="215"/>
      <c r="J145" s="216">
        <f t="shared" si="0"/>
        <v>0</v>
      </c>
      <c r="K145" s="212" t="s">
        <v>19</v>
      </c>
      <c r="L145" s="217"/>
      <c r="M145" s="218" t="s">
        <v>19</v>
      </c>
      <c r="N145" s="219" t="s">
        <v>43</v>
      </c>
      <c r="O145" s="65"/>
      <c r="P145" s="178">
        <f t="shared" si="1"/>
        <v>0</v>
      </c>
      <c r="Q145" s="178">
        <v>0</v>
      </c>
      <c r="R145" s="178">
        <f t="shared" si="2"/>
        <v>0</v>
      </c>
      <c r="S145" s="178">
        <v>0</v>
      </c>
      <c r="T145" s="179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0" t="s">
        <v>231</v>
      </c>
      <c r="AT145" s="180" t="s">
        <v>227</v>
      </c>
      <c r="AU145" s="180" t="s">
        <v>79</v>
      </c>
      <c r="AY145" s="18" t="s">
        <v>111</v>
      </c>
      <c r="BE145" s="181">
        <f t="shared" si="4"/>
        <v>0</v>
      </c>
      <c r="BF145" s="181">
        <f t="shared" si="5"/>
        <v>0</v>
      </c>
      <c r="BG145" s="181">
        <f t="shared" si="6"/>
        <v>0</v>
      </c>
      <c r="BH145" s="181">
        <f t="shared" si="7"/>
        <v>0</v>
      </c>
      <c r="BI145" s="181">
        <f t="shared" si="8"/>
        <v>0</v>
      </c>
      <c r="BJ145" s="18" t="s">
        <v>77</v>
      </c>
      <c r="BK145" s="181">
        <f t="shared" si="9"/>
        <v>0</v>
      </c>
      <c r="BL145" s="18" t="s">
        <v>204</v>
      </c>
      <c r="BM145" s="180" t="s">
        <v>270</v>
      </c>
    </row>
    <row r="146" spans="1:65" s="2" customFormat="1" ht="16.5" customHeight="1">
      <c r="A146" s="35"/>
      <c r="B146" s="36"/>
      <c r="C146" s="169" t="s">
        <v>271</v>
      </c>
      <c r="D146" s="169" t="s">
        <v>114</v>
      </c>
      <c r="E146" s="170" t="s">
        <v>272</v>
      </c>
      <c r="F146" s="171" t="s">
        <v>273</v>
      </c>
      <c r="G146" s="172" t="s">
        <v>216</v>
      </c>
      <c r="H146" s="173">
        <v>1</v>
      </c>
      <c r="I146" s="174"/>
      <c r="J146" s="175">
        <f t="shared" si="0"/>
        <v>0</v>
      </c>
      <c r="K146" s="171" t="s">
        <v>19</v>
      </c>
      <c r="L146" s="40"/>
      <c r="M146" s="176" t="s">
        <v>19</v>
      </c>
      <c r="N146" s="177" t="s">
        <v>43</v>
      </c>
      <c r="O146" s="65"/>
      <c r="P146" s="178">
        <f t="shared" si="1"/>
        <v>0</v>
      </c>
      <c r="Q146" s="178">
        <v>0</v>
      </c>
      <c r="R146" s="178">
        <f t="shared" si="2"/>
        <v>0</v>
      </c>
      <c r="S146" s="178">
        <v>0</v>
      </c>
      <c r="T146" s="179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0" t="s">
        <v>204</v>
      </c>
      <c r="AT146" s="180" t="s">
        <v>114</v>
      </c>
      <c r="AU146" s="180" t="s">
        <v>79</v>
      </c>
      <c r="AY146" s="18" t="s">
        <v>111</v>
      </c>
      <c r="BE146" s="181">
        <f t="shared" si="4"/>
        <v>0</v>
      </c>
      <c r="BF146" s="181">
        <f t="shared" si="5"/>
        <v>0</v>
      </c>
      <c r="BG146" s="181">
        <f t="shared" si="6"/>
        <v>0</v>
      </c>
      <c r="BH146" s="181">
        <f t="shared" si="7"/>
        <v>0</v>
      </c>
      <c r="BI146" s="181">
        <f t="shared" si="8"/>
        <v>0</v>
      </c>
      <c r="BJ146" s="18" t="s">
        <v>77</v>
      </c>
      <c r="BK146" s="181">
        <f t="shared" si="9"/>
        <v>0</v>
      </c>
      <c r="BL146" s="18" t="s">
        <v>204</v>
      </c>
      <c r="BM146" s="180" t="s">
        <v>274</v>
      </c>
    </row>
    <row r="147" spans="1:65" s="2" customFormat="1" ht="16.5" customHeight="1">
      <c r="A147" s="35"/>
      <c r="B147" s="36"/>
      <c r="C147" s="169" t="s">
        <v>275</v>
      </c>
      <c r="D147" s="169" t="s">
        <v>114</v>
      </c>
      <c r="E147" s="170" t="s">
        <v>276</v>
      </c>
      <c r="F147" s="171" t="s">
        <v>277</v>
      </c>
      <c r="G147" s="172" t="s">
        <v>216</v>
      </c>
      <c r="H147" s="173">
        <v>1</v>
      </c>
      <c r="I147" s="174"/>
      <c r="J147" s="175">
        <f t="shared" si="0"/>
        <v>0</v>
      </c>
      <c r="K147" s="171" t="s">
        <v>19</v>
      </c>
      <c r="L147" s="40"/>
      <c r="M147" s="176" t="s">
        <v>19</v>
      </c>
      <c r="N147" s="177" t="s">
        <v>43</v>
      </c>
      <c r="O147" s="65"/>
      <c r="P147" s="178">
        <f t="shared" si="1"/>
        <v>0</v>
      </c>
      <c r="Q147" s="178">
        <v>0</v>
      </c>
      <c r="R147" s="178">
        <f t="shared" si="2"/>
        <v>0</v>
      </c>
      <c r="S147" s="178">
        <v>0</v>
      </c>
      <c r="T147" s="179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0" t="s">
        <v>204</v>
      </c>
      <c r="AT147" s="180" t="s">
        <v>114</v>
      </c>
      <c r="AU147" s="180" t="s">
        <v>79</v>
      </c>
      <c r="AY147" s="18" t="s">
        <v>111</v>
      </c>
      <c r="BE147" s="181">
        <f t="shared" si="4"/>
        <v>0</v>
      </c>
      <c r="BF147" s="181">
        <f t="shared" si="5"/>
        <v>0</v>
      </c>
      <c r="BG147" s="181">
        <f t="shared" si="6"/>
        <v>0</v>
      </c>
      <c r="BH147" s="181">
        <f t="shared" si="7"/>
        <v>0</v>
      </c>
      <c r="BI147" s="181">
        <f t="shared" si="8"/>
        <v>0</v>
      </c>
      <c r="BJ147" s="18" t="s">
        <v>77</v>
      </c>
      <c r="BK147" s="181">
        <f t="shared" si="9"/>
        <v>0</v>
      </c>
      <c r="BL147" s="18" t="s">
        <v>204</v>
      </c>
      <c r="BM147" s="180" t="s">
        <v>278</v>
      </c>
    </row>
    <row r="148" spans="1:65" s="12" customFormat="1" ht="22.9" customHeight="1">
      <c r="B148" s="153"/>
      <c r="C148" s="154"/>
      <c r="D148" s="155" t="s">
        <v>71</v>
      </c>
      <c r="E148" s="167" t="s">
        <v>279</v>
      </c>
      <c r="F148" s="167" t="s">
        <v>280</v>
      </c>
      <c r="G148" s="154"/>
      <c r="H148" s="154"/>
      <c r="I148" s="157"/>
      <c r="J148" s="168">
        <f>BK148</f>
        <v>0</v>
      </c>
      <c r="K148" s="154"/>
      <c r="L148" s="159"/>
      <c r="M148" s="160"/>
      <c r="N148" s="161"/>
      <c r="O148" s="161"/>
      <c r="P148" s="162">
        <f>SUM(P149:P161)</f>
        <v>0</v>
      </c>
      <c r="Q148" s="161"/>
      <c r="R148" s="162">
        <f>SUM(R149:R161)</f>
        <v>2.8991999999999997E-2</v>
      </c>
      <c r="S148" s="161"/>
      <c r="T148" s="163">
        <f>SUM(T149:T161)</f>
        <v>4.6810000000000003E-3</v>
      </c>
      <c r="AR148" s="164" t="s">
        <v>79</v>
      </c>
      <c r="AT148" s="165" t="s">
        <v>71</v>
      </c>
      <c r="AU148" s="165" t="s">
        <v>77</v>
      </c>
      <c r="AY148" s="164" t="s">
        <v>111</v>
      </c>
      <c r="BK148" s="166">
        <f>SUM(BK149:BK161)</f>
        <v>0</v>
      </c>
    </row>
    <row r="149" spans="1:65" s="2" customFormat="1" ht="16.5" customHeight="1">
      <c r="A149" s="35"/>
      <c r="B149" s="36"/>
      <c r="C149" s="169" t="s">
        <v>231</v>
      </c>
      <c r="D149" s="169" t="s">
        <v>114</v>
      </c>
      <c r="E149" s="170" t="s">
        <v>281</v>
      </c>
      <c r="F149" s="171" t="s">
        <v>282</v>
      </c>
      <c r="G149" s="172" t="s">
        <v>117</v>
      </c>
      <c r="H149" s="173">
        <v>30.2</v>
      </c>
      <c r="I149" s="174"/>
      <c r="J149" s="175">
        <f>ROUND(I149*H149,2)</f>
        <v>0</v>
      </c>
      <c r="K149" s="171" t="s">
        <v>118</v>
      </c>
      <c r="L149" s="40"/>
      <c r="M149" s="176" t="s">
        <v>19</v>
      </c>
      <c r="N149" s="177" t="s">
        <v>43</v>
      </c>
      <c r="O149" s="65"/>
      <c r="P149" s="178">
        <f>O149*H149</f>
        <v>0</v>
      </c>
      <c r="Q149" s="178">
        <v>0</v>
      </c>
      <c r="R149" s="178">
        <f>Q149*H149</f>
        <v>0</v>
      </c>
      <c r="S149" s="178">
        <v>0</v>
      </c>
      <c r="T149" s="17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0" t="s">
        <v>204</v>
      </c>
      <c r="AT149" s="180" t="s">
        <v>114</v>
      </c>
      <c r="AU149" s="180" t="s">
        <v>79</v>
      </c>
      <c r="AY149" s="18" t="s">
        <v>111</v>
      </c>
      <c r="BE149" s="181">
        <f>IF(N149="základní",J149,0)</f>
        <v>0</v>
      </c>
      <c r="BF149" s="181">
        <f>IF(N149="snížená",J149,0)</f>
        <v>0</v>
      </c>
      <c r="BG149" s="181">
        <f>IF(N149="zákl. přenesená",J149,0)</f>
        <v>0</v>
      </c>
      <c r="BH149" s="181">
        <f>IF(N149="sníž. přenesená",J149,0)</f>
        <v>0</v>
      </c>
      <c r="BI149" s="181">
        <f>IF(N149="nulová",J149,0)</f>
        <v>0</v>
      </c>
      <c r="BJ149" s="18" t="s">
        <v>77</v>
      </c>
      <c r="BK149" s="181">
        <f>ROUND(I149*H149,2)</f>
        <v>0</v>
      </c>
      <c r="BL149" s="18" t="s">
        <v>204</v>
      </c>
      <c r="BM149" s="180" t="s">
        <v>283</v>
      </c>
    </row>
    <row r="150" spans="1:65" s="2" customFormat="1" ht="11.25">
      <c r="A150" s="35"/>
      <c r="B150" s="36"/>
      <c r="C150" s="37"/>
      <c r="D150" s="182" t="s">
        <v>121</v>
      </c>
      <c r="E150" s="37"/>
      <c r="F150" s="183" t="s">
        <v>284</v>
      </c>
      <c r="G150" s="37"/>
      <c r="H150" s="37"/>
      <c r="I150" s="184"/>
      <c r="J150" s="37"/>
      <c r="K150" s="37"/>
      <c r="L150" s="40"/>
      <c r="M150" s="185"/>
      <c r="N150" s="186"/>
      <c r="O150" s="65"/>
      <c r="P150" s="65"/>
      <c r="Q150" s="65"/>
      <c r="R150" s="65"/>
      <c r="S150" s="65"/>
      <c r="T150" s="6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121</v>
      </c>
      <c r="AU150" s="18" t="s">
        <v>79</v>
      </c>
    </row>
    <row r="151" spans="1:65" s="13" customFormat="1" ht="11.25">
      <c r="B151" s="187"/>
      <c r="C151" s="188"/>
      <c r="D151" s="189" t="s">
        <v>123</v>
      </c>
      <c r="E151" s="190" t="s">
        <v>19</v>
      </c>
      <c r="F151" s="191" t="s">
        <v>285</v>
      </c>
      <c r="G151" s="188"/>
      <c r="H151" s="192">
        <v>30.2</v>
      </c>
      <c r="I151" s="193"/>
      <c r="J151" s="188"/>
      <c r="K151" s="188"/>
      <c r="L151" s="194"/>
      <c r="M151" s="195"/>
      <c r="N151" s="196"/>
      <c r="O151" s="196"/>
      <c r="P151" s="196"/>
      <c r="Q151" s="196"/>
      <c r="R151" s="196"/>
      <c r="S151" s="196"/>
      <c r="T151" s="197"/>
      <c r="AT151" s="198" t="s">
        <v>123</v>
      </c>
      <c r="AU151" s="198" t="s">
        <v>79</v>
      </c>
      <c r="AV151" s="13" t="s">
        <v>79</v>
      </c>
      <c r="AW151" s="13" t="s">
        <v>33</v>
      </c>
      <c r="AX151" s="13" t="s">
        <v>77</v>
      </c>
      <c r="AY151" s="198" t="s">
        <v>111</v>
      </c>
    </row>
    <row r="152" spans="1:65" s="2" customFormat="1" ht="16.5" customHeight="1">
      <c r="A152" s="35"/>
      <c r="B152" s="36"/>
      <c r="C152" s="169" t="s">
        <v>286</v>
      </c>
      <c r="D152" s="169" t="s">
        <v>114</v>
      </c>
      <c r="E152" s="170" t="s">
        <v>287</v>
      </c>
      <c r="F152" s="171" t="s">
        <v>288</v>
      </c>
      <c r="G152" s="172" t="s">
        <v>117</v>
      </c>
      <c r="H152" s="173">
        <v>15.1</v>
      </c>
      <c r="I152" s="174"/>
      <c r="J152" s="175">
        <f>ROUND(I152*H152,2)</f>
        <v>0</v>
      </c>
      <c r="K152" s="171" t="s">
        <v>118</v>
      </c>
      <c r="L152" s="40"/>
      <c r="M152" s="176" t="s">
        <v>19</v>
      </c>
      <c r="N152" s="177" t="s">
        <v>43</v>
      </c>
      <c r="O152" s="65"/>
      <c r="P152" s="178">
        <f>O152*H152</f>
        <v>0</v>
      </c>
      <c r="Q152" s="178">
        <v>1E-3</v>
      </c>
      <c r="R152" s="178">
        <f>Q152*H152</f>
        <v>1.5100000000000001E-2</v>
      </c>
      <c r="S152" s="178">
        <v>3.1E-4</v>
      </c>
      <c r="T152" s="179">
        <f>S152*H152</f>
        <v>4.6810000000000003E-3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0" t="s">
        <v>204</v>
      </c>
      <c r="AT152" s="180" t="s">
        <v>114</v>
      </c>
      <c r="AU152" s="180" t="s">
        <v>79</v>
      </c>
      <c r="AY152" s="18" t="s">
        <v>111</v>
      </c>
      <c r="BE152" s="181">
        <f>IF(N152="základní",J152,0)</f>
        <v>0</v>
      </c>
      <c r="BF152" s="181">
        <f>IF(N152="snížená",J152,0)</f>
        <v>0</v>
      </c>
      <c r="BG152" s="181">
        <f>IF(N152="zákl. přenesená",J152,0)</f>
        <v>0</v>
      </c>
      <c r="BH152" s="181">
        <f>IF(N152="sníž. přenesená",J152,0)</f>
        <v>0</v>
      </c>
      <c r="BI152" s="181">
        <f>IF(N152="nulová",J152,0)</f>
        <v>0</v>
      </c>
      <c r="BJ152" s="18" t="s">
        <v>77</v>
      </c>
      <c r="BK152" s="181">
        <f>ROUND(I152*H152,2)</f>
        <v>0</v>
      </c>
      <c r="BL152" s="18" t="s">
        <v>204</v>
      </c>
      <c r="BM152" s="180" t="s">
        <v>289</v>
      </c>
    </row>
    <row r="153" spans="1:65" s="2" customFormat="1" ht="11.25">
      <c r="A153" s="35"/>
      <c r="B153" s="36"/>
      <c r="C153" s="37"/>
      <c r="D153" s="182" t="s">
        <v>121</v>
      </c>
      <c r="E153" s="37"/>
      <c r="F153" s="183" t="s">
        <v>290</v>
      </c>
      <c r="G153" s="37"/>
      <c r="H153" s="37"/>
      <c r="I153" s="184"/>
      <c r="J153" s="37"/>
      <c r="K153" s="37"/>
      <c r="L153" s="40"/>
      <c r="M153" s="185"/>
      <c r="N153" s="186"/>
      <c r="O153" s="65"/>
      <c r="P153" s="65"/>
      <c r="Q153" s="65"/>
      <c r="R153" s="65"/>
      <c r="S153" s="65"/>
      <c r="T153" s="66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121</v>
      </c>
      <c r="AU153" s="18" t="s">
        <v>79</v>
      </c>
    </row>
    <row r="154" spans="1:65" s="14" customFormat="1" ht="11.25">
      <c r="B154" s="199"/>
      <c r="C154" s="200"/>
      <c r="D154" s="189" t="s">
        <v>123</v>
      </c>
      <c r="E154" s="201" t="s">
        <v>19</v>
      </c>
      <c r="F154" s="202" t="s">
        <v>291</v>
      </c>
      <c r="G154" s="200"/>
      <c r="H154" s="201" t="s">
        <v>19</v>
      </c>
      <c r="I154" s="203"/>
      <c r="J154" s="200"/>
      <c r="K154" s="200"/>
      <c r="L154" s="204"/>
      <c r="M154" s="205"/>
      <c r="N154" s="206"/>
      <c r="O154" s="206"/>
      <c r="P154" s="206"/>
      <c r="Q154" s="206"/>
      <c r="R154" s="206"/>
      <c r="S154" s="206"/>
      <c r="T154" s="207"/>
      <c r="AT154" s="208" t="s">
        <v>123</v>
      </c>
      <c r="AU154" s="208" t="s">
        <v>79</v>
      </c>
      <c r="AV154" s="14" t="s">
        <v>77</v>
      </c>
      <c r="AW154" s="14" t="s">
        <v>33</v>
      </c>
      <c r="AX154" s="14" t="s">
        <v>72</v>
      </c>
      <c r="AY154" s="208" t="s">
        <v>111</v>
      </c>
    </row>
    <row r="155" spans="1:65" s="13" customFormat="1" ht="11.25">
      <c r="B155" s="187"/>
      <c r="C155" s="188"/>
      <c r="D155" s="189" t="s">
        <v>123</v>
      </c>
      <c r="E155" s="190" t="s">
        <v>19</v>
      </c>
      <c r="F155" s="191" t="s">
        <v>292</v>
      </c>
      <c r="G155" s="188"/>
      <c r="H155" s="192">
        <v>7</v>
      </c>
      <c r="I155" s="193"/>
      <c r="J155" s="188"/>
      <c r="K155" s="188"/>
      <c r="L155" s="194"/>
      <c r="M155" s="195"/>
      <c r="N155" s="196"/>
      <c r="O155" s="196"/>
      <c r="P155" s="196"/>
      <c r="Q155" s="196"/>
      <c r="R155" s="196"/>
      <c r="S155" s="196"/>
      <c r="T155" s="197"/>
      <c r="AT155" s="198" t="s">
        <v>123</v>
      </c>
      <c r="AU155" s="198" t="s">
        <v>79</v>
      </c>
      <c r="AV155" s="13" t="s">
        <v>79</v>
      </c>
      <c r="AW155" s="13" t="s">
        <v>33</v>
      </c>
      <c r="AX155" s="13" t="s">
        <v>72</v>
      </c>
      <c r="AY155" s="198" t="s">
        <v>111</v>
      </c>
    </row>
    <row r="156" spans="1:65" s="13" customFormat="1" ht="11.25">
      <c r="B156" s="187"/>
      <c r="C156" s="188"/>
      <c r="D156" s="189" t="s">
        <v>123</v>
      </c>
      <c r="E156" s="190" t="s">
        <v>19</v>
      </c>
      <c r="F156" s="191" t="s">
        <v>293</v>
      </c>
      <c r="G156" s="188"/>
      <c r="H156" s="192">
        <v>8.1</v>
      </c>
      <c r="I156" s="193"/>
      <c r="J156" s="188"/>
      <c r="K156" s="188"/>
      <c r="L156" s="194"/>
      <c r="M156" s="195"/>
      <c r="N156" s="196"/>
      <c r="O156" s="196"/>
      <c r="P156" s="196"/>
      <c r="Q156" s="196"/>
      <c r="R156" s="196"/>
      <c r="S156" s="196"/>
      <c r="T156" s="197"/>
      <c r="AT156" s="198" t="s">
        <v>123</v>
      </c>
      <c r="AU156" s="198" t="s">
        <v>79</v>
      </c>
      <c r="AV156" s="13" t="s">
        <v>79</v>
      </c>
      <c r="AW156" s="13" t="s">
        <v>33</v>
      </c>
      <c r="AX156" s="13" t="s">
        <v>72</v>
      </c>
      <c r="AY156" s="198" t="s">
        <v>111</v>
      </c>
    </row>
    <row r="157" spans="1:65" s="15" customFormat="1" ht="11.25">
      <c r="B157" s="220"/>
      <c r="C157" s="221"/>
      <c r="D157" s="189" t="s">
        <v>123</v>
      </c>
      <c r="E157" s="222" t="s">
        <v>19</v>
      </c>
      <c r="F157" s="223" t="s">
        <v>294</v>
      </c>
      <c r="G157" s="221"/>
      <c r="H157" s="224">
        <v>15.1</v>
      </c>
      <c r="I157" s="225"/>
      <c r="J157" s="221"/>
      <c r="K157" s="221"/>
      <c r="L157" s="226"/>
      <c r="M157" s="227"/>
      <c r="N157" s="228"/>
      <c r="O157" s="228"/>
      <c r="P157" s="228"/>
      <c r="Q157" s="228"/>
      <c r="R157" s="228"/>
      <c r="S157" s="228"/>
      <c r="T157" s="229"/>
      <c r="AT157" s="230" t="s">
        <v>123</v>
      </c>
      <c r="AU157" s="230" t="s">
        <v>79</v>
      </c>
      <c r="AV157" s="15" t="s">
        <v>119</v>
      </c>
      <c r="AW157" s="15" t="s">
        <v>33</v>
      </c>
      <c r="AX157" s="15" t="s">
        <v>77</v>
      </c>
      <c r="AY157" s="230" t="s">
        <v>111</v>
      </c>
    </row>
    <row r="158" spans="1:65" s="2" customFormat="1" ht="16.5" customHeight="1">
      <c r="A158" s="35"/>
      <c r="B158" s="36"/>
      <c r="C158" s="169" t="s">
        <v>295</v>
      </c>
      <c r="D158" s="169" t="s">
        <v>114</v>
      </c>
      <c r="E158" s="170" t="s">
        <v>296</v>
      </c>
      <c r="F158" s="171" t="s">
        <v>297</v>
      </c>
      <c r="G158" s="172" t="s">
        <v>117</v>
      </c>
      <c r="H158" s="173">
        <v>30.2</v>
      </c>
      <c r="I158" s="174"/>
      <c r="J158" s="175">
        <f>ROUND(I158*H158,2)</f>
        <v>0</v>
      </c>
      <c r="K158" s="171" t="s">
        <v>118</v>
      </c>
      <c r="L158" s="40"/>
      <c r="M158" s="176" t="s">
        <v>19</v>
      </c>
      <c r="N158" s="177" t="s">
        <v>43</v>
      </c>
      <c r="O158" s="65"/>
      <c r="P158" s="178">
        <f>O158*H158</f>
        <v>0</v>
      </c>
      <c r="Q158" s="178">
        <v>2.0000000000000001E-4</v>
      </c>
      <c r="R158" s="178">
        <f>Q158*H158</f>
        <v>6.0400000000000002E-3</v>
      </c>
      <c r="S158" s="178">
        <v>0</v>
      </c>
      <c r="T158" s="179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0" t="s">
        <v>204</v>
      </c>
      <c r="AT158" s="180" t="s">
        <v>114</v>
      </c>
      <c r="AU158" s="180" t="s">
        <v>79</v>
      </c>
      <c r="AY158" s="18" t="s">
        <v>111</v>
      </c>
      <c r="BE158" s="181">
        <f>IF(N158="základní",J158,0)</f>
        <v>0</v>
      </c>
      <c r="BF158" s="181">
        <f>IF(N158="snížená",J158,0)</f>
        <v>0</v>
      </c>
      <c r="BG158" s="181">
        <f>IF(N158="zákl. přenesená",J158,0)</f>
        <v>0</v>
      </c>
      <c r="BH158" s="181">
        <f>IF(N158="sníž. přenesená",J158,0)</f>
        <v>0</v>
      </c>
      <c r="BI158" s="181">
        <f>IF(N158="nulová",J158,0)</f>
        <v>0</v>
      </c>
      <c r="BJ158" s="18" t="s">
        <v>77</v>
      </c>
      <c r="BK158" s="181">
        <f>ROUND(I158*H158,2)</f>
        <v>0</v>
      </c>
      <c r="BL158" s="18" t="s">
        <v>204</v>
      </c>
      <c r="BM158" s="180" t="s">
        <v>298</v>
      </c>
    </row>
    <row r="159" spans="1:65" s="2" customFormat="1" ht="11.25">
      <c r="A159" s="35"/>
      <c r="B159" s="36"/>
      <c r="C159" s="37"/>
      <c r="D159" s="182" t="s">
        <v>121</v>
      </c>
      <c r="E159" s="37"/>
      <c r="F159" s="183" t="s">
        <v>299</v>
      </c>
      <c r="G159" s="37"/>
      <c r="H159" s="37"/>
      <c r="I159" s="184"/>
      <c r="J159" s="37"/>
      <c r="K159" s="37"/>
      <c r="L159" s="40"/>
      <c r="M159" s="185"/>
      <c r="N159" s="186"/>
      <c r="O159" s="65"/>
      <c r="P159" s="65"/>
      <c r="Q159" s="65"/>
      <c r="R159" s="65"/>
      <c r="S159" s="65"/>
      <c r="T159" s="66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121</v>
      </c>
      <c r="AU159" s="18" t="s">
        <v>79</v>
      </c>
    </row>
    <row r="160" spans="1:65" s="2" customFormat="1" ht="24.2" customHeight="1">
      <c r="A160" s="35"/>
      <c r="B160" s="36"/>
      <c r="C160" s="169" t="s">
        <v>300</v>
      </c>
      <c r="D160" s="169" t="s">
        <v>114</v>
      </c>
      <c r="E160" s="170" t="s">
        <v>301</v>
      </c>
      <c r="F160" s="171" t="s">
        <v>302</v>
      </c>
      <c r="G160" s="172" t="s">
        <v>117</v>
      </c>
      <c r="H160" s="173">
        <v>30.2</v>
      </c>
      <c r="I160" s="174"/>
      <c r="J160" s="175">
        <f>ROUND(I160*H160,2)</f>
        <v>0</v>
      </c>
      <c r="K160" s="171" t="s">
        <v>118</v>
      </c>
      <c r="L160" s="40"/>
      <c r="M160" s="176" t="s">
        <v>19</v>
      </c>
      <c r="N160" s="177" t="s">
        <v>43</v>
      </c>
      <c r="O160" s="65"/>
      <c r="P160" s="178">
        <f>O160*H160</f>
        <v>0</v>
      </c>
      <c r="Q160" s="178">
        <v>2.5999999999999998E-4</v>
      </c>
      <c r="R160" s="178">
        <f>Q160*H160</f>
        <v>7.8519999999999996E-3</v>
      </c>
      <c r="S160" s="178">
        <v>0</v>
      </c>
      <c r="T160" s="17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0" t="s">
        <v>204</v>
      </c>
      <c r="AT160" s="180" t="s">
        <v>114</v>
      </c>
      <c r="AU160" s="180" t="s">
        <v>79</v>
      </c>
      <c r="AY160" s="18" t="s">
        <v>111</v>
      </c>
      <c r="BE160" s="181">
        <f>IF(N160="základní",J160,0)</f>
        <v>0</v>
      </c>
      <c r="BF160" s="181">
        <f>IF(N160="snížená",J160,0)</f>
        <v>0</v>
      </c>
      <c r="BG160" s="181">
        <f>IF(N160="zákl. přenesená",J160,0)</f>
        <v>0</v>
      </c>
      <c r="BH160" s="181">
        <f>IF(N160="sníž. přenesená",J160,0)</f>
        <v>0</v>
      </c>
      <c r="BI160" s="181">
        <f>IF(N160="nulová",J160,0)</f>
        <v>0</v>
      </c>
      <c r="BJ160" s="18" t="s">
        <v>77</v>
      </c>
      <c r="BK160" s="181">
        <f>ROUND(I160*H160,2)</f>
        <v>0</v>
      </c>
      <c r="BL160" s="18" t="s">
        <v>204</v>
      </c>
      <c r="BM160" s="180" t="s">
        <v>303</v>
      </c>
    </row>
    <row r="161" spans="1:65" s="2" customFormat="1" ht="11.25">
      <c r="A161" s="35"/>
      <c r="B161" s="36"/>
      <c r="C161" s="37"/>
      <c r="D161" s="182" t="s">
        <v>121</v>
      </c>
      <c r="E161" s="37"/>
      <c r="F161" s="183" t="s">
        <v>304</v>
      </c>
      <c r="G161" s="37"/>
      <c r="H161" s="37"/>
      <c r="I161" s="184"/>
      <c r="J161" s="37"/>
      <c r="K161" s="37"/>
      <c r="L161" s="40"/>
      <c r="M161" s="185"/>
      <c r="N161" s="186"/>
      <c r="O161" s="65"/>
      <c r="P161" s="65"/>
      <c r="Q161" s="65"/>
      <c r="R161" s="65"/>
      <c r="S161" s="65"/>
      <c r="T161" s="66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121</v>
      </c>
      <c r="AU161" s="18" t="s">
        <v>79</v>
      </c>
    </row>
    <row r="162" spans="1:65" s="12" customFormat="1" ht="25.9" customHeight="1">
      <c r="B162" s="153"/>
      <c r="C162" s="154"/>
      <c r="D162" s="155" t="s">
        <v>71</v>
      </c>
      <c r="E162" s="156" t="s">
        <v>305</v>
      </c>
      <c r="F162" s="156" t="s">
        <v>306</v>
      </c>
      <c r="G162" s="154"/>
      <c r="H162" s="154"/>
      <c r="I162" s="157"/>
      <c r="J162" s="158">
        <f>BK162</f>
        <v>0</v>
      </c>
      <c r="K162" s="154"/>
      <c r="L162" s="159"/>
      <c r="M162" s="160"/>
      <c r="N162" s="161"/>
      <c r="O162" s="161"/>
      <c r="P162" s="162">
        <f>P163</f>
        <v>0</v>
      </c>
      <c r="Q162" s="161"/>
      <c r="R162" s="162">
        <f>R163</f>
        <v>0</v>
      </c>
      <c r="S162" s="161"/>
      <c r="T162" s="163">
        <f>T163</f>
        <v>0</v>
      </c>
      <c r="AR162" s="164" t="s">
        <v>141</v>
      </c>
      <c r="AT162" s="165" t="s">
        <v>71</v>
      </c>
      <c r="AU162" s="165" t="s">
        <v>72</v>
      </c>
      <c r="AY162" s="164" t="s">
        <v>111</v>
      </c>
      <c r="BK162" s="166">
        <f>BK163</f>
        <v>0</v>
      </c>
    </row>
    <row r="163" spans="1:65" s="12" customFormat="1" ht="22.9" customHeight="1">
      <c r="B163" s="153"/>
      <c r="C163" s="154"/>
      <c r="D163" s="155" t="s">
        <v>71</v>
      </c>
      <c r="E163" s="167" t="s">
        <v>307</v>
      </c>
      <c r="F163" s="167" t="s">
        <v>308</v>
      </c>
      <c r="G163" s="154"/>
      <c r="H163" s="154"/>
      <c r="I163" s="157"/>
      <c r="J163" s="168">
        <f>BK163</f>
        <v>0</v>
      </c>
      <c r="K163" s="154"/>
      <c r="L163" s="159"/>
      <c r="M163" s="160"/>
      <c r="N163" s="161"/>
      <c r="O163" s="161"/>
      <c r="P163" s="162">
        <f>SUM(P164:P165)</f>
        <v>0</v>
      </c>
      <c r="Q163" s="161"/>
      <c r="R163" s="162">
        <f>SUM(R164:R165)</f>
        <v>0</v>
      </c>
      <c r="S163" s="161"/>
      <c r="T163" s="163">
        <f>SUM(T164:T165)</f>
        <v>0</v>
      </c>
      <c r="AR163" s="164" t="s">
        <v>141</v>
      </c>
      <c r="AT163" s="165" t="s">
        <v>71</v>
      </c>
      <c r="AU163" s="165" t="s">
        <v>77</v>
      </c>
      <c r="AY163" s="164" t="s">
        <v>111</v>
      </c>
      <c r="BK163" s="166">
        <f>SUM(BK164:BK165)</f>
        <v>0</v>
      </c>
    </row>
    <row r="164" spans="1:65" s="2" customFormat="1" ht="16.5" customHeight="1">
      <c r="A164" s="35"/>
      <c r="B164" s="36"/>
      <c r="C164" s="169" t="s">
        <v>309</v>
      </c>
      <c r="D164" s="169" t="s">
        <v>114</v>
      </c>
      <c r="E164" s="170" t="s">
        <v>310</v>
      </c>
      <c r="F164" s="171" t="s">
        <v>311</v>
      </c>
      <c r="G164" s="172" t="s">
        <v>312</v>
      </c>
      <c r="H164" s="173">
        <v>1</v>
      </c>
      <c r="I164" s="174"/>
      <c r="J164" s="175">
        <f>ROUND(I164*H164,2)</f>
        <v>0</v>
      </c>
      <c r="K164" s="171" t="s">
        <v>118</v>
      </c>
      <c r="L164" s="40"/>
      <c r="M164" s="176" t="s">
        <v>19</v>
      </c>
      <c r="N164" s="177" t="s">
        <v>43</v>
      </c>
      <c r="O164" s="65"/>
      <c r="P164" s="178">
        <f>O164*H164</f>
        <v>0</v>
      </c>
      <c r="Q164" s="178">
        <v>0</v>
      </c>
      <c r="R164" s="178">
        <f>Q164*H164</f>
        <v>0</v>
      </c>
      <c r="S164" s="178">
        <v>0</v>
      </c>
      <c r="T164" s="179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0" t="s">
        <v>313</v>
      </c>
      <c r="AT164" s="180" t="s">
        <v>114</v>
      </c>
      <c r="AU164" s="180" t="s">
        <v>79</v>
      </c>
      <c r="AY164" s="18" t="s">
        <v>111</v>
      </c>
      <c r="BE164" s="181">
        <f>IF(N164="základní",J164,0)</f>
        <v>0</v>
      </c>
      <c r="BF164" s="181">
        <f>IF(N164="snížená",J164,0)</f>
        <v>0</v>
      </c>
      <c r="BG164" s="181">
        <f>IF(N164="zákl. přenesená",J164,0)</f>
        <v>0</v>
      </c>
      <c r="BH164" s="181">
        <f>IF(N164="sníž. přenesená",J164,0)</f>
        <v>0</v>
      </c>
      <c r="BI164" s="181">
        <f>IF(N164="nulová",J164,0)</f>
        <v>0</v>
      </c>
      <c r="BJ164" s="18" t="s">
        <v>77</v>
      </c>
      <c r="BK164" s="181">
        <f>ROUND(I164*H164,2)</f>
        <v>0</v>
      </c>
      <c r="BL164" s="18" t="s">
        <v>313</v>
      </c>
      <c r="BM164" s="180" t="s">
        <v>314</v>
      </c>
    </row>
    <row r="165" spans="1:65" s="2" customFormat="1" ht="11.25">
      <c r="A165" s="35"/>
      <c r="B165" s="36"/>
      <c r="C165" s="37"/>
      <c r="D165" s="182" t="s">
        <v>121</v>
      </c>
      <c r="E165" s="37"/>
      <c r="F165" s="183" t="s">
        <v>315</v>
      </c>
      <c r="G165" s="37"/>
      <c r="H165" s="37"/>
      <c r="I165" s="184"/>
      <c r="J165" s="37"/>
      <c r="K165" s="37"/>
      <c r="L165" s="40"/>
      <c r="M165" s="231"/>
      <c r="N165" s="232"/>
      <c r="O165" s="233"/>
      <c r="P165" s="233"/>
      <c r="Q165" s="233"/>
      <c r="R165" s="233"/>
      <c r="S165" s="233"/>
      <c r="T165" s="234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121</v>
      </c>
      <c r="AU165" s="18" t="s">
        <v>79</v>
      </c>
    </row>
    <row r="166" spans="1:65" s="2" customFormat="1" ht="6.95" customHeight="1">
      <c r="A166" s="35"/>
      <c r="B166" s="48"/>
      <c r="C166" s="49"/>
      <c r="D166" s="49"/>
      <c r="E166" s="49"/>
      <c r="F166" s="49"/>
      <c r="G166" s="49"/>
      <c r="H166" s="49"/>
      <c r="I166" s="49"/>
      <c r="J166" s="49"/>
      <c r="K166" s="49"/>
      <c r="L166" s="40"/>
      <c r="M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</row>
  </sheetData>
  <sheetProtection algorithmName="SHA-512" hashValue="0vB39rm/KRwPdpr2/PBvMoedFm2MJxW3V7dZebtm85YIcx8aUNOFZXxQVLQHCrf2iH8ncsDGIaOiYI4zhquEpA==" saltValue="C3r0zyyqqbXOie2NMZiIW2WlrZ7kmPbM4YWI2JKRdfY4/BwfFrtJkYCMlWCGmPvh518KtbEEB34SFy0+lJNSSQ==" spinCount="100000" sheet="1" objects="1" scenarios="1" formatColumns="0" formatRows="0" autoFilter="0"/>
  <autoFilter ref="C83:K165"/>
  <mergeCells count="6">
    <mergeCell ref="L2:V2"/>
    <mergeCell ref="E7:H7"/>
    <mergeCell ref="E16:H16"/>
    <mergeCell ref="E25:H25"/>
    <mergeCell ref="E46:H46"/>
    <mergeCell ref="E76:H76"/>
  </mergeCells>
  <hyperlinks>
    <hyperlink ref="F88" r:id="rId1"/>
    <hyperlink ref="F91" r:id="rId2"/>
    <hyperlink ref="F95" r:id="rId3"/>
    <hyperlink ref="F98" r:id="rId4"/>
    <hyperlink ref="F100" r:id="rId5"/>
    <hyperlink ref="F103" r:id="rId6"/>
    <hyperlink ref="F105" r:id="rId7"/>
    <hyperlink ref="F108" r:id="rId8"/>
    <hyperlink ref="F111" r:id="rId9"/>
    <hyperlink ref="F113" r:id="rId10"/>
    <hyperlink ref="F116" r:id="rId11"/>
    <hyperlink ref="F118" r:id="rId12"/>
    <hyperlink ref="F120" r:id="rId13"/>
    <hyperlink ref="F122" r:id="rId14"/>
    <hyperlink ref="F125" r:id="rId15"/>
    <hyperlink ref="F128" r:id="rId16"/>
    <hyperlink ref="F133" r:id="rId17"/>
    <hyperlink ref="F150" r:id="rId18"/>
    <hyperlink ref="F153" r:id="rId19"/>
    <hyperlink ref="F159" r:id="rId20"/>
    <hyperlink ref="F161" r:id="rId21"/>
    <hyperlink ref="F165" r:id="rId2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35" customWidth="1"/>
    <col min="2" max="2" width="1.6640625" style="235" customWidth="1"/>
    <col min="3" max="4" width="5" style="235" customWidth="1"/>
    <col min="5" max="5" width="11.6640625" style="235" customWidth="1"/>
    <col min="6" max="6" width="9.1640625" style="235" customWidth="1"/>
    <col min="7" max="7" width="5" style="235" customWidth="1"/>
    <col min="8" max="8" width="77.83203125" style="235" customWidth="1"/>
    <col min="9" max="10" width="20" style="235" customWidth="1"/>
    <col min="11" max="11" width="1.6640625" style="235" customWidth="1"/>
  </cols>
  <sheetData>
    <row r="1" spans="2:11" s="1" customFormat="1" ht="37.5" customHeight="1"/>
    <row r="2" spans="2:11" s="1" customFormat="1" ht="7.5" customHeight="1">
      <c r="B2" s="236"/>
      <c r="C2" s="237"/>
      <c r="D2" s="237"/>
      <c r="E2" s="237"/>
      <c r="F2" s="237"/>
      <c r="G2" s="237"/>
      <c r="H2" s="237"/>
      <c r="I2" s="237"/>
      <c r="J2" s="237"/>
      <c r="K2" s="238"/>
    </row>
    <row r="3" spans="2:11" s="16" customFormat="1" ht="45" customHeight="1">
      <c r="B3" s="239"/>
      <c r="C3" s="363" t="s">
        <v>316</v>
      </c>
      <c r="D3" s="363"/>
      <c r="E3" s="363"/>
      <c r="F3" s="363"/>
      <c r="G3" s="363"/>
      <c r="H3" s="363"/>
      <c r="I3" s="363"/>
      <c r="J3" s="363"/>
      <c r="K3" s="240"/>
    </row>
    <row r="4" spans="2:11" s="1" customFormat="1" ht="25.5" customHeight="1">
      <c r="B4" s="241"/>
      <c r="C4" s="368" t="s">
        <v>317</v>
      </c>
      <c r="D4" s="368"/>
      <c r="E4" s="368"/>
      <c r="F4" s="368"/>
      <c r="G4" s="368"/>
      <c r="H4" s="368"/>
      <c r="I4" s="368"/>
      <c r="J4" s="368"/>
      <c r="K4" s="242"/>
    </row>
    <row r="5" spans="2:11" s="1" customFormat="1" ht="5.25" customHeight="1">
      <c r="B5" s="241"/>
      <c r="C5" s="243"/>
      <c r="D5" s="243"/>
      <c r="E5" s="243"/>
      <c r="F5" s="243"/>
      <c r="G5" s="243"/>
      <c r="H5" s="243"/>
      <c r="I5" s="243"/>
      <c r="J5" s="243"/>
      <c r="K5" s="242"/>
    </row>
    <row r="6" spans="2:11" s="1" customFormat="1" ht="15" customHeight="1">
      <c r="B6" s="241"/>
      <c r="C6" s="367" t="s">
        <v>318</v>
      </c>
      <c r="D6" s="367"/>
      <c r="E6" s="367"/>
      <c r="F6" s="367"/>
      <c r="G6" s="367"/>
      <c r="H6" s="367"/>
      <c r="I6" s="367"/>
      <c r="J6" s="367"/>
      <c r="K6" s="242"/>
    </row>
    <row r="7" spans="2:11" s="1" customFormat="1" ht="15" customHeight="1">
      <c r="B7" s="245"/>
      <c r="C7" s="367" t="s">
        <v>319</v>
      </c>
      <c r="D7" s="367"/>
      <c r="E7" s="367"/>
      <c r="F7" s="367"/>
      <c r="G7" s="367"/>
      <c r="H7" s="367"/>
      <c r="I7" s="367"/>
      <c r="J7" s="367"/>
      <c r="K7" s="242"/>
    </row>
    <row r="8" spans="2:11" s="1" customFormat="1" ht="12.75" customHeight="1">
      <c r="B8" s="245"/>
      <c r="C8" s="244"/>
      <c r="D8" s="244"/>
      <c r="E8" s="244"/>
      <c r="F8" s="244"/>
      <c r="G8" s="244"/>
      <c r="H8" s="244"/>
      <c r="I8" s="244"/>
      <c r="J8" s="244"/>
      <c r="K8" s="242"/>
    </row>
    <row r="9" spans="2:11" s="1" customFormat="1" ht="15" customHeight="1">
      <c r="B9" s="245"/>
      <c r="C9" s="367" t="s">
        <v>320</v>
      </c>
      <c r="D9" s="367"/>
      <c r="E9" s="367"/>
      <c r="F9" s="367"/>
      <c r="G9" s="367"/>
      <c r="H9" s="367"/>
      <c r="I9" s="367"/>
      <c r="J9" s="367"/>
      <c r="K9" s="242"/>
    </row>
    <row r="10" spans="2:11" s="1" customFormat="1" ht="15" customHeight="1">
      <c r="B10" s="245"/>
      <c r="C10" s="244"/>
      <c r="D10" s="367" t="s">
        <v>321</v>
      </c>
      <c r="E10" s="367"/>
      <c r="F10" s="367"/>
      <c r="G10" s="367"/>
      <c r="H10" s="367"/>
      <c r="I10" s="367"/>
      <c r="J10" s="367"/>
      <c r="K10" s="242"/>
    </row>
    <row r="11" spans="2:11" s="1" customFormat="1" ht="15" customHeight="1">
      <c r="B11" s="245"/>
      <c r="C11" s="246"/>
      <c r="D11" s="367" t="s">
        <v>322</v>
      </c>
      <c r="E11" s="367"/>
      <c r="F11" s="367"/>
      <c r="G11" s="367"/>
      <c r="H11" s="367"/>
      <c r="I11" s="367"/>
      <c r="J11" s="367"/>
      <c r="K11" s="242"/>
    </row>
    <row r="12" spans="2:11" s="1" customFormat="1" ht="15" customHeight="1">
      <c r="B12" s="245"/>
      <c r="C12" s="246"/>
      <c r="D12" s="244"/>
      <c r="E12" s="244"/>
      <c r="F12" s="244"/>
      <c r="G12" s="244"/>
      <c r="H12" s="244"/>
      <c r="I12" s="244"/>
      <c r="J12" s="244"/>
      <c r="K12" s="242"/>
    </row>
    <row r="13" spans="2:11" s="1" customFormat="1" ht="15" customHeight="1">
      <c r="B13" s="245"/>
      <c r="C13" s="246"/>
      <c r="D13" s="247" t="s">
        <v>323</v>
      </c>
      <c r="E13" s="244"/>
      <c r="F13" s="244"/>
      <c r="G13" s="244"/>
      <c r="H13" s="244"/>
      <c r="I13" s="244"/>
      <c r="J13" s="244"/>
      <c r="K13" s="242"/>
    </row>
    <row r="14" spans="2:11" s="1" customFormat="1" ht="12.75" customHeight="1">
      <c r="B14" s="245"/>
      <c r="C14" s="246"/>
      <c r="D14" s="246"/>
      <c r="E14" s="246"/>
      <c r="F14" s="246"/>
      <c r="G14" s="246"/>
      <c r="H14" s="246"/>
      <c r="I14" s="246"/>
      <c r="J14" s="246"/>
      <c r="K14" s="242"/>
    </row>
    <row r="15" spans="2:11" s="1" customFormat="1" ht="15" customHeight="1">
      <c r="B15" s="245"/>
      <c r="C15" s="246"/>
      <c r="D15" s="367" t="s">
        <v>324</v>
      </c>
      <c r="E15" s="367"/>
      <c r="F15" s="367"/>
      <c r="G15" s="367"/>
      <c r="H15" s="367"/>
      <c r="I15" s="367"/>
      <c r="J15" s="367"/>
      <c r="K15" s="242"/>
    </row>
    <row r="16" spans="2:11" s="1" customFormat="1" ht="15" customHeight="1">
      <c r="B16" s="245"/>
      <c r="C16" s="246"/>
      <c r="D16" s="367" t="s">
        <v>325</v>
      </c>
      <c r="E16" s="367"/>
      <c r="F16" s="367"/>
      <c r="G16" s="367"/>
      <c r="H16" s="367"/>
      <c r="I16" s="367"/>
      <c r="J16" s="367"/>
      <c r="K16" s="242"/>
    </row>
    <row r="17" spans="2:11" s="1" customFormat="1" ht="15" customHeight="1">
      <c r="B17" s="245"/>
      <c r="C17" s="246"/>
      <c r="D17" s="367" t="s">
        <v>326</v>
      </c>
      <c r="E17" s="367"/>
      <c r="F17" s="367"/>
      <c r="G17" s="367"/>
      <c r="H17" s="367"/>
      <c r="I17" s="367"/>
      <c r="J17" s="367"/>
      <c r="K17" s="242"/>
    </row>
    <row r="18" spans="2:11" s="1" customFormat="1" ht="15" customHeight="1">
      <c r="B18" s="245"/>
      <c r="C18" s="246"/>
      <c r="D18" s="246"/>
      <c r="E18" s="248" t="s">
        <v>76</v>
      </c>
      <c r="F18" s="367" t="s">
        <v>327</v>
      </c>
      <c r="G18" s="367"/>
      <c r="H18" s="367"/>
      <c r="I18" s="367"/>
      <c r="J18" s="367"/>
      <c r="K18" s="242"/>
    </row>
    <row r="19" spans="2:11" s="1" customFormat="1" ht="15" customHeight="1">
      <c r="B19" s="245"/>
      <c r="C19" s="246"/>
      <c r="D19" s="246"/>
      <c r="E19" s="248" t="s">
        <v>328</v>
      </c>
      <c r="F19" s="367" t="s">
        <v>329</v>
      </c>
      <c r="G19" s="367"/>
      <c r="H19" s="367"/>
      <c r="I19" s="367"/>
      <c r="J19" s="367"/>
      <c r="K19" s="242"/>
    </row>
    <row r="20" spans="2:11" s="1" customFormat="1" ht="15" customHeight="1">
      <c r="B20" s="245"/>
      <c r="C20" s="246"/>
      <c r="D20" s="246"/>
      <c r="E20" s="248" t="s">
        <v>330</v>
      </c>
      <c r="F20" s="367" t="s">
        <v>331</v>
      </c>
      <c r="G20" s="367"/>
      <c r="H20" s="367"/>
      <c r="I20" s="367"/>
      <c r="J20" s="367"/>
      <c r="K20" s="242"/>
    </row>
    <row r="21" spans="2:11" s="1" customFormat="1" ht="15" customHeight="1">
      <c r="B21" s="245"/>
      <c r="C21" s="246"/>
      <c r="D21" s="246"/>
      <c r="E21" s="248" t="s">
        <v>332</v>
      </c>
      <c r="F21" s="367" t="s">
        <v>333</v>
      </c>
      <c r="G21" s="367"/>
      <c r="H21" s="367"/>
      <c r="I21" s="367"/>
      <c r="J21" s="367"/>
      <c r="K21" s="242"/>
    </row>
    <row r="22" spans="2:11" s="1" customFormat="1" ht="15" customHeight="1">
      <c r="B22" s="245"/>
      <c r="C22" s="246"/>
      <c r="D22" s="246"/>
      <c r="E22" s="248" t="s">
        <v>334</v>
      </c>
      <c r="F22" s="367" t="s">
        <v>335</v>
      </c>
      <c r="G22" s="367"/>
      <c r="H22" s="367"/>
      <c r="I22" s="367"/>
      <c r="J22" s="367"/>
      <c r="K22" s="242"/>
    </row>
    <row r="23" spans="2:11" s="1" customFormat="1" ht="15" customHeight="1">
      <c r="B23" s="245"/>
      <c r="C23" s="246"/>
      <c r="D23" s="246"/>
      <c r="E23" s="248" t="s">
        <v>336</v>
      </c>
      <c r="F23" s="367" t="s">
        <v>337</v>
      </c>
      <c r="G23" s="367"/>
      <c r="H23" s="367"/>
      <c r="I23" s="367"/>
      <c r="J23" s="367"/>
      <c r="K23" s="242"/>
    </row>
    <row r="24" spans="2:11" s="1" customFormat="1" ht="12.75" customHeight="1">
      <c r="B24" s="245"/>
      <c r="C24" s="246"/>
      <c r="D24" s="246"/>
      <c r="E24" s="246"/>
      <c r="F24" s="246"/>
      <c r="G24" s="246"/>
      <c r="H24" s="246"/>
      <c r="I24" s="246"/>
      <c r="J24" s="246"/>
      <c r="K24" s="242"/>
    </row>
    <row r="25" spans="2:11" s="1" customFormat="1" ht="15" customHeight="1">
      <c r="B25" s="245"/>
      <c r="C25" s="367" t="s">
        <v>338</v>
      </c>
      <c r="D25" s="367"/>
      <c r="E25" s="367"/>
      <c r="F25" s="367"/>
      <c r="G25" s="367"/>
      <c r="H25" s="367"/>
      <c r="I25" s="367"/>
      <c r="J25" s="367"/>
      <c r="K25" s="242"/>
    </row>
    <row r="26" spans="2:11" s="1" customFormat="1" ht="15" customHeight="1">
      <c r="B26" s="245"/>
      <c r="C26" s="367" t="s">
        <v>339</v>
      </c>
      <c r="D26" s="367"/>
      <c r="E26" s="367"/>
      <c r="F26" s="367"/>
      <c r="G26" s="367"/>
      <c r="H26" s="367"/>
      <c r="I26" s="367"/>
      <c r="J26" s="367"/>
      <c r="K26" s="242"/>
    </row>
    <row r="27" spans="2:11" s="1" customFormat="1" ht="15" customHeight="1">
      <c r="B27" s="245"/>
      <c r="C27" s="244"/>
      <c r="D27" s="367" t="s">
        <v>340</v>
      </c>
      <c r="E27" s="367"/>
      <c r="F27" s="367"/>
      <c r="G27" s="367"/>
      <c r="H27" s="367"/>
      <c r="I27" s="367"/>
      <c r="J27" s="367"/>
      <c r="K27" s="242"/>
    </row>
    <row r="28" spans="2:11" s="1" customFormat="1" ht="15" customHeight="1">
      <c r="B28" s="245"/>
      <c r="C28" s="246"/>
      <c r="D28" s="367" t="s">
        <v>341</v>
      </c>
      <c r="E28" s="367"/>
      <c r="F28" s="367"/>
      <c r="G28" s="367"/>
      <c r="H28" s="367"/>
      <c r="I28" s="367"/>
      <c r="J28" s="367"/>
      <c r="K28" s="242"/>
    </row>
    <row r="29" spans="2:11" s="1" customFormat="1" ht="12.75" customHeight="1">
      <c r="B29" s="245"/>
      <c r="C29" s="246"/>
      <c r="D29" s="246"/>
      <c r="E29" s="246"/>
      <c r="F29" s="246"/>
      <c r="G29" s="246"/>
      <c r="H29" s="246"/>
      <c r="I29" s="246"/>
      <c r="J29" s="246"/>
      <c r="K29" s="242"/>
    </row>
    <row r="30" spans="2:11" s="1" customFormat="1" ht="15" customHeight="1">
      <c r="B30" s="245"/>
      <c r="C30" s="246"/>
      <c r="D30" s="367" t="s">
        <v>342</v>
      </c>
      <c r="E30" s="367"/>
      <c r="F30" s="367"/>
      <c r="G30" s="367"/>
      <c r="H30" s="367"/>
      <c r="I30" s="367"/>
      <c r="J30" s="367"/>
      <c r="K30" s="242"/>
    </row>
    <row r="31" spans="2:11" s="1" customFormat="1" ht="15" customHeight="1">
      <c r="B31" s="245"/>
      <c r="C31" s="246"/>
      <c r="D31" s="367" t="s">
        <v>343</v>
      </c>
      <c r="E31" s="367"/>
      <c r="F31" s="367"/>
      <c r="G31" s="367"/>
      <c r="H31" s="367"/>
      <c r="I31" s="367"/>
      <c r="J31" s="367"/>
      <c r="K31" s="242"/>
    </row>
    <row r="32" spans="2:11" s="1" customFormat="1" ht="12.75" customHeight="1">
      <c r="B32" s="245"/>
      <c r="C32" s="246"/>
      <c r="D32" s="246"/>
      <c r="E32" s="246"/>
      <c r="F32" s="246"/>
      <c r="G32" s="246"/>
      <c r="H32" s="246"/>
      <c r="I32" s="246"/>
      <c r="J32" s="246"/>
      <c r="K32" s="242"/>
    </row>
    <row r="33" spans="2:11" s="1" customFormat="1" ht="15" customHeight="1">
      <c r="B33" s="245"/>
      <c r="C33" s="246"/>
      <c r="D33" s="367" t="s">
        <v>344</v>
      </c>
      <c r="E33" s="367"/>
      <c r="F33" s="367"/>
      <c r="G33" s="367"/>
      <c r="H33" s="367"/>
      <c r="I33" s="367"/>
      <c r="J33" s="367"/>
      <c r="K33" s="242"/>
    </row>
    <row r="34" spans="2:11" s="1" customFormat="1" ht="15" customHeight="1">
      <c r="B34" s="245"/>
      <c r="C34" s="246"/>
      <c r="D34" s="367" t="s">
        <v>345</v>
      </c>
      <c r="E34" s="367"/>
      <c r="F34" s="367"/>
      <c r="G34" s="367"/>
      <c r="H34" s="367"/>
      <c r="I34" s="367"/>
      <c r="J34" s="367"/>
      <c r="K34" s="242"/>
    </row>
    <row r="35" spans="2:11" s="1" customFormat="1" ht="15" customHeight="1">
      <c r="B35" s="245"/>
      <c r="C35" s="246"/>
      <c r="D35" s="367" t="s">
        <v>346</v>
      </c>
      <c r="E35" s="367"/>
      <c r="F35" s="367"/>
      <c r="G35" s="367"/>
      <c r="H35" s="367"/>
      <c r="I35" s="367"/>
      <c r="J35" s="367"/>
      <c r="K35" s="242"/>
    </row>
    <row r="36" spans="2:11" s="1" customFormat="1" ht="15" customHeight="1">
      <c r="B36" s="245"/>
      <c r="C36" s="246"/>
      <c r="D36" s="244"/>
      <c r="E36" s="247" t="s">
        <v>97</v>
      </c>
      <c r="F36" s="244"/>
      <c r="G36" s="367" t="s">
        <v>347</v>
      </c>
      <c r="H36" s="367"/>
      <c r="I36" s="367"/>
      <c r="J36" s="367"/>
      <c r="K36" s="242"/>
    </row>
    <row r="37" spans="2:11" s="1" customFormat="1" ht="30.75" customHeight="1">
      <c r="B37" s="245"/>
      <c r="C37" s="246"/>
      <c r="D37" s="244"/>
      <c r="E37" s="247" t="s">
        <v>348</v>
      </c>
      <c r="F37" s="244"/>
      <c r="G37" s="367" t="s">
        <v>349</v>
      </c>
      <c r="H37" s="367"/>
      <c r="I37" s="367"/>
      <c r="J37" s="367"/>
      <c r="K37" s="242"/>
    </row>
    <row r="38" spans="2:11" s="1" customFormat="1" ht="15" customHeight="1">
      <c r="B38" s="245"/>
      <c r="C38" s="246"/>
      <c r="D38" s="244"/>
      <c r="E38" s="247" t="s">
        <v>53</v>
      </c>
      <c r="F38" s="244"/>
      <c r="G38" s="367" t="s">
        <v>350</v>
      </c>
      <c r="H38" s="367"/>
      <c r="I38" s="367"/>
      <c r="J38" s="367"/>
      <c r="K38" s="242"/>
    </row>
    <row r="39" spans="2:11" s="1" customFormat="1" ht="15" customHeight="1">
      <c r="B39" s="245"/>
      <c r="C39" s="246"/>
      <c r="D39" s="244"/>
      <c r="E39" s="247" t="s">
        <v>54</v>
      </c>
      <c r="F39" s="244"/>
      <c r="G39" s="367" t="s">
        <v>351</v>
      </c>
      <c r="H39" s="367"/>
      <c r="I39" s="367"/>
      <c r="J39" s="367"/>
      <c r="K39" s="242"/>
    </row>
    <row r="40" spans="2:11" s="1" customFormat="1" ht="15" customHeight="1">
      <c r="B40" s="245"/>
      <c r="C40" s="246"/>
      <c r="D40" s="244"/>
      <c r="E40" s="247" t="s">
        <v>98</v>
      </c>
      <c r="F40" s="244"/>
      <c r="G40" s="367" t="s">
        <v>352</v>
      </c>
      <c r="H40" s="367"/>
      <c r="I40" s="367"/>
      <c r="J40" s="367"/>
      <c r="K40" s="242"/>
    </row>
    <row r="41" spans="2:11" s="1" customFormat="1" ht="15" customHeight="1">
      <c r="B41" s="245"/>
      <c r="C41" s="246"/>
      <c r="D41" s="244"/>
      <c r="E41" s="247" t="s">
        <v>99</v>
      </c>
      <c r="F41" s="244"/>
      <c r="G41" s="367" t="s">
        <v>353</v>
      </c>
      <c r="H41" s="367"/>
      <c r="I41" s="367"/>
      <c r="J41" s="367"/>
      <c r="K41" s="242"/>
    </row>
    <row r="42" spans="2:11" s="1" customFormat="1" ht="15" customHeight="1">
      <c r="B42" s="245"/>
      <c r="C42" s="246"/>
      <c r="D42" s="244"/>
      <c r="E42" s="247" t="s">
        <v>354</v>
      </c>
      <c r="F42" s="244"/>
      <c r="G42" s="367" t="s">
        <v>355</v>
      </c>
      <c r="H42" s="367"/>
      <c r="I42" s="367"/>
      <c r="J42" s="367"/>
      <c r="K42" s="242"/>
    </row>
    <row r="43" spans="2:11" s="1" customFormat="1" ht="15" customHeight="1">
      <c r="B43" s="245"/>
      <c r="C43" s="246"/>
      <c r="D43" s="244"/>
      <c r="E43" s="247"/>
      <c r="F43" s="244"/>
      <c r="G43" s="367" t="s">
        <v>356</v>
      </c>
      <c r="H43" s="367"/>
      <c r="I43" s="367"/>
      <c r="J43" s="367"/>
      <c r="K43" s="242"/>
    </row>
    <row r="44" spans="2:11" s="1" customFormat="1" ht="15" customHeight="1">
      <c r="B44" s="245"/>
      <c r="C44" s="246"/>
      <c r="D44" s="244"/>
      <c r="E44" s="247" t="s">
        <v>357</v>
      </c>
      <c r="F44" s="244"/>
      <c r="G44" s="367" t="s">
        <v>358</v>
      </c>
      <c r="H44" s="367"/>
      <c r="I44" s="367"/>
      <c r="J44" s="367"/>
      <c r="K44" s="242"/>
    </row>
    <row r="45" spans="2:11" s="1" customFormat="1" ht="15" customHeight="1">
      <c r="B45" s="245"/>
      <c r="C45" s="246"/>
      <c r="D45" s="244"/>
      <c r="E45" s="247" t="s">
        <v>101</v>
      </c>
      <c r="F45" s="244"/>
      <c r="G45" s="367" t="s">
        <v>359</v>
      </c>
      <c r="H45" s="367"/>
      <c r="I45" s="367"/>
      <c r="J45" s="367"/>
      <c r="K45" s="242"/>
    </row>
    <row r="46" spans="2:11" s="1" customFormat="1" ht="12.75" customHeight="1">
      <c r="B46" s="245"/>
      <c r="C46" s="246"/>
      <c r="D46" s="244"/>
      <c r="E46" s="244"/>
      <c r="F46" s="244"/>
      <c r="G46" s="244"/>
      <c r="H46" s="244"/>
      <c r="I46" s="244"/>
      <c r="J46" s="244"/>
      <c r="K46" s="242"/>
    </row>
    <row r="47" spans="2:11" s="1" customFormat="1" ht="15" customHeight="1">
      <c r="B47" s="245"/>
      <c r="C47" s="246"/>
      <c r="D47" s="367" t="s">
        <v>360</v>
      </c>
      <c r="E47" s="367"/>
      <c r="F47" s="367"/>
      <c r="G47" s="367"/>
      <c r="H47" s="367"/>
      <c r="I47" s="367"/>
      <c r="J47" s="367"/>
      <c r="K47" s="242"/>
    </row>
    <row r="48" spans="2:11" s="1" customFormat="1" ht="15" customHeight="1">
      <c r="B48" s="245"/>
      <c r="C48" s="246"/>
      <c r="D48" s="246"/>
      <c r="E48" s="367" t="s">
        <v>361</v>
      </c>
      <c r="F48" s="367"/>
      <c r="G48" s="367"/>
      <c r="H48" s="367"/>
      <c r="I48" s="367"/>
      <c r="J48" s="367"/>
      <c r="K48" s="242"/>
    </row>
    <row r="49" spans="2:11" s="1" customFormat="1" ht="15" customHeight="1">
      <c r="B49" s="245"/>
      <c r="C49" s="246"/>
      <c r="D49" s="246"/>
      <c r="E49" s="367" t="s">
        <v>362</v>
      </c>
      <c r="F49" s="367"/>
      <c r="G49" s="367"/>
      <c r="H49" s="367"/>
      <c r="I49" s="367"/>
      <c r="J49" s="367"/>
      <c r="K49" s="242"/>
    </row>
    <row r="50" spans="2:11" s="1" customFormat="1" ht="15" customHeight="1">
      <c r="B50" s="245"/>
      <c r="C50" s="246"/>
      <c r="D50" s="246"/>
      <c r="E50" s="367" t="s">
        <v>363</v>
      </c>
      <c r="F50" s="367"/>
      <c r="G50" s="367"/>
      <c r="H50" s="367"/>
      <c r="I50" s="367"/>
      <c r="J50" s="367"/>
      <c r="K50" s="242"/>
    </row>
    <row r="51" spans="2:11" s="1" customFormat="1" ht="15" customHeight="1">
      <c r="B51" s="245"/>
      <c r="C51" s="246"/>
      <c r="D51" s="367" t="s">
        <v>364</v>
      </c>
      <c r="E51" s="367"/>
      <c r="F51" s="367"/>
      <c r="G51" s="367"/>
      <c r="H51" s="367"/>
      <c r="I51" s="367"/>
      <c r="J51" s="367"/>
      <c r="K51" s="242"/>
    </row>
    <row r="52" spans="2:11" s="1" customFormat="1" ht="25.5" customHeight="1">
      <c r="B52" s="241"/>
      <c r="C52" s="368" t="s">
        <v>365</v>
      </c>
      <c r="D52" s="368"/>
      <c r="E52" s="368"/>
      <c r="F52" s="368"/>
      <c r="G52" s="368"/>
      <c r="H52" s="368"/>
      <c r="I52" s="368"/>
      <c r="J52" s="368"/>
      <c r="K52" s="242"/>
    </row>
    <row r="53" spans="2:11" s="1" customFormat="1" ht="5.25" customHeight="1">
      <c r="B53" s="241"/>
      <c r="C53" s="243"/>
      <c r="D53" s="243"/>
      <c r="E53" s="243"/>
      <c r="F53" s="243"/>
      <c r="G53" s="243"/>
      <c r="H53" s="243"/>
      <c r="I53" s="243"/>
      <c r="J53" s="243"/>
      <c r="K53" s="242"/>
    </row>
    <row r="54" spans="2:11" s="1" customFormat="1" ht="15" customHeight="1">
      <c r="B54" s="241"/>
      <c r="C54" s="367" t="s">
        <v>366</v>
      </c>
      <c r="D54" s="367"/>
      <c r="E54" s="367"/>
      <c r="F54" s="367"/>
      <c r="G54" s="367"/>
      <c r="H54" s="367"/>
      <c r="I54" s="367"/>
      <c r="J54" s="367"/>
      <c r="K54" s="242"/>
    </row>
    <row r="55" spans="2:11" s="1" customFormat="1" ht="15" customHeight="1">
      <c r="B55" s="241"/>
      <c r="C55" s="367" t="s">
        <v>367</v>
      </c>
      <c r="D55" s="367"/>
      <c r="E55" s="367"/>
      <c r="F55" s="367"/>
      <c r="G55" s="367"/>
      <c r="H55" s="367"/>
      <c r="I55" s="367"/>
      <c r="J55" s="367"/>
      <c r="K55" s="242"/>
    </row>
    <row r="56" spans="2:11" s="1" customFormat="1" ht="12.75" customHeight="1">
      <c r="B56" s="241"/>
      <c r="C56" s="244"/>
      <c r="D56" s="244"/>
      <c r="E56" s="244"/>
      <c r="F56" s="244"/>
      <c r="G56" s="244"/>
      <c r="H56" s="244"/>
      <c r="I56" s="244"/>
      <c r="J56" s="244"/>
      <c r="K56" s="242"/>
    </row>
    <row r="57" spans="2:11" s="1" customFormat="1" ht="15" customHeight="1">
      <c r="B57" s="241"/>
      <c r="C57" s="367" t="s">
        <v>368</v>
      </c>
      <c r="D57" s="367"/>
      <c r="E57" s="367"/>
      <c r="F57" s="367"/>
      <c r="G57" s="367"/>
      <c r="H57" s="367"/>
      <c r="I57" s="367"/>
      <c r="J57" s="367"/>
      <c r="K57" s="242"/>
    </row>
    <row r="58" spans="2:11" s="1" customFormat="1" ht="15" customHeight="1">
      <c r="B58" s="241"/>
      <c r="C58" s="246"/>
      <c r="D58" s="367" t="s">
        <v>369</v>
      </c>
      <c r="E58" s="367"/>
      <c r="F58" s="367"/>
      <c r="G58" s="367"/>
      <c r="H58" s="367"/>
      <c r="I58" s="367"/>
      <c r="J58" s="367"/>
      <c r="K58" s="242"/>
    </row>
    <row r="59" spans="2:11" s="1" customFormat="1" ht="15" customHeight="1">
      <c r="B59" s="241"/>
      <c r="C59" s="246"/>
      <c r="D59" s="367" t="s">
        <v>370</v>
      </c>
      <c r="E59" s="367"/>
      <c r="F59" s="367"/>
      <c r="G59" s="367"/>
      <c r="H59" s="367"/>
      <c r="I59" s="367"/>
      <c r="J59" s="367"/>
      <c r="K59" s="242"/>
    </row>
    <row r="60" spans="2:11" s="1" customFormat="1" ht="15" customHeight="1">
      <c r="B60" s="241"/>
      <c r="C60" s="246"/>
      <c r="D60" s="367" t="s">
        <v>371</v>
      </c>
      <c r="E60" s="367"/>
      <c r="F60" s="367"/>
      <c r="G60" s="367"/>
      <c r="H60" s="367"/>
      <c r="I60" s="367"/>
      <c r="J60" s="367"/>
      <c r="K60" s="242"/>
    </row>
    <row r="61" spans="2:11" s="1" customFormat="1" ht="15" customHeight="1">
      <c r="B61" s="241"/>
      <c r="C61" s="246"/>
      <c r="D61" s="367" t="s">
        <v>372</v>
      </c>
      <c r="E61" s="367"/>
      <c r="F61" s="367"/>
      <c r="G61" s="367"/>
      <c r="H61" s="367"/>
      <c r="I61" s="367"/>
      <c r="J61" s="367"/>
      <c r="K61" s="242"/>
    </row>
    <row r="62" spans="2:11" s="1" customFormat="1" ht="15" customHeight="1">
      <c r="B62" s="241"/>
      <c r="C62" s="246"/>
      <c r="D62" s="369" t="s">
        <v>373</v>
      </c>
      <c r="E62" s="369"/>
      <c r="F62" s="369"/>
      <c r="G62" s="369"/>
      <c r="H62" s="369"/>
      <c r="I62" s="369"/>
      <c r="J62" s="369"/>
      <c r="K62" s="242"/>
    </row>
    <row r="63" spans="2:11" s="1" customFormat="1" ht="15" customHeight="1">
      <c r="B63" s="241"/>
      <c r="C63" s="246"/>
      <c r="D63" s="367" t="s">
        <v>374</v>
      </c>
      <c r="E63" s="367"/>
      <c r="F63" s="367"/>
      <c r="G63" s="367"/>
      <c r="H63" s="367"/>
      <c r="I63" s="367"/>
      <c r="J63" s="367"/>
      <c r="K63" s="242"/>
    </row>
    <row r="64" spans="2:11" s="1" customFormat="1" ht="12.75" customHeight="1">
      <c r="B64" s="241"/>
      <c r="C64" s="246"/>
      <c r="D64" s="246"/>
      <c r="E64" s="249"/>
      <c r="F64" s="246"/>
      <c r="G64" s="246"/>
      <c r="H64" s="246"/>
      <c r="I64" s="246"/>
      <c r="J64" s="246"/>
      <c r="K64" s="242"/>
    </row>
    <row r="65" spans="2:11" s="1" customFormat="1" ht="15" customHeight="1">
      <c r="B65" s="241"/>
      <c r="C65" s="246"/>
      <c r="D65" s="367" t="s">
        <v>375</v>
      </c>
      <c r="E65" s="367"/>
      <c r="F65" s="367"/>
      <c r="G65" s="367"/>
      <c r="H65" s="367"/>
      <c r="I65" s="367"/>
      <c r="J65" s="367"/>
      <c r="K65" s="242"/>
    </row>
    <row r="66" spans="2:11" s="1" customFormat="1" ht="15" customHeight="1">
      <c r="B66" s="241"/>
      <c r="C66" s="246"/>
      <c r="D66" s="369" t="s">
        <v>376</v>
      </c>
      <c r="E66" s="369"/>
      <c r="F66" s="369"/>
      <c r="G66" s="369"/>
      <c r="H66" s="369"/>
      <c r="I66" s="369"/>
      <c r="J66" s="369"/>
      <c r="K66" s="242"/>
    </row>
    <row r="67" spans="2:11" s="1" customFormat="1" ht="15" customHeight="1">
      <c r="B67" s="241"/>
      <c r="C67" s="246"/>
      <c r="D67" s="367" t="s">
        <v>377</v>
      </c>
      <c r="E67" s="367"/>
      <c r="F67" s="367"/>
      <c r="G67" s="367"/>
      <c r="H67" s="367"/>
      <c r="I67" s="367"/>
      <c r="J67" s="367"/>
      <c r="K67" s="242"/>
    </row>
    <row r="68" spans="2:11" s="1" customFormat="1" ht="15" customHeight="1">
      <c r="B68" s="241"/>
      <c r="C68" s="246"/>
      <c r="D68" s="367" t="s">
        <v>378</v>
      </c>
      <c r="E68" s="367"/>
      <c r="F68" s="367"/>
      <c r="G68" s="367"/>
      <c r="H68" s="367"/>
      <c r="I68" s="367"/>
      <c r="J68" s="367"/>
      <c r="K68" s="242"/>
    </row>
    <row r="69" spans="2:11" s="1" customFormat="1" ht="15" customHeight="1">
      <c r="B69" s="241"/>
      <c r="C69" s="246"/>
      <c r="D69" s="367" t="s">
        <v>379</v>
      </c>
      <c r="E69" s="367"/>
      <c r="F69" s="367"/>
      <c r="G69" s="367"/>
      <c r="H69" s="367"/>
      <c r="I69" s="367"/>
      <c r="J69" s="367"/>
      <c r="K69" s="242"/>
    </row>
    <row r="70" spans="2:11" s="1" customFormat="1" ht="15" customHeight="1">
      <c r="B70" s="241"/>
      <c r="C70" s="246"/>
      <c r="D70" s="367" t="s">
        <v>380</v>
      </c>
      <c r="E70" s="367"/>
      <c r="F70" s="367"/>
      <c r="G70" s="367"/>
      <c r="H70" s="367"/>
      <c r="I70" s="367"/>
      <c r="J70" s="367"/>
      <c r="K70" s="242"/>
    </row>
    <row r="71" spans="2:11" s="1" customFormat="1" ht="12.75" customHeight="1">
      <c r="B71" s="250"/>
      <c r="C71" s="251"/>
      <c r="D71" s="251"/>
      <c r="E71" s="251"/>
      <c r="F71" s="251"/>
      <c r="G71" s="251"/>
      <c r="H71" s="251"/>
      <c r="I71" s="251"/>
      <c r="J71" s="251"/>
      <c r="K71" s="252"/>
    </row>
    <row r="72" spans="2:11" s="1" customFormat="1" ht="18.75" customHeight="1">
      <c r="B72" s="253"/>
      <c r="C72" s="253"/>
      <c r="D72" s="253"/>
      <c r="E72" s="253"/>
      <c r="F72" s="253"/>
      <c r="G72" s="253"/>
      <c r="H72" s="253"/>
      <c r="I72" s="253"/>
      <c r="J72" s="253"/>
      <c r="K72" s="254"/>
    </row>
    <row r="73" spans="2:11" s="1" customFormat="1" ht="18.75" customHeight="1">
      <c r="B73" s="254"/>
      <c r="C73" s="254"/>
      <c r="D73" s="254"/>
      <c r="E73" s="254"/>
      <c r="F73" s="254"/>
      <c r="G73" s="254"/>
      <c r="H73" s="254"/>
      <c r="I73" s="254"/>
      <c r="J73" s="254"/>
      <c r="K73" s="254"/>
    </row>
    <row r="74" spans="2:11" s="1" customFormat="1" ht="7.5" customHeight="1">
      <c r="B74" s="255"/>
      <c r="C74" s="256"/>
      <c r="D74" s="256"/>
      <c r="E74" s="256"/>
      <c r="F74" s="256"/>
      <c r="G74" s="256"/>
      <c r="H74" s="256"/>
      <c r="I74" s="256"/>
      <c r="J74" s="256"/>
      <c r="K74" s="257"/>
    </row>
    <row r="75" spans="2:11" s="1" customFormat="1" ht="45" customHeight="1">
      <c r="B75" s="258"/>
      <c r="C75" s="362" t="s">
        <v>381</v>
      </c>
      <c r="D75" s="362"/>
      <c r="E75" s="362"/>
      <c r="F75" s="362"/>
      <c r="G75" s="362"/>
      <c r="H75" s="362"/>
      <c r="I75" s="362"/>
      <c r="J75" s="362"/>
      <c r="K75" s="259"/>
    </row>
    <row r="76" spans="2:11" s="1" customFormat="1" ht="17.25" customHeight="1">
      <c r="B76" s="258"/>
      <c r="C76" s="260" t="s">
        <v>382</v>
      </c>
      <c r="D76" s="260"/>
      <c r="E76" s="260"/>
      <c r="F76" s="260" t="s">
        <v>383</v>
      </c>
      <c r="G76" s="261"/>
      <c r="H76" s="260" t="s">
        <v>54</v>
      </c>
      <c r="I76" s="260" t="s">
        <v>57</v>
      </c>
      <c r="J76" s="260" t="s">
        <v>384</v>
      </c>
      <c r="K76" s="259"/>
    </row>
    <row r="77" spans="2:11" s="1" customFormat="1" ht="17.25" customHeight="1">
      <c r="B77" s="258"/>
      <c r="C77" s="262" t="s">
        <v>385</v>
      </c>
      <c r="D77" s="262"/>
      <c r="E77" s="262"/>
      <c r="F77" s="263" t="s">
        <v>386</v>
      </c>
      <c r="G77" s="264"/>
      <c r="H77" s="262"/>
      <c r="I77" s="262"/>
      <c r="J77" s="262" t="s">
        <v>387</v>
      </c>
      <c r="K77" s="259"/>
    </row>
    <row r="78" spans="2:11" s="1" customFormat="1" ht="5.25" customHeight="1">
      <c r="B78" s="258"/>
      <c r="C78" s="265"/>
      <c r="D78" s="265"/>
      <c r="E78" s="265"/>
      <c r="F78" s="265"/>
      <c r="G78" s="266"/>
      <c r="H78" s="265"/>
      <c r="I78" s="265"/>
      <c r="J78" s="265"/>
      <c r="K78" s="259"/>
    </row>
    <row r="79" spans="2:11" s="1" customFormat="1" ht="15" customHeight="1">
      <c r="B79" s="258"/>
      <c r="C79" s="247" t="s">
        <v>53</v>
      </c>
      <c r="D79" s="267"/>
      <c r="E79" s="267"/>
      <c r="F79" s="268" t="s">
        <v>388</v>
      </c>
      <c r="G79" s="269"/>
      <c r="H79" s="247" t="s">
        <v>389</v>
      </c>
      <c r="I79" s="247" t="s">
        <v>390</v>
      </c>
      <c r="J79" s="247">
        <v>20</v>
      </c>
      <c r="K79" s="259"/>
    </row>
    <row r="80" spans="2:11" s="1" customFormat="1" ht="15" customHeight="1">
      <c r="B80" s="258"/>
      <c r="C80" s="247" t="s">
        <v>391</v>
      </c>
      <c r="D80" s="247"/>
      <c r="E80" s="247"/>
      <c r="F80" s="268" t="s">
        <v>388</v>
      </c>
      <c r="G80" s="269"/>
      <c r="H80" s="247" t="s">
        <v>392</v>
      </c>
      <c r="I80" s="247" t="s">
        <v>390</v>
      </c>
      <c r="J80" s="247">
        <v>120</v>
      </c>
      <c r="K80" s="259"/>
    </row>
    <row r="81" spans="2:11" s="1" customFormat="1" ht="15" customHeight="1">
      <c r="B81" s="270"/>
      <c r="C81" s="247" t="s">
        <v>393</v>
      </c>
      <c r="D81" s="247"/>
      <c r="E81" s="247"/>
      <c r="F81" s="268" t="s">
        <v>394</v>
      </c>
      <c r="G81" s="269"/>
      <c r="H81" s="247" t="s">
        <v>395</v>
      </c>
      <c r="I81" s="247" t="s">
        <v>390</v>
      </c>
      <c r="J81" s="247">
        <v>50</v>
      </c>
      <c r="K81" s="259"/>
    </row>
    <row r="82" spans="2:11" s="1" customFormat="1" ht="15" customHeight="1">
      <c r="B82" s="270"/>
      <c r="C82" s="247" t="s">
        <v>396</v>
      </c>
      <c r="D82" s="247"/>
      <c r="E82" s="247"/>
      <c r="F82" s="268" t="s">
        <v>388</v>
      </c>
      <c r="G82" s="269"/>
      <c r="H82" s="247" t="s">
        <v>397</v>
      </c>
      <c r="I82" s="247" t="s">
        <v>398</v>
      </c>
      <c r="J82" s="247"/>
      <c r="K82" s="259"/>
    </row>
    <row r="83" spans="2:11" s="1" customFormat="1" ht="15" customHeight="1">
      <c r="B83" s="270"/>
      <c r="C83" s="271" t="s">
        <v>399</v>
      </c>
      <c r="D83" s="271"/>
      <c r="E83" s="271"/>
      <c r="F83" s="272" t="s">
        <v>394</v>
      </c>
      <c r="G83" s="271"/>
      <c r="H83" s="271" t="s">
        <v>400</v>
      </c>
      <c r="I83" s="271" t="s">
        <v>390</v>
      </c>
      <c r="J83" s="271">
        <v>15</v>
      </c>
      <c r="K83" s="259"/>
    </row>
    <row r="84" spans="2:11" s="1" customFormat="1" ht="15" customHeight="1">
      <c r="B84" s="270"/>
      <c r="C84" s="271" t="s">
        <v>401</v>
      </c>
      <c r="D84" s="271"/>
      <c r="E84" s="271"/>
      <c r="F84" s="272" t="s">
        <v>394</v>
      </c>
      <c r="G84" s="271"/>
      <c r="H84" s="271" t="s">
        <v>402</v>
      </c>
      <c r="I84" s="271" t="s">
        <v>390</v>
      </c>
      <c r="J84" s="271">
        <v>15</v>
      </c>
      <c r="K84" s="259"/>
    </row>
    <row r="85" spans="2:11" s="1" customFormat="1" ht="15" customHeight="1">
      <c r="B85" s="270"/>
      <c r="C85" s="271" t="s">
        <v>403</v>
      </c>
      <c r="D85" s="271"/>
      <c r="E85" s="271"/>
      <c r="F85" s="272" t="s">
        <v>394</v>
      </c>
      <c r="G85" s="271"/>
      <c r="H85" s="271" t="s">
        <v>404</v>
      </c>
      <c r="I85" s="271" t="s">
        <v>390</v>
      </c>
      <c r="J85" s="271">
        <v>20</v>
      </c>
      <c r="K85" s="259"/>
    </row>
    <row r="86" spans="2:11" s="1" customFormat="1" ht="15" customHeight="1">
      <c r="B86" s="270"/>
      <c r="C86" s="271" t="s">
        <v>405</v>
      </c>
      <c r="D86" s="271"/>
      <c r="E86" s="271"/>
      <c r="F86" s="272" t="s">
        <v>394</v>
      </c>
      <c r="G86" s="271"/>
      <c r="H86" s="271" t="s">
        <v>406</v>
      </c>
      <c r="I86" s="271" t="s">
        <v>390</v>
      </c>
      <c r="J86" s="271">
        <v>20</v>
      </c>
      <c r="K86" s="259"/>
    </row>
    <row r="87" spans="2:11" s="1" customFormat="1" ht="15" customHeight="1">
      <c r="B87" s="270"/>
      <c r="C87" s="247" t="s">
        <v>407</v>
      </c>
      <c r="D87" s="247"/>
      <c r="E87" s="247"/>
      <c r="F87" s="268" t="s">
        <v>394</v>
      </c>
      <c r="G87" s="269"/>
      <c r="H87" s="247" t="s">
        <v>408</v>
      </c>
      <c r="I87" s="247" t="s">
        <v>390</v>
      </c>
      <c r="J87" s="247">
        <v>50</v>
      </c>
      <c r="K87" s="259"/>
    </row>
    <row r="88" spans="2:11" s="1" customFormat="1" ht="15" customHeight="1">
      <c r="B88" s="270"/>
      <c r="C88" s="247" t="s">
        <v>409</v>
      </c>
      <c r="D88" s="247"/>
      <c r="E88" s="247"/>
      <c r="F88" s="268" t="s">
        <v>394</v>
      </c>
      <c r="G88" s="269"/>
      <c r="H88" s="247" t="s">
        <v>410</v>
      </c>
      <c r="I88" s="247" t="s">
        <v>390</v>
      </c>
      <c r="J88" s="247">
        <v>20</v>
      </c>
      <c r="K88" s="259"/>
    </row>
    <row r="89" spans="2:11" s="1" customFormat="1" ht="15" customHeight="1">
      <c r="B89" s="270"/>
      <c r="C89" s="247" t="s">
        <v>411</v>
      </c>
      <c r="D89" s="247"/>
      <c r="E89" s="247"/>
      <c r="F89" s="268" t="s">
        <v>394</v>
      </c>
      <c r="G89" s="269"/>
      <c r="H89" s="247" t="s">
        <v>412</v>
      </c>
      <c r="I89" s="247" t="s">
        <v>390</v>
      </c>
      <c r="J89" s="247">
        <v>20</v>
      </c>
      <c r="K89" s="259"/>
    </row>
    <row r="90" spans="2:11" s="1" customFormat="1" ht="15" customHeight="1">
      <c r="B90" s="270"/>
      <c r="C90" s="247" t="s">
        <v>413</v>
      </c>
      <c r="D90" s="247"/>
      <c r="E90" s="247"/>
      <c r="F90" s="268" t="s">
        <v>394</v>
      </c>
      <c r="G90" s="269"/>
      <c r="H90" s="247" t="s">
        <v>414</v>
      </c>
      <c r="I90" s="247" t="s">
        <v>390</v>
      </c>
      <c r="J90" s="247">
        <v>50</v>
      </c>
      <c r="K90" s="259"/>
    </row>
    <row r="91" spans="2:11" s="1" customFormat="1" ht="15" customHeight="1">
      <c r="B91" s="270"/>
      <c r="C91" s="247" t="s">
        <v>415</v>
      </c>
      <c r="D91" s="247"/>
      <c r="E91" s="247"/>
      <c r="F91" s="268" t="s">
        <v>394</v>
      </c>
      <c r="G91" s="269"/>
      <c r="H91" s="247" t="s">
        <v>415</v>
      </c>
      <c r="I91" s="247" t="s">
        <v>390</v>
      </c>
      <c r="J91" s="247">
        <v>50</v>
      </c>
      <c r="K91" s="259"/>
    </row>
    <row r="92" spans="2:11" s="1" customFormat="1" ht="15" customHeight="1">
      <c r="B92" s="270"/>
      <c r="C92" s="247" t="s">
        <v>416</v>
      </c>
      <c r="D92" s="247"/>
      <c r="E92" s="247"/>
      <c r="F92" s="268" t="s">
        <v>394</v>
      </c>
      <c r="G92" s="269"/>
      <c r="H92" s="247" t="s">
        <v>417</v>
      </c>
      <c r="I92" s="247" t="s">
        <v>390</v>
      </c>
      <c r="J92" s="247">
        <v>255</v>
      </c>
      <c r="K92" s="259"/>
    </row>
    <row r="93" spans="2:11" s="1" customFormat="1" ht="15" customHeight="1">
      <c r="B93" s="270"/>
      <c r="C93" s="247" t="s">
        <v>418</v>
      </c>
      <c r="D93" s="247"/>
      <c r="E93" s="247"/>
      <c r="F93" s="268" t="s">
        <v>388</v>
      </c>
      <c r="G93" s="269"/>
      <c r="H93" s="247" t="s">
        <v>419</v>
      </c>
      <c r="I93" s="247" t="s">
        <v>420</v>
      </c>
      <c r="J93" s="247"/>
      <c r="K93" s="259"/>
    </row>
    <row r="94" spans="2:11" s="1" customFormat="1" ht="15" customHeight="1">
      <c r="B94" s="270"/>
      <c r="C94" s="247" t="s">
        <v>421</v>
      </c>
      <c r="D94" s="247"/>
      <c r="E94" s="247"/>
      <c r="F94" s="268" t="s">
        <v>388</v>
      </c>
      <c r="G94" s="269"/>
      <c r="H94" s="247" t="s">
        <v>422</v>
      </c>
      <c r="I94" s="247" t="s">
        <v>423</v>
      </c>
      <c r="J94" s="247"/>
      <c r="K94" s="259"/>
    </row>
    <row r="95" spans="2:11" s="1" customFormat="1" ht="15" customHeight="1">
      <c r="B95" s="270"/>
      <c r="C95" s="247" t="s">
        <v>424</v>
      </c>
      <c r="D95" s="247"/>
      <c r="E95" s="247"/>
      <c r="F95" s="268" t="s">
        <v>388</v>
      </c>
      <c r="G95" s="269"/>
      <c r="H95" s="247" t="s">
        <v>424</v>
      </c>
      <c r="I95" s="247" t="s">
        <v>423</v>
      </c>
      <c r="J95" s="247"/>
      <c r="K95" s="259"/>
    </row>
    <row r="96" spans="2:11" s="1" customFormat="1" ht="15" customHeight="1">
      <c r="B96" s="270"/>
      <c r="C96" s="247" t="s">
        <v>38</v>
      </c>
      <c r="D96" s="247"/>
      <c r="E96" s="247"/>
      <c r="F96" s="268" t="s">
        <v>388</v>
      </c>
      <c r="G96" s="269"/>
      <c r="H96" s="247" t="s">
        <v>425</v>
      </c>
      <c r="I96" s="247" t="s">
        <v>423</v>
      </c>
      <c r="J96" s="247"/>
      <c r="K96" s="259"/>
    </row>
    <row r="97" spans="2:11" s="1" customFormat="1" ht="15" customHeight="1">
      <c r="B97" s="270"/>
      <c r="C97" s="247" t="s">
        <v>48</v>
      </c>
      <c r="D97" s="247"/>
      <c r="E97" s="247"/>
      <c r="F97" s="268" t="s">
        <v>388</v>
      </c>
      <c r="G97" s="269"/>
      <c r="H97" s="247" t="s">
        <v>426</v>
      </c>
      <c r="I97" s="247" t="s">
        <v>423</v>
      </c>
      <c r="J97" s="247"/>
      <c r="K97" s="259"/>
    </row>
    <row r="98" spans="2:11" s="1" customFormat="1" ht="15" customHeight="1">
      <c r="B98" s="273"/>
      <c r="C98" s="274"/>
      <c r="D98" s="274"/>
      <c r="E98" s="274"/>
      <c r="F98" s="274"/>
      <c r="G98" s="274"/>
      <c r="H98" s="274"/>
      <c r="I98" s="274"/>
      <c r="J98" s="274"/>
      <c r="K98" s="275"/>
    </row>
    <row r="99" spans="2:11" s="1" customFormat="1" ht="18.75" customHeight="1">
      <c r="B99" s="276"/>
      <c r="C99" s="277"/>
      <c r="D99" s="277"/>
      <c r="E99" s="277"/>
      <c r="F99" s="277"/>
      <c r="G99" s="277"/>
      <c r="H99" s="277"/>
      <c r="I99" s="277"/>
      <c r="J99" s="277"/>
      <c r="K99" s="276"/>
    </row>
    <row r="100" spans="2:11" s="1" customFormat="1" ht="18.75" customHeight="1">
      <c r="B100" s="254"/>
      <c r="C100" s="254"/>
      <c r="D100" s="254"/>
      <c r="E100" s="254"/>
      <c r="F100" s="254"/>
      <c r="G100" s="254"/>
      <c r="H100" s="254"/>
      <c r="I100" s="254"/>
      <c r="J100" s="254"/>
      <c r="K100" s="254"/>
    </row>
    <row r="101" spans="2:11" s="1" customFormat="1" ht="7.5" customHeight="1">
      <c r="B101" s="255"/>
      <c r="C101" s="256"/>
      <c r="D101" s="256"/>
      <c r="E101" s="256"/>
      <c r="F101" s="256"/>
      <c r="G101" s="256"/>
      <c r="H101" s="256"/>
      <c r="I101" s="256"/>
      <c r="J101" s="256"/>
      <c r="K101" s="257"/>
    </row>
    <row r="102" spans="2:11" s="1" customFormat="1" ht="45" customHeight="1">
      <c r="B102" s="258"/>
      <c r="C102" s="362" t="s">
        <v>427</v>
      </c>
      <c r="D102" s="362"/>
      <c r="E102" s="362"/>
      <c r="F102" s="362"/>
      <c r="G102" s="362"/>
      <c r="H102" s="362"/>
      <c r="I102" s="362"/>
      <c r="J102" s="362"/>
      <c r="K102" s="259"/>
    </row>
    <row r="103" spans="2:11" s="1" customFormat="1" ht="17.25" customHeight="1">
      <c r="B103" s="258"/>
      <c r="C103" s="260" t="s">
        <v>382</v>
      </c>
      <c r="D103" s="260"/>
      <c r="E103" s="260"/>
      <c r="F103" s="260" t="s">
        <v>383</v>
      </c>
      <c r="G103" s="261"/>
      <c r="H103" s="260" t="s">
        <v>54</v>
      </c>
      <c r="I103" s="260" t="s">
        <v>57</v>
      </c>
      <c r="J103" s="260" t="s">
        <v>384</v>
      </c>
      <c r="K103" s="259"/>
    </row>
    <row r="104" spans="2:11" s="1" customFormat="1" ht="17.25" customHeight="1">
      <c r="B104" s="258"/>
      <c r="C104" s="262" t="s">
        <v>385</v>
      </c>
      <c r="D104" s="262"/>
      <c r="E104" s="262"/>
      <c r="F104" s="263" t="s">
        <v>386</v>
      </c>
      <c r="G104" s="264"/>
      <c r="H104" s="262"/>
      <c r="I104" s="262"/>
      <c r="J104" s="262" t="s">
        <v>387</v>
      </c>
      <c r="K104" s="259"/>
    </row>
    <row r="105" spans="2:11" s="1" customFormat="1" ht="5.25" customHeight="1">
      <c r="B105" s="258"/>
      <c r="C105" s="260"/>
      <c r="D105" s="260"/>
      <c r="E105" s="260"/>
      <c r="F105" s="260"/>
      <c r="G105" s="278"/>
      <c r="H105" s="260"/>
      <c r="I105" s="260"/>
      <c r="J105" s="260"/>
      <c r="K105" s="259"/>
    </row>
    <row r="106" spans="2:11" s="1" customFormat="1" ht="15" customHeight="1">
      <c r="B106" s="258"/>
      <c r="C106" s="247" t="s">
        <v>53</v>
      </c>
      <c r="D106" s="267"/>
      <c r="E106" s="267"/>
      <c r="F106" s="268" t="s">
        <v>388</v>
      </c>
      <c r="G106" s="247"/>
      <c r="H106" s="247" t="s">
        <v>428</v>
      </c>
      <c r="I106" s="247" t="s">
        <v>390</v>
      </c>
      <c r="J106" s="247">
        <v>20</v>
      </c>
      <c r="K106" s="259"/>
    </row>
    <row r="107" spans="2:11" s="1" customFormat="1" ht="15" customHeight="1">
      <c r="B107" s="258"/>
      <c r="C107" s="247" t="s">
        <v>391</v>
      </c>
      <c r="D107" s="247"/>
      <c r="E107" s="247"/>
      <c r="F107" s="268" t="s">
        <v>388</v>
      </c>
      <c r="G107" s="247"/>
      <c r="H107" s="247" t="s">
        <v>428</v>
      </c>
      <c r="I107" s="247" t="s">
        <v>390</v>
      </c>
      <c r="J107" s="247">
        <v>120</v>
      </c>
      <c r="K107" s="259"/>
    </row>
    <row r="108" spans="2:11" s="1" customFormat="1" ht="15" customHeight="1">
      <c r="B108" s="270"/>
      <c r="C108" s="247" t="s">
        <v>393</v>
      </c>
      <c r="D108" s="247"/>
      <c r="E108" s="247"/>
      <c r="F108" s="268" t="s">
        <v>394</v>
      </c>
      <c r="G108" s="247"/>
      <c r="H108" s="247" t="s">
        <v>428</v>
      </c>
      <c r="I108" s="247" t="s">
        <v>390</v>
      </c>
      <c r="J108" s="247">
        <v>50</v>
      </c>
      <c r="K108" s="259"/>
    </row>
    <row r="109" spans="2:11" s="1" customFormat="1" ht="15" customHeight="1">
      <c r="B109" s="270"/>
      <c r="C109" s="247" t="s">
        <v>396</v>
      </c>
      <c r="D109" s="247"/>
      <c r="E109" s="247"/>
      <c r="F109" s="268" t="s">
        <v>388</v>
      </c>
      <c r="G109" s="247"/>
      <c r="H109" s="247" t="s">
        <v>428</v>
      </c>
      <c r="I109" s="247" t="s">
        <v>398</v>
      </c>
      <c r="J109" s="247"/>
      <c r="K109" s="259"/>
    </row>
    <row r="110" spans="2:11" s="1" customFormat="1" ht="15" customHeight="1">
      <c r="B110" s="270"/>
      <c r="C110" s="247" t="s">
        <v>407</v>
      </c>
      <c r="D110" s="247"/>
      <c r="E110" s="247"/>
      <c r="F110" s="268" t="s">
        <v>394</v>
      </c>
      <c r="G110" s="247"/>
      <c r="H110" s="247" t="s">
        <v>428</v>
      </c>
      <c r="I110" s="247" t="s">
        <v>390</v>
      </c>
      <c r="J110" s="247">
        <v>50</v>
      </c>
      <c r="K110" s="259"/>
    </row>
    <row r="111" spans="2:11" s="1" customFormat="1" ht="15" customHeight="1">
      <c r="B111" s="270"/>
      <c r="C111" s="247" t="s">
        <v>415</v>
      </c>
      <c r="D111" s="247"/>
      <c r="E111" s="247"/>
      <c r="F111" s="268" t="s">
        <v>394</v>
      </c>
      <c r="G111" s="247"/>
      <c r="H111" s="247" t="s">
        <v>428</v>
      </c>
      <c r="I111" s="247" t="s">
        <v>390</v>
      </c>
      <c r="J111" s="247">
        <v>50</v>
      </c>
      <c r="K111" s="259"/>
    </row>
    <row r="112" spans="2:11" s="1" customFormat="1" ht="15" customHeight="1">
      <c r="B112" s="270"/>
      <c r="C112" s="247" t="s">
        <v>413</v>
      </c>
      <c r="D112" s="247"/>
      <c r="E112" s="247"/>
      <c r="F112" s="268" t="s">
        <v>394</v>
      </c>
      <c r="G112" s="247"/>
      <c r="H112" s="247" t="s">
        <v>428</v>
      </c>
      <c r="I112" s="247" t="s">
        <v>390</v>
      </c>
      <c r="J112" s="247">
        <v>50</v>
      </c>
      <c r="K112" s="259"/>
    </row>
    <row r="113" spans="2:11" s="1" customFormat="1" ht="15" customHeight="1">
      <c r="B113" s="270"/>
      <c r="C113" s="247" t="s">
        <v>53</v>
      </c>
      <c r="D113" s="247"/>
      <c r="E113" s="247"/>
      <c r="F113" s="268" t="s">
        <v>388</v>
      </c>
      <c r="G113" s="247"/>
      <c r="H113" s="247" t="s">
        <v>429</v>
      </c>
      <c r="I113" s="247" t="s">
        <v>390</v>
      </c>
      <c r="J113" s="247">
        <v>20</v>
      </c>
      <c r="K113" s="259"/>
    </row>
    <row r="114" spans="2:11" s="1" customFormat="1" ht="15" customHeight="1">
      <c r="B114" s="270"/>
      <c r="C114" s="247" t="s">
        <v>430</v>
      </c>
      <c r="D114" s="247"/>
      <c r="E114" s="247"/>
      <c r="F114" s="268" t="s">
        <v>388</v>
      </c>
      <c r="G114" s="247"/>
      <c r="H114" s="247" t="s">
        <v>431</v>
      </c>
      <c r="I114" s="247" t="s">
        <v>390</v>
      </c>
      <c r="J114" s="247">
        <v>120</v>
      </c>
      <c r="K114" s="259"/>
    </row>
    <row r="115" spans="2:11" s="1" customFormat="1" ht="15" customHeight="1">
      <c r="B115" s="270"/>
      <c r="C115" s="247" t="s">
        <v>38</v>
      </c>
      <c r="D115" s="247"/>
      <c r="E115" s="247"/>
      <c r="F115" s="268" t="s">
        <v>388</v>
      </c>
      <c r="G115" s="247"/>
      <c r="H115" s="247" t="s">
        <v>432</v>
      </c>
      <c r="I115" s="247" t="s">
        <v>423</v>
      </c>
      <c r="J115" s="247"/>
      <c r="K115" s="259"/>
    </row>
    <row r="116" spans="2:11" s="1" customFormat="1" ht="15" customHeight="1">
      <c r="B116" s="270"/>
      <c r="C116" s="247" t="s">
        <v>48</v>
      </c>
      <c r="D116" s="247"/>
      <c r="E116" s="247"/>
      <c r="F116" s="268" t="s">
        <v>388</v>
      </c>
      <c r="G116" s="247"/>
      <c r="H116" s="247" t="s">
        <v>433</v>
      </c>
      <c r="I116" s="247" t="s">
        <v>423</v>
      </c>
      <c r="J116" s="247"/>
      <c r="K116" s="259"/>
    </row>
    <row r="117" spans="2:11" s="1" customFormat="1" ht="15" customHeight="1">
      <c r="B117" s="270"/>
      <c r="C117" s="247" t="s">
        <v>57</v>
      </c>
      <c r="D117" s="247"/>
      <c r="E117" s="247"/>
      <c r="F117" s="268" t="s">
        <v>388</v>
      </c>
      <c r="G117" s="247"/>
      <c r="H117" s="247" t="s">
        <v>434</v>
      </c>
      <c r="I117" s="247" t="s">
        <v>435</v>
      </c>
      <c r="J117" s="247"/>
      <c r="K117" s="259"/>
    </row>
    <row r="118" spans="2:11" s="1" customFormat="1" ht="15" customHeight="1">
      <c r="B118" s="273"/>
      <c r="C118" s="279"/>
      <c r="D118" s="279"/>
      <c r="E118" s="279"/>
      <c r="F118" s="279"/>
      <c r="G118" s="279"/>
      <c r="H118" s="279"/>
      <c r="I118" s="279"/>
      <c r="J118" s="279"/>
      <c r="K118" s="275"/>
    </row>
    <row r="119" spans="2:11" s="1" customFormat="1" ht="18.75" customHeight="1">
      <c r="B119" s="280"/>
      <c r="C119" s="281"/>
      <c r="D119" s="281"/>
      <c r="E119" s="281"/>
      <c r="F119" s="282"/>
      <c r="G119" s="281"/>
      <c r="H119" s="281"/>
      <c r="I119" s="281"/>
      <c r="J119" s="281"/>
      <c r="K119" s="280"/>
    </row>
    <row r="120" spans="2:11" s="1" customFormat="1" ht="18.75" customHeight="1">
      <c r="B120" s="254"/>
      <c r="C120" s="254"/>
      <c r="D120" s="254"/>
      <c r="E120" s="254"/>
      <c r="F120" s="254"/>
      <c r="G120" s="254"/>
      <c r="H120" s="254"/>
      <c r="I120" s="254"/>
      <c r="J120" s="254"/>
      <c r="K120" s="254"/>
    </row>
    <row r="121" spans="2:11" s="1" customFormat="1" ht="7.5" customHeight="1">
      <c r="B121" s="283"/>
      <c r="C121" s="284"/>
      <c r="D121" s="284"/>
      <c r="E121" s="284"/>
      <c r="F121" s="284"/>
      <c r="G121" s="284"/>
      <c r="H121" s="284"/>
      <c r="I121" s="284"/>
      <c r="J121" s="284"/>
      <c r="K121" s="285"/>
    </row>
    <row r="122" spans="2:11" s="1" customFormat="1" ht="45" customHeight="1">
      <c r="B122" s="286"/>
      <c r="C122" s="363" t="s">
        <v>436</v>
      </c>
      <c r="D122" s="363"/>
      <c r="E122" s="363"/>
      <c r="F122" s="363"/>
      <c r="G122" s="363"/>
      <c r="H122" s="363"/>
      <c r="I122" s="363"/>
      <c r="J122" s="363"/>
      <c r="K122" s="287"/>
    </row>
    <row r="123" spans="2:11" s="1" customFormat="1" ht="17.25" customHeight="1">
      <c r="B123" s="288"/>
      <c r="C123" s="260" t="s">
        <v>382</v>
      </c>
      <c r="D123" s="260"/>
      <c r="E123" s="260"/>
      <c r="F123" s="260" t="s">
        <v>383</v>
      </c>
      <c r="G123" s="261"/>
      <c r="H123" s="260" t="s">
        <v>54</v>
      </c>
      <c r="I123" s="260" t="s">
        <v>57</v>
      </c>
      <c r="J123" s="260" t="s">
        <v>384</v>
      </c>
      <c r="K123" s="289"/>
    </row>
    <row r="124" spans="2:11" s="1" customFormat="1" ht="17.25" customHeight="1">
      <c r="B124" s="288"/>
      <c r="C124" s="262" t="s">
        <v>385</v>
      </c>
      <c r="D124" s="262"/>
      <c r="E124" s="262"/>
      <c r="F124" s="263" t="s">
        <v>386</v>
      </c>
      <c r="G124" s="264"/>
      <c r="H124" s="262"/>
      <c r="I124" s="262"/>
      <c r="J124" s="262" t="s">
        <v>387</v>
      </c>
      <c r="K124" s="289"/>
    </row>
    <row r="125" spans="2:11" s="1" customFormat="1" ht="5.25" customHeight="1">
      <c r="B125" s="290"/>
      <c r="C125" s="265"/>
      <c r="D125" s="265"/>
      <c r="E125" s="265"/>
      <c r="F125" s="265"/>
      <c r="G125" s="291"/>
      <c r="H125" s="265"/>
      <c r="I125" s="265"/>
      <c r="J125" s="265"/>
      <c r="K125" s="292"/>
    </row>
    <row r="126" spans="2:11" s="1" customFormat="1" ht="15" customHeight="1">
      <c r="B126" s="290"/>
      <c r="C126" s="247" t="s">
        <v>391</v>
      </c>
      <c r="D126" s="267"/>
      <c r="E126" s="267"/>
      <c r="F126" s="268" t="s">
        <v>388</v>
      </c>
      <c r="G126" s="247"/>
      <c r="H126" s="247" t="s">
        <v>428</v>
      </c>
      <c r="I126" s="247" t="s">
        <v>390</v>
      </c>
      <c r="J126" s="247">
        <v>120</v>
      </c>
      <c r="K126" s="293"/>
    </row>
    <row r="127" spans="2:11" s="1" customFormat="1" ht="15" customHeight="1">
      <c r="B127" s="290"/>
      <c r="C127" s="247" t="s">
        <v>437</v>
      </c>
      <c r="D127" s="247"/>
      <c r="E127" s="247"/>
      <c r="F127" s="268" t="s">
        <v>388</v>
      </c>
      <c r="G127" s="247"/>
      <c r="H127" s="247" t="s">
        <v>438</v>
      </c>
      <c r="I127" s="247" t="s">
        <v>390</v>
      </c>
      <c r="J127" s="247" t="s">
        <v>439</v>
      </c>
      <c r="K127" s="293"/>
    </row>
    <row r="128" spans="2:11" s="1" customFormat="1" ht="15" customHeight="1">
      <c r="B128" s="290"/>
      <c r="C128" s="247" t="s">
        <v>336</v>
      </c>
      <c r="D128" s="247"/>
      <c r="E128" s="247"/>
      <c r="F128" s="268" t="s">
        <v>388</v>
      </c>
      <c r="G128" s="247"/>
      <c r="H128" s="247" t="s">
        <v>440</v>
      </c>
      <c r="I128" s="247" t="s">
        <v>390</v>
      </c>
      <c r="J128" s="247" t="s">
        <v>439</v>
      </c>
      <c r="K128" s="293"/>
    </row>
    <row r="129" spans="2:11" s="1" customFormat="1" ht="15" customHeight="1">
      <c r="B129" s="290"/>
      <c r="C129" s="247" t="s">
        <v>399</v>
      </c>
      <c r="D129" s="247"/>
      <c r="E129" s="247"/>
      <c r="F129" s="268" t="s">
        <v>394</v>
      </c>
      <c r="G129" s="247"/>
      <c r="H129" s="247" t="s">
        <v>400</v>
      </c>
      <c r="I129" s="247" t="s">
        <v>390</v>
      </c>
      <c r="J129" s="247">
        <v>15</v>
      </c>
      <c r="K129" s="293"/>
    </row>
    <row r="130" spans="2:11" s="1" customFormat="1" ht="15" customHeight="1">
      <c r="B130" s="290"/>
      <c r="C130" s="271" t="s">
        <v>401</v>
      </c>
      <c r="D130" s="271"/>
      <c r="E130" s="271"/>
      <c r="F130" s="272" t="s">
        <v>394</v>
      </c>
      <c r="G130" s="271"/>
      <c r="H130" s="271" t="s">
        <v>402</v>
      </c>
      <c r="I130" s="271" t="s">
        <v>390</v>
      </c>
      <c r="J130" s="271">
        <v>15</v>
      </c>
      <c r="K130" s="293"/>
    </row>
    <row r="131" spans="2:11" s="1" customFormat="1" ht="15" customHeight="1">
      <c r="B131" s="290"/>
      <c r="C131" s="271" t="s">
        <v>403</v>
      </c>
      <c r="D131" s="271"/>
      <c r="E131" s="271"/>
      <c r="F131" s="272" t="s">
        <v>394</v>
      </c>
      <c r="G131" s="271"/>
      <c r="H131" s="271" t="s">
        <v>404</v>
      </c>
      <c r="I131" s="271" t="s">
        <v>390</v>
      </c>
      <c r="J131" s="271">
        <v>20</v>
      </c>
      <c r="K131" s="293"/>
    </row>
    <row r="132" spans="2:11" s="1" customFormat="1" ht="15" customHeight="1">
      <c r="B132" s="290"/>
      <c r="C132" s="271" t="s">
        <v>405</v>
      </c>
      <c r="D132" s="271"/>
      <c r="E132" s="271"/>
      <c r="F132" s="272" t="s">
        <v>394</v>
      </c>
      <c r="G132" s="271"/>
      <c r="H132" s="271" t="s">
        <v>406</v>
      </c>
      <c r="I132" s="271" t="s">
        <v>390</v>
      </c>
      <c r="J132" s="271">
        <v>20</v>
      </c>
      <c r="K132" s="293"/>
    </row>
    <row r="133" spans="2:11" s="1" customFormat="1" ht="15" customHeight="1">
      <c r="B133" s="290"/>
      <c r="C133" s="247" t="s">
        <v>393</v>
      </c>
      <c r="D133" s="247"/>
      <c r="E133" s="247"/>
      <c r="F133" s="268" t="s">
        <v>394</v>
      </c>
      <c r="G133" s="247"/>
      <c r="H133" s="247" t="s">
        <v>428</v>
      </c>
      <c r="I133" s="247" t="s">
        <v>390</v>
      </c>
      <c r="J133" s="247">
        <v>50</v>
      </c>
      <c r="K133" s="293"/>
    </row>
    <row r="134" spans="2:11" s="1" customFormat="1" ht="15" customHeight="1">
      <c r="B134" s="290"/>
      <c r="C134" s="247" t="s">
        <v>407</v>
      </c>
      <c r="D134" s="247"/>
      <c r="E134" s="247"/>
      <c r="F134" s="268" t="s">
        <v>394</v>
      </c>
      <c r="G134" s="247"/>
      <c r="H134" s="247" t="s">
        <v>428</v>
      </c>
      <c r="I134" s="247" t="s">
        <v>390</v>
      </c>
      <c r="J134" s="247">
        <v>50</v>
      </c>
      <c r="K134" s="293"/>
    </row>
    <row r="135" spans="2:11" s="1" customFormat="1" ht="15" customHeight="1">
      <c r="B135" s="290"/>
      <c r="C135" s="247" t="s">
        <v>413</v>
      </c>
      <c r="D135" s="247"/>
      <c r="E135" s="247"/>
      <c r="F135" s="268" t="s">
        <v>394</v>
      </c>
      <c r="G135" s="247"/>
      <c r="H135" s="247" t="s">
        <v>428</v>
      </c>
      <c r="I135" s="247" t="s">
        <v>390</v>
      </c>
      <c r="J135" s="247">
        <v>50</v>
      </c>
      <c r="K135" s="293"/>
    </row>
    <row r="136" spans="2:11" s="1" customFormat="1" ht="15" customHeight="1">
      <c r="B136" s="290"/>
      <c r="C136" s="247" t="s">
        <v>415</v>
      </c>
      <c r="D136" s="247"/>
      <c r="E136" s="247"/>
      <c r="F136" s="268" t="s">
        <v>394</v>
      </c>
      <c r="G136" s="247"/>
      <c r="H136" s="247" t="s">
        <v>428</v>
      </c>
      <c r="I136" s="247" t="s">
        <v>390</v>
      </c>
      <c r="J136" s="247">
        <v>50</v>
      </c>
      <c r="K136" s="293"/>
    </row>
    <row r="137" spans="2:11" s="1" customFormat="1" ht="15" customHeight="1">
      <c r="B137" s="290"/>
      <c r="C137" s="247" t="s">
        <v>416</v>
      </c>
      <c r="D137" s="247"/>
      <c r="E137" s="247"/>
      <c r="F137" s="268" t="s">
        <v>394</v>
      </c>
      <c r="G137" s="247"/>
      <c r="H137" s="247" t="s">
        <v>441</v>
      </c>
      <c r="I137" s="247" t="s">
        <v>390</v>
      </c>
      <c r="J137" s="247">
        <v>255</v>
      </c>
      <c r="K137" s="293"/>
    </row>
    <row r="138" spans="2:11" s="1" customFormat="1" ht="15" customHeight="1">
      <c r="B138" s="290"/>
      <c r="C138" s="247" t="s">
        <v>418</v>
      </c>
      <c r="D138" s="247"/>
      <c r="E138" s="247"/>
      <c r="F138" s="268" t="s">
        <v>388</v>
      </c>
      <c r="G138" s="247"/>
      <c r="H138" s="247" t="s">
        <v>442</v>
      </c>
      <c r="I138" s="247" t="s">
        <v>420</v>
      </c>
      <c r="J138" s="247"/>
      <c r="K138" s="293"/>
    </row>
    <row r="139" spans="2:11" s="1" customFormat="1" ht="15" customHeight="1">
      <c r="B139" s="290"/>
      <c r="C139" s="247" t="s">
        <v>421</v>
      </c>
      <c r="D139" s="247"/>
      <c r="E139" s="247"/>
      <c r="F139" s="268" t="s">
        <v>388</v>
      </c>
      <c r="G139" s="247"/>
      <c r="H139" s="247" t="s">
        <v>443</v>
      </c>
      <c r="I139" s="247" t="s">
        <v>423</v>
      </c>
      <c r="J139" s="247"/>
      <c r="K139" s="293"/>
    </row>
    <row r="140" spans="2:11" s="1" customFormat="1" ht="15" customHeight="1">
      <c r="B140" s="290"/>
      <c r="C140" s="247" t="s">
        <v>424</v>
      </c>
      <c r="D140" s="247"/>
      <c r="E140" s="247"/>
      <c r="F140" s="268" t="s">
        <v>388</v>
      </c>
      <c r="G140" s="247"/>
      <c r="H140" s="247" t="s">
        <v>424</v>
      </c>
      <c r="I140" s="247" t="s">
        <v>423</v>
      </c>
      <c r="J140" s="247"/>
      <c r="K140" s="293"/>
    </row>
    <row r="141" spans="2:11" s="1" customFormat="1" ht="15" customHeight="1">
      <c r="B141" s="290"/>
      <c r="C141" s="247" t="s">
        <v>38</v>
      </c>
      <c r="D141" s="247"/>
      <c r="E141" s="247"/>
      <c r="F141" s="268" t="s">
        <v>388</v>
      </c>
      <c r="G141" s="247"/>
      <c r="H141" s="247" t="s">
        <v>444</v>
      </c>
      <c r="I141" s="247" t="s">
        <v>423</v>
      </c>
      <c r="J141" s="247"/>
      <c r="K141" s="293"/>
    </row>
    <row r="142" spans="2:11" s="1" customFormat="1" ht="15" customHeight="1">
      <c r="B142" s="290"/>
      <c r="C142" s="247" t="s">
        <v>445</v>
      </c>
      <c r="D142" s="247"/>
      <c r="E142" s="247"/>
      <c r="F142" s="268" t="s">
        <v>388</v>
      </c>
      <c r="G142" s="247"/>
      <c r="H142" s="247" t="s">
        <v>446</v>
      </c>
      <c r="I142" s="247" t="s">
        <v>423</v>
      </c>
      <c r="J142" s="247"/>
      <c r="K142" s="293"/>
    </row>
    <row r="143" spans="2:11" s="1" customFormat="1" ht="15" customHeight="1">
      <c r="B143" s="294"/>
      <c r="C143" s="295"/>
      <c r="D143" s="295"/>
      <c r="E143" s="295"/>
      <c r="F143" s="295"/>
      <c r="G143" s="295"/>
      <c r="H143" s="295"/>
      <c r="I143" s="295"/>
      <c r="J143" s="295"/>
      <c r="K143" s="296"/>
    </row>
    <row r="144" spans="2:11" s="1" customFormat="1" ht="18.75" customHeight="1">
      <c r="B144" s="281"/>
      <c r="C144" s="281"/>
      <c r="D144" s="281"/>
      <c r="E144" s="281"/>
      <c r="F144" s="282"/>
      <c r="G144" s="281"/>
      <c r="H144" s="281"/>
      <c r="I144" s="281"/>
      <c r="J144" s="281"/>
      <c r="K144" s="281"/>
    </row>
    <row r="145" spans="2:11" s="1" customFormat="1" ht="18.75" customHeight="1">
      <c r="B145" s="254"/>
      <c r="C145" s="254"/>
      <c r="D145" s="254"/>
      <c r="E145" s="254"/>
      <c r="F145" s="254"/>
      <c r="G145" s="254"/>
      <c r="H145" s="254"/>
      <c r="I145" s="254"/>
      <c r="J145" s="254"/>
      <c r="K145" s="254"/>
    </row>
    <row r="146" spans="2:11" s="1" customFormat="1" ht="7.5" customHeight="1">
      <c r="B146" s="255"/>
      <c r="C146" s="256"/>
      <c r="D146" s="256"/>
      <c r="E146" s="256"/>
      <c r="F146" s="256"/>
      <c r="G146" s="256"/>
      <c r="H146" s="256"/>
      <c r="I146" s="256"/>
      <c r="J146" s="256"/>
      <c r="K146" s="257"/>
    </row>
    <row r="147" spans="2:11" s="1" customFormat="1" ht="45" customHeight="1">
      <c r="B147" s="258"/>
      <c r="C147" s="362" t="s">
        <v>447</v>
      </c>
      <c r="D147" s="362"/>
      <c r="E147" s="362"/>
      <c r="F147" s="362"/>
      <c r="G147" s="362"/>
      <c r="H147" s="362"/>
      <c r="I147" s="362"/>
      <c r="J147" s="362"/>
      <c r="K147" s="259"/>
    </row>
    <row r="148" spans="2:11" s="1" customFormat="1" ht="17.25" customHeight="1">
      <c r="B148" s="258"/>
      <c r="C148" s="260" t="s">
        <v>382</v>
      </c>
      <c r="D148" s="260"/>
      <c r="E148" s="260"/>
      <c r="F148" s="260" t="s">
        <v>383</v>
      </c>
      <c r="G148" s="261"/>
      <c r="H148" s="260" t="s">
        <v>54</v>
      </c>
      <c r="I148" s="260" t="s">
        <v>57</v>
      </c>
      <c r="J148" s="260" t="s">
        <v>384</v>
      </c>
      <c r="K148" s="259"/>
    </row>
    <row r="149" spans="2:11" s="1" customFormat="1" ht="17.25" customHeight="1">
      <c r="B149" s="258"/>
      <c r="C149" s="262" t="s">
        <v>385</v>
      </c>
      <c r="D149" s="262"/>
      <c r="E149" s="262"/>
      <c r="F149" s="263" t="s">
        <v>386</v>
      </c>
      <c r="G149" s="264"/>
      <c r="H149" s="262"/>
      <c r="I149" s="262"/>
      <c r="J149" s="262" t="s">
        <v>387</v>
      </c>
      <c r="K149" s="259"/>
    </row>
    <row r="150" spans="2:11" s="1" customFormat="1" ht="5.25" customHeight="1">
      <c r="B150" s="270"/>
      <c r="C150" s="265"/>
      <c r="D150" s="265"/>
      <c r="E150" s="265"/>
      <c r="F150" s="265"/>
      <c r="G150" s="266"/>
      <c r="H150" s="265"/>
      <c r="I150" s="265"/>
      <c r="J150" s="265"/>
      <c r="K150" s="293"/>
    </row>
    <row r="151" spans="2:11" s="1" customFormat="1" ht="15" customHeight="1">
      <c r="B151" s="270"/>
      <c r="C151" s="297" t="s">
        <v>391</v>
      </c>
      <c r="D151" s="247"/>
      <c r="E151" s="247"/>
      <c r="F151" s="298" t="s">
        <v>388</v>
      </c>
      <c r="G151" s="247"/>
      <c r="H151" s="297" t="s">
        <v>428</v>
      </c>
      <c r="I151" s="297" t="s">
        <v>390</v>
      </c>
      <c r="J151" s="297">
        <v>120</v>
      </c>
      <c r="K151" s="293"/>
    </row>
    <row r="152" spans="2:11" s="1" customFormat="1" ht="15" customHeight="1">
      <c r="B152" s="270"/>
      <c r="C152" s="297" t="s">
        <v>437</v>
      </c>
      <c r="D152" s="247"/>
      <c r="E152" s="247"/>
      <c r="F152" s="298" t="s">
        <v>388</v>
      </c>
      <c r="G152" s="247"/>
      <c r="H152" s="297" t="s">
        <v>448</v>
      </c>
      <c r="I152" s="297" t="s">
        <v>390</v>
      </c>
      <c r="J152" s="297" t="s">
        <v>439</v>
      </c>
      <c r="K152" s="293"/>
    </row>
    <row r="153" spans="2:11" s="1" customFormat="1" ht="15" customHeight="1">
      <c r="B153" s="270"/>
      <c r="C153" s="297" t="s">
        <v>336</v>
      </c>
      <c r="D153" s="247"/>
      <c r="E153" s="247"/>
      <c r="F153" s="298" t="s">
        <v>388</v>
      </c>
      <c r="G153" s="247"/>
      <c r="H153" s="297" t="s">
        <v>449</v>
      </c>
      <c r="I153" s="297" t="s">
        <v>390</v>
      </c>
      <c r="J153" s="297" t="s">
        <v>439</v>
      </c>
      <c r="K153" s="293"/>
    </row>
    <row r="154" spans="2:11" s="1" customFormat="1" ht="15" customHeight="1">
      <c r="B154" s="270"/>
      <c r="C154" s="297" t="s">
        <v>393</v>
      </c>
      <c r="D154" s="247"/>
      <c r="E154" s="247"/>
      <c r="F154" s="298" t="s">
        <v>394</v>
      </c>
      <c r="G154" s="247"/>
      <c r="H154" s="297" t="s">
        <v>428</v>
      </c>
      <c r="I154" s="297" t="s">
        <v>390</v>
      </c>
      <c r="J154" s="297">
        <v>50</v>
      </c>
      <c r="K154" s="293"/>
    </row>
    <row r="155" spans="2:11" s="1" customFormat="1" ht="15" customHeight="1">
      <c r="B155" s="270"/>
      <c r="C155" s="297" t="s">
        <v>396</v>
      </c>
      <c r="D155" s="247"/>
      <c r="E155" s="247"/>
      <c r="F155" s="298" t="s">
        <v>388</v>
      </c>
      <c r="G155" s="247"/>
      <c r="H155" s="297" t="s">
        <v>428</v>
      </c>
      <c r="I155" s="297" t="s">
        <v>398</v>
      </c>
      <c r="J155" s="297"/>
      <c r="K155" s="293"/>
    </row>
    <row r="156" spans="2:11" s="1" customFormat="1" ht="15" customHeight="1">
      <c r="B156" s="270"/>
      <c r="C156" s="297" t="s">
        <v>407</v>
      </c>
      <c r="D156" s="247"/>
      <c r="E156" s="247"/>
      <c r="F156" s="298" t="s">
        <v>394</v>
      </c>
      <c r="G156" s="247"/>
      <c r="H156" s="297" t="s">
        <v>428</v>
      </c>
      <c r="I156" s="297" t="s">
        <v>390</v>
      </c>
      <c r="J156" s="297">
        <v>50</v>
      </c>
      <c r="K156" s="293"/>
    </row>
    <row r="157" spans="2:11" s="1" customFormat="1" ht="15" customHeight="1">
      <c r="B157" s="270"/>
      <c r="C157" s="297" t="s">
        <v>415</v>
      </c>
      <c r="D157" s="247"/>
      <c r="E157" s="247"/>
      <c r="F157" s="298" t="s">
        <v>394</v>
      </c>
      <c r="G157" s="247"/>
      <c r="H157" s="297" t="s">
        <v>428</v>
      </c>
      <c r="I157" s="297" t="s">
        <v>390</v>
      </c>
      <c r="J157" s="297">
        <v>50</v>
      </c>
      <c r="K157" s="293"/>
    </row>
    <row r="158" spans="2:11" s="1" customFormat="1" ht="15" customHeight="1">
      <c r="B158" s="270"/>
      <c r="C158" s="297" t="s">
        <v>413</v>
      </c>
      <c r="D158" s="247"/>
      <c r="E158" s="247"/>
      <c r="F158" s="298" t="s">
        <v>394</v>
      </c>
      <c r="G158" s="247"/>
      <c r="H158" s="297" t="s">
        <v>428</v>
      </c>
      <c r="I158" s="297" t="s">
        <v>390</v>
      </c>
      <c r="J158" s="297">
        <v>50</v>
      </c>
      <c r="K158" s="293"/>
    </row>
    <row r="159" spans="2:11" s="1" customFormat="1" ht="15" customHeight="1">
      <c r="B159" s="270"/>
      <c r="C159" s="297" t="s">
        <v>82</v>
      </c>
      <c r="D159" s="247"/>
      <c r="E159" s="247"/>
      <c r="F159" s="298" t="s">
        <v>388</v>
      </c>
      <c r="G159" s="247"/>
      <c r="H159" s="297" t="s">
        <v>450</v>
      </c>
      <c r="I159" s="297" t="s">
        <v>390</v>
      </c>
      <c r="J159" s="297" t="s">
        <v>451</v>
      </c>
      <c r="K159" s="293"/>
    </row>
    <row r="160" spans="2:11" s="1" customFormat="1" ht="15" customHeight="1">
      <c r="B160" s="270"/>
      <c r="C160" s="297" t="s">
        <v>452</v>
      </c>
      <c r="D160" s="247"/>
      <c r="E160" s="247"/>
      <c r="F160" s="298" t="s">
        <v>388</v>
      </c>
      <c r="G160" s="247"/>
      <c r="H160" s="297" t="s">
        <v>453</v>
      </c>
      <c r="I160" s="297" t="s">
        <v>423</v>
      </c>
      <c r="J160" s="297"/>
      <c r="K160" s="293"/>
    </row>
    <row r="161" spans="2:11" s="1" customFormat="1" ht="15" customHeight="1">
      <c r="B161" s="299"/>
      <c r="C161" s="279"/>
      <c r="D161" s="279"/>
      <c r="E161" s="279"/>
      <c r="F161" s="279"/>
      <c r="G161" s="279"/>
      <c r="H161" s="279"/>
      <c r="I161" s="279"/>
      <c r="J161" s="279"/>
      <c r="K161" s="300"/>
    </row>
    <row r="162" spans="2:11" s="1" customFormat="1" ht="18.75" customHeight="1">
      <c r="B162" s="281"/>
      <c r="C162" s="291"/>
      <c r="D162" s="291"/>
      <c r="E162" s="291"/>
      <c r="F162" s="301"/>
      <c r="G162" s="291"/>
      <c r="H162" s="291"/>
      <c r="I162" s="291"/>
      <c r="J162" s="291"/>
      <c r="K162" s="281"/>
    </row>
    <row r="163" spans="2:11" s="1" customFormat="1" ht="18.75" customHeight="1">
      <c r="B163" s="254"/>
      <c r="C163" s="254"/>
      <c r="D163" s="254"/>
      <c r="E163" s="254"/>
      <c r="F163" s="254"/>
      <c r="G163" s="254"/>
      <c r="H163" s="254"/>
      <c r="I163" s="254"/>
      <c r="J163" s="254"/>
      <c r="K163" s="254"/>
    </row>
    <row r="164" spans="2:11" s="1" customFormat="1" ht="7.5" customHeight="1">
      <c r="B164" s="236"/>
      <c r="C164" s="237"/>
      <c r="D164" s="237"/>
      <c r="E164" s="237"/>
      <c r="F164" s="237"/>
      <c r="G164" s="237"/>
      <c r="H164" s="237"/>
      <c r="I164" s="237"/>
      <c r="J164" s="237"/>
      <c r="K164" s="238"/>
    </row>
    <row r="165" spans="2:11" s="1" customFormat="1" ht="45" customHeight="1">
      <c r="B165" s="239"/>
      <c r="C165" s="363" t="s">
        <v>454</v>
      </c>
      <c r="D165" s="363"/>
      <c r="E165" s="363"/>
      <c r="F165" s="363"/>
      <c r="G165" s="363"/>
      <c r="H165" s="363"/>
      <c r="I165" s="363"/>
      <c r="J165" s="363"/>
      <c r="K165" s="240"/>
    </row>
    <row r="166" spans="2:11" s="1" customFormat="1" ht="17.25" customHeight="1">
      <c r="B166" s="239"/>
      <c r="C166" s="260" t="s">
        <v>382</v>
      </c>
      <c r="D166" s="260"/>
      <c r="E166" s="260"/>
      <c r="F166" s="260" t="s">
        <v>383</v>
      </c>
      <c r="G166" s="302"/>
      <c r="H166" s="303" t="s">
        <v>54</v>
      </c>
      <c r="I166" s="303" t="s">
        <v>57</v>
      </c>
      <c r="J166" s="260" t="s">
        <v>384</v>
      </c>
      <c r="K166" s="240"/>
    </row>
    <row r="167" spans="2:11" s="1" customFormat="1" ht="17.25" customHeight="1">
      <c r="B167" s="241"/>
      <c r="C167" s="262" t="s">
        <v>385</v>
      </c>
      <c r="D167" s="262"/>
      <c r="E167" s="262"/>
      <c r="F167" s="263" t="s">
        <v>386</v>
      </c>
      <c r="G167" s="304"/>
      <c r="H167" s="305"/>
      <c r="I167" s="305"/>
      <c r="J167" s="262" t="s">
        <v>387</v>
      </c>
      <c r="K167" s="242"/>
    </row>
    <row r="168" spans="2:11" s="1" customFormat="1" ht="5.25" customHeight="1">
      <c r="B168" s="270"/>
      <c r="C168" s="265"/>
      <c r="D168" s="265"/>
      <c r="E168" s="265"/>
      <c r="F168" s="265"/>
      <c r="G168" s="266"/>
      <c r="H168" s="265"/>
      <c r="I168" s="265"/>
      <c r="J168" s="265"/>
      <c r="K168" s="293"/>
    </row>
    <row r="169" spans="2:11" s="1" customFormat="1" ht="15" customHeight="1">
      <c r="B169" s="270"/>
      <c r="C169" s="247" t="s">
        <v>391</v>
      </c>
      <c r="D169" s="247"/>
      <c r="E169" s="247"/>
      <c r="F169" s="268" t="s">
        <v>388</v>
      </c>
      <c r="G169" s="247"/>
      <c r="H169" s="247" t="s">
        <v>428</v>
      </c>
      <c r="I169" s="247" t="s">
        <v>390</v>
      </c>
      <c r="J169" s="247">
        <v>120</v>
      </c>
      <c r="K169" s="293"/>
    </row>
    <row r="170" spans="2:11" s="1" customFormat="1" ht="15" customHeight="1">
      <c r="B170" s="270"/>
      <c r="C170" s="247" t="s">
        <v>437</v>
      </c>
      <c r="D170" s="247"/>
      <c r="E170" s="247"/>
      <c r="F170" s="268" t="s">
        <v>388</v>
      </c>
      <c r="G170" s="247"/>
      <c r="H170" s="247" t="s">
        <v>438</v>
      </c>
      <c r="I170" s="247" t="s">
        <v>390</v>
      </c>
      <c r="J170" s="247" t="s">
        <v>439</v>
      </c>
      <c r="K170" s="293"/>
    </row>
    <row r="171" spans="2:11" s="1" customFormat="1" ht="15" customHeight="1">
      <c r="B171" s="270"/>
      <c r="C171" s="247" t="s">
        <v>336</v>
      </c>
      <c r="D171" s="247"/>
      <c r="E171" s="247"/>
      <c r="F171" s="268" t="s">
        <v>388</v>
      </c>
      <c r="G171" s="247"/>
      <c r="H171" s="247" t="s">
        <v>455</v>
      </c>
      <c r="I171" s="247" t="s">
        <v>390</v>
      </c>
      <c r="J171" s="247" t="s">
        <v>439</v>
      </c>
      <c r="K171" s="293"/>
    </row>
    <row r="172" spans="2:11" s="1" customFormat="1" ht="15" customHeight="1">
      <c r="B172" s="270"/>
      <c r="C172" s="247" t="s">
        <v>393</v>
      </c>
      <c r="D172" s="247"/>
      <c r="E172" s="247"/>
      <c r="F172" s="268" t="s">
        <v>394</v>
      </c>
      <c r="G172" s="247"/>
      <c r="H172" s="247" t="s">
        <v>455</v>
      </c>
      <c r="I172" s="247" t="s">
        <v>390</v>
      </c>
      <c r="J172" s="247">
        <v>50</v>
      </c>
      <c r="K172" s="293"/>
    </row>
    <row r="173" spans="2:11" s="1" customFormat="1" ht="15" customHeight="1">
      <c r="B173" s="270"/>
      <c r="C173" s="247" t="s">
        <v>396</v>
      </c>
      <c r="D173" s="247"/>
      <c r="E173" s="247"/>
      <c r="F173" s="268" t="s">
        <v>388</v>
      </c>
      <c r="G173" s="247"/>
      <c r="H173" s="247" t="s">
        <v>455</v>
      </c>
      <c r="I173" s="247" t="s">
        <v>398</v>
      </c>
      <c r="J173" s="247"/>
      <c r="K173" s="293"/>
    </row>
    <row r="174" spans="2:11" s="1" customFormat="1" ht="15" customHeight="1">
      <c r="B174" s="270"/>
      <c r="C174" s="247" t="s">
        <v>407</v>
      </c>
      <c r="D174" s="247"/>
      <c r="E174" s="247"/>
      <c r="F174" s="268" t="s">
        <v>394</v>
      </c>
      <c r="G174" s="247"/>
      <c r="H174" s="247" t="s">
        <v>455</v>
      </c>
      <c r="I174" s="247" t="s">
        <v>390</v>
      </c>
      <c r="J174" s="247">
        <v>50</v>
      </c>
      <c r="K174" s="293"/>
    </row>
    <row r="175" spans="2:11" s="1" customFormat="1" ht="15" customHeight="1">
      <c r="B175" s="270"/>
      <c r="C175" s="247" t="s">
        <v>415</v>
      </c>
      <c r="D175" s="247"/>
      <c r="E175" s="247"/>
      <c r="F175" s="268" t="s">
        <v>394</v>
      </c>
      <c r="G175" s="247"/>
      <c r="H175" s="247" t="s">
        <v>455</v>
      </c>
      <c r="I175" s="247" t="s">
        <v>390</v>
      </c>
      <c r="J175" s="247">
        <v>50</v>
      </c>
      <c r="K175" s="293"/>
    </row>
    <row r="176" spans="2:11" s="1" customFormat="1" ht="15" customHeight="1">
      <c r="B176" s="270"/>
      <c r="C176" s="247" t="s">
        <v>413</v>
      </c>
      <c r="D176" s="247"/>
      <c r="E176" s="247"/>
      <c r="F176" s="268" t="s">
        <v>394</v>
      </c>
      <c r="G176" s="247"/>
      <c r="H176" s="247" t="s">
        <v>455</v>
      </c>
      <c r="I176" s="247" t="s">
        <v>390</v>
      </c>
      <c r="J176" s="247">
        <v>50</v>
      </c>
      <c r="K176" s="293"/>
    </row>
    <row r="177" spans="2:11" s="1" customFormat="1" ht="15" customHeight="1">
      <c r="B177" s="270"/>
      <c r="C177" s="247" t="s">
        <v>97</v>
      </c>
      <c r="D177" s="247"/>
      <c r="E177" s="247"/>
      <c r="F177" s="268" t="s">
        <v>388</v>
      </c>
      <c r="G177" s="247"/>
      <c r="H177" s="247" t="s">
        <v>456</v>
      </c>
      <c r="I177" s="247" t="s">
        <v>457</v>
      </c>
      <c r="J177" s="247"/>
      <c r="K177" s="293"/>
    </row>
    <row r="178" spans="2:11" s="1" customFormat="1" ht="15" customHeight="1">
      <c r="B178" s="270"/>
      <c r="C178" s="247" t="s">
        <v>57</v>
      </c>
      <c r="D178" s="247"/>
      <c r="E178" s="247"/>
      <c r="F178" s="268" t="s">
        <v>388</v>
      </c>
      <c r="G178" s="247"/>
      <c r="H178" s="247" t="s">
        <v>458</v>
      </c>
      <c r="I178" s="247" t="s">
        <v>459</v>
      </c>
      <c r="J178" s="247">
        <v>1</v>
      </c>
      <c r="K178" s="293"/>
    </row>
    <row r="179" spans="2:11" s="1" customFormat="1" ht="15" customHeight="1">
      <c r="B179" s="270"/>
      <c r="C179" s="247" t="s">
        <v>53</v>
      </c>
      <c r="D179" s="247"/>
      <c r="E179" s="247"/>
      <c r="F179" s="268" t="s">
        <v>388</v>
      </c>
      <c r="G179" s="247"/>
      <c r="H179" s="247" t="s">
        <v>460</v>
      </c>
      <c r="I179" s="247" t="s">
        <v>390</v>
      </c>
      <c r="J179" s="247">
        <v>20</v>
      </c>
      <c r="K179" s="293"/>
    </row>
    <row r="180" spans="2:11" s="1" customFormat="1" ht="15" customHeight="1">
      <c r="B180" s="270"/>
      <c r="C180" s="247" t="s">
        <v>54</v>
      </c>
      <c r="D180" s="247"/>
      <c r="E180" s="247"/>
      <c r="F180" s="268" t="s">
        <v>388</v>
      </c>
      <c r="G180" s="247"/>
      <c r="H180" s="247" t="s">
        <v>461</v>
      </c>
      <c r="I180" s="247" t="s">
        <v>390</v>
      </c>
      <c r="J180" s="247">
        <v>255</v>
      </c>
      <c r="K180" s="293"/>
    </row>
    <row r="181" spans="2:11" s="1" customFormat="1" ht="15" customHeight="1">
      <c r="B181" s="270"/>
      <c r="C181" s="247" t="s">
        <v>98</v>
      </c>
      <c r="D181" s="247"/>
      <c r="E181" s="247"/>
      <c r="F181" s="268" t="s">
        <v>388</v>
      </c>
      <c r="G181" s="247"/>
      <c r="H181" s="247" t="s">
        <v>352</v>
      </c>
      <c r="I181" s="247" t="s">
        <v>390</v>
      </c>
      <c r="J181" s="247">
        <v>10</v>
      </c>
      <c r="K181" s="293"/>
    </row>
    <row r="182" spans="2:11" s="1" customFormat="1" ht="15" customHeight="1">
      <c r="B182" s="270"/>
      <c r="C182" s="247" t="s">
        <v>99</v>
      </c>
      <c r="D182" s="247"/>
      <c r="E182" s="247"/>
      <c r="F182" s="268" t="s">
        <v>388</v>
      </c>
      <c r="G182" s="247"/>
      <c r="H182" s="247" t="s">
        <v>462</v>
      </c>
      <c r="I182" s="247" t="s">
        <v>423</v>
      </c>
      <c r="J182" s="247"/>
      <c r="K182" s="293"/>
    </row>
    <row r="183" spans="2:11" s="1" customFormat="1" ht="15" customHeight="1">
      <c r="B183" s="270"/>
      <c r="C183" s="247" t="s">
        <v>463</v>
      </c>
      <c r="D183" s="247"/>
      <c r="E183" s="247"/>
      <c r="F183" s="268" t="s">
        <v>388</v>
      </c>
      <c r="G183" s="247"/>
      <c r="H183" s="247" t="s">
        <v>464</v>
      </c>
      <c r="I183" s="247" t="s">
        <v>423</v>
      </c>
      <c r="J183" s="247"/>
      <c r="K183" s="293"/>
    </row>
    <row r="184" spans="2:11" s="1" customFormat="1" ht="15" customHeight="1">
      <c r="B184" s="270"/>
      <c r="C184" s="247" t="s">
        <v>452</v>
      </c>
      <c r="D184" s="247"/>
      <c r="E184" s="247"/>
      <c r="F184" s="268" t="s">
        <v>388</v>
      </c>
      <c r="G184" s="247"/>
      <c r="H184" s="247" t="s">
        <v>465</v>
      </c>
      <c r="I184" s="247" t="s">
        <v>423</v>
      </c>
      <c r="J184" s="247"/>
      <c r="K184" s="293"/>
    </row>
    <row r="185" spans="2:11" s="1" customFormat="1" ht="15" customHeight="1">
      <c r="B185" s="270"/>
      <c r="C185" s="247" t="s">
        <v>101</v>
      </c>
      <c r="D185" s="247"/>
      <c r="E185" s="247"/>
      <c r="F185" s="268" t="s">
        <v>394</v>
      </c>
      <c r="G185" s="247"/>
      <c r="H185" s="247" t="s">
        <v>466</v>
      </c>
      <c r="I185" s="247" t="s">
        <v>390</v>
      </c>
      <c r="J185" s="247">
        <v>50</v>
      </c>
      <c r="K185" s="293"/>
    </row>
    <row r="186" spans="2:11" s="1" customFormat="1" ht="15" customHeight="1">
      <c r="B186" s="270"/>
      <c r="C186" s="247" t="s">
        <v>467</v>
      </c>
      <c r="D186" s="247"/>
      <c r="E186" s="247"/>
      <c r="F186" s="268" t="s">
        <v>394</v>
      </c>
      <c r="G186" s="247"/>
      <c r="H186" s="247" t="s">
        <v>468</v>
      </c>
      <c r="I186" s="247" t="s">
        <v>469</v>
      </c>
      <c r="J186" s="247"/>
      <c r="K186" s="293"/>
    </row>
    <row r="187" spans="2:11" s="1" customFormat="1" ht="15" customHeight="1">
      <c r="B187" s="270"/>
      <c r="C187" s="247" t="s">
        <v>470</v>
      </c>
      <c r="D187" s="247"/>
      <c r="E187" s="247"/>
      <c r="F187" s="268" t="s">
        <v>394</v>
      </c>
      <c r="G187" s="247"/>
      <c r="H187" s="247" t="s">
        <v>471</v>
      </c>
      <c r="I187" s="247" t="s">
        <v>469</v>
      </c>
      <c r="J187" s="247"/>
      <c r="K187" s="293"/>
    </row>
    <row r="188" spans="2:11" s="1" customFormat="1" ht="15" customHeight="1">
      <c r="B188" s="270"/>
      <c r="C188" s="247" t="s">
        <v>472</v>
      </c>
      <c r="D188" s="247"/>
      <c r="E188" s="247"/>
      <c r="F188" s="268" t="s">
        <v>394</v>
      </c>
      <c r="G188" s="247"/>
      <c r="H188" s="247" t="s">
        <v>473</v>
      </c>
      <c r="I188" s="247" t="s">
        <v>469</v>
      </c>
      <c r="J188" s="247"/>
      <c r="K188" s="293"/>
    </row>
    <row r="189" spans="2:11" s="1" customFormat="1" ht="15" customHeight="1">
      <c r="B189" s="270"/>
      <c r="C189" s="306" t="s">
        <v>474</v>
      </c>
      <c r="D189" s="247"/>
      <c r="E189" s="247"/>
      <c r="F189" s="268" t="s">
        <v>394</v>
      </c>
      <c r="G189" s="247"/>
      <c r="H189" s="247" t="s">
        <v>475</v>
      </c>
      <c r="I189" s="247" t="s">
        <v>476</v>
      </c>
      <c r="J189" s="307" t="s">
        <v>477</v>
      </c>
      <c r="K189" s="293"/>
    </row>
    <row r="190" spans="2:11" s="1" customFormat="1" ht="15" customHeight="1">
      <c r="B190" s="270"/>
      <c r="C190" s="306" t="s">
        <v>42</v>
      </c>
      <c r="D190" s="247"/>
      <c r="E190" s="247"/>
      <c r="F190" s="268" t="s">
        <v>388</v>
      </c>
      <c r="G190" s="247"/>
      <c r="H190" s="244" t="s">
        <v>478</v>
      </c>
      <c r="I190" s="247" t="s">
        <v>479</v>
      </c>
      <c r="J190" s="247"/>
      <c r="K190" s="293"/>
    </row>
    <row r="191" spans="2:11" s="1" customFormat="1" ht="15" customHeight="1">
      <c r="B191" s="270"/>
      <c r="C191" s="306" t="s">
        <v>480</v>
      </c>
      <c r="D191" s="247"/>
      <c r="E191" s="247"/>
      <c r="F191" s="268" t="s">
        <v>388</v>
      </c>
      <c r="G191" s="247"/>
      <c r="H191" s="247" t="s">
        <v>481</v>
      </c>
      <c r="I191" s="247" t="s">
        <v>423</v>
      </c>
      <c r="J191" s="247"/>
      <c r="K191" s="293"/>
    </row>
    <row r="192" spans="2:11" s="1" customFormat="1" ht="15" customHeight="1">
      <c r="B192" s="270"/>
      <c r="C192" s="306" t="s">
        <v>482</v>
      </c>
      <c r="D192" s="247"/>
      <c r="E192" s="247"/>
      <c r="F192" s="268" t="s">
        <v>388</v>
      </c>
      <c r="G192" s="247"/>
      <c r="H192" s="247" t="s">
        <v>483</v>
      </c>
      <c r="I192" s="247" t="s">
        <v>423</v>
      </c>
      <c r="J192" s="247"/>
      <c r="K192" s="293"/>
    </row>
    <row r="193" spans="2:11" s="1" customFormat="1" ht="15" customHeight="1">
      <c r="B193" s="270"/>
      <c r="C193" s="306" t="s">
        <v>484</v>
      </c>
      <c r="D193" s="247"/>
      <c r="E193" s="247"/>
      <c r="F193" s="268" t="s">
        <v>394</v>
      </c>
      <c r="G193" s="247"/>
      <c r="H193" s="247" t="s">
        <v>485</v>
      </c>
      <c r="I193" s="247" t="s">
        <v>423</v>
      </c>
      <c r="J193" s="247"/>
      <c r="K193" s="293"/>
    </row>
    <row r="194" spans="2:11" s="1" customFormat="1" ht="15" customHeight="1">
      <c r="B194" s="299"/>
      <c r="C194" s="308"/>
      <c r="D194" s="279"/>
      <c r="E194" s="279"/>
      <c r="F194" s="279"/>
      <c r="G194" s="279"/>
      <c r="H194" s="279"/>
      <c r="I194" s="279"/>
      <c r="J194" s="279"/>
      <c r="K194" s="300"/>
    </row>
    <row r="195" spans="2:11" s="1" customFormat="1" ht="18.75" customHeight="1">
      <c r="B195" s="281"/>
      <c r="C195" s="291"/>
      <c r="D195" s="291"/>
      <c r="E195" s="291"/>
      <c r="F195" s="301"/>
      <c r="G195" s="291"/>
      <c r="H195" s="291"/>
      <c r="I195" s="291"/>
      <c r="J195" s="291"/>
      <c r="K195" s="281"/>
    </row>
    <row r="196" spans="2:11" s="1" customFormat="1" ht="18.75" customHeight="1">
      <c r="B196" s="281"/>
      <c r="C196" s="291"/>
      <c r="D196" s="291"/>
      <c r="E196" s="291"/>
      <c r="F196" s="301"/>
      <c r="G196" s="291"/>
      <c r="H196" s="291"/>
      <c r="I196" s="291"/>
      <c r="J196" s="291"/>
      <c r="K196" s="281"/>
    </row>
    <row r="197" spans="2:11" s="1" customFormat="1" ht="18.75" customHeight="1">
      <c r="B197" s="254"/>
      <c r="C197" s="254"/>
      <c r="D197" s="254"/>
      <c r="E197" s="254"/>
      <c r="F197" s="254"/>
      <c r="G197" s="254"/>
      <c r="H197" s="254"/>
      <c r="I197" s="254"/>
      <c r="J197" s="254"/>
      <c r="K197" s="254"/>
    </row>
    <row r="198" spans="2:11" s="1" customFormat="1" ht="13.5">
      <c r="B198" s="236"/>
      <c r="C198" s="237"/>
      <c r="D198" s="237"/>
      <c r="E198" s="237"/>
      <c r="F198" s="237"/>
      <c r="G198" s="237"/>
      <c r="H198" s="237"/>
      <c r="I198" s="237"/>
      <c r="J198" s="237"/>
      <c r="K198" s="238"/>
    </row>
    <row r="199" spans="2:11" s="1" customFormat="1" ht="21">
      <c r="B199" s="239"/>
      <c r="C199" s="363" t="s">
        <v>486</v>
      </c>
      <c r="D199" s="363"/>
      <c r="E199" s="363"/>
      <c r="F199" s="363"/>
      <c r="G199" s="363"/>
      <c r="H199" s="363"/>
      <c r="I199" s="363"/>
      <c r="J199" s="363"/>
      <c r="K199" s="240"/>
    </row>
    <row r="200" spans="2:11" s="1" customFormat="1" ht="25.5" customHeight="1">
      <c r="B200" s="239"/>
      <c r="C200" s="309" t="s">
        <v>487</v>
      </c>
      <c r="D200" s="309"/>
      <c r="E200" s="309"/>
      <c r="F200" s="309" t="s">
        <v>488</v>
      </c>
      <c r="G200" s="310"/>
      <c r="H200" s="364" t="s">
        <v>489</v>
      </c>
      <c r="I200" s="364"/>
      <c r="J200" s="364"/>
      <c r="K200" s="240"/>
    </row>
    <row r="201" spans="2:11" s="1" customFormat="1" ht="5.25" customHeight="1">
      <c r="B201" s="270"/>
      <c r="C201" s="265"/>
      <c r="D201" s="265"/>
      <c r="E201" s="265"/>
      <c r="F201" s="265"/>
      <c r="G201" s="291"/>
      <c r="H201" s="265"/>
      <c r="I201" s="265"/>
      <c r="J201" s="265"/>
      <c r="K201" s="293"/>
    </row>
    <row r="202" spans="2:11" s="1" customFormat="1" ht="15" customHeight="1">
      <c r="B202" s="270"/>
      <c r="C202" s="247" t="s">
        <v>479</v>
      </c>
      <c r="D202" s="247"/>
      <c r="E202" s="247"/>
      <c r="F202" s="268" t="s">
        <v>43</v>
      </c>
      <c r="G202" s="247"/>
      <c r="H202" s="365" t="s">
        <v>490</v>
      </c>
      <c r="I202" s="365"/>
      <c r="J202" s="365"/>
      <c r="K202" s="293"/>
    </row>
    <row r="203" spans="2:11" s="1" customFormat="1" ht="15" customHeight="1">
      <c r="B203" s="270"/>
      <c r="C203" s="247"/>
      <c r="D203" s="247"/>
      <c r="E203" s="247"/>
      <c r="F203" s="268" t="s">
        <v>44</v>
      </c>
      <c r="G203" s="247"/>
      <c r="H203" s="365" t="s">
        <v>491</v>
      </c>
      <c r="I203" s="365"/>
      <c r="J203" s="365"/>
      <c r="K203" s="293"/>
    </row>
    <row r="204" spans="2:11" s="1" customFormat="1" ht="15" customHeight="1">
      <c r="B204" s="270"/>
      <c r="C204" s="247"/>
      <c r="D204" s="247"/>
      <c r="E204" s="247"/>
      <c r="F204" s="268" t="s">
        <v>47</v>
      </c>
      <c r="G204" s="247"/>
      <c r="H204" s="365" t="s">
        <v>492</v>
      </c>
      <c r="I204" s="365"/>
      <c r="J204" s="365"/>
      <c r="K204" s="293"/>
    </row>
    <row r="205" spans="2:11" s="1" customFormat="1" ht="15" customHeight="1">
      <c r="B205" s="270"/>
      <c r="C205" s="247"/>
      <c r="D205" s="247"/>
      <c r="E205" s="247"/>
      <c r="F205" s="268" t="s">
        <v>45</v>
      </c>
      <c r="G205" s="247"/>
      <c r="H205" s="365" t="s">
        <v>493</v>
      </c>
      <c r="I205" s="365"/>
      <c r="J205" s="365"/>
      <c r="K205" s="293"/>
    </row>
    <row r="206" spans="2:11" s="1" customFormat="1" ht="15" customHeight="1">
      <c r="B206" s="270"/>
      <c r="C206" s="247"/>
      <c r="D206" s="247"/>
      <c r="E206" s="247"/>
      <c r="F206" s="268" t="s">
        <v>46</v>
      </c>
      <c r="G206" s="247"/>
      <c r="H206" s="365" t="s">
        <v>494</v>
      </c>
      <c r="I206" s="365"/>
      <c r="J206" s="365"/>
      <c r="K206" s="293"/>
    </row>
    <row r="207" spans="2:11" s="1" customFormat="1" ht="15" customHeight="1">
      <c r="B207" s="270"/>
      <c r="C207" s="247"/>
      <c r="D207" s="247"/>
      <c r="E207" s="247"/>
      <c r="F207" s="268"/>
      <c r="G207" s="247"/>
      <c r="H207" s="247"/>
      <c r="I207" s="247"/>
      <c r="J207" s="247"/>
      <c r="K207" s="293"/>
    </row>
    <row r="208" spans="2:11" s="1" customFormat="1" ht="15" customHeight="1">
      <c r="B208" s="270"/>
      <c r="C208" s="247" t="s">
        <v>435</v>
      </c>
      <c r="D208" s="247"/>
      <c r="E208" s="247"/>
      <c r="F208" s="268" t="s">
        <v>76</v>
      </c>
      <c r="G208" s="247"/>
      <c r="H208" s="365" t="s">
        <v>495</v>
      </c>
      <c r="I208" s="365"/>
      <c r="J208" s="365"/>
      <c r="K208" s="293"/>
    </row>
    <row r="209" spans="2:11" s="1" customFormat="1" ht="15" customHeight="1">
      <c r="B209" s="270"/>
      <c r="C209" s="247"/>
      <c r="D209" s="247"/>
      <c r="E209" s="247"/>
      <c r="F209" s="268" t="s">
        <v>330</v>
      </c>
      <c r="G209" s="247"/>
      <c r="H209" s="365" t="s">
        <v>331</v>
      </c>
      <c r="I209" s="365"/>
      <c r="J209" s="365"/>
      <c r="K209" s="293"/>
    </row>
    <row r="210" spans="2:11" s="1" customFormat="1" ht="15" customHeight="1">
      <c r="B210" s="270"/>
      <c r="C210" s="247"/>
      <c r="D210" s="247"/>
      <c r="E210" s="247"/>
      <c r="F210" s="268" t="s">
        <v>328</v>
      </c>
      <c r="G210" s="247"/>
      <c r="H210" s="365" t="s">
        <v>496</v>
      </c>
      <c r="I210" s="365"/>
      <c r="J210" s="365"/>
      <c r="K210" s="293"/>
    </row>
    <row r="211" spans="2:11" s="1" customFormat="1" ht="15" customHeight="1">
      <c r="B211" s="311"/>
      <c r="C211" s="247"/>
      <c r="D211" s="247"/>
      <c r="E211" s="247"/>
      <c r="F211" s="268" t="s">
        <v>332</v>
      </c>
      <c r="G211" s="306"/>
      <c r="H211" s="366" t="s">
        <v>333</v>
      </c>
      <c r="I211" s="366"/>
      <c r="J211" s="366"/>
      <c r="K211" s="312"/>
    </row>
    <row r="212" spans="2:11" s="1" customFormat="1" ht="15" customHeight="1">
      <c r="B212" s="311"/>
      <c r="C212" s="247"/>
      <c r="D212" s="247"/>
      <c r="E212" s="247"/>
      <c r="F212" s="268" t="s">
        <v>334</v>
      </c>
      <c r="G212" s="306"/>
      <c r="H212" s="366" t="s">
        <v>308</v>
      </c>
      <c r="I212" s="366"/>
      <c r="J212" s="366"/>
      <c r="K212" s="312"/>
    </row>
    <row r="213" spans="2:11" s="1" customFormat="1" ht="15" customHeight="1">
      <c r="B213" s="311"/>
      <c r="C213" s="247"/>
      <c r="D213" s="247"/>
      <c r="E213" s="247"/>
      <c r="F213" s="268"/>
      <c r="G213" s="306"/>
      <c r="H213" s="297"/>
      <c r="I213" s="297"/>
      <c r="J213" s="297"/>
      <c r="K213" s="312"/>
    </row>
    <row r="214" spans="2:11" s="1" customFormat="1" ht="15" customHeight="1">
      <c r="B214" s="311"/>
      <c r="C214" s="247" t="s">
        <v>459</v>
      </c>
      <c r="D214" s="247"/>
      <c r="E214" s="247"/>
      <c r="F214" s="268">
        <v>1</v>
      </c>
      <c r="G214" s="306"/>
      <c r="H214" s="366" t="s">
        <v>497</v>
      </c>
      <c r="I214" s="366"/>
      <c r="J214" s="366"/>
      <c r="K214" s="312"/>
    </row>
    <row r="215" spans="2:11" s="1" customFormat="1" ht="15" customHeight="1">
      <c r="B215" s="311"/>
      <c r="C215" s="247"/>
      <c r="D215" s="247"/>
      <c r="E215" s="247"/>
      <c r="F215" s="268">
        <v>2</v>
      </c>
      <c r="G215" s="306"/>
      <c r="H215" s="366" t="s">
        <v>498</v>
      </c>
      <c r="I215" s="366"/>
      <c r="J215" s="366"/>
      <c r="K215" s="312"/>
    </row>
    <row r="216" spans="2:11" s="1" customFormat="1" ht="15" customHeight="1">
      <c r="B216" s="311"/>
      <c r="C216" s="247"/>
      <c r="D216" s="247"/>
      <c r="E216" s="247"/>
      <c r="F216" s="268">
        <v>3</v>
      </c>
      <c r="G216" s="306"/>
      <c r="H216" s="366" t="s">
        <v>499</v>
      </c>
      <c r="I216" s="366"/>
      <c r="J216" s="366"/>
      <c r="K216" s="312"/>
    </row>
    <row r="217" spans="2:11" s="1" customFormat="1" ht="15" customHeight="1">
      <c r="B217" s="311"/>
      <c r="C217" s="247"/>
      <c r="D217" s="247"/>
      <c r="E217" s="247"/>
      <c r="F217" s="268">
        <v>4</v>
      </c>
      <c r="G217" s="306"/>
      <c r="H217" s="366" t="s">
        <v>500</v>
      </c>
      <c r="I217" s="366"/>
      <c r="J217" s="366"/>
      <c r="K217" s="312"/>
    </row>
    <row r="218" spans="2:11" s="1" customFormat="1" ht="12.75" customHeight="1">
      <c r="B218" s="313"/>
      <c r="C218" s="314"/>
      <c r="D218" s="314"/>
      <c r="E218" s="314"/>
      <c r="F218" s="314"/>
      <c r="G218" s="314"/>
      <c r="H218" s="314"/>
      <c r="I218" s="314"/>
      <c r="J218" s="314"/>
      <c r="K218" s="315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00 - Sokolov, MŠ Pionýrů ...</vt:lpstr>
      <vt:lpstr>Pokyny pro vyplnění</vt:lpstr>
      <vt:lpstr>'00 - Sokolov, MŠ Pionýrů ...'!Názvy_tisku</vt:lpstr>
      <vt:lpstr>'Rekapitulace stavby'!Názvy_tisku</vt:lpstr>
      <vt:lpstr>'00 - Sokolov, MŠ Pionýrů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DESKTOP-473U3HR\Michal</dc:creator>
  <cp:lastModifiedBy>Linhová, Sandra</cp:lastModifiedBy>
  <dcterms:created xsi:type="dcterms:W3CDTF">2022-05-04T14:25:29Z</dcterms:created>
  <dcterms:modified xsi:type="dcterms:W3CDTF">2022-05-27T07:27:53Z</dcterms:modified>
</cp:coreProperties>
</file>