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7795" windowHeight="12600" activeTab="1"/>
  </bookViews>
  <sheets>
    <sheet name="Pokyny pro vyplnění" sheetId="4" r:id="rId1"/>
    <sheet name="Pol. rozpočet" sheetId="1" r:id="rId2"/>
  </sheets>
  <definedNames/>
  <calcPr calcId="145621"/>
</workbook>
</file>

<file path=xl/comments2.xml><?xml version="1.0" encoding="utf-8"?>
<comments xmlns="http://schemas.openxmlformats.org/spreadsheetml/2006/main">
  <authors>
    <author>Pudivítr, Josef</author>
  </authors>
  <commentList>
    <comment ref="B8" authorId="0">
      <text>
        <r>
          <rPr>
            <b/>
            <sz val="9"/>
            <rFont val="Tahoma"/>
            <family val="2"/>
          </rPr>
          <t>Název</t>
        </r>
        <r>
          <rPr>
            <sz val="9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9"/>
            <rFont val="Tahoma"/>
            <family val="2"/>
          </rPr>
          <t>Pudivítr, Josef:</t>
        </r>
        <r>
          <rPr>
            <sz val="9"/>
            <rFont val="Tahoma"/>
            <family val="2"/>
          </rPr>
          <t xml:space="preserve">
Ulice a č. p.</t>
        </r>
      </text>
    </comment>
    <comment ref="B10" authorId="0">
      <text>
        <r>
          <rPr>
            <b/>
            <sz val="9"/>
            <rFont val="Tahoma"/>
            <family val="2"/>
          </rPr>
          <t>Pudivítr, Josef:</t>
        </r>
        <r>
          <rPr>
            <sz val="9"/>
            <rFont val="Tahoma"/>
            <family val="2"/>
          </rPr>
          <t xml:space="preserve">
Obec, PSČ</t>
        </r>
      </text>
    </comment>
  </commentList>
</comments>
</file>

<file path=xl/sharedStrings.xml><?xml version="1.0" encoding="utf-8"?>
<sst xmlns="http://schemas.openxmlformats.org/spreadsheetml/2006/main" count="187" uniqueCount="105">
  <si>
    <t xml:space="preserve">Zimní stadion Sokolov EPS  </t>
  </si>
  <si>
    <t>STA</t>
  </si>
  <si>
    <t>Instalace nasávacího systému OCHOZY za brankami</t>
  </si>
  <si>
    <t>a další servisní výměny prvků EPS</t>
  </si>
  <si>
    <t>Boženy Němcové 2287, Sokolov</t>
  </si>
  <si>
    <t>OBJ</t>
  </si>
  <si>
    <t>R:</t>
  </si>
  <si>
    <t>ROZ</t>
  </si>
  <si>
    <t>C:</t>
  </si>
  <si>
    <t>CAS_STR</t>
  </si>
  <si>
    <t>Název položky</t>
  </si>
  <si>
    <t>MJ</t>
  </si>
  <si>
    <t>množství</t>
  </si>
  <si>
    <t>cena / MJ</t>
  </si>
  <si>
    <t>Celkem</t>
  </si>
  <si>
    <t>Dodávka</t>
  </si>
  <si>
    <t>Dodávka celk.</t>
  </si>
  <si>
    <t>Montáž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</si>
  <si>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</si>
  <si>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</si>
  <si>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</si>
  <si>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</si>
  <si>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</si>
  <si>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</si>
  <si>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</si>
  <si>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</si>
  <si>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</si>
  <si>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</si>
  <si>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</si>
  <si>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</si>
  <si>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Vedlejší náklady</t>
  </si>
  <si>
    <t>DIL</t>
  </si>
  <si>
    <t xml:space="preserve">Vypracování projektové dokumentace </t>
  </si>
  <si>
    <t>Soubor</t>
  </si>
  <si>
    <t>POL99_0</t>
  </si>
  <si>
    <t>Vypracování autorizovaným projektantem s příslušným opatřením k projektování systému EPS.</t>
  </si>
  <si>
    <t>POP</t>
  </si>
  <si>
    <t>Projednání s příslušným HZS.</t>
  </si>
  <si>
    <t>Revize</t>
  </si>
  <si>
    <t>POL1_0</t>
  </si>
  <si>
    <t xml:space="preserve">Zkušební provoz </t>
  </si>
  <si>
    <t xml:space="preserve">Dokumentace skutečného provedení </t>
  </si>
  <si>
    <t xml:space="preserve">Bezpečnostní opatření a práce ve výškách na staveništi </t>
  </si>
  <si>
    <t>Koordinační činnost</t>
  </si>
  <si>
    <t>Koordinace stávající servisní organizace.</t>
  </si>
  <si>
    <t>Nasávací systém</t>
  </si>
  <si>
    <t>Aspirační hlásič kouře, max. 200m</t>
  </si>
  <si>
    <t>ks</t>
  </si>
  <si>
    <t>POL3_0</t>
  </si>
  <si>
    <t>Aspirační hlásič kouře, max. 4 trubky, jedna trubka dlouhá max.100m, celková délka všech trubek max.200m</t>
  </si>
  <si>
    <t xml:space="preserve"> Vyhřívací jednotka sacího potrubí, 3/4"</t>
  </si>
  <si>
    <t>Vyhřívací jednotka sacího potrubí, 3/4", 230V, 60/200W, dodáváno bez termostatu</t>
  </si>
  <si>
    <t>Vstupní modul s izolátorem (1IN)</t>
  </si>
  <si>
    <t>Mini SMU, DIN, přepínač bez normal a interrupt režimem, s izolátorem, pro připojení lineárního hlásiče do linky</t>
  </si>
  <si>
    <t>Nápajecí zdroj dle EN54 27,6V/5A</t>
  </si>
  <si>
    <t>Nápajecí zdroj dle EN54 27,6V/5A/2x40Ah (420x420x182, nepřetržitý provoz 3,0A / 27,6VDC, krátkodobě 5,0A / 27,6VDC, tamper: 1xNC, 2x40Ah, EPS, PSU, APS)</t>
  </si>
  <si>
    <t>Akumulátor 12V, 40Ah</t>
  </si>
  <si>
    <t>12V, 40Ah, záložní, bezúdržbový, VRLA, uzavřený, vysokovýkonný, AGM akumulátor. Vhodný pro EZS, EPS, UPS. Max. odebíraný proud 400A(5s), životnost až 5let (až 260 cyklů), délka: 197 mm, šířka: 165 mm, výška: 170 mm, hmotnost: 12,63kg, typ pólu: 15 x 18 x 5 mm.</t>
  </si>
  <si>
    <t>Trubka  3/4“</t>
  </si>
  <si>
    <t>m</t>
  </si>
  <si>
    <t>Trubka  3/4“, délka 3 m, cena za 1m</t>
  </si>
  <si>
    <t>Koncový kryt</t>
  </si>
  <si>
    <t>Šroubení</t>
  </si>
  <si>
    <t>Nátrubek, spojka</t>
  </si>
  <si>
    <t>Oblouk 90°</t>
  </si>
  <si>
    <t>T odbočka 3/4" pro 10mm hadici</t>
  </si>
  <si>
    <t>3/4" T odbočka pro 10mm hadici</t>
  </si>
  <si>
    <t>Tester nasávacích hlásičů</t>
  </si>
  <si>
    <t>Kouřové pero pro testování nasávacích hlásičů, včetně 6ks náplní</t>
  </si>
  <si>
    <t>Hadice 10mm</t>
  </si>
  <si>
    <t>10mm bílá nylonová hadice, balení 30m, cena za 1m</t>
  </si>
  <si>
    <t>Trubková příchytka se západkou</t>
  </si>
  <si>
    <t>Lepidlo 125g, cca 50 spojů</t>
  </si>
  <si>
    <t>Čistič trubek (125ml)</t>
  </si>
  <si>
    <t>montáž krabic se svorkami pro linku EPS místo hlásičů</t>
  </si>
  <si>
    <t>Montáž nasávacího systému</t>
  </si>
  <si>
    <t>Demontáž stávajících prvků</t>
  </si>
  <si>
    <t>h</t>
  </si>
  <si>
    <t>Montáž potrubí nasávacího systému</t>
  </si>
  <si>
    <t>Montáž a základní nastavení přidané nasávací jednotky</t>
  </si>
  <si>
    <t>Programování ústředny, uvedení do provozu</t>
  </si>
  <si>
    <t>hod</t>
  </si>
  <si>
    <t>Koordinační funkční zkoušky systému EPS</t>
  </si>
  <si>
    <t>kus</t>
  </si>
  <si>
    <t>Pronájem montážní plošiny</t>
  </si>
  <si>
    <t>dny</t>
  </si>
  <si>
    <t>Ostatní práce a materiály - další opravy</t>
  </si>
  <si>
    <t>nová tlačítka do haly</t>
  </si>
  <si>
    <t>montáž nových tlačítek</t>
  </si>
  <si>
    <t>demontáž původních tlačítek</t>
  </si>
  <si>
    <t>teplotní hlásič do relaxace</t>
  </si>
  <si>
    <t>montáž teplotního hlásiče do relaxace</t>
  </si>
  <si>
    <t>demontáž původního optického hlásiče v relaxaci</t>
  </si>
  <si>
    <t>funkční zkouška nových prvků</t>
  </si>
  <si>
    <t/>
  </si>
  <si>
    <t>SUM</t>
  </si>
  <si>
    <t>END</t>
  </si>
  <si>
    <t>Zhotovitel:</t>
  </si>
  <si>
    <t>IČ:</t>
  </si>
  <si>
    <t>DIČ:</t>
  </si>
  <si>
    <t>Pokyny pro vyplnění</t>
  </si>
  <si>
    <t>Ve všech listech tohoto souboru můžete měnit pouze buňky s žlutým pozadím.</t>
  </si>
  <si>
    <t>Jedná se o tyto údaje:</t>
  </si>
  <si>
    <t>- údaje o firmě</t>
  </si>
  <si>
    <t>- jednotkové ceny položek zadané na maximálně dvě desetinná místa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</si>
</sst>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0.00000"/>
    <numFmt numFmtId="165" formatCode="#\ ##0.00"/>
    <numFmt numFmtId="166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8"/>
      <color indexed="17"/>
      <name val="Arial CE"/>
      <family val="2"/>
    </font>
    <font>
      <sz val="8"/>
      <color indexed="9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1"/>
      <color theme="1"/>
      <name val="Calibri"/>
      <family val="2"/>
      <scheme val="minor"/>
    </font>
    <font>
      <sz val="10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</cellStyleXfs>
  <cellXfs count="96">
    <xf numFmtId="0" fontId="0" fillId="0" borderId="0" xfId="0"/>
    <xf numFmtId="0" fontId="0" fillId="0" borderId="1" xfId="0" applyFont="1" applyBorder="1" applyAlignment="1">
      <alignment vertical="center"/>
    </xf>
    <xf numFmtId="49" fontId="3" fillId="0" borderId="2" xfId="0" applyNumberFormat="1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2" borderId="1" xfId="0" applyFill="1" applyBorder="1"/>
    <xf numFmtId="0" fontId="0" fillId="2" borderId="4" xfId="0" applyFill="1" applyBorder="1"/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vertical="top"/>
    </xf>
    <xf numFmtId="49" fontId="0" fillId="2" borderId="1" xfId="0" applyNumberFormat="1" applyFill="1" applyBorder="1" applyAlignment="1">
      <alignment vertical="top"/>
    </xf>
    <xf numFmtId="0" fontId="0" fillId="2" borderId="1" xfId="0" applyFill="1" applyBorder="1" applyAlignment="1">
      <alignment vertical="top"/>
    </xf>
    <xf numFmtId="164" fontId="0" fillId="2" borderId="1" xfId="0" applyNumberFormat="1" applyFill="1" applyBorder="1" applyAlignment="1">
      <alignment vertical="top"/>
    </xf>
    <xf numFmtId="165" fontId="0" fillId="2" borderId="1" xfId="0" applyNumberFormat="1" applyFill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7" xfId="0" applyNumberFormat="1" applyFont="1" applyBorder="1" applyAlignment="1">
      <alignment horizontal="left" vertical="top" wrapText="1"/>
    </xf>
    <xf numFmtId="0" fontId="4" fillId="0" borderId="7" xfId="0" applyFont="1" applyBorder="1" applyAlignment="1">
      <alignment vertical="top" shrinkToFit="1"/>
    </xf>
    <xf numFmtId="164" fontId="4" fillId="0" borderId="7" xfId="0" applyNumberFormat="1" applyFont="1" applyBorder="1" applyAlignment="1">
      <alignment vertical="top" shrinkToFit="1"/>
    </xf>
    <xf numFmtId="165" fontId="4" fillId="3" borderId="7" xfId="0" applyNumberFormat="1" applyFont="1" applyFill="1" applyBorder="1" applyAlignment="1" applyProtection="1">
      <alignment vertical="top" shrinkToFit="1"/>
      <protection locked="0"/>
    </xf>
    <xf numFmtId="165" fontId="4" fillId="0" borderId="7" xfId="0" applyNumberFormat="1" applyFont="1" applyBorder="1" applyAlignment="1">
      <alignment vertical="top" shrinkToFit="1"/>
    </xf>
    <xf numFmtId="0" fontId="4" fillId="0" borderId="6" xfId="0" applyFont="1" applyBorder="1" applyAlignment="1">
      <alignment vertical="top" shrinkToFit="1"/>
    </xf>
    <xf numFmtId="0" fontId="4" fillId="0" borderId="0" xfId="0" applyFont="1"/>
    <xf numFmtId="49" fontId="6" fillId="0" borderId="0" xfId="0" applyNumberFormat="1" applyFont="1" applyAlignment="1">
      <alignment wrapText="1"/>
    </xf>
    <xf numFmtId="0" fontId="0" fillId="2" borderId="8" xfId="0" applyFill="1" applyBorder="1" applyAlignment="1">
      <alignment vertical="top"/>
    </xf>
    <xf numFmtId="0" fontId="0" fillId="2" borderId="9" xfId="0" applyNumberFormat="1" applyFill="1" applyBorder="1" applyAlignment="1">
      <alignment horizontal="left" vertical="top" wrapText="1"/>
    </xf>
    <xf numFmtId="0" fontId="0" fillId="2" borderId="9" xfId="0" applyFill="1" applyBorder="1" applyAlignment="1">
      <alignment vertical="top" shrinkToFit="1"/>
    </xf>
    <xf numFmtId="164" fontId="0" fillId="2" borderId="9" xfId="0" applyNumberFormat="1" applyFill="1" applyBorder="1" applyAlignment="1">
      <alignment vertical="top" shrinkToFit="1"/>
    </xf>
    <xf numFmtId="165" fontId="0" fillId="2" borderId="9" xfId="0" applyNumberFormat="1" applyFill="1" applyBorder="1" applyAlignment="1">
      <alignment vertical="top" shrinkToFit="1"/>
    </xf>
    <xf numFmtId="0" fontId="0" fillId="2" borderId="8" xfId="0" applyFill="1" applyBorder="1" applyAlignment="1">
      <alignment vertical="top" shrinkToFit="1"/>
    </xf>
    <xf numFmtId="0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vertical="top" shrinkToFit="1"/>
    </xf>
    <xf numFmtId="164" fontId="4" fillId="0" borderId="0" xfId="0" applyNumberFormat="1" applyFont="1" applyBorder="1" applyAlignment="1">
      <alignment vertical="top" shrinkToFit="1"/>
    </xf>
    <xf numFmtId="165" fontId="4" fillId="0" borderId="0" xfId="0" applyNumberFormat="1" applyFont="1" applyBorder="1" applyAlignment="1">
      <alignment vertical="top" shrinkToFit="1"/>
    </xf>
    <xf numFmtId="165" fontId="4" fillId="0" borderId="10" xfId="0" applyNumberFormat="1" applyFont="1" applyBorder="1" applyAlignment="1">
      <alignment vertical="top" shrinkToFit="1"/>
    </xf>
    <xf numFmtId="0" fontId="4" fillId="0" borderId="4" xfId="0" applyNumberFormat="1" applyFont="1" applyBorder="1" applyAlignment="1">
      <alignment horizontal="left" vertical="top" wrapText="1"/>
    </xf>
    <xf numFmtId="0" fontId="4" fillId="0" borderId="4" xfId="0" applyFont="1" applyBorder="1" applyAlignment="1">
      <alignment vertical="top" shrinkToFit="1"/>
    </xf>
    <xf numFmtId="164" fontId="4" fillId="0" borderId="4" xfId="0" applyNumberFormat="1" applyFont="1" applyBorder="1" applyAlignment="1">
      <alignment vertical="top" shrinkToFit="1"/>
    </xf>
    <xf numFmtId="165" fontId="4" fillId="0" borderId="4" xfId="0" applyNumberFormat="1" applyFont="1" applyBorder="1" applyAlignment="1">
      <alignment vertical="top" shrinkToFit="1"/>
    </xf>
    <xf numFmtId="165" fontId="4" fillId="3" borderId="10" xfId="0" applyNumberFormat="1" applyFont="1" applyFill="1" applyBorder="1" applyAlignment="1" applyProtection="1">
      <alignment vertical="top" shrinkToFit="1"/>
      <protection locked="0"/>
    </xf>
    <xf numFmtId="0" fontId="4" fillId="0" borderId="0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4" fillId="0" borderId="9" xfId="0" applyNumberFormat="1" applyFont="1" applyBorder="1" applyAlignment="1">
      <alignment horizontal="left" vertical="top" wrapText="1"/>
    </xf>
    <xf numFmtId="0" fontId="4" fillId="0" borderId="9" xfId="0" applyFont="1" applyBorder="1" applyAlignment="1">
      <alignment vertical="top" shrinkToFit="1"/>
    </xf>
    <xf numFmtId="164" fontId="4" fillId="0" borderId="9" xfId="0" applyNumberFormat="1" applyFont="1" applyBorder="1" applyAlignment="1">
      <alignment vertical="top" shrinkToFit="1"/>
    </xf>
    <xf numFmtId="165" fontId="4" fillId="0" borderId="9" xfId="0" applyNumberFormat="1" applyFont="1" applyBorder="1" applyAlignment="1">
      <alignment vertical="top" shrinkToFit="1"/>
    </xf>
    <xf numFmtId="165" fontId="4" fillId="3" borderId="11" xfId="0" applyNumberFormat="1" applyFont="1" applyFill="1" applyBorder="1" applyAlignment="1" applyProtection="1">
      <alignment vertical="top" shrinkToFit="1"/>
      <protection locked="0"/>
    </xf>
    <xf numFmtId="165" fontId="4" fillId="3" borderId="9" xfId="0" applyNumberFormat="1" applyFont="1" applyFill="1" applyBorder="1" applyAlignment="1" applyProtection="1">
      <alignment vertical="top" shrinkToFit="1"/>
      <protection locked="0"/>
    </xf>
    <xf numFmtId="0" fontId="4" fillId="0" borderId="8" xfId="0" applyFont="1" applyBorder="1" applyAlignment="1">
      <alignment vertical="top" shrinkToFit="1"/>
    </xf>
    <xf numFmtId="0" fontId="4" fillId="0" borderId="12" xfId="0" applyNumberFormat="1" applyFont="1" applyBorder="1" applyAlignment="1">
      <alignment horizontal="left" vertical="top" wrapText="1"/>
    </xf>
    <xf numFmtId="0" fontId="4" fillId="0" borderId="12" xfId="0" applyFont="1" applyBorder="1" applyAlignment="1">
      <alignment vertical="top" shrinkToFit="1"/>
    </xf>
    <xf numFmtId="164" fontId="4" fillId="0" borderId="12" xfId="0" applyNumberFormat="1" applyFont="1" applyBorder="1" applyAlignment="1">
      <alignment vertical="top" shrinkToFit="1"/>
    </xf>
    <xf numFmtId="165" fontId="4" fillId="4" borderId="12" xfId="0" applyNumberFormat="1" applyFont="1" applyFill="1" applyBorder="1" applyAlignment="1" applyProtection="1">
      <alignment vertical="top" shrinkToFit="1"/>
      <protection locked="0"/>
    </xf>
    <xf numFmtId="165" fontId="4" fillId="0" borderId="12" xfId="0" applyNumberFormat="1" applyFont="1" applyBorder="1" applyAlignment="1">
      <alignment vertical="top" shrinkToFit="1"/>
    </xf>
    <xf numFmtId="165" fontId="4" fillId="3" borderId="0" xfId="0" applyNumberFormat="1" applyFont="1" applyFill="1" applyBorder="1" applyAlignment="1" applyProtection="1">
      <alignment vertical="top" shrinkToFit="1"/>
      <protection locked="0"/>
    </xf>
    <xf numFmtId="0" fontId="7" fillId="5" borderId="8" xfId="0" applyNumberFormat="1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vertical="top" shrinkToFit="1"/>
    </xf>
    <xf numFmtId="164" fontId="4" fillId="5" borderId="8" xfId="0" applyNumberFormat="1" applyFont="1" applyFill="1" applyBorder="1" applyAlignment="1">
      <alignment vertical="top" shrinkToFit="1"/>
    </xf>
    <xf numFmtId="165" fontId="4" fillId="5" borderId="8" xfId="0" applyNumberFormat="1" applyFont="1" applyFill="1" applyBorder="1" applyAlignment="1" applyProtection="1">
      <alignment vertical="top" shrinkToFit="1"/>
      <protection locked="0"/>
    </xf>
    <xf numFmtId="0" fontId="4" fillId="0" borderId="13" xfId="0" applyFont="1" applyBorder="1" applyAlignment="1">
      <alignment vertical="top"/>
    </xf>
    <xf numFmtId="165" fontId="4" fillId="4" borderId="13" xfId="0" applyNumberFormat="1" applyFont="1" applyFill="1" applyBorder="1" applyAlignment="1" applyProtection="1">
      <alignment vertical="top" shrinkToFit="1"/>
      <protection locked="0"/>
    </xf>
    <xf numFmtId="165" fontId="4" fillId="4" borderId="6" xfId="0" applyNumberFormat="1" applyFont="1" applyFill="1" applyBorder="1" applyAlignment="1" applyProtection="1">
      <alignment vertical="top" shrinkToFit="1"/>
      <protection locked="0"/>
    </xf>
    <xf numFmtId="165" fontId="4" fillId="4" borderId="8" xfId="0" applyNumberFormat="1" applyFont="1" applyFill="1" applyBorder="1" applyAlignment="1" applyProtection="1">
      <alignment vertical="top" shrinkToFit="1"/>
      <protection locked="0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left" vertical="top" wrapText="1"/>
    </xf>
    <xf numFmtId="0" fontId="8" fillId="2" borderId="14" xfId="0" applyFont="1" applyFill="1" applyBorder="1" applyAlignment="1">
      <alignment vertical="top"/>
    </xf>
    <xf numFmtId="49" fontId="8" fillId="2" borderId="15" xfId="0" applyNumberFormat="1" applyFont="1" applyFill="1" applyBorder="1" applyAlignment="1">
      <alignment horizontal="left" vertical="top" wrapText="1"/>
    </xf>
    <xf numFmtId="0" fontId="8" fillId="2" borderId="15" xfId="0" applyFont="1" applyFill="1" applyBorder="1" applyAlignment="1">
      <alignment vertical="top"/>
    </xf>
    <xf numFmtId="166" fontId="3" fillId="2" borderId="16" xfId="0" applyNumberFormat="1" applyFont="1" applyFill="1" applyBorder="1" applyAlignment="1">
      <alignment vertical="top"/>
    </xf>
    <xf numFmtId="49" fontId="0" fillId="0" borderId="0" xfId="0" applyNumberFormat="1" applyAlignment="1">
      <alignment horizontal="left" wrapText="1"/>
    </xf>
    <xf numFmtId="49" fontId="0" fillId="0" borderId="0" xfId="0" applyNumberFormat="1"/>
    <xf numFmtId="0" fontId="5" fillId="0" borderId="6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vertical="top" wrapText="1" shrinkToFit="1"/>
    </xf>
    <xf numFmtId="164" fontId="5" fillId="0" borderId="0" xfId="0" applyNumberFormat="1" applyFont="1" applyBorder="1" applyAlignment="1">
      <alignment vertical="top" wrapText="1" shrinkToFit="1"/>
    </xf>
    <xf numFmtId="165" fontId="5" fillId="0" borderId="0" xfId="0" applyNumberFormat="1" applyFont="1" applyBorder="1" applyAlignment="1">
      <alignment vertical="top" wrapText="1" shrinkToFit="1"/>
    </xf>
    <xf numFmtId="165" fontId="5" fillId="0" borderId="10" xfId="0" applyNumberFormat="1" applyFont="1" applyBorder="1" applyAlignment="1">
      <alignment vertical="top" wrapText="1" shrinkToFit="1"/>
    </xf>
    <xf numFmtId="49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49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4" borderId="0" xfId="0" applyFill="1" applyBorder="1"/>
    <xf numFmtId="49" fontId="0" fillId="4" borderId="0" xfId="0" applyNumberFormat="1" applyFill="1" applyBorder="1"/>
    <xf numFmtId="165" fontId="4" fillId="6" borderId="7" xfId="0" applyNumberFormat="1" applyFont="1" applyFill="1" applyBorder="1" applyAlignment="1" applyProtection="1">
      <alignment vertical="top" shrinkToFit="1"/>
      <protection locked="0"/>
    </xf>
    <xf numFmtId="165" fontId="4" fillId="6" borderId="4" xfId="0" applyNumberFormat="1" applyFont="1" applyFill="1" applyBorder="1" applyAlignment="1" applyProtection="1">
      <alignment vertical="top" shrinkToFit="1"/>
      <protection locked="0"/>
    </xf>
    <xf numFmtId="165" fontId="4" fillId="6" borderId="9" xfId="0" applyNumberFormat="1" applyFont="1" applyFill="1" applyBorder="1" applyAlignment="1" applyProtection="1">
      <alignment vertical="top" shrinkToFit="1"/>
      <protection locked="0"/>
    </xf>
    <xf numFmtId="0" fontId="0" fillId="4" borderId="0" xfId="0" applyFill="1" applyAlignment="1">
      <alignment vertical="top"/>
    </xf>
    <xf numFmtId="49" fontId="0" fillId="2" borderId="12" xfId="0" applyNumberFormat="1" applyFill="1" applyBorder="1"/>
    <xf numFmtId="0" fontId="0" fillId="2" borderId="12" xfId="0" applyFill="1" applyBorder="1"/>
    <xf numFmtId="0" fontId="0" fillId="2" borderId="17" xfId="0" applyFill="1" applyBorder="1"/>
    <xf numFmtId="0" fontId="0" fillId="4" borderId="0" xfId="0" applyFill="1" applyBorder="1" applyAlignment="1">
      <alignment horizontal="right"/>
    </xf>
    <xf numFmtId="0" fontId="0" fillId="6" borderId="0" xfId="0" applyFill="1" applyBorder="1"/>
    <xf numFmtId="49" fontId="0" fillId="6" borderId="0" xfId="0" applyNumberFormat="1" applyFill="1" applyBorder="1" applyAlignment="1">
      <alignment horizontal="center"/>
    </xf>
    <xf numFmtId="0" fontId="0" fillId="0" borderId="0" xfId="0" applyBorder="1"/>
    <xf numFmtId="49" fontId="0" fillId="2" borderId="1" xfId="0" applyNumberFormat="1" applyFill="1" applyBorder="1"/>
    <xf numFmtId="0" fontId="9" fillId="0" borderId="0" xfId="0" applyFont="1" applyBorder="1"/>
    <xf numFmtId="49" fontId="0" fillId="0" borderId="0" xfId="0" applyNumberFormat="1" applyBorder="1"/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4" xfId="22"/>
    <cellStyle name="Normální 5" xfId="23"/>
    <cellStyle name="Normální 6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 topLeftCell="A1">
      <selection activeCell="F11" sqref="F11"/>
    </sheetView>
  </sheetViews>
  <sheetFormatPr defaultColWidth="9.140625" defaultRowHeight="15"/>
  <sheetData>
    <row r="1" spans="1:8" ht="15">
      <c r="A1" s="94" t="s">
        <v>100</v>
      </c>
      <c r="B1" s="92"/>
      <c r="C1" s="92"/>
      <c r="D1" s="92"/>
      <c r="E1" s="92"/>
      <c r="F1" s="92"/>
      <c r="G1" s="92"/>
      <c r="H1" s="92"/>
    </row>
    <row r="2" spans="1:8" ht="15">
      <c r="A2" s="92" t="s">
        <v>101</v>
      </c>
      <c r="B2" s="92"/>
      <c r="C2" s="92"/>
      <c r="D2" s="92"/>
      <c r="E2" s="92"/>
      <c r="F2" s="92"/>
      <c r="G2" s="92"/>
      <c r="H2" s="92"/>
    </row>
    <row r="3" spans="1:8" ht="15">
      <c r="A3" s="92" t="s">
        <v>102</v>
      </c>
      <c r="B3" s="92"/>
      <c r="C3" s="92"/>
      <c r="D3" s="92"/>
      <c r="E3" s="92"/>
      <c r="F3" s="92"/>
      <c r="G3" s="92"/>
      <c r="H3" s="92"/>
    </row>
    <row r="4" spans="1:8" ht="15">
      <c r="A4" s="95" t="s">
        <v>103</v>
      </c>
      <c r="B4" s="92"/>
      <c r="C4" s="92"/>
      <c r="D4" s="92"/>
      <c r="E4" s="92"/>
      <c r="F4" s="92"/>
      <c r="G4" s="92"/>
      <c r="H4" s="92"/>
    </row>
    <row r="5" spans="1:8" ht="15">
      <c r="A5" s="95" t="s">
        <v>104</v>
      </c>
      <c r="B5" s="92"/>
      <c r="C5" s="92"/>
      <c r="D5" s="92"/>
      <c r="E5" s="92"/>
      <c r="F5" s="92"/>
      <c r="G5" s="92"/>
      <c r="H5" s="92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G74"/>
  <sheetViews>
    <sheetView tabSelected="1" workbookViewId="0" topLeftCell="A1">
      <selection activeCell="B8" sqref="B8:D8"/>
    </sheetView>
  </sheetViews>
  <sheetFormatPr defaultColWidth="9.140625" defaultRowHeight="15" outlineLevelRow="1"/>
  <cols>
    <col min="1" max="1" width="4.28125" style="0" customWidth="1"/>
    <col min="2" max="2" width="42.00390625" style="68" customWidth="1"/>
    <col min="3" max="3" width="4.57421875" style="0" customWidth="1"/>
    <col min="4" max="4" width="10.57421875" style="0" customWidth="1"/>
    <col min="5" max="5" width="9.8515625" style="0" customWidth="1"/>
    <col min="6" max="6" width="12.7109375" style="0" customWidth="1"/>
    <col min="7" max="20" width="9.140625" style="0" hidden="1" customWidth="1"/>
    <col min="28" max="38" width="9.140625" style="0" hidden="1" customWidth="1"/>
    <col min="52" max="52" width="73.421875" style="0" customWidth="1"/>
  </cols>
  <sheetData>
    <row r="1" spans="1:30" ht="24.95" customHeight="1">
      <c r="A1" s="1"/>
      <c r="B1" s="74" t="s">
        <v>0</v>
      </c>
      <c r="C1" s="75"/>
      <c r="D1" s="75"/>
      <c r="E1" s="75"/>
      <c r="F1" s="76"/>
      <c r="AD1" t="s">
        <v>1</v>
      </c>
    </row>
    <row r="2" spans="1:6" ht="24">
      <c r="A2" s="1"/>
      <c r="B2" s="2" t="s">
        <v>2</v>
      </c>
      <c r="C2" s="3"/>
      <c r="D2" s="3"/>
      <c r="E2" s="3"/>
      <c r="F2" s="4"/>
    </row>
    <row r="3" spans="1:6" ht="13.5" customHeight="1">
      <c r="A3" s="1"/>
      <c r="B3" s="2" t="s">
        <v>3</v>
      </c>
      <c r="C3" s="3"/>
      <c r="D3" s="3"/>
      <c r="E3" s="3"/>
      <c r="F3" s="4"/>
    </row>
    <row r="4" spans="1:30" ht="24.95" customHeight="1">
      <c r="A4" s="1"/>
      <c r="B4" s="77" t="s">
        <v>4</v>
      </c>
      <c r="C4" s="78"/>
      <c r="D4" s="78"/>
      <c r="E4" s="78"/>
      <c r="F4" s="79"/>
      <c r="AD4" t="s">
        <v>5</v>
      </c>
    </row>
    <row r="5" spans="1:30" ht="24.95" customHeight="1" hidden="1">
      <c r="A5" s="1" t="s">
        <v>6</v>
      </c>
      <c r="B5" s="77"/>
      <c r="C5" s="78"/>
      <c r="D5" s="78"/>
      <c r="E5" s="78"/>
      <c r="F5" s="79"/>
      <c r="AD5" t="s">
        <v>7</v>
      </c>
    </row>
    <row r="6" spans="1:30" ht="15" hidden="1">
      <c r="A6" s="6" t="s">
        <v>8</v>
      </c>
      <c r="B6" s="86"/>
      <c r="C6" s="87"/>
      <c r="D6" s="87"/>
      <c r="E6" s="87"/>
      <c r="F6" s="88"/>
      <c r="AD6" t="s">
        <v>9</v>
      </c>
    </row>
    <row r="7" spans="1:6" ht="15">
      <c r="A7" s="80"/>
      <c r="B7" s="81" t="s">
        <v>97</v>
      </c>
      <c r="C7" s="80"/>
      <c r="D7" s="80"/>
      <c r="E7" s="89" t="s">
        <v>98</v>
      </c>
      <c r="F7" s="90"/>
    </row>
    <row r="8" spans="1:6" ht="15">
      <c r="A8" s="80"/>
      <c r="B8" s="91"/>
      <c r="C8" s="91"/>
      <c r="D8" s="91"/>
      <c r="E8" s="89" t="s">
        <v>99</v>
      </c>
      <c r="F8" s="90"/>
    </row>
    <row r="9" spans="1:6" ht="15">
      <c r="A9" s="80"/>
      <c r="B9" s="91"/>
      <c r="C9" s="91"/>
      <c r="D9" s="91"/>
      <c r="E9" s="89"/>
      <c r="F9" s="80"/>
    </row>
    <row r="10" spans="1:6" ht="15">
      <c r="A10" s="92"/>
      <c r="B10" s="91"/>
      <c r="C10" s="91"/>
      <c r="D10" s="91"/>
      <c r="E10" s="92"/>
      <c r="F10" s="92"/>
    </row>
    <row r="11" spans="1:20" ht="45">
      <c r="A11" s="5"/>
      <c r="B11" s="93" t="s">
        <v>10</v>
      </c>
      <c r="C11" s="5" t="s">
        <v>11</v>
      </c>
      <c r="D11" s="5" t="s">
        <v>12</v>
      </c>
      <c r="E11" s="5" t="s">
        <v>13</v>
      </c>
      <c r="F11" s="5" t="s">
        <v>14</v>
      </c>
      <c r="G11" s="7" t="s">
        <v>15</v>
      </c>
      <c r="H11" s="7" t="s">
        <v>16</v>
      </c>
      <c r="I11" s="7" t="s">
        <v>17</v>
      </c>
      <c r="J11" s="7" t="s">
        <v>18</v>
      </c>
      <c r="K11" s="7" t="s">
        <v>19</v>
      </c>
      <c r="L11" s="7" t="s">
        <v>20</v>
      </c>
      <c r="M11" s="7" t="s">
        <v>21</v>
      </c>
      <c r="N11" s="7" t="s">
        <v>22</v>
      </c>
      <c r="O11" s="7" t="s">
        <v>23</v>
      </c>
      <c r="P11" s="7" t="s">
        <v>24</v>
      </c>
      <c r="Q11" s="7" t="s">
        <v>25</v>
      </c>
      <c r="R11" s="7" t="s">
        <v>26</v>
      </c>
      <c r="S11" s="7" t="s">
        <v>27</v>
      </c>
      <c r="T11" s="7" t="s">
        <v>28</v>
      </c>
    </row>
    <row r="12" spans="1:30" ht="15">
      <c r="A12" s="8" t="s">
        <v>29</v>
      </c>
      <c r="B12" s="9" t="s">
        <v>30</v>
      </c>
      <c r="C12" s="10"/>
      <c r="D12" s="11"/>
      <c r="E12" s="12"/>
      <c r="F12" s="12">
        <f>SUMIF(AD13:AD21,"&lt;&gt;NOR",F13:F21)</f>
        <v>0</v>
      </c>
      <c r="G12" s="12"/>
      <c r="H12" s="12">
        <f>SUM(H13:H21)</f>
        <v>0</v>
      </c>
      <c r="I12" s="12"/>
      <c r="J12" s="12">
        <f>SUM(J13:J21)</f>
        <v>0</v>
      </c>
      <c r="K12" s="12"/>
      <c r="L12" s="12">
        <f>SUM(L13:L21)</f>
        <v>0</v>
      </c>
      <c r="M12" s="10"/>
      <c r="N12" s="10">
        <f>SUM(N13:N21)</f>
        <v>0</v>
      </c>
      <c r="O12" s="10"/>
      <c r="P12" s="10">
        <f>SUM(P13:P21)</f>
        <v>0</v>
      </c>
      <c r="Q12" s="10"/>
      <c r="R12" s="10"/>
      <c r="S12" s="8"/>
      <c r="T12" s="10">
        <f>SUM(T13:T21)</f>
        <v>0</v>
      </c>
      <c r="AD12" t="s">
        <v>31</v>
      </c>
    </row>
    <row r="13" spans="1:59" ht="15" outlineLevel="1">
      <c r="A13" s="13">
        <v>1</v>
      </c>
      <c r="B13" s="14" t="s">
        <v>32</v>
      </c>
      <c r="C13" s="15" t="s">
        <v>33</v>
      </c>
      <c r="D13" s="16">
        <v>1</v>
      </c>
      <c r="E13" s="82"/>
      <c r="F13" s="18">
        <f>ROUND(D13*E13,2)</f>
        <v>0</v>
      </c>
      <c r="G13" s="17"/>
      <c r="H13" s="18">
        <f>ROUND(D13*G13,2)</f>
        <v>0</v>
      </c>
      <c r="I13" s="17"/>
      <c r="J13" s="18">
        <f>ROUND(D13*I13,2)</f>
        <v>0</v>
      </c>
      <c r="K13" s="18">
        <v>0</v>
      </c>
      <c r="L13" s="18">
        <f>F13*(1+K13/100)</f>
        <v>0</v>
      </c>
      <c r="M13" s="15">
        <v>0</v>
      </c>
      <c r="N13" s="15">
        <f>ROUND(D13*M13,5)</f>
        <v>0</v>
      </c>
      <c r="O13" s="15">
        <v>0</v>
      </c>
      <c r="P13" s="15">
        <f>ROUND(D13*O13,5)</f>
        <v>0</v>
      </c>
      <c r="Q13" s="15"/>
      <c r="R13" s="15"/>
      <c r="S13" s="19">
        <v>0</v>
      </c>
      <c r="T13" s="15">
        <f>ROUND(D13*S13,2)</f>
        <v>0</v>
      </c>
      <c r="U13" s="20"/>
      <c r="V13" s="20"/>
      <c r="W13" s="20"/>
      <c r="X13" s="20"/>
      <c r="Y13" s="20"/>
      <c r="Z13" s="20"/>
      <c r="AA13" s="20"/>
      <c r="AB13" s="20"/>
      <c r="AC13" s="20"/>
      <c r="AD13" s="20" t="s">
        <v>34</v>
      </c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</row>
    <row r="14" spans="1:59" ht="15" outlineLevel="1">
      <c r="A14" s="13"/>
      <c r="B14" s="69" t="s">
        <v>35</v>
      </c>
      <c r="C14" s="70"/>
      <c r="D14" s="71"/>
      <c r="E14" s="72"/>
      <c r="F14" s="73"/>
      <c r="G14" s="18"/>
      <c r="H14" s="18"/>
      <c r="I14" s="18"/>
      <c r="J14" s="18"/>
      <c r="K14" s="18"/>
      <c r="L14" s="18"/>
      <c r="M14" s="15"/>
      <c r="N14" s="15"/>
      <c r="O14" s="15"/>
      <c r="P14" s="15"/>
      <c r="Q14" s="15"/>
      <c r="R14" s="15"/>
      <c r="S14" s="19"/>
      <c r="T14" s="15"/>
      <c r="U14" s="20"/>
      <c r="V14" s="20"/>
      <c r="W14" s="20"/>
      <c r="X14" s="20"/>
      <c r="Y14" s="20"/>
      <c r="Z14" s="20"/>
      <c r="AA14" s="20"/>
      <c r="AB14" s="20"/>
      <c r="AC14" s="20"/>
      <c r="AD14" s="20" t="s">
        <v>36</v>
      </c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1" t="str">
        <f>B14</f>
        <v>Vypracování autorizovaným projektantem s příslušným opatřením k projektování systému EPS.</v>
      </c>
      <c r="BA14" s="20"/>
      <c r="BB14" s="20"/>
      <c r="BC14" s="20"/>
      <c r="BD14" s="20"/>
      <c r="BE14" s="20"/>
      <c r="BF14" s="20"/>
      <c r="BG14" s="20"/>
    </row>
    <row r="15" spans="1:59" ht="15" outlineLevel="1">
      <c r="A15" s="13"/>
      <c r="B15" s="69" t="s">
        <v>37</v>
      </c>
      <c r="C15" s="70"/>
      <c r="D15" s="71"/>
      <c r="E15" s="72"/>
      <c r="F15" s="73"/>
      <c r="G15" s="18"/>
      <c r="H15" s="18"/>
      <c r="I15" s="18"/>
      <c r="J15" s="18"/>
      <c r="K15" s="18"/>
      <c r="L15" s="18"/>
      <c r="M15" s="15"/>
      <c r="N15" s="15"/>
      <c r="O15" s="15"/>
      <c r="P15" s="15"/>
      <c r="Q15" s="15"/>
      <c r="R15" s="15"/>
      <c r="S15" s="19"/>
      <c r="T15" s="15"/>
      <c r="U15" s="20"/>
      <c r="V15" s="20"/>
      <c r="W15" s="20"/>
      <c r="X15" s="20"/>
      <c r="Y15" s="20"/>
      <c r="Z15" s="20"/>
      <c r="AA15" s="20"/>
      <c r="AB15" s="20"/>
      <c r="AC15" s="20"/>
      <c r="AD15" s="20" t="s">
        <v>36</v>
      </c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1" t="str">
        <f>B15</f>
        <v>Projednání s příslušným HZS.</v>
      </c>
      <c r="BA15" s="20"/>
      <c r="BB15" s="20"/>
      <c r="BC15" s="20"/>
      <c r="BD15" s="20"/>
      <c r="BE15" s="20"/>
      <c r="BF15" s="20"/>
      <c r="BG15" s="20"/>
    </row>
    <row r="16" spans="1:59" ht="15" outlineLevel="1">
      <c r="A16" s="13">
        <v>2</v>
      </c>
      <c r="B16" s="14" t="s">
        <v>38</v>
      </c>
      <c r="C16" s="15" t="s">
        <v>33</v>
      </c>
      <c r="D16" s="16">
        <v>1</v>
      </c>
      <c r="E16" s="82"/>
      <c r="F16" s="18">
        <f aca="true" t="shared" si="0" ref="F16:F20">ROUND(D16*E16,2)</f>
        <v>0</v>
      </c>
      <c r="G16" s="17"/>
      <c r="H16" s="18">
        <f aca="true" t="shared" si="1" ref="H16:H20">ROUND(D16*G16,2)</f>
        <v>0</v>
      </c>
      <c r="I16" s="17"/>
      <c r="J16" s="18">
        <f aca="true" t="shared" si="2" ref="J16:J20">ROUND(D16*I16,2)</f>
        <v>0</v>
      </c>
      <c r="K16" s="18">
        <v>0</v>
      </c>
      <c r="L16" s="18">
        <f aca="true" t="shared" si="3" ref="L16:L20">F16*(1+K16/100)</f>
        <v>0</v>
      </c>
      <c r="M16" s="15">
        <v>0</v>
      </c>
      <c r="N16" s="15">
        <f aca="true" t="shared" si="4" ref="N16:N20">ROUND(D16*M16,5)</f>
        <v>0</v>
      </c>
      <c r="O16" s="15">
        <v>0</v>
      </c>
      <c r="P16" s="15">
        <f aca="true" t="shared" si="5" ref="P16:P20">ROUND(D16*O16,5)</f>
        <v>0</v>
      </c>
      <c r="Q16" s="15"/>
      <c r="R16" s="15"/>
      <c r="S16" s="19">
        <v>0</v>
      </c>
      <c r="T16" s="15">
        <f aca="true" t="shared" si="6" ref="T16:T20">ROUND(D16*S16,2)</f>
        <v>0</v>
      </c>
      <c r="U16" s="20"/>
      <c r="V16" s="20"/>
      <c r="W16" s="20"/>
      <c r="X16" s="20"/>
      <c r="Y16" s="20"/>
      <c r="Z16" s="20"/>
      <c r="AA16" s="20"/>
      <c r="AB16" s="20"/>
      <c r="AC16" s="20"/>
      <c r="AD16" s="20" t="s">
        <v>39</v>
      </c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</row>
    <row r="17" spans="1:59" ht="15" outlineLevel="1">
      <c r="A17" s="13">
        <v>3</v>
      </c>
      <c r="B17" s="14" t="s">
        <v>40</v>
      </c>
      <c r="C17" s="15" t="s">
        <v>33</v>
      </c>
      <c r="D17" s="16">
        <v>1</v>
      </c>
      <c r="E17" s="82"/>
      <c r="F17" s="18">
        <f t="shared" si="0"/>
        <v>0</v>
      </c>
      <c r="G17" s="17"/>
      <c r="H17" s="18">
        <f t="shared" si="1"/>
        <v>0</v>
      </c>
      <c r="I17" s="17"/>
      <c r="J17" s="18">
        <f t="shared" si="2"/>
        <v>0</v>
      </c>
      <c r="K17" s="18">
        <v>0</v>
      </c>
      <c r="L17" s="18">
        <f t="shared" si="3"/>
        <v>0</v>
      </c>
      <c r="M17" s="15">
        <v>0</v>
      </c>
      <c r="N17" s="15">
        <f t="shared" si="4"/>
        <v>0</v>
      </c>
      <c r="O17" s="15">
        <v>0</v>
      </c>
      <c r="P17" s="15">
        <f t="shared" si="5"/>
        <v>0</v>
      </c>
      <c r="Q17" s="15"/>
      <c r="R17" s="15"/>
      <c r="S17" s="19">
        <v>0</v>
      </c>
      <c r="T17" s="15">
        <f t="shared" si="6"/>
        <v>0</v>
      </c>
      <c r="U17" s="20"/>
      <c r="V17" s="20"/>
      <c r="W17" s="20"/>
      <c r="X17" s="20"/>
      <c r="Y17" s="20"/>
      <c r="Z17" s="20"/>
      <c r="AA17" s="20"/>
      <c r="AB17" s="20"/>
      <c r="AC17" s="20"/>
      <c r="AD17" s="20" t="s">
        <v>39</v>
      </c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</row>
    <row r="18" spans="1:59" ht="15" outlineLevel="1">
      <c r="A18" s="13">
        <v>4</v>
      </c>
      <c r="B18" s="14" t="s">
        <v>41</v>
      </c>
      <c r="C18" s="15" t="s">
        <v>33</v>
      </c>
      <c r="D18" s="16">
        <v>1</v>
      </c>
      <c r="E18" s="82"/>
      <c r="F18" s="18">
        <f t="shared" si="0"/>
        <v>0</v>
      </c>
      <c r="G18" s="17"/>
      <c r="H18" s="18">
        <f t="shared" si="1"/>
        <v>0</v>
      </c>
      <c r="I18" s="17"/>
      <c r="J18" s="18">
        <f t="shared" si="2"/>
        <v>0</v>
      </c>
      <c r="K18" s="18">
        <v>0</v>
      </c>
      <c r="L18" s="18">
        <f t="shared" si="3"/>
        <v>0</v>
      </c>
      <c r="M18" s="15">
        <v>0</v>
      </c>
      <c r="N18" s="15">
        <f t="shared" si="4"/>
        <v>0</v>
      </c>
      <c r="O18" s="15">
        <v>0</v>
      </c>
      <c r="P18" s="15">
        <f t="shared" si="5"/>
        <v>0</v>
      </c>
      <c r="Q18" s="15"/>
      <c r="R18" s="15"/>
      <c r="S18" s="19">
        <v>0</v>
      </c>
      <c r="T18" s="15">
        <f t="shared" si="6"/>
        <v>0</v>
      </c>
      <c r="U18" s="20"/>
      <c r="V18" s="20"/>
      <c r="W18" s="20"/>
      <c r="X18" s="20"/>
      <c r="Y18" s="20"/>
      <c r="Z18" s="20"/>
      <c r="AA18" s="20"/>
      <c r="AB18" s="20"/>
      <c r="AC18" s="20"/>
      <c r="AD18" s="20" t="s">
        <v>39</v>
      </c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</row>
    <row r="19" spans="1:59" ht="13.5" customHeight="1" outlineLevel="1">
      <c r="A19" s="13">
        <v>5</v>
      </c>
      <c r="B19" s="14" t="s">
        <v>42</v>
      </c>
      <c r="C19" s="15" t="s">
        <v>33</v>
      </c>
      <c r="D19" s="16">
        <v>1</v>
      </c>
      <c r="E19" s="82"/>
      <c r="F19" s="18">
        <f t="shared" si="0"/>
        <v>0</v>
      </c>
      <c r="G19" s="17"/>
      <c r="H19" s="18">
        <f t="shared" si="1"/>
        <v>0</v>
      </c>
      <c r="I19" s="17"/>
      <c r="J19" s="18">
        <f t="shared" si="2"/>
        <v>0</v>
      </c>
      <c r="K19" s="18">
        <v>0</v>
      </c>
      <c r="L19" s="18">
        <f t="shared" si="3"/>
        <v>0</v>
      </c>
      <c r="M19" s="15">
        <v>0</v>
      </c>
      <c r="N19" s="15">
        <f t="shared" si="4"/>
        <v>0</v>
      </c>
      <c r="O19" s="15">
        <v>0</v>
      </c>
      <c r="P19" s="15">
        <f t="shared" si="5"/>
        <v>0</v>
      </c>
      <c r="Q19" s="15"/>
      <c r="R19" s="15"/>
      <c r="S19" s="19">
        <v>0</v>
      </c>
      <c r="T19" s="15">
        <f t="shared" si="6"/>
        <v>0</v>
      </c>
      <c r="U19" s="20"/>
      <c r="V19" s="20"/>
      <c r="W19" s="20"/>
      <c r="X19" s="20"/>
      <c r="Y19" s="20"/>
      <c r="Z19" s="20"/>
      <c r="AA19" s="20"/>
      <c r="AB19" s="20"/>
      <c r="AC19" s="20"/>
      <c r="AD19" s="20" t="s">
        <v>39</v>
      </c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</row>
    <row r="20" spans="1:59" ht="15" outlineLevel="1">
      <c r="A20" s="13">
        <v>6</v>
      </c>
      <c r="B20" s="14" t="s">
        <v>43</v>
      </c>
      <c r="C20" s="15" t="s">
        <v>33</v>
      </c>
      <c r="D20" s="16">
        <v>1</v>
      </c>
      <c r="E20" s="82"/>
      <c r="F20" s="18">
        <f t="shared" si="0"/>
        <v>0</v>
      </c>
      <c r="G20" s="17"/>
      <c r="H20" s="18">
        <f t="shared" si="1"/>
        <v>0</v>
      </c>
      <c r="I20" s="17"/>
      <c r="J20" s="18">
        <f t="shared" si="2"/>
        <v>0</v>
      </c>
      <c r="K20" s="18">
        <v>0</v>
      </c>
      <c r="L20" s="18">
        <f t="shared" si="3"/>
        <v>0</v>
      </c>
      <c r="M20" s="15">
        <v>0</v>
      </c>
      <c r="N20" s="15">
        <f t="shared" si="4"/>
        <v>0</v>
      </c>
      <c r="O20" s="15">
        <v>0</v>
      </c>
      <c r="P20" s="15">
        <f t="shared" si="5"/>
        <v>0</v>
      </c>
      <c r="Q20" s="15"/>
      <c r="R20" s="15"/>
      <c r="S20" s="19">
        <v>0</v>
      </c>
      <c r="T20" s="15">
        <f t="shared" si="6"/>
        <v>0</v>
      </c>
      <c r="U20" s="20"/>
      <c r="V20" s="20"/>
      <c r="W20" s="20"/>
      <c r="X20" s="20"/>
      <c r="Y20" s="20"/>
      <c r="Z20" s="20"/>
      <c r="AA20" s="20"/>
      <c r="AB20" s="20"/>
      <c r="AC20" s="20"/>
      <c r="AD20" s="20" t="s">
        <v>39</v>
      </c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</row>
    <row r="21" spans="1:59" ht="15" outlineLevel="1">
      <c r="A21" s="13"/>
      <c r="B21" s="69" t="s">
        <v>44</v>
      </c>
      <c r="C21" s="70"/>
      <c r="D21" s="71"/>
      <c r="E21" s="72"/>
      <c r="F21" s="73"/>
      <c r="G21" s="18"/>
      <c r="H21" s="18"/>
      <c r="I21" s="18"/>
      <c r="J21" s="18"/>
      <c r="K21" s="18"/>
      <c r="L21" s="18"/>
      <c r="M21" s="15"/>
      <c r="N21" s="15"/>
      <c r="O21" s="15"/>
      <c r="P21" s="15"/>
      <c r="Q21" s="15"/>
      <c r="R21" s="15"/>
      <c r="S21" s="19"/>
      <c r="T21" s="15"/>
      <c r="U21" s="20"/>
      <c r="V21" s="20"/>
      <c r="W21" s="20"/>
      <c r="X21" s="20"/>
      <c r="Y21" s="20"/>
      <c r="Z21" s="20"/>
      <c r="AA21" s="20"/>
      <c r="AB21" s="20"/>
      <c r="AC21" s="20"/>
      <c r="AD21" s="20" t="s">
        <v>36</v>
      </c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1" t="str">
        <f>B21</f>
        <v>Koordinace stávající servisní organizace.</v>
      </c>
      <c r="BA21" s="20"/>
      <c r="BB21" s="20"/>
      <c r="BC21" s="20"/>
      <c r="BD21" s="20"/>
      <c r="BE21" s="20"/>
      <c r="BF21" s="20"/>
      <c r="BG21" s="20"/>
    </row>
    <row r="22" spans="1:30" ht="15">
      <c r="A22" s="22" t="s">
        <v>29</v>
      </c>
      <c r="B22" s="23" t="s">
        <v>45</v>
      </c>
      <c r="C22" s="24"/>
      <c r="D22" s="25"/>
      <c r="E22" s="26"/>
      <c r="F22" s="26">
        <f>SUMIF(AD23:AD50,"&lt;&gt;NOR",F23:F50)</f>
        <v>0</v>
      </c>
      <c r="G22" s="26"/>
      <c r="H22" s="26">
        <f>SUM(H23:H50)</f>
        <v>0</v>
      </c>
      <c r="I22" s="26"/>
      <c r="J22" s="26">
        <f>SUM(J23:J50)</f>
        <v>0</v>
      </c>
      <c r="K22" s="26"/>
      <c r="L22" s="26">
        <f>SUM(L23:L50)</f>
        <v>0</v>
      </c>
      <c r="M22" s="24"/>
      <c r="N22" s="24">
        <f>SUM(N23:N50)</f>
        <v>0</v>
      </c>
      <c r="O22" s="24"/>
      <c r="P22" s="24">
        <f>SUM(P23:P50)</f>
        <v>0</v>
      </c>
      <c r="Q22" s="24"/>
      <c r="R22" s="24"/>
      <c r="S22" s="27"/>
      <c r="T22" s="24">
        <f>SUM(T23:T50)</f>
        <v>0</v>
      </c>
      <c r="AD22" t="s">
        <v>31</v>
      </c>
    </row>
    <row r="23" spans="1:59" ht="15" outlineLevel="1">
      <c r="A23" s="13">
        <v>7</v>
      </c>
      <c r="B23" s="14" t="s">
        <v>46</v>
      </c>
      <c r="C23" s="15" t="s">
        <v>47</v>
      </c>
      <c r="D23" s="16">
        <v>1</v>
      </c>
      <c r="E23" s="82"/>
      <c r="F23" s="18">
        <f>ROUND(D23*E23,2)</f>
        <v>0</v>
      </c>
      <c r="G23" s="17"/>
      <c r="H23" s="18">
        <f>ROUND(D23*G23,2)</f>
        <v>0</v>
      </c>
      <c r="I23" s="17"/>
      <c r="J23" s="18">
        <f>ROUND(D23*I23,2)</f>
        <v>0</v>
      </c>
      <c r="K23" s="18">
        <v>0</v>
      </c>
      <c r="L23" s="18">
        <f>F23*(1+K23/100)</f>
        <v>0</v>
      </c>
      <c r="M23" s="15">
        <v>0</v>
      </c>
      <c r="N23" s="15">
        <f>ROUND(D23*M23,5)</f>
        <v>0</v>
      </c>
      <c r="O23" s="15">
        <v>0</v>
      </c>
      <c r="P23" s="15">
        <f>ROUND(D23*O23,5)</f>
        <v>0</v>
      </c>
      <c r="Q23" s="15"/>
      <c r="R23" s="15"/>
      <c r="S23" s="19">
        <v>0</v>
      </c>
      <c r="T23" s="15">
        <f>ROUND(D23*S23,2)</f>
        <v>0</v>
      </c>
      <c r="U23" s="20"/>
      <c r="V23" s="20"/>
      <c r="W23" s="20"/>
      <c r="X23" s="20"/>
      <c r="Y23" s="20"/>
      <c r="Z23" s="20"/>
      <c r="AA23" s="20"/>
      <c r="AB23" s="20"/>
      <c r="AC23" s="20"/>
      <c r="AD23" s="20" t="s">
        <v>48</v>
      </c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</row>
    <row r="24" spans="1:59" ht="23.25" outlineLevel="1">
      <c r="A24" s="13"/>
      <c r="B24" s="69" t="s">
        <v>49</v>
      </c>
      <c r="C24" s="70"/>
      <c r="D24" s="71"/>
      <c r="E24" s="72"/>
      <c r="F24" s="73"/>
      <c r="G24" s="18"/>
      <c r="H24" s="18"/>
      <c r="I24" s="18"/>
      <c r="J24" s="18"/>
      <c r="K24" s="18"/>
      <c r="L24" s="18"/>
      <c r="M24" s="15"/>
      <c r="N24" s="15"/>
      <c r="O24" s="15"/>
      <c r="P24" s="15"/>
      <c r="Q24" s="15"/>
      <c r="R24" s="15"/>
      <c r="S24" s="19"/>
      <c r="T24" s="15"/>
      <c r="U24" s="20"/>
      <c r="V24" s="20"/>
      <c r="W24" s="20"/>
      <c r="X24" s="20"/>
      <c r="Y24" s="20"/>
      <c r="Z24" s="20"/>
      <c r="AA24" s="20"/>
      <c r="AB24" s="20"/>
      <c r="AC24" s="20"/>
      <c r="AD24" s="20" t="s">
        <v>36</v>
      </c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1" t="str">
        <f>B24</f>
        <v>Aspirační hlásič kouře, max. 4 trubky, jedna trubka dlouhá max.100m, celková délka všech trubek max.200m</v>
      </c>
      <c r="BA24" s="20"/>
      <c r="BB24" s="20"/>
      <c r="BC24" s="20"/>
      <c r="BD24" s="20"/>
      <c r="BE24" s="20"/>
      <c r="BF24" s="20"/>
      <c r="BG24" s="20"/>
    </row>
    <row r="25" spans="1:59" ht="15" outlineLevel="1">
      <c r="A25" s="13">
        <v>8</v>
      </c>
      <c r="B25" s="14" t="s">
        <v>50</v>
      </c>
      <c r="C25" s="15" t="s">
        <v>47</v>
      </c>
      <c r="D25" s="16">
        <v>1</v>
      </c>
      <c r="E25" s="82"/>
      <c r="F25" s="18">
        <f>ROUND(D25*E25,2)</f>
        <v>0</v>
      </c>
      <c r="G25" s="17"/>
      <c r="H25" s="18">
        <f>ROUND(D25*G25,2)</f>
        <v>0</v>
      </c>
      <c r="I25" s="17"/>
      <c r="J25" s="18">
        <f>ROUND(D25*I25,2)</f>
        <v>0</v>
      </c>
      <c r="K25" s="18">
        <v>0</v>
      </c>
      <c r="L25" s="18">
        <f>F25*(1+K25/100)</f>
        <v>0</v>
      </c>
      <c r="M25" s="15">
        <v>0</v>
      </c>
      <c r="N25" s="15">
        <f>ROUND(D25*M25,5)</f>
        <v>0</v>
      </c>
      <c r="O25" s="15">
        <v>0</v>
      </c>
      <c r="P25" s="15">
        <f>ROUND(D25*O25,5)</f>
        <v>0</v>
      </c>
      <c r="Q25" s="15"/>
      <c r="R25" s="15"/>
      <c r="S25" s="19">
        <v>0</v>
      </c>
      <c r="T25" s="15">
        <f>ROUND(D25*S25,2)</f>
        <v>0</v>
      </c>
      <c r="U25" s="20"/>
      <c r="V25" s="20"/>
      <c r="W25" s="20"/>
      <c r="X25" s="20"/>
      <c r="Y25" s="20"/>
      <c r="Z25" s="20"/>
      <c r="AA25" s="20"/>
      <c r="AB25" s="20"/>
      <c r="AC25" s="20"/>
      <c r="AD25" s="20" t="s">
        <v>48</v>
      </c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</row>
    <row r="26" spans="1:59" ht="15" outlineLevel="1">
      <c r="A26" s="13"/>
      <c r="B26" s="69" t="s">
        <v>51</v>
      </c>
      <c r="C26" s="70"/>
      <c r="D26" s="71"/>
      <c r="E26" s="72"/>
      <c r="F26" s="73"/>
      <c r="G26" s="18"/>
      <c r="H26" s="18"/>
      <c r="I26" s="18"/>
      <c r="J26" s="18"/>
      <c r="K26" s="18"/>
      <c r="L26" s="18"/>
      <c r="M26" s="15"/>
      <c r="N26" s="15"/>
      <c r="O26" s="15"/>
      <c r="P26" s="15"/>
      <c r="Q26" s="15"/>
      <c r="R26" s="15"/>
      <c r="S26" s="19"/>
      <c r="T26" s="15"/>
      <c r="U26" s="20"/>
      <c r="V26" s="20"/>
      <c r="W26" s="20"/>
      <c r="X26" s="20"/>
      <c r="Y26" s="20"/>
      <c r="Z26" s="20"/>
      <c r="AA26" s="20"/>
      <c r="AB26" s="20"/>
      <c r="AC26" s="20"/>
      <c r="AD26" s="20" t="s">
        <v>36</v>
      </c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1" t="str">
        <f>B26</f>
        <v>Vyhřívací jednotka sacího potrubí, 3/4", 230V, 60/200W, dodáváno bez termostatu</v>
      </c>
      <c r="BA26" s="20"/>
      <c r="BB26" s="20"/>
      <c r="BC26" s="20"/>
      <c r="BD26" s="20"/>
      <c r="BE26" s="20"/>
      <c r="BF26" s="20"/>
      <c r="BG26" s="20"/>
    </row>
    <row r="27" spans="1:59" ht="15" outlineLevel="1">
      <c r="A27" s="13">
        <v>9</v>
      </c>
      <c r="B27" s="14" t="s">
        <v>52</v>
      </c>
      <c r="C27" s="15" t="s">
        <v>47</v>
      </c>
      <c r="D27" s="16">
        <v>2</v>
      </c>
      <c r="E27" s="82"/>
      <c r="F27" s="18">
        <f>ROUND(D27*E27,2)</f>
        <v>0</v>
      </c>
      <c r="G27" s="17"/>
      <c r="H27" s="18">
        <f>ROUND(D27*G27,2)</f>
        <v>0</v>
      </c>
      <c r="I27" s="17"/>
      <c r="J27" s="18">
        <f>ROUND(D27*I27,2)</f>
        <v>0</v>
      </c>
      <c r="K27" s="18">
        <v>0</v>
      </c>
      <c r="L27" s="18">
        <f>F27*(1+K27/100)</f>
        <v>0</v>
      </c>
      <c r="M27" s="15">
        <v>0</v>
      </c>
      <c r="N27" s="15">
        <f>ROUND(D27*M27,5)</f>
        <v>0</v>
      </c>
      <c r="O27" s="15">
        <v>0</v>
      </c>
      <c r="P27" s="15">
        <f>ROUND(D27*O27,5)</f>
        <v>0</v>
      </c>
      <c r="Q27" s="15"/>
      <c r="R27" s="15"/>
      <c r="S27" s="19">
        <v>0</v>
      </c>
      <c r="T27" s="15">
        <f>ROUND(D27*S27,2)</f>
        <v>0</v>
      </c>
      <c r="U27" s="20"/>
      <c r="V27" s="20"/>
      <c r="W27" s="20"/>
      <c r="X27" s="20"/>
      <c r="Y27" s="20"/>
      <c r="Z27" s="20"/>
      <c r="AA27" s="20"/>
      <c r="AB27" s="20"/>
      <c r="AC27" s="20"/>
      <c r="AD27" s="20" t="s">
        <v>48</v>
      </c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</row>
    <row r="28" spans="1:59" ht="23.25" outlineLevel="1">
      <c r="A28" s="13"/>
      <c r="B28" s="69" t="s">
        <v>53</v>
      </c>
      <c r="C28" s="70"/>
      <c r="D28" s="71"/>
      <c r="E28" s="72"/>
      <c r="F28" s="73"/>
      <c r="G28" s="18"/>
      <c r="H28" s="18"/>
      <c r="I28" s="18"/>
      <c r="J28" s="18"/>
      <c r="K28" s="18"/>
      <c r="L28" s="18"/>
      <c r="M28" s="15"/>
      <c r="N28" s="15"/>
      <c r="O28" s="15"/>
      <c r="P28" s="15"/>
      <c r="Q28" s="15"/>
      <c r="R28" s="15"/>
      <c r="S28" s="19"/>
      <c r="T28" s="15"/>
      <c r="U28" s="20"/>
      <c r="V28" s="20"/>
      <c r="W28" s="20"/>
      <c r="X28" s="20"/>
      <c r="Y28" s="20"/>
      <c r="Z28" s="20"/>
      <c r="AA28" s="20"/>
      <c r="AB28" s="20"/>
      <c r="AC28" s="20"/>
      <c r="AD28" s="20" t="s">
        <v>36</v>
      </c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1" t="str">
        <f>B28</f>
        <v>Mini SMU, DIN, přepínač bez normal a interrupt režimem, s izolátorem, pro připojení lineárního hlásiče do linky</v>
      </c>
      <c r="BA28" s="20"/>
      <c r="BB28" s="20"/>
      <c r="BC28" s="20"/>
      <c r="BD28" s="20"/>
      <c r="BE28" s="20"/>
      <c r="BF28" s="20"/>
      <c r="BG28" s="20"/>
    </row>
    <row r="29" spans="1:59" ht="15" outlineLevel="1">
      <c r="A29" s="13">
        <v>10</v>
      </c>
      <c r="B29" s="14" t="s">
        <v>54</v>
      </c>
      <c r="C29" s="15" t="s">
        <v>47</v>
      </c>
      <c r="D29" s="16">
        <v>1</v>
      </c>
      <c r="E29" s="82"/>
      <c r="F29" s="18">
        <f>ROUND(D29*E29,2)</f>
        <v>0</v>
      </c>
      <c r="G29" s="17"/>
      <c r="H29" s="18">
        <f>ROUND(D29*G29,2)</f>
        <v>0</v>
      </c>
      <c r="I29" s="17"/>
      <c r="J29" s="18">
        <f>ROUND(D29*I29,2)</f>
        <v>0</v>
      </c>
      <c r="K29" s="18">
        <v>0</v>
      </c>
      <c r="L29" s="18">
        <f>F29*(1+K29/100)</f>
        <v>0</v>
      </c>
      <c r="M29" s="15">
        <v>0</v>
      </c>
      <c r="N29" s="15">
        <f>ROUND(D29*M29,5)</f>
        <v>0</v>
      </c>
      <c r="O29" s="15">
        <v>0</v>
      </c>
      <c r="P29" s="15">
        <f>ROUND(D29*O29,5)</f>
        <v>0</v>
      </c>
      <c r="Q29" s="15"/>
      <c r="R29" s="15"/>
      <c r="S29" s="19">
        <v>0</v>
      </c>
      <c r="T29" s="15">
        <f>ROUND(D29*S29,2)</f>
        <v>0</v>
      </c>
      <c r="U29" s="20"/>
      <c r="V29" s="20"/>
      <c r="W29" s="20"/>
      <c r="X29" s="20"/>
      <c r="Y29" s="20"/>
      <c r="Z29" s="20"/>
      <c r="AA29" s="20"/>
      <c r="AB29" s="20"/>
      <c r="AC29" s="20"/>
      <c r="AD29" s="20" t="s">
        <v>48</v>
      </c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</row>
    <row r="30" spans="1:59" ht="23.25" outlineLevel="1">
      <c r="A30" s="13"/>
      <c r="B30" s="69" t="s">
        <v>55</v>
      </c>
      <c r="C30" s="70"/>
      <c r="D30" s="71"/>
      <c r="E30" s="72"/>
      <c r="F30" s="73"/>
      <c r="G30" s="18"/>
      <c r="H30" s="18"/>
      <c r="I30" s="18"/>
      <c r="J30" s="18"/>
      <c r="K30" s="18"/>
      <c r="L30" s="18"/>
      <c r="M30" s="15"/>
      <c r="N30" s="15"/>
      <c r="O30" s="15"/>
      <c r="P30" s="15"/>
      <c r="Q30" s="15"/>
      <c r="R30" s="15"/>
      <c r="S30" s="19"/>
      <c r="T30" s="15"/>
      <c r="U30" s="20"/>
      <c r="V30" s="20"/>
      <c r="W30" s="20"/>
      <c r="X30" s="20"/>
      <c r="Y30" s="20"/>
      <c r="Z30" s="20"/>
      <c r="AA30" s="20"/>
      <c r="AB30" s="20"/>
      <c r="AC30" s="20"/>
      <c r="AD30" s="20" t="s">
        <v>36</v>
      </c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1" t="str">
        <f>B30</f>
        <v>Nápajecí zdroj dle EN54 27,6V/5A/2x40Ah (420x420x182, nepřetržitý provoz 3,0A / 27,6VDC, krátkodobě 5,0A / 27,6VDC, tamper: 1xNC, 2x40Ah, EPS, PSU, APS)</v>
      </c>
      <c r="BA30" s="20"/>
      <c r="BB30" s="20"/>
      <c r="BC30" s="20"/>
      <c r="BD30" s="20"/>
      <c r="BE30" s="20"/>
      <c r="BF30" s="20"/>
      <c r="BG30" s="20"/>
    </row>
    <row r="31" spans="1:59" ht="15" outlineLevel="1">
      <c r="A31" s="13">
        <v>11</v>
      </c>
      <c r="B31" s="14" t="s">
        <v>56</v>
      </c>
      <c r="C31" s="15" t="s">
        <v>47</v>
      </c>
      <c r="D31" s="16">
        <v>2</v>
      </c>
      <c r="E31" s="82"/>
      <c r="F31" s="18">
        <f>ROUND(D31*E31,2)</f>
        <v>0</v>
      </c>
      <c r="G31" s="17"/>
      <c r="H31" s="18">
        <f>ROUND(D31*G31,2)</f>
        <v>0</v>
      </c>
      <c r="I31" s="17"/>
      <c r="J31" s="18">
        <f>ROUND(D31*I31,2)</f>
        <v>0</v>
      </c>
      <c r="K31" s="18">
        <v>0</v>
      </c>
      <c r="L31" s="18">
        <f>F31*(1+K31/100)</f>
        <v>0</v>
      </c>
      <c r="M31" s="15">
        <v>0</v>
      </c>
      <c r="N31" s="15">
        <f>ROUND(D31*M31,5)</f>
        <v>0</v>
      </c>
      <c r="O31" s="15">
        <v>0</v>
      </c>
      <c r="P31" s="15">
        <f>ROUND(D31*O31,5)</f>
        <v>0</v>
      </c>
      <c r="Q31" s="15"/>
      <c r="R31" s="15"/>
      <c r="S31" s="19">
        <v>0</v>
      </c>
      <c r="T31" s="15">
        <f>ROUND(D31*S31,2)</f>
        <v>0</v>
      </c>
      <c r="U31" s="20"/>
      <c r="V31" s="20"/>
      <c r="W31" s="20"/>
      <c r="X31" s="20"/>
      <c r="Y31" s="20"/>
      <c r="Z31" s="20"/>
      <c r="AA31" s="20"/>
      <c r="AB31" s="20"/>
      <c r="AC31" s="20"/>
      <c r="AD31" s="20" t="s">
        <v>48</v>
      </c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</row>
    <row r="32" spans="1:59" ht="34.5" outlineLevel="1">
      <c r="A32" s="13"/>
      <c r="B32" s="69" t="s">
        <v>57</v>
      </c>
      <c r="C32" s="70"/>
      <c r="D32" s="71"/>
      <c r="E32" s="72"/>
      <c r="F32" s="73"/>
      <c r="G32" s="18"/>
      <c r="H32" s="18"/>
      <c r="I32" s="18"/>
      <c r="J32" s="18"/>
      <c r="K32" s="18"/>
      <c r="L32" s="18"/>
      <c r="M32" s="15"/>
      <c r="N32" s="15"/>
      <c r="O32" s="15"/>
      <c r="P32" s="15"/>
      <c r="Q32" s="15"/>
      <c r="R32" s="15"/>
      <c r="S32" s="19"/>
      <c r="T32" s="15"/>
      <c r="U32" s="20"/>
      <c r="V32" s="20"/>
      <c r="W32" s="20"/>
      <c r="X32" s="20"/>
      <c r="Y32" s="20"/>
      <c r="Z32" s="20"/>
      <c r="AA32" s="20"/>
      <c r="AB32" s="20"/>
      <c r="AC32" s="20"/>
      <c r="AD32" s="20" t="s">
        <v>36</v>
      </c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1" t="str">
        <f>B32</f>
        <v>12V, 40Ah, záložní, bezúdržbový, VRLA, uzavřený, vysokovýkonný, AGM akumulátor. Vhodný pro EZS, EPS, UPS. Max. odebíraný proud 400A(5s), životnost až 5let (až 260 cyklů), délka: 197 mm, šířka: 165 mm, výška: 170 mm, hmotnost: 12,63kg, typ pólu: 15 x 18 x 5 mm.</v>
      </c>
      <c r="BA32" s="20"/>
      <c r="BB32" s="20"/>
      <c r="BC32" s="20"/>
      <c r="BD32" s="20"/>
      <c r="BE32" s="20"/>
      <c r="BF32" s="20"/>
      <c r="BG32" s="20"/>
    </row>
    <row r="33" spans="1:59" ht="15" outlineLevel="1">
      <c r="A33" s="13">
        <v>12</v>
      </c>
      <c r="B33" s="14" t="s">
        <v>58</v>
      </c>
      <c r="C33" s="15" t="s">
        <v>59</v>
      </c>
      <c r="D33" s="16">
        <v>200</v>
      </c>
      <c r="E33" s="82"/>
      <c r="F33" s="18">
        <f>ROUND(D33*E33,2)</f>
        <v>0</v>
      </c>
      <c r="G33" s="17"/>
      <c r="H33" s="18">
        <f>ROUND(D33*G33,2)</f>
        <v>0</v>
      </c>
      <c r="I33" s="17"/>
      <c r="J33" s="18">
        <f>ROUND(D33*I33,2)</f>
        <v>0</v>
      </c>
      <c r="K33" s="18">
        <v>0</v>
      </c>
      <c r="L33" s="18">
        <f>F33*(1+K33/100)</f>
        <v>0</v>
      </c>
      <c r="M33" s="15">
        <v>0</v>
      </c>
      <c r="N33" s="15">
        <f>ROUND(D33*M33,5)</f>
        <v>0</v>
      </c>
      <c r="O33" s="15">
        <v>0</v>
      </c>
      <c r="P33" s="15">
        <f>ROUND(D33*O33,5)</f>
        <v>0</v>
      </c>
      <c r="Q33" s="15"/>
      <c r="R33" s="15"/>
      <c r="S33" s="19">
        <v>0</v>
      </c>
      <c r="T33" s="15">
        <f>ROUND(D33*S33,2)</f>
        <v>0</v>
      </c>
      <c r="U33" s="20"/>
      <c r="V33" s="20"/>
      <c r="W33" s="20"/>
      <c r="X33" s="20"/>
      <c r="Y33" s="20"/>
      <c r="Z33" s="20"/>
      <c r="AA33" s="20"/>
      <c r="AB33" s="20"/>
      <c r="AC33" s="20"/>
      <c r="AD33" s="20" t="s">
        <v>48</v>
      </c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</row>
    <row r="34" spans="1:59" ht="15" outlineLevel="1">
      <c r="A34" s="13"/>
      <c r="B34" s="69" t="s">
        <v>60</v>
      </c>
      <c r="C34" s="70"/>
      <c r="D34" s="71"/>
      <c r="E34" s="72"/>
      <c r="F34" s="73"/>
      <c r="G34" s="18"/>
      <c r="H34" s="18"/>
      <c r="I34" s="18"/>
      <c r="J34" s="18"/>
      <c r="K34" s="18"/>
      <c r="L34" s="18"/>
      <c r="M34" s="15"/>
      <c r="N34" s="15"/>
      <c r="O34" s="15"/>
      <c r="P34" s="15"/>
      <c r="Q34" s="15"/>
      <c r="R34" s="15"/>
      <c r="S34" s="19"/>
      <c r="T34" s="15"/>
      <c r="U34" s="20"/>
      <c r="V34" s="20"/>
      <c r="W34" s="20"/>
      <c r="X34" s="20"/>
      <c r="Y34" s="20"/>
      <c r="Z34" s="20"/>
      <c r="AA34" s="20"/>
      <c r="AB34" s="20"/>
      <c r="AC34" s="20"/>
      <c r="AD34" s="20" t="s">
        <v>36</v>
      </c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1" t="str">
        <f>B34</f>
        <v>Trubka  3/4“, délka 3 m, cena za 1m</v>
      </c>
      <c r="BA34" s="20"/>
      <c r="BB34" s="20"/>
      <c r="BC34" s="20"/>
      <c r="BD34" s="20"/>
      <c r="BE34" s="20"/>
      <c r="BF34" s="20"/>
      <c r="BG34" s="20"/>
    </row>
    <row r="35" spans="1:59" ht="15" outlineLevel="1">
      <c r="A35" s="13">
        <v>13</v>
      </c>
      <c r="B35" s="14" t="s">
        <v>61</v>
      </c>
      <c r="C35" s="15" t="s">
        <v>47</v>
      </c>
      <c r="D35" s="16">
        <v>2</v>
      </c>
      <c r="E35" s="82"/>
      <c r="F35" s="18">
        <f>ROUND(D35*E35,2)</f>
        <v>0</v>
      </c>
      <c r="G35" s="17"/>
      <c r="H35" s="18">
        <f>ROUND(D35*G35,2)</f>
        <v>0</v>
      </c>
      <c r="I35" s="17"/>
      <c r="J35" s="18">
        <f>ROUND(D35*I35,2)</f>
        <v>0</v>
      </c>
      <c r="K35" s="18">
        <v>0</v>
      </c>
      <c r="L35" s="18">
        <f>F35*(1+K35/100)</f>
        <v>0</v>
      </c>
      <c r="M35" s="15">
        <v>0</v>
      </c>
      <c r="N35" s="15">
        <f>ROUND(D35*M35,5)</f>
        <v>0</v>
      </c>
      <c r="O35" s="15">
        <v>0</v>
      </c>
      <c r="P35" s="15">
        <f>ROUND(D35*O35,5)</f>
        <v>0</v>
      </c>
      <c r="Q35" s="15"/>
      <c r="R35" s="15"/>
      <c r="S35" s="19">
        <v>0</v>
      </c>
      <c r="T35" s="15">
        <f>ROUND(D35*S35,2)</f>
        <v>0</v>
      </c>
      <c r="U35" s="20"/>
      <c r="V35" s="20"/>
      <c r="W35" s="20"/>
      <c r="X35" s="20"/>
      <c r="Y35" s="20"/>
      <c r="Z35" s="20"/>
      <c r="AA35" s="20"/>
      <c r="AB35" s="20"/>
      <c r="AC35" s="20"/>
      <c r="AD35" s="20" t="s">
        <v>48</v>
      </c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</row>
    <row r="36" spans="1:59" ht="15" outlineLevel="1">
      <c r="A36" s="13">
        <v>14</v>
      </c>
      <c r="B36" s="14" t="s">
        <v>62</v>
      </c>
      <c r="C36" s="15" t="s">
        <v>47</v>
      </c>
      <c r="D36" s="16">
        <v>2</v>
      </c>
      <c r="E36" s="82"/>
      <c r="F36" s="18">
        <f>ROUND(D36*E36,2)</f>
        <v>0</v>
      </c>
      <c r="G36" s="17"/>
      <c r="H36" s="18">
        <f>ROUND(D36*G36,2)</f>
        <v>0</v>
      </c>
      <c r="I36" s="17"/>
      <c r="J36" s="18">
        <f>ROUND(D36*I36,2)</f>
        <v>0</v>
      </c>
      <c r="K36" s="18">
        <v>0</v>
      </c>
      <c r="L36" s="18">
        <f>F36*(1+K36/100)</f>
        <v>0</v>
      </c>
      <c r="M36" s="15">
        <v>0</v>
      </c>
      <c r="N36" s="15">
        <f>ROUND(D36*M36,5)</f>
        <v>0</v>
      </c>
      <c r="O36" s="15">
        <v>0</v>
      </c>
      <c r="P36" s="15">
        <f>ROUND(D36*O36,5)</f>
        <v>0</v>
      </c>
      <c r="Q36" s="15"/>
      <c r="R36" s="15"/>
      <c r="S36" s="19">
        <v>0</v>
      </c>
      <c r="T36" s="15">
        <f>ROUND(D36*S36,2)</f>
        <v>0</v>
      </c>
      <c r="U36" s="20"/>
      <c r="V36" s="20"/>
      <c r="W36" s="20"/>
      <c r="X36" s="20"/>
      <c r="Y36" s="20"/>
      <c r="Z36" s="20"/>
      <c r="AA36" s="20"/>
      <c r="AB36" s="20"/>
      <c r="AC36" s="20"/>
      <c r="AD36" s="20" t="s">
        <v>48</v>
      </c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</row>
    <row r="37" spans="1:59" ht="15" outlineLevel="1">
      <c r="A37" s="13">
        <v>15</v>
      </c>
      <c r="B37" s="14" t="s">
        <v>63</v>
      </c>
      <c r="C37" s="15" t="s">
        <v>47</v>
      </c>
      <c r="D37" s="16">
        <v>34</v>
      </c>
      <c r="E37" s="82"/>
      <c r="F37" s="18">
        <f>ROUND(D37*E37,2)</f>
        <v>0</v>
      </c>
      <c r="G37" s="17"/>
      <c r="H37" s="18">
        <f>ROUND(D37*G37,2)</f>
        <v>0</v>
      </c>
      <c r="I37" s="17"/>
      <c r="J37" s="18">
        <f>ROUND(D37*I37,2)</f>
        <v>0</v>
      </c>
      <c r="K37" s="18">
        <v>0</v>
      </c>
      <c r="L37" s="18">
        <f>F37*(1+K37/100)</f>
        <v>0</v>
      </c>
      <c r="M37" s="15">
        <v>0</v>
      </c>
      <c r="N37" s="15">
        <f>ROUND(D37*M37,5)</f>
        <v>0</v>
      </c>
      <c r="O37" s="15">
        <v>0</v>
      </c>
      <c r="P37" s="15">
        <f>ROUND(D37*O37,5)</f>
        <v>0</v>
      </c>
      <c r="Q37" s="15"/>
      <c r="R37" s="15"/>
      <c r="S37" s="19">
        <v>0</v>
      </c>
      <c r="T37" s="15">
        <f>ROUND(D37*S37,2)</f>
        <v>0</v>
      </c>
      <c r="U37" s="20"/>
      <c r="V37" s="20"/>
      <c r="W37" s="20"/>
      <c r="X37" s="20"/>
      <c r="Y37" s="20"/>
      <c r="Z37" s="20"/>
      <c r="AA37" s="20"/>
      <c r="AB37" s="20"/>
      <c r="AC37" s="20"/>
      <c r="AD37" s="20" t="s">
        <v>48</v>
      </c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</row>
    <row r="38" spans="1:59" ht="15" outlineLevel="1">
      <c r="A38" s="13">
        <v>16</v>
      </c>
      <c r="B38" s="14" t="s">
        <v>64</v>
      </c>
      <c r="C38" s="15" t="s">
        <v>47</v>
      </c>
      <c r="D38" s="16">
        <v>20</v>
      </c>
      <c r="E38" s="82"/>
      <c r="F38" s="18">
        <f>ROUND(D38*E38,2)</f>
        <v>0</v>
      </c>
      <c r="G38" s="17"/>
      <c r="H38" s="18">
        <f>ROUND(D38*G38,2)</f>
        <v>0</v>
      </c>
      <c r="I38" s="17"/>
      <c r="J38" s="18">
        <f>ROUND(D38*I38,2)</f>
        <v>0</v>
      </c>
      <c r="K38" s="18">
        <v>0</v>
      </c>
      <c r="L38" s="18">
        <f>F38*(1+K38/100)</f>
        <v>0</v>
      </c>
      <c r="M38" s="15">
        <v>0</v>
      </c>
      <c r="N38" s="15">
        <f>ROUND(D38*M38,5)</f>
        <v>0</v>
      </c>
      <c r="O38" s="15">
        <v>0</v>
      </c>
      <c r="P38" s="15">
        <f>ROUND(D38*O38,5)</f>
        <v>0</v>
      </c>
      <c r="Q38" s="15"/>
      <c r="R38" s="15"/>
      <c r="S38" s="19">
        <v>0</v>
      </c>
      <c r="T38" s="15">
        <f>ROUND(D38*S38,2)</f>
        <v>0</v>
      </c>
      <c r="U38" s="20"/>
      <c r="V38" s="20"/>
      <c r="W38" s="20"/>
      <c r="X38" s="20"/>
      <c r="Y38" s="20"/>
      <c r="Z38" s="20"/>
      <c r="AA38" s="20"/>
      <c r="AB38" s="20"/>
      <c r="AC38" s="20"/>
      <c r="AD38" s="20" t="s">
        <v>48</v>
      </c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</row>
    <row r="39" spans="1:59" ht="15" outlineLevel="1">
      <c r="A39" s="13">
        <v>17</v>
      </c>
      <c r="B39" s="14" t="s">
        <v>65</v>
      </c>
      <c r="C39" s="15" t="s">
        <v>47</v>
      </c>
      <c r="D39" s="16">
        <v>2</v>
      </c>
      <c r="E39" s="82"/>
      <c r="F39" s="18">
        <f>ROUND(D39*E39,2)</f>
        <v>0</v>
      </c>
      <c r="G39" s="17"/>
      <c r="H39" s="18">
        <f>ROUND(D39*G39,2)</f>
        <v>0</v>
      </c>
      <c r="I39" s="17"/>
      <c r="J39" s="18">
        <f>ROUND(D39*I39,2)</f>
        <v>0</v>
      </c>
      <c r="K39" s="18">
        <v>0</v>
      </c>
      <c r="L39" s="18">
        <f>F39*(1+K39/100)</f>
        <v>0</v>
      </c>
      <c r="M39" s="15">
        <v>0</v>
      </c>
      <c r="N39" s="15">
        <f>ROUND(D39*M39,5)</f>
        <v>0</v>
      </c>
      <c r="O39" s="15">
        <v>0</v>
      </c>
      <c r="P39" s="15">
        <f>ROUND(D39*O39,5)</f>
        <v>0</v>
      </c>
      <c r="Q39" s="15"/>
      <c r="R39" s="15"/>
      <c r="S39" s="19">
        <v>0</v>
      </c>
      <c r="T39" s="15">
        <f>ROUND(D39*S39,2)</f>
        <v>0</v>
      </c>
      <c r="U39" s="20"/>
      <c r="V39" s="20"/>
      <c r="W39" s="20"/>
      <c r="X39" s="20"/>
      <c r="Y39" s="20"/>
      <c r="Z39" s="20"/>
      <c r="AA39" s="20"/>
      <c r="AB39" s="20"/>
      <c r="AC39" s="20"/>
      <c r="AD39" s="20" t="s">
        <v>48</v>
      </c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</row>
    <row r="40" spans="1:59" ht="15" outlineLevel="1">
      <c r="A40" s="13"/>
      <c r="B40" s="69" t="s">
        <v>66</v>
      </c>
      <c r="C40" s="70"/>
      <c r="D40" s="71"/>
      <c r="E40" s="72"/>
      <c r="F40" s="73"/>
      <c r="G40" s="18"/>
      <c r="H40" s="18"/>
      <c r="I40" s="18"/>
      <c r="J40" s="18"/>
      <c r="K40" s="18"/>
      <c r="L40" s="18"/>
      <c r="M40" s="15"/>
      <c r="N40" s="15"/>
      <c r="O40" s="15"/>
      <c r="P40" s="15"/>
      <c r="Q40" s="15"/>
      <c r="R40" s="15"/>
      <c r="S40" s="19"/>
      <c r="T40" s="15"/>
      <c r="U40" s="20"/>
      <c r="V40" s="20"/>
      <c r="W40" s="20"/>
      <c r="X40" s="20"/>
      <c r="Y40" s="20"/>
      <c r="Z40" s="20"/>
      <c r="AA40" s="20"/>
      <c r="AB40" s="20"/>
      <c r="AC40" s="20"/>
      <c r="AD40" s="20" t="s">
        <v>36</v>
      </c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1" t="str">
        <f>B40</f>
        <v>3/4" T odbočka pro 10mm hadici</v>
      </c>
      <c r="BA40" s="20"/>
      <c r="BB40" s="20"/>
      <c r="BC40" s="20"/>
      <c r="BD40" s="20"/>
      <c r="BE40" s="20"/>
      <c r="BF40" s="20"/>
      <c r="BG40" s="20"/>
    </row>
    <row r="41" spans="1:59" ht="15" outlineLevel="1">
      <c r="A41" s="13">
        <v>18</v>
      </c>
      <c r="B41" s="14" t="s">
        <v>67</v>
      </c>
      <c r="C41" s="15" t="s">
        <v>47</v>
      </c>
      <c r="D41" s="16">
        <v>1</v>
      </c>
      <c r="E41" s="82"/>
      <c r="F41" s="18">
        <f>ROUND(D41*E41,2)</f>
        <v>0</v>
      </c>
      <c r="G41" s="17"/>
      <c r="H41" s="18">
        <f>ROUND(D41*G41,2)</f>
        <v>0</v>
      </c>
      <c r="I41" s="17"/>
      <c r="J41" s="18">
        <f>ROUND(D41*I41,2)</f>
        <v>0</v>
      </c>
      <c r="K41" s="18">
        <v>0</v>
      </c>
      <c r="L41" s="18">
        <f>F41*(1+K41/100)</f>
        <v>0</v>
      </c>
      <c r="M41" s="15">
        <v>0</v>
      </c>
      <c r="N41" s="15">
        <f>ROUND(D41*M41,5)</f>
        <v>0</v>
      </c>
      <c r="O41" s="15">
        <v>0</v>
      </c>
      <c r="P41" s="15">
        <f>ROUND(D41*O41,5)</f>
        <v>0</v>
      </c>
      <c r="Q41" s="15"/>
      <c r="R41" s="15"/>
      <c r="S41" s="19">
        <v>0</v>
      </c>
      <c r="T41" s="15">
        <f>ROUND(D41*S41,2)</f>
        <v>0</v>
      </c>
      <c r="U41" s="20"/>
      <c r="V41" s="20"/>
      <c r="W41" s="20"/>
      <c r="X41" s="20"/>
      <c r="Y41" s="20"/>
      <c r="Z41" s="20"/>
      <c r="AA41" s="20"/>
      <c r="AB41" s="20"/>
      <c r="AC41" s="20"/>
      <c r="AD41" s="20" t="s">
        <v>48</v>
      </c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</row>
    <row r="42" spans="1:59" ht="15" outlineLevel="1">
      <c r="A42" s="13"/>
      <c r="B42" s="69" t="s">
        <v>68</v>
      </c>
      <c r="C42" s="70"/>
      <c r="D42" s="71"/>
      <c r="E42" s="72"/>
      <c r="F42" s="73"/>
      <c r="G42" s="18"/>
      <c r="H42" s="18"/>
      <c r="I42" s="18"/>
      <c r="J42" s="18"/>
      <c r="K42" s="18"/>
      <c r="L42" s="18"/>
      <c r="M42" s="15"/>
      <c r="N42" s="15"/>
      <c r="O42" s="15"/>
      <c r="P42" s="15"/>
      <c r="Q42" s="15"/>
      <c r="R42" s="15"/>
      <c r="S42" s="19"/>
      <c r="T42" s="15"/>
      <c r="U42" s="20"/>
      <c r="V42" s="20"/>
      <c r="W42" s="20"/>
      <c r="X42" s="20"/>
      <c r="Y42" s="20"/>
      <c r="Z42" s="20"/>
      <c r="AA42" s="20"/>
      <c r="AB42" s="20"/>
      <c r="AC42" s="20"/>
      <c r="AD42" s="20" t="s">
        <v>36</v>
      </c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1" t="str">
        <f>B42</f>
        <v>Kouřové pero pro testování nasávacích hlásičů, včetně 6ks náplní</v>
      </c>
      <c r="BA42" s="20"/>
      <c r="BB42" s="20"/>
      <c r="BC42" s="20"/>
      <c r="BD42" s="20"/>
      <c r="BE42" s="20"/>
      <c r="BF42" s="20"/>
      <c r="BG42" s="20"/>
    </row>
    <row r="43" spans="1:59" ht="15" outlineLevel="1">
      <c r="A43" s="13">
        <v>19</v>
      </c>
      <c r="B43" s="14" t="s">
        <v>69</v>
      </c>
      <c r="C43" s="15" t="s">
        <v>59</v>
      </c>
      <c r="D43" s="16">
        <v>6</v>
      </c>
      <c r="E43" s="82"/>
      <c r="F43" s="18">
        <f>ROUND(D43*E43,2)</f>
        <v>0</v>
      </c>
      <c r="G43" s="17"/>
      <c r="H43" s="18">
        <f>ROUND(D43*G43,2)</f>
        <v>0</v>
      </c>
      <c r="I43" s="17"/>
      <c r="J43" s="18">
        <f>ROUND(D43*I43,2)</f>
        <v>0</v>
      </c>
      <c r="K43" s="18">
        <v>0</v>
      </c>
      <c r="L43" s="18">
        <f>F43*(1+K43/100)</f>
        <v>0</v>
      </c>
      <c r="M43" s="15">
        <v>0</v>
      </c>
      <c r="N43" s="15">
        <f>ROUND(D43*M43,5)</f>
        <v>0</v>
      </c>
      <c r="O43" s="15">
        <v>0</v>
      </c>
      <c r="P43" s="15">
        <f>ROUND(D43*O43,5)</f>
        <v>0</v>
      </c>
      <c r="Q43" s="15"/>
      <c r="R43" s="15"/>
      <c r="S43" s="19">
        <v>0</v>
      </c>
      <c r="T43" s="15">
        <f>ROUND(D43*S43,2)</f>
        <v>0</v>
      </c>
      <c r="U43" s="20"/>
      <c r="V43" s="20"/>
      <c r="W43" s="20"/>
      <c r="X43" s="20"/>
      <c r="Y43" s="20"/>
      <c r="Z43" s="20"/>
      <c r="AA43" s="20"/>
      <c r="AB43" s="20"/>
      <c r="AC43" s="20"/>
      <c r="AD43" s="20" t="s">
        <v>48</v>
      </c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</row>
    <row r="44" spans="1:59" ht="15" outlineLevel="1">
      <c r="A44" s="13"/>
      <c r="B44" s="69" t="s">
        <v>70</v>
      </c>
      <c r="C44" s="70"/>
      <c r="D44" s="71"/>
      <c r="E44" s="72"/>
      <c r="F44" s="73"/>
      <c r="G44" s="18"/>
      <c r="H44" s="18"/>
      <c r="I44" s="18"/>
      <c r="J44" s="18"/>
      <c r="K44" s="18"/>
      <c r="L44" s="18"/>
      <c r="M44" s="15"/>
      <c r="N44" s="15"/>
      <c r="O44" s="15"/>
      <c r="P44" s="15"/>
      <c r="Q44" s="15"/>
      <c r="R44" s="15"/>
      <c r="S44" s="19"/>
      <c r="T44" s="15"/>
      <c r="U44" s="20"/>
      <c r="V44" s="20"/>
      <c r="W44" s="20"/>
      <c r="X44" s="20"/>
      <c r="Y44" s="20"/>
      <c r="Z44" s="20"/>
      <c r="AA44" s="20"/>
      <c r="AB44" s="20"/>
      <c r="AC44" s="20"/>
      <c r="AD44" s="20" t="s">
        <v>36</v>
      </c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1" t="str">
        <f>B44</f>
        <v>10mm bílá nylonová hadice, balení 30m, cena za 1m</v>
      </c>
      <c r="BA44" s="20"/>
      <c r="BB44" s="20"/>
      <c r="BC44" s="20"/>
      <c r="BD44" s="20"/>
      <c r="BE44" s="20"/>
      <c r="BF44" s="20"/>
      <c r="BG44" s="20"/>
    </row>
    <row r="45" spans="1:59" ht="15" outlineLevel="1">
      <c r="A45" s="13">
        <v>20</v>
      </c>
      <c r="B45" s="14" t="s">
        <v>71</v>
      </c>
      <c r="C45" s="15" t="s">
        <v>47</v>
      </c>
      <c r="D45" s="16">
        <v>180</v>
      </c>
      <c r="E45" s="82"/>
      <c r="F45" s="18">
        <f>ROUND(D45*E45,2)</f>
        <v>0</v>
      </c>
      <c r="G45" s="17"/>
      <c r="H45" s="18">
        <f>ROUND(D45*G45,2)</f>
        <v>0</v>
      </c>
      <c r="I45" s="17"/>
      <c r="J45" s="18">
        <f>ROUND(D45*I45,2)</f>
        <v>0</v>
      </c>
      <c r="K45" s="18">
        <v>0</v>
      </c>
      <c r="L45" s="18">
        <f>F45*(1+K45/100)</f>
        <v>0</v>
      </c>
      <c r="M45" s="15">
        <v>0</v>
      </c>
      <c r="N45" s="15">
        <f>ROUND(D45*M45,5)</f>
        <v>0</v>
      </c>
      <c r="O45" s="15">
        <v>0</v>
      </c>
      <c r="P45" s="15">
        <f>ROUND(D45*O45,5)</f>
        <v>0</v>
      </c>
      <c r="Q45" s="15"/>
      <c r="R45" s="15"/>
      <c r="S45" s="19">
        <v>0</v>
      </c>
      <c r="T45" s="15">
        <f>ROUND(D45*S45,2)</f>
        <v>0</v>
      </c>
      <c r="U45" s="20"/>
      <c r="V45" s="20"/>
      <c r="W45" s="20"/>
      <c r="X45" s="20"/>
      <c r="Y45" s="20"/>
      <c r="Z45" s="20"/>
      <c r="AA45" s="20"/>
      <c r="AB45" s="20"/>
      <c r="AC45" s="20"/>
      <c r="AD45" s="20" t="s">
        <v>48</v>
      </c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</row>
    <row r="46" spans="1:59" ht="15" outlineLevel="1">
      <c r="A46" s="13"/>
      <c r="B46" s="69" t="s">
        <v>71</v>
      </c>
      <c r="C46" s="70"/>
      <c r="D46" s="71"/>
      <c r="E46" s="72"/>
      <c r="F46" s="73"/>
      <c r="G46" s="18"/>
      <c r="H46" s="18"/>
      <c r="I46" s="18"/>
      <c r="J46" s="18"/>
      <c r="K46" s="18"/>
      <c r="L46" s="18"/>
      <c r="M46" s="15"/>
      <c r="N46" s="15"/>
      <c r="O46" s="15"/>
      <c r="P46" s="15"/>
      <c r="Q46" s="15"/>
      <c r="R46" s="15"/>
      <c r="S46" s="19"/>
      <c r="T46" s="15"/>
      <c r="U46" s="20"/>
      <c r="V46" s="20"/>
      <c r="W46" s="20"/>
      <c r="X46" s="20"/>
      <c r="Y46" s="20"/>
      <c r="Z46" s="20"/>
      <c r="AA46" s="20"/>
      <c r="AB46" s="20"/>
      <c r="AC46" s="20"/>
      <c r="AD46" s="20" t="s">
        <v>36</v>
      </c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1" t="str">
        <f>B46</f>
        <v>Trubková příchytka se západkou</v>
      </c>
      <c r="BA46" s="20"/>
      <c r="BB46" s="20"/>
      <c r="BC46" s="20"/>
      <c r="BD46" s="20"/>
      <c r="BE46" s="20"/>
      <c r="BF46" s="20"/>
      <c r="BG46" s="20"/>
    </row>
    <row r="47" spans="1:59" ht="15" outlineLevel="1">
      <c r="A47" s="13">
        <v>21</v>
      </c>
      <c r="B47" s="14" t="s">
        <v>72</v>
      </c>
      <c r="C47" s="15" t="s">
        <v>47</v>
      </c>
      <c r="D47" s="16">
        <v>1</v>
      </c>
      <c r="E47" s="82"/>
      <c r="F47" s="18">
        <f>ROUND(D47*E47,2)</f>
        <v>0</v>
      </c>
      <c r="G47" s="17"/>
      <c r="H47" s="18">
        <f>ROUND(D47*G47,2)</f>
        <v>0</v>
      </c>
      <c r="I47" s="17"/>
      <c r="J47" s="18">
        <f>ROUND(D47*I47,2)</f>
        <v>0</v>
      </c>
      <c r="K47" s="18">
        <v>0</v>
      </c>
      <c r="L47" s="18">
        <f>F47*(1+K47/100)</f>
        <v>0</v>
      </c>
      <c r="M47" s="15">
        <v>0</v>
      </c>
      <c r="N47" s="15">
        <f>ROUND(D47*M47,5)</f>
        <v>0</v>
      </c>
      <c r="O47" s="15">
        <v>0</v>
      </c>
      <c r="P47" s="15">
        <f>ROUND(D47*O47,5)</f>
        <v>0</v>
      </c>
      <c r="Q47" s="15"/>
      <c r="R47" s="15"/>
      <c r="S47" s="19">
        <v>0</v>
      </c>
      <c r="T47" s="15">
        <f>ROUND(D47*S47,2)</f>
        <v>0</v>
      </c>
      <c r="U47" s="20"/>
      <c r="V47" s="20"/>
      <c r="W47" s="20"/>
      <c r="X47" s="20"/>
      <c r="Y47" s="20"/>
      <c r="Z47" s="20"/>
      <c r="AA47" s="20"/>
      <c r="AB47" s="20"/>
      <c r="AC47" s="20"/>
      <c r="AD47" s="20" t="s">
        <v>48</v>
      </c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</row>
    <row r="48" spans="1:59" ht="15" outlineLevel="1">
      <c r="A48" s="13"/>
      <c r="B48" s="69" t="s">
        <v>72</v>
      </c>
      <c r="C48" s="70"/>
      <c r="D48" s="71"/>
      <c r="E48" s="72"/>
      <c r="F48" s="73"/>
      <c r="G48" s="18"/>
      <c r="H48" s="18"/>
      <c r="I48" s="18"/>
      <c r="J48" s="18"/>
      <c r="K48" s="18"/>
      <c r="L48" s="18"/>
      <c r="M48" s="15"/>
      <c r="N48" s="15"/>
      <c r="O48" s="15"/>
      <c r="P48" s="15"/>
      <c r="Q48" s="15"/>
      <c r="R48" s="15"/>
      <c r="S48" s="19"/>
      <c r="T48" s="15"/>
      <c r="U48" s="20"/>
      <c r="V48" s="20"/>
      <c r="W48" s="20"/>
      <c r="X48" s="20"/>
      <c r="Y48" s="20"/>
      <c r="Z48" s="20"/>
      <c r="AA48" s="20"/>
      <c r="AB48" s="20"/>
      <c r="AC48" s="20"/>
      <c r="AD48" s="20" t="s">
        <v>36</v>
      </c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1" t="str">
        <f>B48</f>
        <v>Lepidlo 125g, cca 50 spojů</v>
      </c>
      <c r="BA48" s="20"/>
      <c r="BB48" s="20"/>
      <c r="BC48" s="20"/>
      <c r="BD48" s="20"/>
      <c r="BE48" s="20"/>
      <c r="BF48" s="20"/>
      <c r="BG48" s="20"/>
    </row>
    <row r="49" spans="1:59" ht="15" outlineLevel="1">
      <c r="A49" s="13">
        <v>22</v>
      </c>
      <c r="B49" s="14" t="s">
        <v>73</v>
      </c>
      <c r="C49" s="15" t="s">
        <v>47</v>
      </c>
      <c r="D49" s="16">
        <v>1</v>
      </c>
      <c r="E49" s="82"/>
      <c r="F49" s="18">
        <f>ROUND(D49*E49,2)</f>
        <v>0</v>
      </c>
      <c r="G49" s="17"/>
      <c r="H49" s="18">
        <f>ROUND(D49*G49,2)</f>
        <v>0</v>
      </c>
      <c r="I49" s="17"/>
      <c r="J49" s="18">
        <f>ROUND(D49*I49,2)</f>
        <v>0</v>
      </c>
      <c r="K49" s="18">
        <v>0</v>
      </c>
      <c r="L49" s="18">
        <f>F49*(1+K49/100)</f>
        <v>0</v>
      </c>
      <c r="M49" s="15">
        <v>0</v>
      </c>
      <c r="N49" s="15">
        <f>ROUND(D49*M49,5)</f>
        <v>0</v>
      </c>
      <c r="O49" s="15">
        <v>0</v>
      </c>
      <c r="P49" s="15">
        <f>ROUND(D49*O49,5)</f>
        <v>0</v>
      </c>
      <c r="Q49" s="15"/>
      <c r="R49" s="15"/>
      <c r="S49" s="19">
        <v>0</v>
      </c>
      <c r="T49" s="15">
        <f>ROUND(D49*S49,2)</f>
        <v>0</v>
      </c>
      <c r="U49" s="20"/>
      <c r="V49" s="20"/>
      <c r="W49" s="20"/>
      <c r="X49" s="20"/>
      <c r="Y49" s="20"/>
      <c r="Z49" s="20"/>
      <c r="AA49" s="20"/>
      <c r="AB49" s="20"/>
      <c r="AC49" s="20"/>
      <c r="AD49" s="20" t="s">
        <v>48</v>
      </c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</row>
    <row r="50" spans="1:59" ht="15" outlineLevel="1">
      <c r="A50" s="13"/>
      <c r="B50" s="69" t="s">
        <v>73</v>
      </c>
      <c r="C50" s="70"/>
      <c r="D50" s="71"/>
      <c r="E50" s="72"/>
      <c r="F50" s="73"/>
      <c r="G50" s="18"/>
      <c r="H50" s="18"/>
      <c r="I50" s="18"/>
      <c r="J50" s="18"/>
      <c r="K50" s="18"/>
      <c r="L50" s="18"/>
      <c r="M50" s="15"/>
      <c r="N50" s="15"/>
      <c r="O50" s="15"/>
      <c r="P50" s="15"/>
      <c r="Q50" s="15"/>
      <c r="R50" s="15"/>
      <c r="S50" s="19"/>
      <c r="T50" s="15"/>
      <c r="U50" s="20"/>
      <c r="V50" s="20"/>
      <c r="W50" s="20"/>
      <c r="X50" s="20"/>
      <c r="Y50" s="20"/>
      <c r="Z50" s="20"/>
      <c r="AA50" s="20"/>
      <c r="AB50" s="20"/>
      <c r="AC50" s="20"/>
      <c r="AD50" s="20" t="s">
        <v>36</v>
      </c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1" t="str">
        <f>B50</f>
        <v>Čistič trubek (125ml)</v>
      </c>
      <c r="BA50" s="20"/>
      <c r="BB50" s="20"/>
      <c r="BC50" s="20"/>
      <c r="BD50" s="20"/>
      <c r="BE50" s="20"/>
      <c r="BF50" s="20"/>
      <c r="BG50" s="20"/>
    </row>
    <row r="51" spans="1:59" ht="15" outlineLevel="1">
      <c r="A51" s="13">
        <v>23</v>
      </c>
      <c r="B51" s="28" t="s">
        <v>74</v>
      </c>
      <c r="C51" s="29" t="s">
        <v>47</v>
      </c>
      <c r="D51" s="30">
        <v>18</v>
      </c>
      <c r="E51" s="82"/>
      <c r="F51" s="31">
        <f aca="true" t="shared" si="7" ref="F51">ROUND(D51*E51,2)</f>
        <v>0</v>
      </c>
      <c r="G51" s="32"/>
      <c r="H51" s="18"/>
      <c r="I51" s="18"/>
      <c r="J51" s="18"/>
      <c r="K51" s="18"/>
      <c r="L51" s="18"/>
      <c r="M51" s="15"/>
      <c r="N51" s="15"/>
      <c r="O51" s="15"/>
      <c r="P51" s="15"/>
      <c r="Q51" s="15"/>
      <c r="R51" s="15"/>
      <c r="S51" s="19"/>
      <c r="T51" s="15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1"/>
      <c r="BA51" s="20"/>
      <c r="BB51" s="20"/>
      <c r="BC51" s="20"/>
      <c r="BD51" s="20"/>
      <c r="BE51" s="20"/>
      <c r="BF51" s="20"/>
      <c r="BG51" s="20"/>
    </row>
    <row r="52" spans="1:30" ht="15">
      <c r="A52" s="22" t="s">
        <v>29</v>
      </c>
      <c r="B52" s="23" t="s">
        <v>75</v>
      </c>
      <c r="C52" s="24"/>
      <c r="D52" s="25"/>
      <c r="E52" s="26"/>
      <c r="F52" s="26">
        <f>SUMIF(AD53:AD59,"&lt;&gt;NOR",F53:F59)</f>
        <v>0</v>
      </c>
      <c r="G52" s="26"/>
      <c r="H52" s="26">
        <f>SUM(H53:H59)</f>
        <v>0</v>
      </c>
      <c r="I52" s="26"/>
      <c r="J52" s="26">
        <f>SUM(J53:J59)</f>
        <v>0</v>
      </c>
      <c r="K52" s="26"/>
      <c r="L52" s="26">
        <f>SUM(L53:L59)</f>
        <v>0</v>
      </c>
      <c r="M52" s="24"/>
      <c r="N52" s="24">
        <f>SUM(N53:N59)</f>
        <v>0</v>
      </c>
      <c r="O52" s="24"/>
      <c r="P52" s="24">
        <f>SUM(P53:P59)</f>
        <v>0</v>
      </c>
      <c r="Q52" s="24"/>
      <c r="R52" s="24"/>
      <c r="S52" s="27"/>
      <c r="T52" s="24">
        <f>SUM(T53:T59)</f>
        <v>18</v>
      </c>
      <c r="AD52" t="s">
        <v>31</v>
      </c>
    </row>
    <row r="53" spans="1:59" ht="15" outlineLevel="1">
      <c r="A53" s="13">
        <v>24</v>
      </c>
      <c r="B53" s="33" t="s">
        <v>76</v>
      </c>
      <c r="C53" s="34" t="s">
        <v>77</v>
      </c>
      <c r="D53" s="35">
        <v>24</v>
      </c>
      <c r="E53" s="83"/>
      <c r="F53" s="36">
        <f aca="true" t="shared" si="8" ref="F53:F59">ROUND(D53*E53,2)</f>
        <v>0</v>
      </c>
      <c r="G53" s="37"/>
      <c r="H53" s="18">
        <f aca="true" t="shared" si="9" ref="H53:H59">ROUND(D53*G53,2)</f>
        <v>0</v>
      </c>
      <c r="I53" s="17"/>
      <c r="J53" s="18">
        <f aca="true" t="shared" si="10" ref="J53:J59">ROUND(D53*I53,2)</f>
        <v>0</v>
      </c>
      <c r="K53" s="18">
        <v>0</v>
      </c>
      <c r="L53" s="18">
        <f aca="true" t="shared" si="11" ref="L53:L59">F53*(1+K53/100)</f>
        <v>0</v>
      </c>
      <c r="M53" s="15">
        <v>0</v>
      </c>
      <c r="N53" s="15">
        <f aca="true" t="shared" si="12" ref="N53:N59">ROUND(D53*M53,5)</f>
        <v>0</v>
      </c>
      <c r="O53" s="15">
        <v>0</v>
      </c>
      <c r="P53" s="15">
        <f aca="true" t="shared" si="13" ref="P53:P59">ROUND(D53*O53,5)</f>
        <v>0</v>
      </c>
      <c r="Q53" s="15"/>
      <c r="R53" s="15"/>
      <c r="S53" s="19">
        <v>0</v>
      </c>
      <c r="T53" s="15">
        <f aca="true" t="shared" si="14" ref="T53:T59">ROUND(D53*S53,2)</f>
        <v>0</v>
      </c>
      <c r="U53" s="20"/>
      <c r="V53" s="20"/>
      <c r="W53" s="20"/>
      <c r="X53" s="20"/>
      <c r="Y53" s="20"/>
      <c r="Z53" s="20"/>
      <c r="AA53" s="20"/>
      <c r="AB53" s="20"/>
      <c r="AC53" s="20"/>
      <c r="AD53" s="20" t="s">
        <v>39</v>
      </c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</row>
    <row r="54" spans="1:59" ht="15" outlineLevel="1">
      <c r="A54" s="13">
        <v>25</v>
      </c>
      <c r="B54" s="14" t="s">
        <v>78</v>
      </c>
      <c r="C54" s="15" t="s">
        <v>77</v>
      </c>
      <c r="D54" s="16">
        <v>160</v>
      </c>
      <c r="E54" s="82"/>
      <c r="F54" s="18">
        <f t="shared" si="8"/>
        <v>0</v>
      </c>
      <c r="G54" s="37"/>
      <c r="H54" s="18">
        <f t="shared" si="9"/>
        <v>0</v>
      </c>
      <c r="I54" s="17"/>
      <c r="J54" s="18">
        <f t="shared" si="10"/>
        <v>0</v>
      </c>
      <c r="K54" s="18">
        <v>0</v>
      </c>
      <c r="L54" s="18">
        <f t="shared" si="11"/>
        <v>0</v>
      </c>
      <c r="M54" s="15">
        <v>0</v>
      </c>
      <c r="N54" s="15">
        <f t="shared" si="12"/>
        <v>0</v>
      </c>
      <c r="O54" s="15">
        <v>0</v>
      </c>
      <c r="P54" s="15">
        <f t="shared" si="13"/>
        <v>0</v>
      </c>
      <c r="Q54" s="15"/>
      <c r="R54" s="15"/>
      <c r="S54" s="19">
        <v>0</v>
      </c>
      <c r="T54" s="15">
        <f t="shared" si="14"/>
        <v>0</v>
      </c>
      <c r="U54" s="20"/>
      <c r="V54" s="20"/>
      <c r="W54" s="20"/>
      <c r="X54" s="20"/>
      <c r="Y54" s="20"/>
      <c r="Z54" s="20"/>
      <c r="AA54" s="20"/>
      <c r="AB54" s="20"/>
      <c r="AC54" s="20"/>
      <c r="AD54" s="20" t="s">
        <v>39</v>
      </c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</row>
    <row r="55" spans="1:59" ht="13.5" customHeight="1" outlineLevel="1">
      <c r="A55" s="13">
        <v>26</v>
      </c>
      <c r="B55" s="14" t="s">
        <v>79</v>
      </c>
      <c r="C55" s="15" t="s">
        <v>77</v>
      </c>
      <c r="D55" s="16">
        <v>16</v>
      </c>
      <c r="E55" s="82"/>
      <c r="F55" s="18">
        <f t="shared" si="8"/>
        <v>0</v>
      </c>
      <c r="G55" s="37"/>
      <c r="H55" s="18">
        <f t="shared" si="9"/>
        <v>0</v>
      </c>
      <c r="I55" s="17"/>
      <c r="J55" s="18">
        <f t="shared" si="10"/>
        <v>0</v>
      </c>
      <c r="K55" s="18">
        <v>0</v>
      </c>
      <c r="L55" s="18">
        <f t="shared" si="11"/>
        <v>0</v>
      </c>
      <c r="M55" s="15">
        <v>0</v>
      </c>
      <c r="N55" s="15">
        <f t="shared" si="12"/>
        <v>0</v>
      </c>
      <c r="O55" s="15">
        <v>0</v>
      </c>
      <c r="P55" s="15">
        <f t="shared" si="13"/>
        <v>0</v>
      </c>
      <c r="Q55" s="15"/>
      <c r="R55" s="15"/>
      <c r="S55" s="19">
        <v>0</v>
      </c>
      <c r="T55" s="15">
        <f t="shared" si="14"/>
        <v>0</v>
      </c>
      <c r="U55" s="20"/>
      <c r="V55" s="20"/>
      <c r="W55" s="20"/>
      <c r="X55" s="20"/>
      <c r="Y55" s="20"/>
      <c r="Z55" s="20"/>
      <c r="AA55" s="20"/>
      <c r="AB55" s="20"/>
      <c r="AC55" s="20"/>
      <c r="AD55" s="20" t="s">
        <v>39</v>
      </c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</row>
    <row r="56" spans="1:59" ht="15" outlineLevel="1">
      <c r="A56" s="13">
        <v>27</v>
      </c>
      <c r="B56" s="14" t="s">
        <v>80</v>
      </c>
      <c r="C56" s="15" t="s">
        <v>81</v>
      </c>
      <c r="D56" s="16">
        <v>16</v>
      </c>
      <c r="E56" s="82"/>
      <c r="F56" s="18">
        <f t="shared" si="8"/>
        <v>0</v>
      </c>
      <c r="G56" s="37"/>
      <c r="H56" s="18">
        <f t="shared" si="9"/>
        <v>0</v>
      </c>
      <c r="I56" s="17"/>
      <c r="J56" s="18">
        <f t="shared" si="10"/>
        <v>0</v>
      </c>
      <c r="K56" s="18">
        <v>0</v>
      </c>
      <c r="L56" s="18">
        <f t="shared" si="11"/>
        <v>0</v>
      </c>
      <c r="M56" s="15">
        <v>0</v>
      </c>
      <c r="N56" s="15">
        <f t="shared" si="12"/>
        <v>0</v>
      </c>
      <c r="O56" s="15">
        <v>0</v>
      </c>
      <c r="P56" s="15">
        <f t="shared" si="13"/>
        <v>0</v>
      </c>
      <c r="Q56" s="15"/>
      <c r="R56" s="15"/>
      <c r="S56" s="19">
        <v>1</v>
      </c>
      <c r="T56" s="15">
        <f t="shared" si="14"/>
        <v>16</v>
      </c>
      <c r="U56" s="20"/>
      <c r="V56" s="20"/>
      <c r="W56" s="20"/>
      <c r="X56" s="20"/>
      <c r="Y56" s="20"/>
      <c r="Z56" s="20"/>
      <c r="AA56" s="20"/>
      <c r="AB56" s="20"/>
      <c r="AC56" s="20"/>
      <c r="AD56" s="20" t="s">
        <v>39</v>
      </c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</row>
    <row r="57" spans="1:59" ht="15" outlineLevel="1">
      <c r="A57" s="13">
        <v>28</v>
      </c>
      <c r="B57" s="14" t="s">
        <v>82</v>
      </c>
      <c r="C57" s="15" t="s">
        <v>83</v>
      </c>
      <c r="D57" s="16">
        <v>1</v>
      </c>
      <c r="E57" s="82"/>
      <c r="F57" s="18">
        <f t="shared" si="8"/>
        <v>0</v>
      </c>
      <c r="G57" s="37"/>
      <c r="H57" s="18">
        <f t="shared" si="9"/>
        <v>0</v>
      </c>
      <c r="I57" s="17"/>
      <c r="J57" s="18">
        <f t="shared" si="10"/>
        <v>0</v>
      </c>
      <c r="K57" s="18">
        <v>0</v>
      </c>
      <c r="L57" s="18">
        <f t="shared" si="11"/>
        <v>0</v>
      </c>
      <c r="M57" s="15">
        <v>0</v>
      </c>
      <c r="N57" s="15">
        <f t="shared" si="12"/>
        <v>0</v>
      </c>
      <c r="O57" s="15">
        <v>0</v>
      </c>
      <c r="P57" s="15">
        <f t="shared" si="13"/>
        <v>0</v>
      </c>
      <c r="Q57" s="15"/>
      <c r="R57" s="15"/>
      <c r="S57" s="19">
        <v>2</v>
      </c>
      <c r="T57" s="15">
        <f t="shared" si="14"/>
        <v>2</v>
      </c>
      <c r="U57" s="20"/>
      <c r="V57" s="20"/>
      <c r="W57" s="20"/>
      <c r="X57" s="20"/>
      <c r="Y57" s="20"/>
      <c r="Z57" s="20"/>
      <c r="AA57" s="20"/>
      <c r="AB57" s="20"/>
      <c r="AC57" s="20"/>
      <c r="AD57" s="20" t="s">
        <v>39</v>
      </c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</row>
    <row r="58" spans="1:59" ht="15" outlineLevel="1">
      <c r="A58" s="38">
        <v>29</v>
      </c>
      <c r="B58" s="14" t="s">
        <v>84</v>
      </c>
      <c r="C58" s="15" t="s">
        <v>85</v>
      </c>
      <c r="D58" s="16">
        <v>8</v>
      </c>
      <c r="E58" s="82"/>
      <c r="F58" s="18">
        <f t="shared" si="8"/>
        <v>0</v>
      </c>
      <c r="G58" s="37"/>
      <c r="H58" s="18"/>
      <c r="I58" s="17"/>
      <c r="J58" s="18"/>
      <c r="K58" s="18"/>
      <c r="L58" s="18"/>
      <c r="M58" s="15"/>
      <c r="N58" s="15"/>
      <c r="O58" s="15"/>
      <c r="P58" s="15"/>
      <c r="Q58" s="15"/>
      <c r="R58" s="15"/>
      <c r="S58" s="19"/>
      <c r="T58" s="15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</row>
    <row r="59" spans="1:59" ht="15" outlineLevel="1">
      <c r="A59" s="39">
        <v>30</v>
      </c>
      <c r="B59" s="40" t="s">
        <v>74</v>
      </c>
      <c r="C59" s="41" t="s">
        <v>47</v>
      </c>
      <c r="D59" s="42">
        <v>18</v>
      </c>
      <c r="E59" s="84"/>
      <c r="F59" s="43">
        <f t="shared" si="8"/>
        <v>0</v>
      </c>
      <c r="G59" s="44"/>
      <c r="H59" s="43">
        <f t="shared" si="9"/>
        <v>0</v>
      </c>
      <c r="I59" s="45"/>
      <c r="J59" s="43">
        <f t="shared" si="10"/>
        <v>0</v>
      </c>
      <c r="K59" s="43">
        <v>0</v>
      </c>
      <c r="L59" s="43">
        <f t="shared" si="11"/>
        <v>0</v>
      </c>
      <c r="M59" s="41">
        <v>0</v>
      </c>
      <c r="N59" s="41">
        <f t="shared" si="12"/>
        <v>0</v>
      </c>
      <c r="O59" s="41">
        <v>0</v>
      </c>
      <c r="P59" s="41">
        <f t="shared" si="13"/>
        <v>0</v>
      </c>
      <c r="Q59" s="41"/>
      <c r="R59" s="41"/>
      <c r="S59" s="46">
        <v>0</v>
      </c>
      <c r="T59" s="41">
        <f t="shared" si="14"/>
        <v>0</v>
      </c>
      <c r="U59" s="20"/>
      <c r="V59" s="20"/>
      <c r="W59" s="20"/>
      <c r="X59" s="20"/>
      <c r="Y59" s="20"/>
      <c r="Z59" s="20"/>
      <c r="AA59" s="20"/>
      <c r="AB59" s="20"/>
      <c r="AC59" s="20"/>
      <c r="AD59" s="20" t="s">
        <v>39</v>
      </c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</row>
    <row r="60" spans="1:59" ht="15" outlineLevel="1">
      <c r="A60" s="38"/>
      <c r="B60" s="47"/>
      <c r="C60" s="48"/>
      <c r="D60" s="49"/>
      <c r="E60" s="50"/>
      <c r="F60" s="51"/>
      <c r="G60" s="52"/>
      <c r="H60" s="31"/>
      <c r="I60" s="52"/>
      <c r="J60" s="31"/>
      <c r="K60" s="31"/>
      <c r="L60" s="31"/>
      <c r="M60" s="29"/>
      <c r="N60" s="29"/>
      <c r="O60" s="29"/>
      <c r="P60" s="29"/>
      <c r="Q60" s="29"/>
      <c r="R60" s="29"/>
      <c r="S60" s="29"/>
      <c r="T60" s="29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</row>
    <row r="61" spans="1:59" ht="25.5" customHeight="1" outlineLevel="1">
      <c r="A61" s="22" t="s">
        <v>29</v>
      </c>
      <c r="B61" s="53" t="s">
        <v>86</v>
      </c>
      <c r="C61" s="54"/>
      <c r="D61" s="55"/>
      <c r="E61" s="56"/>
      <c r="F61" s="26">
        <f>SUMIF(AD62:AD68,"&lt;&gt;NOR",F62:F68)</f>
        <v>0</v>
      </c>
      <c r="G61" s="52"/>
      <c r="H61" s="31"/>
      <c r="I61" s="52"/>
      <c r="J61" s="31"/>
      <c r="K61" s="31"/>
      <c r="L61" s="31"/>
      <c r="M61" s="29"/>
      <c r="N61" s="29"/>
      <c r="O61" s="29"/>
      <c r="P61" s="29"/>
      <c r="Q61" s="29"/>
      <c r="R61" s="29"/>
      <c r="S61" s="29"/>
      <c r="T61" s="29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</row>
    <row r="62" spans="1:59" ht="15" outlineLevel="1">
      <c r="A62" s="57">
        <v>31</v>
      </c>
      <c r="B62" s="58" t="s">
        <v>87</v>
      </c>
      <c r="C62" s="15" t="s">
        <v>47</v>
      </c>
      <c r="D62" s="16">
        <v>8</v>
      </c>
      <c r="E62" s="82"/>
      <c r="F62" s="18">
        <f aca="true" t="shared" si="15" ref="F62:F68">ROUND(D62*E62,2)</f>
        <v>0</v>
      </c>
      <c r="G62" s="52"/>
      <c r="H62" s="31"/>
      <c r="I62" s="52"/>
      <c r="J62" s="31"/>
      <c r="K62" s="31"/>
      <c r="L62" s="31"/>
      <c r="M62" s="29"/>
      <c r="N62" s="29"/>
      <c r="O62" s="29"/>
      <c r="P62" s="29"/>
      <c r="Q62" s="29"/>
      <c r="R62" s="29"/>
      <c r="S62" s="29"/>
      <c r="T62" s="29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</row>
    <row r="63" spans="1:59" ht="15" outlineLevel="1">
      <c r="A63" s="13">
        <v>32</v>
      </c>
      <c r="B63" s="59" t="s">
        <v>88</v>
      </c>
      <c r="C63" s="15" t="s">
        <v>47</v>
      </c>
      <c r="D63" s="16">
        <v>8</v>
      </c>
      <c r="E63" s="82"/>
      <c r="F63" s="18">
        <f t="shared" si="15"/>
        <v>0</v>
      </c>
      <c r="G63" s="52"/>
      <c r="H63" s="31"/>
      <c r="I63" s="52"/>
      <c r="J63" s="31"/>
      <c r="K63" s="31"/>
      <c r="L63" s="31"/>
      <c r="M63" s="29"/>
      <c r="N63" s="29"/>
      <c r="O63" s="29"/>
      <c r="P63" s="29"/>
      <c r="Q63" s="29"/>
      <c r="R63" s="29"/>
      <c r="S63" s="29"/>
      <c r="T63" s="29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</row>
    <row r="64" spans="1:59" ht="15" outlineLevel="1">
      <c r="A64" s="13">
        <v>33</v>
      </c>
      <c r="B64" s="59" t="s">
        <v>89</v>
      </c>
      <c r="C64" s="15" t="s">
        <v>47</v>
      </c>
      <c r="D64" s="16">
        <v>8</v>
      </c>
      <c r="E64" s="82"/>
      <c r="F64" s="18">
        <f t="shared" si="15"/>
        <v>0</v>
      </c>
      <c r="G64" s="52"/>
      <c r="H64" s="31"/>
      <c r="I64" s="52"/>
      <c r="J64" s="31"/>
      <c r="K64" s="31"/>
      <c r="L64" s="31"/>
      <c r="M64" s="29"/>
      <c r="N64" s="29"/>
      <c r="O64" s="29"/>
      <c r="P64" s="29"/>
      <c r="Q64" s="29"/>
      <c r="R64" s="29"/>
      <c r="S64" s="29"/>
      <c r="T64" s="29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</row>
    <row r="65" spans="1:59" ht="15" outlineLevel="1">
      <c r="A65" s="13">
        <v>34</v>
      </c>
      <c r="B65" s="59" t="s">
        <v>90</v>
      </c>
      <c r="C65" s="15" t="s">
        <v>47</v>
      </c>
      <c r="D65" s="16">
        <v>1</v>
      </c>
      <c r="E65" s="82"/>
      <c r="F65" s="18">
        <f t="shared" si="15"/>
        <v>0</v>
      </c>
      <c r="G65" s="52"/>
      <c r="H65" s="31"/>
      <c r="I65" s="52"/>
      <c r="J65" s="31"/>
      <c r="K65" s="31"/>
      <c r="L65" s="31"/>
      <c r="M65" s="29"/>
      <c r="N65" s="29"/>
      <c r="O65" s="29"/>
      <c r="P65" s="29"/>
      <c r="Q65" s="29"/>
      <c r="R65" s="29"/>
      <c r="S65" s="29"/>
      <c r="T65" s="29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</row>
    <row r="66" spans="1:59" ht="15" outlineLevel="1">
      <c r="A66" s="13">
        <v>35</v>
      </c>
      <c r="B66" s="59" t="s">
        <v>91</v>
      </c>
      <c r="C66" s="15" t="s">
        <v>47</v>
      </c>
      <c r="D66" s="16">
        <v>1</v>
      </c>
      <c r="E66" s="82"/>
      <c r="F66" s="18">
        <f t="shared" si="15"/>
        <v>0</v>
      </c>
      <c r="G66" s="52"/>
      <c r="H66" s="31"/>
      <c r="I66" s="52"/>
      <c r="J66" s="31"/>
      <c r="K66" s="31"/>
      <c r="L66" s="31"/>
      <c r="M66" s="29"/>
      <c r="N66" s="29"/>
      <c r="O66" s="29"/>
      <c r="P66" s="29"/>
      <c r="Q66" s="29"/>
      <c r="R66" s="29"/>
      <c r="S66" s="29"/>
      <c r="T66" s="29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</row>
    <row r="67" spans="1:59" ht="15" outlineLevel="1">
      <c r="A67" s="13">
        <v>36</v>
      </c>
      <c r="B67" s="59" t="s">
        <v>92</v>
      </c>
      <c r="C67" s="15" t="s">
        <v>47</v>
      </c>
      <c r="D67" s="16">
        <v>1</v>
      </c>
      <c r="E67" s="82"/>
      <c r="F67" s="18">
        <f t="shared" si="15"/>
        <v>0</v>
      </c>
      <c r="G67" s="52"/>
      <c r="H67" s="31"/>
      <c r="I67" s="52"/>
      <c r="J67" s="31"/>
      <c r="K67" s="31"/>
      <c r="L67" s="31"/>
      <c r="M67" s="29"/>
      <c r="N67" s="29"/>
      <c r="O67" s="29"/>
      <c r="P67" s="29"/>
      <c r="Q67" s="29"/>
      <c r="R67" s="29"/>
      <c r="S67" s="29"/>
      <c r="T67" s="29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</row>
    <row r="68" spans="1:59" ht="15" outlineLevel="1">
      <c r="A68" s="39">
        <v>37</v>
      </c>
      <c r="B68" s="60" t="s">
        <v>93</v>
      </c>
      <c r="C68" s="41" t="s">
        <v>47</v>
      </c>
      <c r="D68" s="42">
        <v>1</v>
      </c>
      <c r="E68" s="84"/>
      <c r="F68" s="43">
        <f t="shared" si="15"/>
        <v>0</v>
      </c>
      <c r="G68" s="52"/>
      <c r="H68" s="31"/>
      <c r="I68" s="52"/>
      <c r="J68" s="31"/>
      <c r="K68" s="31"/>
      <c r="L68" s="31"/>
      <c r="M68" s="29"/>
      <c r="N68" s="29"/>
      <c r="O68" s="29"/>
      <c r="P68" s="29"/>
      <c r="Q68" s="29"/>
      <c r="R68" s="29"/>
      <c r="S68" s="29"/>
      <c r="T68" s="29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</row>
    <row r="69" spans="1:29" ht="15.75" thickBot="1">
      <c r="A69" s="61"/>
      <c r="B69" s="62" t="s">
        <v>94</v>
      </c>
      <c r="C69" s="61"/>
      <c r="D69" s="61"/>
      <c r="E69" s="85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AB69">
        <v>15</v>
      </c>
      <c r="AC69">
        <v>21</v>
      </c>
    </row>
    <row r="70" spans="1:30" ht="15.75" thickBot="1">
      <c r="A70" s="63"/>
      <c r="B70" s="64" t="s">
        <v>94</v>
      </c>
      <c r="C70" s="65"/>
      <c r="D70" s="65"/>
      <c r="E70" s="65"/>
      <c r="F70" s="66">
        <f>F12+F22+F52+F61</f>
        <v>0</v>
      </c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AB70">
        <f>SUMIF(K11:K59,AB69,F11:F59)</f>
        <v>0</v>
      </c>
      <c r="AC70">
        <f>SUMIF(K11:K59,AC69,F11:F59)</f>
        <v>0</v>
      </c>
      <c r="AD70" t="s">
        <v>95</v>
      </c>
    </row>
    <row r="71" spans="1:20" ht="15">
      <c r="A71" s="61"/>
      <c r="B71" s="62" t="s">
        <v>94</v>
      </c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</row>
    <row r="72" spans="1:20" ht="15">
      <c r="A72" s="61"/>
      <c r="B72" s="62" t="s">
        <v>94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</row>
    <row r="73" spans="1:20" ht="15">
      <c r="A73" s="61"/>
      <c r="B73" s="62" t="s">
        <v>94</v>
      </c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</row>
    <row r="74" spans="2:30" ht="15">
      <c r="B74" s="67"/>
      <c r="AD74" t="s">
        <v>96</v>
      </c>
    </row>
  </sheetData>
  <sheetProtection password="CC64" sheet="1" objects="1" scenarios="1"/>
  <protectedRanges>
    <protectedRange sqref="F7 F8 B8:D10 E13 E16:E20 E23 E25 E27 E29 E31 E33 E35:E39 E41 E43 E45 E47 E49 E51 E53:E59 E62:E68" name="Oblast4"/>
    <protectedRange password="DD01" sqref="E13 E23 E25 E27 E29 E31 E33 E35:E39 E41 E43 E45 E47 E49 E62:E68 B62:B68 E53:E59 E51 E16:E20" name="Oblast2"/>
    <protectedRange password="DD01" sqref="E13 E23 E25 E27 E29 E31 E33 E35:E39 E41 E43 E45 E47 E49 B62:B68 E53:E68 E51 E16:E20" name="Oblast1"/>
    <protectedRange sqref="E13 E16:E20 E23 E25 E27 E29 E31 E33 E35:E39 E41 E43 E45 E47 E49 E51 E53:E59 E62:E68" name="Oblast3"/>
  </protectedRanges>
  <mergeCells count="21">
    <mergeCell ref="B21:F21"/>
    <mergeCell ref="B8:D8"/>
    <mergeCell ref="B9:D9"/>
    <mergeCell ref="B10:D10"/>
    <mergeCell ref="B1:F1"/>
    <mergeCell ref="B4:F4"/>
    <mergeCell ref="B5:F5"/>
    <mergeCell ref="B14:F14"/>
    <mergeCell ref="B15:F15"/>
    <mergeCell ref="B50:F50"/>
    <mergeCell ref="B24:F24"/>
    <mergeCell ref="B26:F26"/>
    <mergeCell ref="B28:F28"/>
    <mergeCell ref="B30:F30"/>
    <mergeCell ref="B32:F32"/>
    <mergeCell ref="B34:F34"/>
    <mergeCell ref="B40:F40"/>
    <mergeCell ref="B42:F42"/>
    <mergeCell ref="B44:F44"/>
    <mergeCell ref="B46:F46"/>
    <mergeCell ref="B48:F48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Sokolov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Pudivítr, Josef</dc:creator>
  <cp:keywords/>
  <dc:description/>
  <cp:lastModifiedBy>Pudivítr, Josef</cp:lastModifiedBy>
  <dcterms:created xsi:type="dcterms:W3CDTF">2022-03-31T10:38:44Z</dcterms:created>
  <dcterms:modified xsi:type="dcterms:W3CDTF">2022-03-31T11:20:43Z</dcterms:modified>
  <cp:category/>
  <cp:version/>
  <cp:contentType/>
  <cp:contentStatus/>
</cp:coreProperties>
</file>