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SO 01 - Vodovodní řad 1" sheetId="2" r:id="rId2"/>
    <sheet name="SO 02 - Vodovodní řad 2" sheetId="3" r:id="rId3"/>
    <sheet name="SO 03 - Vodovodní řad 3" sheetId="4" r:id="rId4"/>
    <sheet name="SO 04 - Dopojení přípojek" sheetId="5" r:id="rId5"/>
    <sheet name="VON - Vedlejší a ostatní ..." sheetId="6" r:id="rId6"/>
  </sheets>
  <definedNames>
    <definedName name="_xlnm._FilterDatabase" localSheetId="1" hidden="1">'SO 01 - Vodovodní řad 1'!$C$125:$K$773</definedName>
    <definedName name="_xlnm._FilterDatabase" localSheetId="2" hidden="1">'SO 02 - Vodovodní řad 2'!$C$125:$K$694</definedName>
    <definedName name="_xlnm._FilterDatabase" localSheetId="3" hidden="1">'SO 03 - Vodovodní řad 3'!$C$125:$K$761</definedName>
    <definedName name="_xlnm._FilterDatabase" localSheetId="4" hidden="1">'SO 04 - Dopojení přípojek'!$C$122:$K$373</definedName>
    <definedName name="_xlnm._FilterDatabase" localSheetId="5" hidden="1">'VON - Vedlejší a ostatní ...'!$C$122:$K$148</definedName>
    <definedName name="_xlnm.Print_Area" localSheetId="0">'Rekapitulace stavby'!$D$4:$AO$76,'Rekapitulace stavby'!$C$82:$AQ$100</definedName>
    <definedName name="_xlnm.Print_Area" localSheetId="1">'SO 01 - Vodovodní řad 1'!$C$4:$J$76,'SO 01 - Vodovodní řad 1'!$C$82:$J$107,'SO 01 - Vodovodní řad 1'!$C$113:$K$773</definedName>
    <definedName name="_xlnm.Print_Area" localSheetId="2">'SO 02 - Vodovodní řad 2'!$C$4:$J$76,'SO 02 - Vodovodní řad 2'!$C$82:$J$107,'SO 02 - Vodovodní řad 2'!$C$113:$K$694</definedName>
    <definedName name="_xlnm.Print_Area" localSheetId="3">'SO 03 - Vodovodní řad 3'!$C$4:$J$76,'SO 03 - Vodovodní řad 3'!$C$82:$J$107,'SO 03 - Vodovodní řad 3'!$C$113:$K$761</definedName>
    <definedName name="_xlnm.Print_Area" localSheetId="4">'SO 04 - Dopojení přípojek'!$C$4:$J$76,'SO 04 - Dopojení přípojek'!$C$82:$J$104,'SO 04 - Dopojení přípojek'!$C$110:$K$373</definedName>
    <definedName name="_xlnm.Print_Area" localSheetId="5">'VON - Vedlejší a ostatní ...'!$C$4:$J$76,'VON - Vedlejší a ostatní ...'!$C$82:$J$104,'VON - Vedlejší a ostatní ...'!$C$110:$K$148</definedName>
    <definedName name="_xlnm.Print_Titles" localSheetId="0">'Rekapitulace stavby'!$92:$92</definedName>
    <definedName name="_xlnm.Print_Titles" localSheetId="1">'SO 01 - Vodovodní řad 1'!$125:$125</definedName>
    <definedName name="_xlnm.Print_Titles" localSheetId="2">'SO 02 - Vodovodní řad 2'!$125:$125</definedName>
    <definedName name="_xlnm.Print_Titles" localSheetId="3">'SO 03 - Vodovodní řad 3'!$125:$125</definedName>
    <definedName name="_xlnm.Print_Titles" localSheetId="4">'SO 04 - Dopojení přípojek'!$122:$122</definedName>
    <definedName name="_xlnm.Print_Titles" localSheetId="5">'VON - Vedlejší a ostatní ...'!$122:$122</definedName>
  </definedNames>
  <calcPr calcId="145621"/>
</workbook>
</file>

<file path=xl/sharedStrings.xml><?xml version="1.0" encoding="utf-8"?>
<sst xmlns="http://schemas.openxmlformats.org/spreadsheetml/2006/main" count="22706" uniqueCount="1519">
  <si>
    <t>Export Komplet</t>
  </si>
  <si>
    <t/>
  </si>
  <si>
    <t>2.0</t>
  </si>
  <si>
    <t>ZAMOK</t>
  </si>
  <si>
    <t>False</t>
  </si>
  <si>
    <t>{82b3a069-790f-4731-8c2e-a7ce527b97ec}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</si>
  <si>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</si>
  <si>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</si>
  <si>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</si>
  <si>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</si>
  <si>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</si>
  <si>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</si>
  <si>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</si>
  <si>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</si>
  <si>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604/2022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</si>
  <si>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</si>
  <si>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</si>
  <si>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SOKOLOV, UL. SOKOLOVSKÁ - VÝMĚNA VODOVODU U ÚČKA</t>
  </si>
  <si>
    <t>KSO:</t>
  </si>
  <si>
    <t>CC-CZ:</t>
  </si>
  <si>
    <t>Místo:</t>
  </si>
  <si>
    <t xml:space="preserve"> město Sokolov</t>
  </si>
  <si>
    <t>Datum:</t>
  </si>
  <si>
    <t>17. 3. 2022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</si>
  <si>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</si>
  <si>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</si>
  <si>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</si>
  <si>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</si>
  <si>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</si>
  <si>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</si>
  <si>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</si>
  <si>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08303088</t>
  </si>
  <si>
    <t>VODÁRNA SOKOLOVSKO s.r.o.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</si>
  <si>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</si>
  <si>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</si>
  <si>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</si>
  <si>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</si>
  <si>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</si>
  <si>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</si>
  <si>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</si>
  <si>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</si>
  <si>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</si>
  <si>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</si>
  <si>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</si>
  <si>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</si>
  <si>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</si>
  <si>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</si>
  <si>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</si>
  <si>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</si>
  <si>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</si>
  <si>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</si>
  <si>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</si>
  <si>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</si>
  <si>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</si>
  <si>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</si>
  <si>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</si>
  <si>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</si>
  <si>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</si>
  <si>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</si>
  <si>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</si>
  <si>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</si>
  <si>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</si>
  <si>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</si>
  <si>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</si>
  <si>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</si>
  <si>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</si>
  <si>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</si>
  <si>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</si>
  <si>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</si>
  <si>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</si>
  <si>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</si>
  <si>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</si>
  <si>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</si>
  <si>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</si>
  <si>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</si>
  <si>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</si>
  <si>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</si>
  <si>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</si>
  <si>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</si>
  <si>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</si>
  <si>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</si>
  <si>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</si>
  <si>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Vodovodní řad 1</t>
  </si>
  <si>
    <t>STA</t>
  </si>
  <si>
    <t>1</t>
  </si>
  <si>
    <t>{f3b6f8fc-942e-45f5-a31f-8143845ae3c5}</t>
  </si>
  <si>
    <t>2</t>
  </si>
  <si>
    <t>SO 02</t>
  </si>
  <si>
    <t>Vodovodní řad 2</t>
  </si>
  <si>
    <t>{cc8ad1e0-ff6d-49bd-908d-16fd57760e08}</t>
  </si>
  <si>
    <t>SO 03</t>
  </si>
  <si>
    <t>Vodovodní řad 3</t>
  </si>
  <si>
    <t>{034d934b-aa79-4055-a931-7f5bd3d68951}</t>
  </si>
  <si>
    <t>SO 04</t>
  </si>
  <si>
    <t>Dopojení přípojek</t>
  </si>
  <si>
    <t>{68018afa-f207-4dad-bdd7-dee986e1d63a}</t>
  </si>
  <si>
    <t>VON</t>
  </si>
  <si>
    <t>Vedlejší a ostatní náklady</t>
  </si>
  <si>
    <t>{a4d96587-c3ea-4d2e-bc32-be0a83d874d4}</t>
  </si>
  <si>
    <t>KRYCÍ LIST SOUPISU PRACÍ</t>
  </si>
  <si>
    <t>Objekt:</t>
  </si>
  <si>
    <t>SO 01 - Vodovodní řad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</si>
  <si>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</si>
  <si>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</si>
  <si>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</si>
  <si>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</si>
  <si>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</si>
  <si>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</si>
  <si>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</si>
  <si>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</si>
  <si>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</si>
  <si>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</si>
  <si>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</si>
  <si>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</si>
  <si>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</si>
  <si>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</si>
  <si>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</si>
  <si>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</si>
  <si>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</si>
  <si>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</si>
  <si>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</si>
  <si>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</si>
  <si>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</si>
  <si>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</si>
  <si>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</si>
  <si>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</si>
  <si>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</si>
  <si>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</si>
  <si>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</si>
  <si>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</si>
  <si>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</si>
  <si>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</si>
  <si>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</si>
  <si>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</si>
  <si>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</si>
  <si>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</si>
  <si>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</si>
  <si>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</si>
  <si>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4</t>
  </si>
  <si>
    <t>667283332</t>
  </si>
  <si>
    <t>VV</t>
  </si>
  <si>
    <t>rozebrání stávající bet. zámkové dlažby - chodník</t>
  </si>
  <si>
    <t>jámy</t>
  </si>
  <si>
    <t>1,6*2,4</t>
  </si>
  <si>
    <t>rýhy</t>
  </si>
  <si>
    <t>43*1,5</t>
  </si>
  <si>
    <t>Součet</t>
  </si>
  <si>
    <t>113106187</t>
  </si>
  <si>
    <t>Rozebrání dlažeb vozovek ze zámkové dlažby s ložem z kameniva strojně pl do 50 m2</t>
  </si>
  <si>
    <t>-1807017803</t>
  </si>
  <si>
    <t>rozebrání stávající bet. zámkové dlažby komunikace</t>
  </si>
  <si>
    <t>22*1,5</t>
  </si>
  <si>
    <t>3</t>
  </si>
  <si>
    <t>113107162</t>
  </si>
  <si>
    <t>Odstranění podkladu z kameniva drceného tl přes 100 do 200 mm strojně pl přes 50 do 200 m2</t>
  </si>
  <si>
    <t>-866232321</t>
  </si>
  <si>
    <t>odstranění štěrkových podkladních vrstev stávající bet. zámkové dlažby - chodník</t>
  </si>
  <si>
    <t xml:space="preserve">jámy </t>
  </si>
  <si>
    <t>1,2*2</t>
  </si>
  <si>
    <t>43*1,1</t>
  </si>
  <si>
    <t>odstranění štěrkových podkladních vrstev stávajícího asfaltového chodníku</t>
  </si>
  <si>
    <t>3*1,1</t>
  </si>
  <si>
    <t>113107323</t>
  </si>
  <si>
    <t>Odstranění podkladu z kameniva drceného tl přes 200 do 300 mm strojně pl do 50 m2</t>
  </si>
  <si>
    <t>-1244340432</t>
  </si>
  <si>
    <t>odstranění štěrkových podkladních vrstev stávající bet. zámkové dlažby - komunikace</t>
  </si>
  <si>
    <t>22*1,1</t>
  </si>
  <si>
    <t>5</t>
  </si>
  <si>
    <t>113107341</t>
  </si>
  <si>
    <t>Odstranění podkladu živičného tl 50 mm strojně pl do 50 m2</t>
  </si>
  <si>
    <t>-1995481526</t>
  </si>
  <si>
    <t>odstranění živičných vrstev stávajícího asfaltového chodníku</t>
  </si>
  <si>
    <t>3*1,5</t>
  </si>
  <si>
    <t>6</t>
  </si>
  <si>
    <t>113201111</t>
  </si>
  <si>
    <t>Vytrhání obrub chodníkových ležatých</t>
  </si>
  <si>
    <t>m</t>
  </si>
  <si>
    <t>1738808399</t>
  </si>
  <si>
    <t>10+3</t>
  </si>
  <si>
    <t>7</t>
  </si>
  <si>
    <t>115101201</t>
  </si>
  <si>
    <t>Čerpání vody na dopravní výšku do 10 m průměrný přítok do 500 l/min</t>
  </si>
  <si>
    <t>hod</t>
  </si>
  <si>
    <t>-476726221</t>
  </si>
  <si>
    <t>8</t>
  </si>
  <si>
    <t>115101301</t>
  </si>
  <si>
    <t>Pohotovost čerpací soupravy pro dopravní výšku do 10 m přítok do 500 l/min</t>
  </si>
  <si>
    <t>den</t>
  </si>
  <si>
    <t>-2008404169</t>
  </si>
  <si>
    <t>9</t>
  </si>
  <si>
    <t>119001401</t>
  </si>
  <si>
    <t>Dočasné zajištění potrubí ocelového nebo litinového DN do 200 mm</t>
  </si>
  <si>
    <t>-267240137</t>
  </si>
  <si>
    <t>křížení vodovodu</t>
  </si>
  <si>
    <t>1*1,5</t>
  </si>
  <si>
    <t>10</t>
  </si>
  <si>
    <t>119001405</t>
  </si>
  <si>
    <t>Dočasné zajištění potrubí z PE DN do 200 mm</t>
  </si>
  <si>
    <t>-2071912965</t>
  </si>
  <si>
    <t>křížení plynovodu</t>
  </si>
  <si>
    <t>11</t>
  </si>
  <si>
    <t>119001411</t>
  </si>
  <si>
    <t>Dočasné zajištění potrubí betonového, ŽB nebo kameninového DN do 200 mm</t>
  </si>
  <si>
    <t>-131503058</t>
  </si>
  <si>
    <t>křížení kanalizace</t>
  </si>
  <si>
    <t>12</t>
  </si>
  <si>
    <t>11996141R</t>
  </si>
  <si>
    <t>Dočasné zajištění potrubí betonového, ŽB nebo kameninového DN přes 500 mm</t>
  </si>
  <si>
    <t>-1492872314</t>
  </si>
  <si>
    <t>křížení kolektoru</t>
  </si>
  <si>
    <t>2*1,5</t>
  </si>
  <si>
    <t>13</t>
  </si>
  <si>
    <t>131251201</t>
  </si>
  <si>
    <t>Hloubení jam zapažených v hornině třídy těžitelnosti I skupiny 3 objem do 20 m3 strojně</t>
  </si>
  <si>
    <t>m3</t>
  </si>
  <si>
    <t>-87508948</t>
  </si>
  <si>
    <t>jámy - průměrná hloubka výkopu 2,0 m</t>
  </si>
  <si>
    <t>tl. skladby chodník zámk. dlažba 0,24 m</t>
  </si>
  <si>
    <t xml:space="preserve">70 % objemu tř. 3 </t>
  </si>
  <si>
    <t>chodník zámk. dlažba - tl. 0,24 m</t>
  </si>
  <si>
    <t>(1,2*2)*(2-0,24)*0,7</t>
  </si>
  <si>
    <t>14</t>
  </si>
  <si>
    <t>131351201</t>
  </si>
  <si>
    <t>Hloubení jam zapažených v hornině třídy těžitelnosti II skupiny 4 objem do 20 m3 strojně</t>
  </si>
  <si>
    <t>456346607</t>
  </si>
  <si>
    <t>30 % objemu tř. 4</t>
  </si>
  <si>
    <t>(1,2*2)*(2-0,24)*0,3</t>
  </si>
  <si>
    <t>132254204</t>
  </si>
  <si>
    <t>Hloubení zapažených rýh š do 2000 mm v hornině třídy těžitelnosti I skupiny 3 objem do 500 m3</t>
  </si>
  <si>
    <t>-1708348634</t>
  </si>
  <si>
    <t>rýhy - průměrná hloubka výkopu 2,0 m</t>
  </si>
  <si>
    <t>tl. skladby, chodník živičný 0,25 m, komunikace zámková dlažba 0,37 m, chodník zámk. dlažba 0,24 m</t>
  </si>
  <si>
    <t>chodník živičný - tl. 0,25 m</t>
  </si>
  <si>
    <t>3*(2,0-0,25)*1,1*0,7</t>
  </si>
  <si>
    <t>komunikace zámková dlažba - tl. 0,37 m</t>
  </si>
  <si>
    <t>22*(2,0-0,37)*1,1*0,7</t>
  </si>
  <si>
    <t>43*(2,0-0,24)*1,1*0,7</t>
  </si>
  <si>
    <t>16</t>
  </si>
  <si>
    <t>132354204</t>
  </si>
  <si>
    <t>Hloubení zapažených rýh š do 2000 mm v hornině třídy těžitelnosti II skupiny 4 objem do 500 m3</t>
  </si>
  <si>
    <t>-1933664075</t>
  </si>
  <si>
    <t xml:space="preserve">30 % objemu tř. 4 </t>
  </si>
  <si>
    <t>3*(2,0-0,25)*1,1*0,3</t>
  </si>
  <si>
    <t>22*(2,0-0,37)*1,1*0,3</t>
  </si>
  <si>
    <t>43*(2,0-0,24)*1,1*0,3</t>
  </si>
  <si>
    <t>17</t>
  </si>
  <si>
    <t>139001101</t>
  </si>
  <si>
    <t>Příplatek za ztížení vykopávky v blízkosti podzemního vedení</t>
  </si>
  <si>
    <t>-1081684175</t>
  </si>
  <si>
    <t>(2,957+1,267+89,928+38,541)*0,2</t>
  </si>
  <si>
    <t>18</t>
  </si>
  <si>
    <t>151101101</t>
  </si>
  <si>
    <t>Zřízení příložného pažení a rozepření stěn rýh hl do 2 m</t>
  </si>
  <si>
    <t>-452919983</t>
  </si>
  <si>
    <t>(1,2*2*2)+(2*2*2)</t>
  </si>
  <si>
    <t>68*2,0*2</t>
  </si>
  <si>
    <t>19</t>
  </si>
  <si>
    <t>151101111</t>
  </si>
  <si>
    <t>Odstranění příložného pažení a rozepření stěn rýh hl do 2 m</t>
  </si>
  <si>
    <t>-1294077869</t>
  </si>
  <si>
    <t>20</t>
  </si>
  <si>
    <t>162351103</t>
  </si>
  <si>
    <t>Vodorovné přemístění přes 50 do 500 m výkopku/sypaniny z horniny třídy těžitelnosti I skupiny 1 až 3</t>
  </si>
  <si>
    <t>541155624</t>
  </si>
  <si>
    <t>přemístění zeminy z mezideponie pro zásyp</t>
  </si>
  <si>
    <t>84,475*0,7</t>
  </si>
  <si>
    <t>162351123</t>
  </si>
  <si>
    <t>Vodorovné přemístění přes 50 do 500 m výkopku/sypaniny z hornin třídy těžitelnosti II skupiny 4 a 5</t>
  </si>
  <si>
    <t>2101808618</t>
  </si>
  <si>
    <t>56,318*0,3</t>
  </si>
  <si>
    <t>22</t>
  </si>
  <si>
    <t>162751117</t>
  </si>
  <si>
    <t>Vodorovné přemístění přes 9 000 do 10000 m výkopku/sypaniny z horniny třídy těžitelnosti I skupiny 1 až 3</t>
  </si>
  <si>
    <t>-360850127</t>
  </si>
  <si>
    <t>odvezení přebytečného výkopku na skládku - kubatura obsypu, lože a ostatní</t>
  </si>
  <si>
    <t>lože</t>
  </si>
  <si>
    <t>7,48*0,7</t>
  </si>
  <si>
    <t>obsyp</t>
  </si>
  <si>
    <t>39,644*0,7</t>
  </si>
  <si>
    <t>podkladní bloky</t>
  </si>
  <si>
    <t>1,094*0,7</t>
  </si>
  <si>
    <t>výměna zeminy - úsek stávající a budoucí komunikace - 43 m</t>
  </si>
  <si>
    <t>43*1,1*1,2*0,7</t>
  </si>
  <si>
    <t>23</t>
  </si>
  <si>
    <t>162751137</t>
  </si>
  <si>
    <t>Vodorovné přemístění přes 9 000 do 10000 m výkopku/sypaniny z horniny třídy těžitelnosti II skupiny 4 a 5</t>
  </si>
  <si>
    <t>-1606141305</t>
  </si>
  <si>
    <t>7,48*0,3</t>
  </si>
  <si>
    <t>39,644*0,3</t>
  </si>
  <si>
    <t>1,094*0,3</t>
  </si>
  <si>
    <t>43*1,1*1,2*0,3</t>
  </si>
  <si>
    <t>24</t>
  </si>
  <si>
    <t>167151101</t>
  </si>
  <si>
    <t>Nakládání výkopku z hornin třídy těžitelnosti I skupiny 1 až 3 do 100 m3</t>
  </si>
  <si>
    <t>1080139687</t>
  </si>
  <si>
    <t>výkopek celkem</t>
  </si>
  <si>
    <t>(2,957+1,267+89,928+38,541)*0,7</t>
  </si>
  <si>
    <t>-7,48*0,7</t>
  </si>
  <si>
    <t>-39,644*0,7</t>
  </si>
  <si>
    <t>-1,094*0,7</t>
  </si>
  <si>
    <t>25</t>
  </si>
  <si>
    <t>167151102</t>
  </si>
  <si>
    <t>Nakládání výkopku z hornin třídy těžitelnosti II skupiny 4 a 5 do 100 m3</t>
  </si>
  <si>
    <t>174304028</t>
  </si>
  <si>
    <t>(2,957+1,267+89,928+38,541)*0,3</t>
  </si>
  <si>
    <t>-7,48*0,3</t>
  </si>
  <si>
    <t>-39,644*0,3</t>
  </si>
  <si>
    <t>-1,094*0,3</t>
  </si>
  <si>
    <t>26</t>
  </si>
  <si>
    <t>171201231</t>
  </si>
  <si>
    <t>Poplatek za uložení zeminy a kamení na recyklační skládce (skládkovné) kód odpadu 17 05 04</t>
  </si>
  <si>
    <t>t</t>
  </si>
  <si>
    <t>478349357</t>
  </si>
  <si>
    <t>(73,485+31,493)*1,68*1,05</t>
  </si>
  <si>
    <t>27</t>
  </si>
  <si>
    <t>171251201</t>
  </si>
  <si>
    <t>Uložení sypaniny na skládky nebo meziskládky</t>
  </si>
  <si>
    <t>895543006</t>
  </si>
  <si>
    <t>73,485+31,493</t>
  </si>
  <si>
    <t>28</t>
  </si>
  <si>
    <t>174151101</t>
  </si>
  <si>
    <t>Zásyp jam, šachet rýh nebo kolem objektů sypaninou se zhutněním</t>
  </si>
  <si>
    <t>-2147254957</t>
  </si>
  <si>
    <t>zpětný zásyp výkopů stávající zeminou a nakupovaným materiálem vhodným pro zásyp</t>
  </si>
  <si>
    <t>2,957+1,267+89,928+38,541</t>
  </si>
  <si>
    <t>-7,48</t>
  </si>
  <si>
    <t>-39,644</t>
  </si>
  <si>
    <t>-1,094</t>
  </si>
  <si>
    <t>29</t>
  </si>
  <si>
    <t>M</t>
  </si>
  <si>
    <t>5839635R</t>
  </si>
  <si>
    <t>materiál nakupovaný pro zásyp</t>
  </si>
  <si>
    <t>128</t>
  </si>
  <si>
    <t>1543950428</t>
  </si>
  <si>
    <t>materiál vhodný pro zásyp</t>
  </si>
  <si>
    <t>56,76*1,05</t>
  </si>
  <si>
    <t>59,598*1,89 "Přepočtené koeficientem množství</t>
  </si>
  <si>
    <t>30</t>
  </si>
  <si>
    <t>175151101</t>
  </si>
  <si>
    <t>Obsypání potrubí strojně sypaninou bez prohození, uloženou do 3 m</t>
  </si>
  <si>
    <t>1808212722</t>
  </si>
  <si>
    <t>68*1,1*0,53</t>
  </si>
  <si>
    <t>31</t>
  </si>
  <si>
    <t>58337303</t>
  </si>
  <si>
    <t>štěrkopísek frakce 0/8</t>
  </si>
  <si>
    <t>-1133225046</t>
  </si>
  <si>
    <t>materiál pro obsyp potrubí</t>
  </si>
  <si>
    <t>39,644*1,05</t>
  </si>
  <si>
    <t>41,626*2 "Přepočtené koeficientem množství</t>
  </si>
  <si>
    <t>32</t>
  </si>
  <si>
    <t>181951112</t>
  </si>
  <si>
    <t>Úprava pláně v hornině třídy těžitelnosti I skupiny 1 až 3 se zhutněním strojně</t>
  </si>
  <si>
    <t>317437670</t>
  </si>
  <si>
    <t>2*1,2*0,7</t>
  </si>
  <si>
    <t>68*1,1*0,7</t>
  </si>
  <si>
    <t>33</t>
  </si>
  <si>
    <t>181951114</t>
  </si>
  <si>
    <t>Úprava pláně v hornině třídy těžitelnosti II skupiny 4 a 5 se zhutněním strojně</t>
  </si>
  <si>
    <t>985877771</t>
  </si>
  <si>
    <t>2*1,2*0,3</t>
  </si>
  <si>
    <t>68*1,1*0,3</t>
  </si>
  <si>
    <t>Vodorovné konstrukce</t>
  </si>
  <si>
    <t>34</t>
  </si>
  <si>
    <t>451573111</t>
  </si>
  <si>
    <t>Lože pod potrubí otevřený výkop ze štěrkopísku</t>
  </si>
  <si>
    <t>-1659067136</t>
  </si>
  <si>
    <t>68*1,1*0,1</t>
  </si>
  <si>
    <t>35</t>
  </si>
  <si>
    <t>452313131</t>
  </si>
  <si>
    <t>Podkladní bloky z betonu prostého tř. C 12/15 otevřený výkop</t>
  </si>
  <si>
    <t>686482827</t>
  </si>
  <si>
    <t>0,9*0,9*0,45*3</t>
  </si>
  <si>
    <t>36</t>
  </si>
  <si>
    <t>452353101</t>
  </si>
  <si>
    <t>Bednění podkladních bloků otevřený výkop</t>
  </si>
  <si>
    <t>1669186066</t>
  </si>
  <si>
    <t>0,9*0,45*4*3</t>
  </si>
  <si>
    <t>Komunikace pozemní</t>
  </si>
  <si>
    <t>37</t>
  </si>
  <si>
    <t>564851011</t>
  </si>
  <si>
    <t>Podklad ze štěrkodrtě ŠD plochy do 100 m2 tl 150 mm</t>
  </si>
  <si>
    <t>1024673812</t>
  </si>
  <si>
    <t>opětovné zřízení štěrkové podkladní vrstvy stávajícího asfaltového chodníku</t>
  </si>
  <si>
    <t>opětovné zřízení  podkladních vrstev stávající bet. zámkové dlažby - chodník</t>
  </si>
  <si>
    <t>38</t>
  </si>
  <si>
    <t>564871011</t>
  </si>
  <si>
    <t>Podklad ze štěrkodrtě ŠD plochy do 100 m2 tl 250 mm</t>
  </si>
  <si>
    <t>-74755726</t>
  </si>
  <si>
    <t>opětovné zřízení  podkladních vrstev stávající bet. zámkové dlažby - komunikace</t>
  </si>
  <si>
    <t>39</t>
  </si>
  <si>
    <t>564920411</t>
  </si>
  <si>
    <t>Podklad z asfaltového recyklátu plochy do 100 m2 tl 60 mm</t>
  </si>
  <si>
    <t>-462612237</t>
  </si>
  <si>
    <t>opětovné zřízení podkladní vrstvy stávajícího asfaltového chodníku</t>
  </si>
  <si>
    <t>40</t>
  </si>
  <si>
    <t>577133111</t>
  </si>
  <si>
    <t>Asfaltový beton vrstva obrusná ACO 8 (ABJ) tl 40 mm š do 3 m z nemodifikovaného asfaltu</t>
  </si>
  <si>
    <t>1106529528</t>
  </si>
  <si>
    <t>opětovné zřízení asfaltové vrstvy stávajícího asfaltového chodníku</t>
  </si>
  <si>
    <t>41</t>
  </si>
  <si>
    <t>596211121</t>
  </si>
  <si>
    <t>Kladení zámkové dlažby komunikací pro pěší ručně tl 60 mm skupiny B pl přes 50 do 100 m2</t>
  </si>
  <si>
    <t>1652978121</t>
  </si>
  <si>
    <t>opětovné zřízení  stávající bet. zámkové dlažby - chodník</t>
  </si>
  <si>
    <t>42</t>
  </si>
  <si>
    <t>59245015</t>
  </si>
  <si>
    <t>dlažba zámková tvaru I 200x165x60mm přírodní</t>
  </si>
  <si>
    <t>626278485</t>
  </si>
  <si>
    <t>1,4*2,4*0,2</t>
  </si>
  <si>
    <t>43*1,5*0,2</t>
  </si>
  <si>
    <t>13,572*1,03 "Přepočtené koeficientem množství</t>
  </si>
  <si>
    <t>43</t>
  </si>
  <si>
    <t>596211220</t>
  </si>
  <si>
    <t>Kladení zámkové dlažby komunikací pro pěší ručně tl 80 mm skupiny B pl do 50 m2</t>
  </si>
  <si>
    <t>670715780</t>
  </si>
  <si>
    <t>opětovné zřízení  stávající bet. zámkové dlažby - komunikace</t>
  </si>
  <si>
    <t>44</t>
  </si>
  <si>
    <t>59245213</t>
  </si>
  <si>
    <t>dlažba zámková tvaru I 196x161x80mm přírodní</t>
  </si>
  <si>
    <t>-965267870</t>
  </si>
  <si>
    <t>22*1,5*0,2</t>
  </si>
  <si>
    <t>6,6*1,03 "Přepočtené koeficientem množství</t>
  </si>
  <si>
    <t>Trubní vedení</t>
  </si>
  <si>
    <t>45</t>
  </si>
  <si>
    <t>23022000R</t>
  </si>
  <si>
    <t>Montáž zemní soupravy</t>
  </si>
  <si>
    <t>kus</t>
  </si>
  <si>
    <t>168247322</t>
  </si>
  <si>
    <t>1+1</t>
  </si>
  <si>
    <t>46</t>
  </si>
  <si>
    <t>9509681R</t>
  </si>
  <si>
    <t>SOUPRAVA ZEMNÍ TELESKOPICKÁ DN80  (2,0-2,5m)</t>
  </si>
  <si>
    <t>1848595984</t>
  </si>
  <si>
    <t>47</t>
  </si>
  <si>
    <t>9509652R</t>
  </si>
  <si>
    <t>SOUPRAVA ZEMNÍ TELESKOPICKÁ PRO DOMOV. PŘÍP. 1,3 -1,8 (1,3-1,8m)</t>
  </si>
  <si>
    <t>1873760271</t>
  </si>
  <si>
    <t>48</t>
  </si>
  <si>
    <t>850245121</t>
  </si>
  <si>
    <t>Výřez nebo výsek na potrubí z trub litinových tlakových nebo plastických hmot DN 80</t>
  </si>
  <si>
    <t>587867383</t>
  </si>
  <si>
    <t>49</t>
  </si>
  <si>
    <t>850355121</t>
  </si>
  <si>
    <t>Výřez nebo výsek na potrubí z trub litinových tlakových nebo plastických hmot DN 200</t>
  </si>
  <si>
    <t>-1996692810</t>
  </si>
  <si>
    <t>50</t>
  </si>
  <si>
    <t>850361811</t>
  </si>
  <si>
    <t>Bourání stávajícího potrubí z trub litinových DN přes 150 do 250</t>
  </si>
  <si>
    <t>315999228</t>
  </si>
  <si>
    <t>51</t>
  </si>
  <si>
    <t>857242122</t>
  </si>
  <si>
    <t>Montáž litinových tvarovek jednoosých přírubových otevřený výkop DN 80</t>
  </si>
  <si>
    <t>-293873288</t>
  </si>
  <si>
    <t>1+1+1+1+1+1</t>
  </si>
  <si>
    <t>52</t>
  </si>
  <si>
    <t>55254047</t>
  </si>
  <si>
    <t>koleno 90° s patkou přírubové litinové vodovodní N-kus PN10/40 DN 80</t>
  </si>
  <si>
    <t>-1173594851</t>
  </si>
  <si>
    <t>53</t>
  </si>
  <si>
    <t>8509681R</t>
  </si>
  <si>
    <t>TVAROVKA FF KUS 80/200</t>
  </si>
  <si>
    <t>1140335643</t>
  </si>
  <si>
    <t>54</t>
  </si>
  <si>
    <t>8509682R</t>
  </si>
  <si>
    <t>TVAROVKA FF KUS 80/500</t>
  </si>
  <si>
    <t>-2036907441</t>
  </si>
  <si>
    <t>55</t>
  </si>
  <si>
    <t>55253660</t>
  </si>
  <si>
    <t>příruba zaslepovací litinová vodovodní PN10/40 X-kus DN 80</t>
  </si>
  <si>
    <t>1289169458</t>
  </si>
  <si>
    <t>56</t>
  </si>
  <si>
    <t>5529671R</t>
  </si>
  <si>
    <t>příruba zaslepovací litinová vodovodní s vnitřním závitem 2" PN10/16 XG-kus DN 200</t>
  </si>
  <si>
    <t>1096718729</t>
  </si>
  <si>
    <t>57</t>
  </si>
  <si>
    <t>7099652R</t>
  </si>
  <si>
    <t>multitoleranční spojka s přírubou jištěná na všechny druhy potrubí DN 80 PN 10</t>
  </si>
  <si>
    <t>-611588560</t>
  </si>
  <si>
    <t>58</t>
  </si>
  <si>
    <t>857352122</t>
  </si>
  <si>
    <t>Montáž litinových tvarovek jednoosých přírubových otevřený výkop DN 200</t>
  </si>
  <si>
    <t>-1390649028</t>
  </si>
  <si>
    <t>59</t>
  </si>
  <si>
    <t>7099651R</t>
  </si>
  <si>
    <t>multitoleranční spojka s přírubou jištěná na všechny druhy potrubí DN 200 PN 10</t>
  </si>
  <si>
    <t>1379618630</t>
  </si>
  <si>
    <t>60</t>
  </si>
  <si>
    <t>857354122</t>
  </si>
  <si>
    <t>Montáž litinových tvarovek odbočných přírubových otevřený výkop DN 200</t>
  </si>
  <si>
    <t>-436612205</t>
  </si>
  <si>
    <t>1+2</t>
  </si>
  <si>
    <t>61</t>
  </si>
  <si>
    <t>55253536</t>
  </si>
  <si>
    <t>tvarovka přírubová litinová vodovodní s přírubovou odbočkou PN10 T-kus DN 200/200</t>
  </si>
  <si>
    <t>218874444</t>
  </si>
  <si>
    <t>62</t>
  </si>
  <si>
    <t>55253532</t>
  </si>
  <si>
    <t>tvarovka přírubová litinová s přírubovou odbočkou,práškový epoxid tl 250µm T-kus DN 200/80</t>
  </si>
  <si>
    <t>1121572159</t>
  </si>
  <si>
    <t>63</t>
  </si>
  <si>
    <t>871351152</t>
  </si>
  <si>
    <t>Montáž potrubí z PE100 SDR 17 otevřený výkop svařovaných na tupo D 225 x 13,4 mm</t>
  </si>
  <si>
    <t>1184644992</t>
  </si>
  <si>
    <t>68</t>
  </si>
  <si>
    <t>64</t>
  </si>
  <si>
    <t>28613582</t>
  </si>
  <si>
    <t>potrubí PE 100-RC SDR 17 certifikované dle PAS 1075 225x13,4 dl 12m</t>
  </si>
  <si>
    <t>828278674</t>
  </si>
  <si>
    <t>68*1,015 "Přepočtené koeficientem množství</t>
  </si>
  <si>
    <t>65</t>
  </si>
  <si>
    <t>871381152</t>
  </si>
  <si>
    <t>Montáž potrubí z PE100 SDR 17 otevřený výkop svařovaných na tupo D 355 x 21,1 mm</t>
  </si>
  <si>
    <t>522869608</t>
  </si>
  <si>
    <t>66</t>
  </si>
  <si>
    <t>28613586</t>
  </si>
  <si>
    <t>potrubí PE 100-RC SDR 17 certifikované dle PAS 1075 355x21,1 dl 12m</t>
  </si>
  <si>
    <t>-415580916</t>
  </si>
  <si>
    <t>3*1,015 "Přepočtené koeficientem množství</t>
  </si>
  <si>
    <t>67</t>
  </si>
  <si>
    <t>87196114R</t>
  </si>
  <si>
    <t>Montáž potrubí z PE100 SDR 17 otevřený výkop svařovaných na tupo D 50 x 3,0 mm</t>
  </si>
  <si>
    <t>1744785880</t>
  </si>
  <si>
    <t>0,9</t>
  </si>
  <si>
    <t>2869617R</t>
  </si>
  <si>
    <t>potrubí PE 100-RC SDR 17 certifikované dle PAS 1075 50x3,0 dl 12m</t>
  </si>
  <si>
    <t>531626804</t>
  </si>
  <si>
    <t>69</t>
  </si>
  <si>
    <t>877181101</t>
  </si>
  <si>
    <t>Montáž elektrospojek na vodovodním potrubí z PE trub d 50</t>
  </si>
  <si>
    <t>611980853</t>
  </si>
  <si>
    <t>70</t>
  </si>
  <si>
    <t>31951308</t>
  </si>
  <si>
    <t>spojka na PE potrubí s upínací maticí s vnějším závitem pro PE trubky 50x1 1/2" PN10</t>
  </si>
  <si>
    <t>-871132083</t>
  </si>
  <si>
    <t>71</t>
  </si>
  <si>
    <t>877181112</t>
  </si>
  <si>
    <t>Montáž elektrokolen 90° na vodovodním potrubí z PE trub d 50</t>
  </si>
  <si>
    <t>-297925863</t>
  </si>
  <si>
    <t>72</t>
  </si>
  <si>
    <t>28653054</t>
  </si>
  <si>
    <t>elektrokoleno 90° PE 100 D 50mm</t>
  </si>
  <si>
    <t>1147446924</t>
  </si>
  <si>
    <t>73</t>
  </si>
  <si>
    <t>877351102</t>
  </si>
  <si>
    <t>Montáž elektrospojek na vodovodním potrubí z PE trub d 225</t>
  </si>
  <si>
    <t>-320489187</t>
  </si>
  <si>
    <t>13+4+4</t>
  </si>
  <si>
    <t>74</t>
  </si>
  <si>
    <t>28614926</t>
  </si>
  <si>
    <t>elektrospojka SDR17 PE 100 PN10 D 225mm</t>
  </si>
  <si>
    <t>-1652504911</t>
  </si>
  <si>
    <t>75</t>
  </si>
  <si>
    <t>7296720R</t>
  </si>
  <si>
    <t>otočná příruba d 225/DN200 PP/ocel, tlak PN 16, rozteč šroubů  PN 10</t>
  </si>
  <si>
    <t>979350915</t>
  </si>
  <si>
    <t>76</t>
  </si>
  <si>
    <t>28653156</t>
  </si>
  <si>
    <t>nákružek lemový PE 100 SDR17 225mm</t>
  </si>
  <si>
    <t>1412669725</t>
  </si>
  <si>
    <t>77</t>
  </si>
  <si>
    <t>87796111R</t>
  </si>
  <si>
    <t>Montáž elektrokolen 90° na vodovodním potrubí z PE trub d 225</t>
  </si>
  <si>
    <t>-1904233050</t>
  </si>
  <si>
    <t>78</t>
  </si>
  <si>
    <t>28614942</t>
  </si>
  <si>
    <t>elektrokoleno 90° PE 100 PN16 D 225mm</t>
  </si>
  <si>
    <t>-1377441095</t>
  </si>
  <si>
    <t>79</t>
  </si>
  <si>
    <t>891181112</t>
  </si>
  <si>
    <t>Montáž vodovodních šoupátek otevřený výkop DN 40</t>
  </si>
  <si>
    <t>1679385185</t>
  </si>
  <si>
    <t>80</t>
  </si>
  <si>
    <t>42221435</t>
  </si>
  <si>
    <t>šoupátko přípojkové přímé vnitřní/vnější závit PN16, 6/4"x2"</t>
  </si>
  <si>
    <t>345336549</t>
  </si>
  <si>
    <t>81</t>
  </si>
  <si>
    <t>891241112</t>
  </si>
  <si>
    <t>Montáž vodovodních šoupátek otevřený výkop DN 80</t>
  </si>
  <si>
    <t>-1566283387</t>
  </si>
  <si>
    <t>82</t>
  </si>
  <si>
    <t>42221116</t>
  </si>
  <si>
    <t>šoupátko s přírubami voda DN 80 PN16</t>
  </si>
  <si>
    <t>-1569208687</t>
  </si>
  <si>
    <t>83</t>
  </si>
  <si>
    <t>891241811</t>
  </si>
  <si>
    <t>Demontáž vodovodních šoupátek otevřený výkop DN 80</t>
  </si>
  <si>
    <t>-1153329087</t>
  </si>
  <si>
    <t>1+1+1</t>
  </si>
  <si>
    <t>84</t>
  </si>
  <si>
    <t>891247112</t>
  </si>
  <si>
    <t>Montáž hydrantů podzemních DN 80</t>
  </si>
  <si>
    <t>1512634835</t>
  </si>
  <si>
    <t>85</t>
  </si>
  <si>
    <t>42273591</t>
  </si>
  <si>
    <t>hydrant podzemní DN 80 PN 16 jednoduchý uzávěr krycí v 1500mm</t>
  </si>
  <si>
    <t>-675367559</t>
  </si>
  <si>
    <t>86</t>
  </si>
  <si>
    <t>9999645R</t>
  </si>
  <si>
    <t>DRENÁŽNÍ OBAL K HYDRANTŮM</t>
  </si>
  <si>
    <t>-641260922</t>
  </si>
  <si>
    <t>87</t>
  </si>
  <si>
    <t>89196711R</t>
  </si>
  <si>
    <t>Demontáž hydrantů podzemních DN 80</t>
  </si>
  <si>
    <t>-24894921</t>
  </si>
  <si>
    <t>88</t>
  </si>
  <si>
    <t>892353122</t>
  </si>
  <si>
    <t>Proplach a dezinfekce vodovodního potrubí DN 150 nebo 200</t>
  </si>
  <si>
    <t>-1966082964</t>
  </si>
  <si>
    <t>89</t>
  </si>
  <si>
    <t>892372111</t>
  </si>
  <si>
    <t>Zabezpečení konců potrubí DN do 300 při tlakových zkouškách vodou</t>
  </si>
  <si>
    <t>1425831936</t>
  </si>
  <si>
    <t>90</t>
  </si>
  <si>
    <t>892351111</t>
  </si>
  <si>
    <t>Tlaková zkouška vodou potrubí DN 150 nebo 200</t>
  </si>
  <si>
    <t>-1655750541</t>
  </si>
  <si>
    <t>91</t>
  </si>
  <si>
    <t>899401111</t>
  </si>
  <si>
    <t>Osazení poklopů litinových ventilových</t>
  </si>
  <si>
    <t>1287059409</t>
  </si>
  <si>
    <t>92</t>
  </si>
  <si>
    <t>4229640R</t>
  </si>
  <si>
    <t>poklop litinový pro armatury domovních přípojek</t>
  </si>
  <si>
    <t>-1878701241</t>
  </si>
  <si>
    <t>93</t>
  </si>
  <si>
    <t>899401112</t>
  </si>
  <si>
    <t>Osazení poklopů litinových šoupátkových</t>
  </si>
  <si>
    <t>2139699138</t>
  </si>
  <si>
    <t>94</t>
  </si>
  <si>
    <t>42291352</t>
  </si>
  <si>
    <t>poklop litinový šoupátkový pro zemní soupravy osazení do terénu a do vozovky</t>
  </si>
  <si>
    <t>-1260427870</t>
  </si>
  <si>
    <t>95</t>
  </si>
  <si>
    <t>899401113</t>
  </si>
  <si>
    <t>Osazení poklopů litinových hydrantových</t>
  </si>
  <si>
    <t>735407812</t>
  </si>
  <si>
    <t>96</t>
  </si>
  <si>
    <t>42291452</t>
  </si>
  <si>
    <t>poklop litinový hydrantový DN 80</t>
  </si>
  <si>
    <t>780406946</t>
  </si>
  <si>
    <t>97</t>
  </si>
  <si>
    <t>89940111R</t>
  </si>
  <si>
    <t>Osazení podkladních desek</t>
  </si>
  <si>
    <t>519041975</t>
  </si>
  <si>
    <t>2+1</t>
  </si>
  <si>
    <t>98</t>
  </si>
  <si>
    <t>56230636</t>
  </si>
  <si>
    <t>deska podkladová uličního poklopu plastového ventilkového a šoupatového</t>
  </si>
  <si>
    <t>219758737</t>
  </si>
  <si>
    <t>99</t>
  </si>
  <si>
    <t>56230638</t>
  </si>
  <si>
    <t>deska podkladová uličního poklopu plastového hydrantového</t>
  </si>
  <si>
    <t>-1329814636</t>
  </si>
  <si>
    <t>100</t>
  </si>
  <si>
    <t>899712111</t>
  </si>
  <si>
    <t>Orientační tabulky na zdivu</t>
  </si>
  <si>
    <t>-893693528</t>
  </si>
  <si>
    <t>101</t>
  </si>
  <si>
    <t>899713111</t>
  </si>
  <si>
    <t>Orientační tabulky na sloupku betonovém nebo ocelovém</t>
  </si>
  <si>
    <t>1037601339</t>
  </si>
  <si>
    <t>102</t>
  </si>
  <si>
    <t>899721111</t>
  </si>
  <si>
    <t>Signalizační vodič DN do 150 mm na potrubí</t>
  </si>
  <si>
    <t>-1030544927</t>
  </si>
  <si>
    <t>75,6</t>
  </si>
  <si>
    <t>103</t>
  </si>
  <si>
    <t>899722114</t>
  </si>
  <si>
    <t>Krytí potrubí z plastů výstražnou fólií z PVC 40 cm</t>
  </si>
  <si>
    <t>721715786</t>
  </si>
  <si>
    <t>68+3</t>
  </si>
  <si>
    <t>104</t>
  </si>
  <si>
    <t>89996105R</t>
  </si>
  <si>
    <t>Montáž středících prvků</t>
  </si>
  <si>
    <t>1196326991</t>
  </si>
  <si>
    <t>105</t>
  </si>
  <si>
    <t>2889647R</t>
  </si>
  <si>
    <t>kluzná objímka v 25 mm na PE potrubí d225</t>
  </si>
  <si>
    <t>-1502315878</t>
  </si>
  <si>
    <t>106</t>
  </si>
  <si>
    <t>89996316R</t>
  </si>
  <si>
    <t>Uzavírací manžeta chráničky potrubí 225x355</t>
  </si>
  <si>
    <t>-661045560</t>
  </si>
  <si>
    <t>107</t>
  </si>
  <si>
    <t>89996751R</t>
  </si>
  <si>
    <t>Napojení na stávající vodovod LT DN 200</t>
  </si>
  <si>
    <t>soubor</t>
  </si>
  <si>
    <t>825419650</t>
  </si>
  <si>
    <t>108</t>
  </si>
  <si>
    <t>89996752R</t>
  </si>
  <si>
    <t>Napojení na stávající vod. přípojku PE d90</t>
  </si>
  <si>
    <t>1767129148</t>
  </si>
  <si>
    <t>109</t>
  </si>
  <si>
    <t>89996761R</t>
  </si>
  <si>
    <t>Zhotovení suchovodu vč. potřebných materiálů PE d90 délky 35m - 1 x montáž a 1x demontáž</t>
  </si>
  <si>
    <t>-1385518616</t>
  </si>
  <si>
    <t>Ostatní konstrukce a práce, bourání</t>
  </si>
  <si>
    <t>110</t>
  </si>
  <si>
    <t>916241213</t>
  </si>
  <si>
    <t>Osazení obrubníku kamenného stojatého s boční opěrou do lože z betonu prostého</t>
  </si>
  <si>
    <t>1620835440</t>
  </si>
  <si>
    <t>111</t>
  </si>
  <si>
    <t>919121112</t>
  </si>
  <si>
    <t>Těsnění spár zálivkou za studena pro komůrky š 10 mm hl 25 mm s těsnicím profilem</t>
  </si>
  <si>
    <t>-352367176</t>
  </si>
  <si>
    <t>zálivka spar živice stávajícího asfaltového chodníku</t>
  </si>
  <si>
    <t>3*2</t>
  </si>
  <si>
    <t>112</t>
  </si>
  <si>
    <t>919735113</t>
  </si>
  <si>
    <t>Řezání stávajícího živičného krytu hl přes 100 do 150 mm</t>
  </si>
  <si>
    <t>1317828995</t>
  </si>
  <si>
    <t>řezání živice stávajícího asfaltového chodníku</t>
  </si>
  <si>
    <t>113</t>
  </si>
  <si>
    <t>979024443</t>
  </si>
  <si>
    <t>Očištění vybouraných obrubníků a krajníků silničních</t>
  </si>
  <si>
    <t>71856433</t>
  </si>
  <si>
    <t>114</t>
  </si>
  <si>
    <t>979054451</t>
  </si>
  <si>
    <t>Očištění vybouraných zámkových dlaždic s původním spárováním z kameniva těženého</t>
  </si>
  <si>
    <t>1208991825</t>
  </si>
  <si>
    <t>opětovné zřízení stávající bet. zámkové dlažby - chodník</t>
  </si>
  <si>
    <t>997</t>
  </si>
  <si>
    <t>Přesun sutě</t>
  </si>
  <si>
    <t>115</t>
  </si>
  <si>
    <t>997221551</t>
  </si>
  <si>
    <t>Vodorovná doprava suti ze sypkých materiálů do 1 km</t>
  </si>
  <si>
    <t>-2075432477</t>
  </si>
  <si>
    <t>štěrk</t>
  </si>
  <si>
    <t>15,37+10,648</t>
  </si>
  <si>
    <t>116</t>
  </si>
  <si>
    <t>997221559</t>
  </si>
  <si>
    <t>Příplatek ZKD 1 km u vodorovné dopravy suti ze sypkých materiálů</t>
  </si>
  <si>
    <t>1932947527</t>
  </si>
  <si>
    <t>26,018*8 "Přepočtené koeficientem množství</t>
  </si>
  <si>
    <t>117</t>
  </si>
  <si>
    <t>997221561</t>
  </si>
  <si>
    <t>Vodorovná doprava suti z kusových materiálů do 1 km</t>
  </si>
  <si>
    <t>1912829037</t>
  </si>
  <si>
    <t>beton</t>
  </si>
  <si>
    <t>17,768+9,735</t>
  </si>
  <si>
    <t>živice</t>
  </si>
  <si>
    <t>0,99</t>
  </si>
  <si>
    <t>směsný odpad</t>
  </si>
  <si>
    <t>4,737</t>
  </si>
  <si>
    <t>118</t>
  </si>
  <si>
    <t>997221569</t>
  </si>
  <si>
    <t>Příplatek ZKD 1 km u vodorovné dopravy suti z kusových materiálů</t>
  </si>
  <si>
    <t>1895651921</t>
  </si>
  <si>
    <t>33,23*8 "Přepočtené koeficientem množství</t>
  </si>
  <si>
    <t>119</t>
  </si>
  <si>
    <t>997221611</t>
  </si>
  <si>
    <t>Nakládání suti na dopravní prostředky pro vodorovnou dopravu</t>
  </si>
  <si>
    <t>1716951859</t>
  </si>
  <si>
    <t>120</t>
  </si>
  <si>
    <t>997221861</t>
  </si>
  <si>
    <t>Poplatek za uložení stavebního odpadu na recyklační skládce (skládkovné) z prostého betonu pod kódem 17 01 01</t>
  </si>
  <si>
    <t>81869750</t>
  </si>
  <si>
    <t>121</t>
  </si>
  <si>
    <t>997221873</t>
  </si>
  <si>
    <t>Poplatek za uložení stavebního odpadu na recyklační skládce (skládkovné) zeminy a kamení zatříděného do Katalogu odpadů pod kódem 17 05 04</t>
  </si>
  <si>
    <t>218290990</t>
  </si>
  <si>
    <t>122</t>
  </si>
  <si>
    <t>997221875</t>
  </si>
  <si>
    <t>Poplatek za uložení stavebního odpadu na recyklační skládce (skládkovné) asfaltového bez obsahu dehtu zatříděného do Katalogu odpadů pod kódem 17 03 02</t>
  </si>
  <si>
    <t>-328306310</t>
  </si>
  <si>
    <t>123</t>
  </si>
  <si>
    <t>997013631</t>
  </si>
  <si>
    <t>Poplatek za uložení na skládce (skládkovné) stavebního odpadu směsného kód odpadu 17 09 04</t>
  </si>
  <si>
    <t>1332672356</t>
  </si>
  <si>
    <t>998</t>
  </si>
  <si>
    <t>Přesun hmot</t>
  </si>
  <si>
    <t>124</t>
  </si>
  <si>
    <t>998225111</t>
  </si>
  <si>
    <t>Přesun hmot pro pozemní komunikace s krytem z kamene, monolitickým betonovým nebo živičným</t>
  </si>
  <si>
    <t>-595351433</t>
  </si>
  <si>
    <t>125</t>
  </si>
  <si>
    <t>998276101</t>
  </si>
  <si>
    <t>Přesun hmot pro trubní vedení z trub z plastických hmot otevřený výkop</t>
  </si>
  <si>
    <t>1153552547</t>
  </si>
  <si>
    <t>Práce a dodávky M</t>
  </si>
  <si>
    <t>46-M</t>
  </si>
  <si>
    <t>Zemní práce při extr.mont.pracích</t>
  </si>
  <si>
    <t>126</t>
  </si>
  <si>
    <t>460010025</t>
  </si>
  <si>
    <t>Vytyčení trasy inženýrských sítí v zastavěném prostoru</t>
  </si>
  <si>
    <t>km</t>
  </si>
  <si>
    <t>1546297739</t>
  </si>
  <si>
    <t>0,068</t>
  </si>
  <si>
    <t>SO 02 - Vodovodní řad 2</t>
  </si>
  <si>
    <t>-927326800</t>
  </si>
  <si>
    <t>113107181</t>
  </si>
  <si>
    <t>Odstranění podkladu živičného tl do 50 mm strojně pl přes 50 do 200 m2</t>
  </si>
  <si>
    <t>-2122323507</t>
  </si>
  <si>
    <t>odstranění živičných vrstev stávající asfaltové komunikace</t>
  </si>
  <si>
    <t>35*1,5</t>
  </si>
  <si>
    <t>113107182</t>
  </si>
  <si>
    <t>Odstranění podkladu živičného tl přes 50 do 100 mm strojně pl přes 50 do 200 m2</t>
  </si>
  <si>
    <t>-1625068119</t>
  </si>
  <si>
    <t>2109102043</t>
  </si>
  <si>
    <t>odstranění štěrkových podkladních vrstev stávající asfaltové komunikace</t>
  </si>
  <si>
    <t>35*1,1</t>
  </si>
  <si>
    <t>2*1,1</t>
  </si>
  <si>
    <t>113201112</t>
  </si>
  <si>
    <t>Vytrhání obrub silničních ležatých</t>
  </si>
  <si>
    <t>752268199</t>
  </si>
  <si>
    <t>1,1</t>
  </si>
  <si>
    <t>130991257</t>
  </si>
  <si>
    <t>-293529191</t>
  </si>
  <si>
    <t>1855005087</t>
  </si>
  <si>
    <t>119001406</t>
  </si>
  <si>
    <t>Dočasné zajištění potrubí z PE DN přes 200 do 500 mm</t>
  </si>
  <si>
    <t>-180593943</t>
  </si>
  <si>
    <t>119001422</t>
  </si>
  <si>
    <t>Dočasné zajištění kabelů a kabelových tratí z 6 volně ložených kabelů</t>
  </si>
  <si>
    <t>766889772</t>
  </si>
  <si>
    <t>křížení kabelů</t>
  </si>
  <si>
    <t>1181008214</t>
  </si>
  <si>
    <t>132254203</t>
  </si>
  <si>
    <t>Hloubení zapažených rýh š do 2000 mm v hornině třídy těžitelnosti I skupiny 3 objem do 100 m3</t>
  </si>
  <si>
    <t>-1445790663</t>
  </si>
  <si>
    <t>rýhy - průměrná hloubka výkopu 2,3 m</t>
  </si>
  <si>
    <t>tl. skladby, stávající živič. komunikace 0,42 m, komunikace zámk. dlažba 0,37 m</t>
  </si>
  <si>
    <t>živičná komunikace - tl. 0,42 m</t>
  </si>
  <si>
    <t>35*(2,3-0,42)*1,1*0,7</t>
  </si>
  <si>
    <t>komunikace zámk. dlažba - tl. 0,37 m</t>
  </si>
  <si>
    <t>2*(2,3-0,37)*1,1*0,7</t>
  </si>
  <si>
    <t>132354203</t>
  </si>
  <si>
    <t>Hloubení zapažených rýh š do 2000 mm v hornině třídy těžitelnosti II skupiny 4 objem do 100 m3</t>
  </si>
  <si>
    <t>-483774524</t>
  </si>
  <si>
    <t>35*(2,3-0,42)*1,1*0,3</t>
  </si>
  <si>
    <t>2*(2,3-0,37)*1,1*0,3</t>
  </si>
  <si>
    <t>-509289480</t>
  </si>
  <si>
    <t>(53,638+22,988)*0,2</t>
  </si>
  <si>
    <t>151101102</t>
  </si>
  <si>
    <t>Zřízení příložného pažení a rozepření stěn rýh hl přes 2 do 4 m</t>
  </si>
  <si>
    <t>310352373</t>
  </si>
  <si>
    <t>37*2,3*2</t>
  </si>
  <si>
    <t>151101112</t>
  </si>
  <si>
    <t>Odstranění příložného pažení a rozepření stěn rýh hl přes 2 do 4 m</t>
  </si>
  <si>
    <t>1302204665</t>
  </si>
  <si>
    <t>-1071909431</t>
  </si>
  <si>
    <t>56,318*0,7</t>
  </si>
  <si>
    <t>-1542455396</t>
  </si>
  <si>
    <t>-1621830177</t>
  </si>
  <si>
    <t>odvezení kompletního výkopku na skládku</t>
  </si>
  <si>
    <t>(53,638+22,988)*0,7</t>
  </si>
  <si>
    <t>1663602394</t>
  </si>
  <si>
    <t>(53,638+22,988)*0,3</t>
  </si>
  <si>
    <t>-965138069</t>
  </si>
  <si>
    <t>-4,07*0,7</t>
  </si>
  <si>
    <t>-15,873*0,7</t>
  </si>
  <si>
    <t>-0,365*0,7</t>
  </si>
  <si>
    <t>686787691</t>
  </si>
  <si>
    <t>-4,07*0,3</t>
  </si>
  <si>
    <t>-15,873*0,3</t>
  </si>
  <si>
    <t>-0,365*0,3</t>
  </si>
  <si>
    <t>-813463728</t>
  </si>
  <si>
    <t>(53,638+22,988)*1,68*1,05</t>
  </si>
  <si>
    <t>-258725408</t>
  </si>
  <si>
    <t>53,638+22,988</t>
  </si>
  <si>
    <t>1956480378</t>
  </si>
  <si>
    <t>-4,07</t>
  </si>
  <si>
    <t>-15,873</t>
  </si>
  <si>
    <t>-0,365</t>
  </si>
  <si>
    <t>-735947497</t>
  </si>
  <si>
    <t>56,318*1,05</t>
  </si>
  <si>
    <t>59,134*1,89 "Přepočtené koeficientem množství</t>
  </si>
  <si>
    <t>-49659014</t>
  </si>
  <si>
    <t>37*1,1*0,39</t>
  </si>
  <si>
    <t>535147674</t>
  </si>
  <si>
    <t>15,873*1,05</t>
  </si>
  <si>
    <t>16,667*2 "Přepočtené koeficientem množství</t>
  </si>
  <si>
    <t>200980781</t>
  </si>
  <si>
    <t>37*1,1*0,7</t>
  </si>
  <si>
    <t>1542478351</t>
  </si>
  <si>
    <t>37*1,1*0,3</t>
  </si>
  <si>
    <t>-377625812</t>
  </si>
  <si>
    <t>37*1,1*0,1</t>
  </si>
  <si>
    <t>-622683920</t>
  </si>
  <si>
    <t>0,9*0,9*0,45*1</t>
  </si>
  <si>
    <t>-571849836</t>
  </si>
  <si>
    <t>0,9*0,45*4</t>
  </si>
  <si>
    <t>-1363950718</t>
  </si>
  <si>
    <t>opětovné zřízení štěrkové podkladní vrstvy stávající asfaltové komunikace</t>
  </si>
  <si>
    <t>35*1,1*2</t>
  </si>
  <si>
    <t>-1802050696</t>
  </si>
  <si>
    <t>565155101</t>
  </si>
  <si>
    <t>Asfaltový beton vrstva podkladní ACP 16+ (obalované kamenivo OKS) tl 70 mm š do 1,5 m</t>
  </si>
  <si>
    <t>237909610</t>
  </si>
  <si>
    <t>opětovné zřízení asfaltové vrstvy stávající asfaltové komunikace</t>
  </si>
  <si>
    <t>573111112</t>
  </si>
  <si>
    <t>Postřik živičný infiltrační s posypem z asfaltu množství 1 kg/m2</t>
  </si>
  <si>
    <t>-779383615</t>
  </si>
  <si>
    <t>opětovné zřízení postřiku stávající asfaltové komunikace</t>
  </si>
  <si>
    <t>573231111</t>
  </si>
  <si>
    <t>Postřik živičný spojovací ze silniční emulze v množství 0,70 kg/m2</t>
  </si>
  <si>
    <t>1745725794</t>
  </si>
  <si>
    <t>opětovné zřízení spojovací emulze stávající asfaltové komunikace</t>
  </si>
  <si>
    <t>577134111</t>
  </si>
  <si>
    <t>Asfaltový beton vrstva obrusná ACO 11 (ABS) tř. I tl 40 mm š do 3 m z nemodifikovaného asfaltu</t>
  </si>
  <si>
    <t>1577411433</t>
  </si>
  <si>
    <t>1295279997</t>
  </si>
  <si>
    <t>-1299336031</t>
  </si>
  <si>
    <t>2*1,5*0,2</t>
  </si>
  <si>
    <t>0,6*1,03 "Přepočtené koeficientem množství</t>
  </si>
  <si>
    <t>145105046</t>
  </si>
  <si>
    <t>2+2</t>
  </si>
  <si>
    <t>-1175664141</t>
  </si>
  <si>
    <t>9509655R</t>
  </si>
  <si>
    <t>SOUPRAVA ZEMNÍ TELESKOPICKÁ PRO DOMOV. PŘÍP. 2,0 -2,5 (2,0-2,5m)</t>
  </si>
  <si>
    <t>803266636</t>
  </si>
  <si>
    <t>85096181R</t>
  </si>
  <si>
    <t>Bourání stávajícího potrubí z trub litinových DN 100</t>
  </si>
  <si>
    <t>-869658713</t>
  </si>
  <si>
    <t>-720031314</t>
  </si>
  <si>
    <t>1+1+1+1</t>
  </si>
  <si>
    <t>-1727656685</t>
  </si>
  <si>
    <t>55253689</t>
  </si>
  <si>
    <t>příruba zaslepovací litinová vodovodní s vnitřním závitem 2" PN10/16 XG-kus DN 80</t>
  </si>
  <si>
    <t>1768511071</t>
  </si>
  <si>
    <t>-1937909130</t>
  </si>
  <si>
    <t>-2096345392</t>
  </si>
  <si>
    <t>857244122</t>
  </si>
  <si>
    <t>Montáž litinových tvarovek odbočných přírubových otevřený výkop DN 80</t>
  </si>
  <si>
    <t>1903019854</t>
  </si>
  <si>
    <t>55253510</t>
  </si>
  <si>
    <t>tvarovka přírubová litinová vodovodní s přírubovou odbočkou PN10/40 T-kus DN 80/80</t>
  </si>
  <si>
    <t>1935369989</t>
  </si>
  <si>
    <t>871241151</t>
  </si>
  <si>
    <t>Montáž potrubí z PE100 SDR 17 otevřený výkop svařovaných na tupo D 90 x 5,4 mm</t>
  </si>
  <si>
    <t>771903935</t>
  </si>
  <si>
    <t>28613575</t>
  </si>
  <si>
    <t>potrubí PE 100-RC SDR 17 certifikované dle PAS 1075 90x5,4 dl 12m</t>
  </si>
  <si>
    <t>299594446</t>
  </si>
  <si>
    <t>37*1,015 "Přepočtené koeficientem množství</t>
  </si>
  <si>
    <t>871351151</t>
  </si>
  <si>
    <t>Montáž potrubí z PE100 SDR 17 otevřený výkop svařovaných na tupo D 200 x 11,9 mm</t>
  </si>
  <si>
    <t>1499969741</t>
  </si>
  <si>
    <t>Vododovní řad 2</t>
  </si>
  <si>
    <t>28613581</t>
  </si>
  <si>
    <t>potrubí PE 100-RC SDR 17 certifikované dle PAS 1075 200x11,9 dl 12m</t>
  </si>
  <si>
    <t>-612814413</t>
  </si>
  <si>
    <t>87196115R</t>
  </si>
  <si>
    <t>Montáž potrubí z PE100 SDR 17 otevřený výkop svařovaných na tupo D 40 x 2,4 mm</t>
  </si>
  <si>
    <t>-1814576526</t>
  </si>
  <si>
    <t>2869619R</t>
  </si>
  <si>
    <t>potrubí PE 100-RC SDR 17 certifikované dle PAS 1075 40x2,4 dl 12m</t>
  </si>
  <si>
    <t>-1106349187</t>
  </si>
  <si>
    <t>1*1,015 "Přepočtené koeficientem množství</t>
  </si>
  <si>
    <t>877171101</t>
  </si>
  <si>
    <t>Montáž elektrospojek na vodovodním potrubí z PE trub d 40</t>
  </si>
  <si>
    <t>1374554652</t>
  </si>
  <si>
    <t>31951307</t>
  </si>
  <si>
    <t>spojka na PE potrubí s upínací maticí s vnějším závitem pro PE trubky 40x1 1/4" PN10</t>
  </si>
  <si>
    <t>1282235857</t>
  </si>
  <si>
    <t>3199651R</t>
  </si>
  <si>
    <t>spojka na PE potrubí s upínací maticí d40 PN10</t>
  </si>
  <si>
    <t>948722533</t>
  </si>
  <si>
    <t>-500604369</t>
  </si>
  <si>
    <t>1067748772</t>
  </si>
  <si>
    <t>877241101</t>
  </si>
  <si>
    <t>Montáž elektrospojek na vodovodním potrubí z PE trub d 90</t>
  </si>
  <si>
    <t>-2140433468</t>
  </si>
  <si>
    <t>4+4+4</t>
  </si>
  <si>
    <t>28615974</t>
  </si>
  <si>
    <t>elektrospojka SDR11 PE 100 PN16 D 90mm</t>
  </si>
  <si>
    <t>1852678138</t>
  </si>
  <si>
    <t>28653149</t>
  </si>
  <si>
    <t>nákružek lemový PE 100 SDR17 90mm</t>
  </si>
  <si>
    <t>644624667</t>
  </si>
  <si>
    <t>7296721R</t>
  </si>
  <si>
    <t>otočná příruba d 90/DN80 PP/ocel, tlak PN 16, rozteč šroubů  PN 10</t>
  </si>
  <si>
    <t>-1774686176</t>
  </si>
  <si>
    <t>877241122</t>
  </si>
  <si>
    <t>Montáž elektro navrtávacích T-kusů s 360° odbočkou na vodovodním potrubí z PE trub d 90/32</t>
  </si>
  <si>
    <t>1713350031</t>
  </si>
  <si>
    <t>28614074</t>
  </si>
  <si>
    <t>tvarovka T-kus navrtávací s ventilem, s odbočkou 360° D 90-32mm</t>
  </si>
  <si>
    <t>-863224083</t>
  </si>
  <si>
    <t>1224100804</t>
  </si>
  <si>
    <t>247412494</t>
  </si>
  <si>
    <t>-2051581172</t>
  </si>
  <si>
    <t>826625223</t>
  </si>
  <si>
    <t>1349616091</t>
  </si>
  <si>
    <t>-484341396</t>
  </si>
  <si>
    <t>719898407</t>
  </si>
  <si>
    <t>444825172</t>
  </si>
  <si>
    <t>314063824</t>
  </si>
  <si>
    <t>892233122</t>
  </si>
  <si>
    <t>Proplach a dezinfekce vodovodního potrubí DN od 40 do 70</t>
  </si>
  <si>
    <t>-1218611322</t>
  </si>
  <si>
    <t>892241111</t>
  </si>
  <si>
    <t>Tlaková zkouška vodou potrubí DN do 80</t>
  </si>
  <si>
    <t>926565166</t>
  </si>
  <si>
    <t>892271111</t>
  </si>
  <si>
    <t>Tlaková zkouška vodou potrubí DN 100 nebo 125</t>
  </si>
  <si>
    <t>1809170247</t>
  </si>
  <si>
    <t>892273122</t>
  </si>
  <si>
    <t>Proplach a dezinfekce vodovodního potrubí DN od 80 do 125</t>
  </si>
  <si>
    <t>1467573139</t>
  </si>
  <si>
    <t>-224052304</t>
  </si>
  <si>
    <t>-421036753</t>
  </si>
  <si>
    <t>592120447</t>
  </si>
  <si>
    <t>618315117</t>
  </si>
  <si>
    <t>1078519028</t>
  </si>
  <si>
    <t>1622843697</t>
  </si>
  <si>
    <t>-1572899627</t>
  </si>
  <si>
    <t>145073509</t>
  </si>
  <si>
    <t>4+1</t>
  </si>
  <si>
    <t>-1948726166</t>
  </si>
  <si>
    <t>1235717926</t>
  </si>
  <si>
    <t>1705082784</t>
  </si>
  <si>
    <t>564573273</t>
  </si>
  <si>
    <t>-1413755561</t>
  </si>
  <si>
    <t>-1341990316</t>
  </si>
  <si>
    <t>37+1</t>
  </si>
  <si>
    <t>899913134</t>
  </si>
  <si>
    <t>Uzavírací manžeta chráničky potrubí DN 90 x 200</t>
  </si>
  <si>
    <t>-1430563768</t>
  </si>
  <si>
    <t>651153700</t>
  </si>
  <si>
    <t>2889649R</t>
  </si>
  <si>
    <t>kluzná objímka v 25 mm na PE potrubí d90</t>
  </si>
  <si>
    <t>-1909706982</t>
  </si>
  <si>
    <t>89996771R</t>
  </si>
  <si>
    <t>Zhotovení suchovodu vč. potřebných materiálů PE d50 délky 45m - 1 x montáž a 1x demontáž, materiál použit z SO 03 - napojení na suchovod z SO 01</t>
  </si>
  <si>
    <t>-701339373</t>
  </si>
  <si>
    <t>89996831R</t>
  </si>
  <si>
    <t>Přepojení na stávající vodov. řady a přípojky</t>
  </si>
  <si>
    <t>-966640674</t>
  </si>
  <si>
    <t>916131213</t>
  </si>
  <si>
    <t>Osazení silničního obrubníku betonového stojatého s boční opěrou do lože z betonu prostého</t>
  </si>
  <si>
    <t>1619484529</t>
  </si>
  <si>
    <t>59217034</t>
  </si>
  <si>
    <t>obrubník betonový silniční 1000x150x300mm</t>
  </si>
  <si>
    <t>956348610</t>
  </si>
  <si>
    <t>1,1*1,02 "Přepočtené koeficientem množství</t>
  </si>
  <si>
    <t>-1021876573</t>
  </si>
  <si>
    <t>zálivka spar živice stávající asfaltové komunikace</t>
  </si>
  <si>
    <t>35*2</t>
  </si>
  <si>
    <t>919735111</t>
  </si>
  <si>
    <t>Řezání stávajícího živičného krytu hl do 50 mm</t>
  </si>
  <si>
    <t>2095015714</t>
  </si>
  <si>
    <t>řezání živice stávající asfaltové komunikace</t>
  </si>
  <si>
    <t>-1167185096</t>
  </si>
  <si>
    <t>1221922749</t>
  </si>
  <si>
    <t>opětovné zřízení stávající bet. zámkové dlažby - komunikace</t>
  </si>
  <si>
    <t>1127671657</t>
  </si>
  <si>
    <t>17,908</t>
  </si>
  <si>
    <t>939256182</t>
  </si>
  <si>
    <t>17,908*8 "Přepočtené koeficientem množství</t>
  </si>
  <si>
    <t>1507253856</t>
  </si>
  <si>
    <t>0,885+0,319</t>
  </si>
  <si>
    <t>5,145+11,55</t>
  </si>
  <si>
    <t>1,705</t>
  </si>
  <si>
    <t>1448430184</t>
  </si>
  <si>
    <t>19,604*8 "Přepočtené koeficientem množství</t>
  </si>
  <si>
    <t>792417800</t>
  </si>
  <si>
    <t>-2052861720</t>
  </si>
  <si>
    <t>-195895028</t>
  </si>
  <si>
    <t>1741786332</t>
  </si>
  <si>
    <t>-885000758</t>
  </si>
  <si>
    <t>-463195303</t>
  </si>
  <si>
    <t>-896692979</t>
  </si>
  <si>
    <t>-105344750</t>
  </si>
  <si>
    <t>0,037</t>
  </si>
  <si>
    <t>SO 03 - Vodovodní řad 3</t>
  </si>
  <si>
    <t>111111101</t>
  </si>
  <si>
    <t>Odstranění travin v rovině nebo ve svahu do 1:5 ručně</t>
  </si>
  <si>
    <t>390476300</t>
  </si>
  <si>
    <t>7+12,5+7+9</t>
  </si>
  <si>
    <t>-686743846</t>
  </si>
  <si>
    <t>rozebrání stávající bet. zámkové dlažby</t>
  </si>
  <si>
    <t>55*1,5</t>
  </si>
  <si>
    <t>872557035</t>
  </si>
  <si>
    <t>55*1,1</t>
  </si>
  <si>
    <t>481171602</t>
  </si>
  <si>
    <t>5*1,1</t>
  </si>
  <si>
    <t>-307357059</t>
  </si>
  <si>
    <t>5*1,5</t>
  </si>
  <si>
    <t>113107342</t>
  </si>
  <si>
    <t>Odstranění podkladu živičného tl přes 50 do 100 mm strojně pl do 50 m2</t>
  </si>
  <si>
    <t>616377232</t>
  </si>
  <si>
    <t>2035003135</t>
  </si>
  <si>
    <t>14+3+4+11+(9*1,1)</t>
  </si>
  <si>
    <t>1259951208</t>
  </si>
  <si>
    <t>460641740</t>
  </si>
  <si>
    <t>-1830142306</t>
  </si>
  <si>
    <t>-772883718</t>
  </si>
  <si>
    <t>-463134305</t>
  </si>
  <si>
    <t>1158312901</t>
  </si>
  <si>
    <t>4*1,5</t>
  </si>
  <si>
    <t>1076345136</t>
  </si>
  <si>
    <t>-1203329715</t>
  </si>
  <si>
    <t>121151113</t>
  </si>
  <si>
    <t>Sejmutí ornice plochy do 500 m2 tl vrstvy do 200 mm strojně</t>
  </si>
  <si>
    <t>330104515</t>
  </si>
  <si>
    <t>71*1,1</t>
  </si>
  <si>
    <t>912565401</t>
  </si>
  <si>
    <t>rýhy - průměrná hloubka výkopu 2,05 m</t>
  </si>
  <si>
    <t>tl. skladby, rostlý terén 0,2 m, stávající živič. komunikace 0,42 m, chodník zámk. dlažba 0,24 m</t>
  </si>
  <si>
    <t>rostlý terén - tl. 0,2 m</t>
  </si>
  <si>
    <t>71*(2,05-0,2)*1,1*0,7</t>
  </si>
  <si>
    <t>5*(2,05-0,42)*1,1*0,7</t>
  </si>
  <si>
    <t>55*(2,05-0,24)*1,1*0,7</t>
  </si>
  <si>
    <t>1457815396</t>
  </si>
  <si>
    <t>71*(2,05-0,2)*1,1*0,3</t>
  </si>
  <si>
    <t>5*(2,05-0,42)*1,1*0,3</t>
  </si>
  <si>
    <t>55*(2,05-0,24)*1,1*0,3</t>
  </si>
  <si>
    <t>-231692506</t>
  </si>
  <si>
    <t>(184,069+78,887)*0,2</t>
  </si>
  <si>
    <t>450259075</t>
  </si>
  <si>
    <t>131*2,05*2</t>
  </si>
  <si>
    <t>-1531927170</t>
  </si>
  <si>
    <t>1652952654</t>
  </si>
  <si>
    <t>190,889*0,7</t>
  </si>
  <si>
    <t>-2089490107</t>
  </si>
  <si>
    <t>190,889*0,3</t>
  </si>
  <si>
    <t>75990245</t>
  </si>
  <si>
    <t>14,41*0,7</t>
  </si>
  <si>
    <t>56,199*0,7</t>
  </si>
  <si>
    <t>1,458*0,7</t>
  </si>
  <si>
    <t>1866393108</t>
  </si>
  <si>
    <t>14,41*0,3</t>
  </si>
  <si>
    <t>56,199*0,3</t>
  </si>
  <si>
    <t>1,458*0,3</t>
  </si>
  <si>
    <t>-971740426</t>
  </si>
  <si>
    <t>(184,069+78,887)*0,7</t>
  </si>
  <si>
    <t>-14,41*0,7</t>
  </si>
  <si>
    <t>-56,199*0,7</t>
  </si>
  <si>
    <t>-1,458*0,7</t>
  </si>
  <si>
    <t>1186210414</t>
  </si>
  <si>
    <t>(184,069+78,887)*0,3</t>
  </si>
  <si>
    <t>-14,41*0,3</t>
  </si>
  <si>
    <t>-56,199*0,3</t>
  </si>
  <si>
    <t>-1,458*0,3</t>
  </si>
  <si>
    <t>1446968706</t>
  </si>
  <si>
    <t>(90,179+38,648)*1,68*1,05</t>
  </si>
  <si>
    <t>145217722</t>
  </si>
  <si>
    <t>90,179+38,648</t>
  </si>
  <si>
    <t>-1981164719</t>
  </si>
  <si>
    <t>184,069+78,887</t>
  </si>
  <si>
    <t>-14,41</t>
  </si>
  <si>
    <t>-56,199</t>
  </si>
  <si>
    <t>-1,458</t>
  </si>
  <si>
    <t>-577870584</t>
  </si>
  <si>
    <t>915352903</t>
  </si>
  <si>
    <t>131*1,1*0,39</t>
  </si>
  <si>
    <t>-930024895</t>
  </si>
  <si>
    <t>56,199*1,05</t>
  </si>
  <si>
    <t>59,009*2 "Přepočtené koeficientem množství</t>
  </si>
  <si>
    <t>181111121</t>
  </si>
  <si>
    <t>Plošná úprava terénu do 500 m2 zemina skupiny 1 až 4 nerovnosti přes 100 do 150 mm v rovinně a svahu do 1:5</t>
  </si>
  <si>
    <t>122407838</t>
  </si>
  <si>
    <t>181351103</t>
  </si>
  <si>
    <t>Rozprostření ornice tl vrstvy do 200 mm pl přes 100 do 500 m2 v rovině nebo ve svahu do 1:5 strojně</t>
  </si>
  <si>
    <t>-365654806</t>
  </si>
  <si>
    <t>181411131</t>
  </si>
  <si>
    <t>Založení parkového trávníku výsevem pl do 1000 m2 v rovině a ve svahu do 1:5</t>
  </si>
  <si>
    <t>-1909974746</t>
  </si>
  <si>
    <t>00572420</t>
  </si>
  <si>
    <t>osivo směs travní parková okrasná</t>
  </si>
  <si>
    <t>kg</t>
  </si>
  <si>
    <t>-861857923</t>
  </si>
  <si>
    <t>78,1*0,02 "Přepočtené koeficientem množství</t>
  </si>
  <si>
    <t>244949162</t>
  </si>
  <si>
    <t>131*1,1*0,7</t>
  </si>
  <si>
    <t>-1064186544</t>
  </si>
  <si>
    <t>131*1,1*0,3</t>
  </si>
  <si>
    <t>-1262346042</t>
  </si>
  <si>
    <t>131*1,1*0,1</t>
  </si>
  <si>
    <t>-383347619</t>
  </si>
  <si>
    <t>0,9*0,9*0,45*4</t>
  </si>
  <si>
    <t>451229414</t>
  </si>
  <si>
    <t>0,9*0,45*4*4</t>
  </si>
  <si>
    <t>589858784</t>
  </si>
  <si>
    <t>5*1,1*2</t>
  </si>
  <si>
    <t>-183864807</t>
  </si>
  <si>
    <t>-1292561543</t>
  </si>
  <si>
    <t>1454268000</t>
  </si>
  <si>
    <t>-1259343220</t>
  </si>
  <si>
    <t>-1293759883</t>
  </si>
  <si>
    <t>-1559217225</t>
  </si>
  <si>
    <t>55*1,5*0,2</t>
  </si>
  <si>
    <t>16,5*1,03 "Přepočtené koeficientem množství</t>
  </si>
  <si>
    <t>1923562465</t>
  </si>
  <si>
    <t>2+6+1</t>
  </si>
  <si>
    <t>9509684R</t>
  </si>
  <si>
    <t>SOUPRAVA ZEMNÍ TELESKOPICKÁ DN80  (1,3-1,8m)</t>
  </si>
  <si>
    <t>-1256218210</t>
  </si>
  <si>
    <t>-1363656276</t>
  </si>
  <si>
    <t>1738924087</t>
  </si>
  <si>
    <t>Bourání stávajícího potrubí z trub ocelových do DN 100</t>
  </si>
  <si>
    <t>19232346</t>
  </si>
  <si>
    <t>33,5+17</t>
  </si>
  <si>
    <t>1575075497</t>
  </si>
  <si>
    <t>1+1+1+4+2</t>
  </si>
  <si>
    <t>-278782564</t>
  </si>
  <si>
    <t>-1371055815</t>
  </si>
  <si>
    <t>8509685R</t>
  </si>
  <si>
    <t>TVAROVKA FF KUS 80/250</t>
  </si>
  <si>
    <t>2088367424</t>
  </si>
  <si>
    <t>-1590636857</t>
  </si>
  <si>
    <t>-1621198579</t>
  </si>
  <si>
    <t>-63674778</t>
  </si>
  <si>
    <t>-1484611653</t>
  </si>
  <si>
    <t>-1651718187</t>
  </si>
  <si>
    <t>131</t>
  </si>
  <si>
    <t>80824870</t>
  </si>
  <si>
    <t>131*1,015 "Přepočtené koeficientem množství</t>
  </si>
  <si>
    <t>493178102</t>
  </si>
  <si>
    <t>Vododovní řad 3</t>
  </si>
  <si>
    <t>potrubí PE 100-RC SDR 17 certifikované dle PAS 10757 200x11,9 dl 12m</t>
  </si>
  <si>
    <t>-495007375</t>
  </si>
  <si>
    <t>7*1,015 "Přepočtené koeficientem množství</t>
  </si>
  <si>
    <t>1495035378</t>
  </si>
  <si>
    <t>2+2+2</t>
  </si>
  <si>
    <t>1084835939</t>
  </si>
  <si>
    <t>-1437479437</t>
  </si>
  <si>
    <t>940904880</t>
  </si>
  <si>
    <t>877241112</t>
  </si>
  <si>
    <t>Montáž elektrokolen 90° na vodovodním potrubí z PE trub d 90</t>
  </si>
  <si>
    <t>-374421476</t>
  </si>
  <si>
    <t>28653060</t>
  </si>
  <si>
    <t>elektrokoleno 90° PE 100 D 90mm</t>
  </si>
  <si>
    <t>-1927246101</t>
  </si>
  <si>
    <t>877241126</t>
  </si>
  <si>
    <t>Montáž elektro navrtávacích T-kusů ventil a 360° otočná odbočka na vodovodním potrubí z PE trub d 90/32</t>
  </si>
  <si>
    <t>1397283791</t>
  </si>
  <si>
    <t>1355647995</t>
  </si>
  <si>
    <t>877241123</t>
  </si>
  <si>
    <t>Montáž elektro navrtávacích T-kusů ventil a 360° otočná odbočka na vodovodním potrubí z PE trub d 90/40</t>
  </si>
  <si>
    <t>-1262442495</t>
  </si>
  <si>
    <t>2869607R</t>
  </si>
  <si>
    <t>tvarovka T-kus navrtávací s ventilem, s odbočkou 360° D 90-40mm</t>
  </si>
  <si>
    <t>1410454023</t>
  </si>
  <si>
    <t>877241127</t>
  </si>
  <si>
    <t>Montáž elektro navrtávacích T-kusů ventil a 360° otočná odbočka na vodovodním potrubí z PE trub d 90/63</t>
  </si>
  <si>
    <t>654098266</t>
  </si>
  <si>
    <t>28614075</t>
  </si>
  <si>
    <t>tvarovka T-kus navrtávací s ventilem, s odbočkou 360° D 90-63mm</t>
  </si>
  <si>
    <t>427518076</t>
  </si>
  <si>
    <t>-251947714</t>
  </si>
  <si>
    <t>2109135608</t>
  </si>
  <si>
    <t>1577683410</t>
  </si>
  <si>
    <t>-1682610670</t>
  </si>
  <si>
    <t>1354657100</t>
  </si>
  <si>
    <t>-630221862</t>
  </si>
  <si>
    <t>-823983617</t>
  </si>
  <si>
    <t>-396956382</t>
  </si>
  <si>
    <t>2102038229</t>
  </si>
  <si>
    <t>-1697416144</t>
  </si>
  <si>
    <t>-1196628622</t>
  </si>
  <si>
    <t>-1679210176</t>
  </si>
  <si>
    <t>492036019</t>
  </si>
  <si>
    <t>-2135554967</t>
  </si>
  <si>
    <t>387438317</t>
  </si>
  <si>
    <t>9+1</t>
  </si>
  <si>
    <t>1185808884</t>
  </si>
  <si>
    <t>7+2</t>
  </si>
  <si>
    <t>1254612515</t>
  </si>
  <si>
    <t>1575653467</t>
  </si>
  <si>
    <t>1510253202</t>
  </si>
  <si>
    <t>279704921</t>
  </si>
  <si>
    <t>151836252</t>
  </si>
  <si>
    <t>899913112</t>
  </si>
  <si>
    <t>Uzavírací manžeta chráničky potrubí DN 40x 100</t>
  </si>
  <si>
    <t>-1131063845</t>
  </si>
  <si>
    <t>899913122</t>
  </si>
  <si>
    <t>Uzavírací manžeta chráničky potrubí DN 50 x 100</t>
  </si>
  <si>
    <t>-1020598462</t>
  </si>
  <si>
    <t>598299416</t>
  </si>
  <si>
    <t>1385664781</t>
  </si>
  <si>
    <t>5+5+12</t>
  </si>
  <si>
    <t>2889645R</t>
  </si>
  <si>
    <t>kluzná objímka v 25 mm na PE potrubí d40</t>
  </si>
  <si>
    <t>-1737550905</t>
  </si>
  <si>
    <t>2889648R</t>
  </si>
  <si>
    <t>kluzná objímka v 25 mm na PE potrubí d50</t>
  </si>
  <si>
    <t>1341539182</t>
  </si>
  <si>
    <t>-106093474</t>
  </si>
  <si>
    <t>89996781R</t>
  </si>
  <si>
    <t>Zhotovení suchovodu vč. potřebných materiálů PE d50 délky 45m - 3 x montáž a 3 x demontáž</t>
  </si>
  <si>
    <t>1827106933</t>
  </si>
  <si>
    <t>89996841R</t>
  </si>
  <si>
    <t>Napojení na stávající vodovod PE d90</t>
  </si>
  <si>
    <t>-100814679</t>
  </si>
  <si>
    <t>89996858R</t>
  </si>
  <si>
    <t>Napojení na stávající vod. přípojku PE d40</t>
  </si>
  <si>
    <t>-1733731912</t>
  </si>
  <si>
    <t>89996860R</t>
  </si>
  <si>
    <t>Napojení na stávající vod. přípojku PE d50</t>
  </si>
  <si>
    <t>-1959357069</t>
  </si>
  <si>
    <t>-1285054579</t>
  </si>
  <si>
    <t>-887515869</t>
  </si>
  <si>
    <t>916231213</t>
  </si>
  <si>
    <t>Osazení chodníkového obrubníku betonového stojatého s boční opěrou do lože z betonu prostého</t>
  </si>
  <si>
    <t>390938696</t>
  </si>
  <si>
    <t>59217017</t>
  </si>
  <si>
    <t>obrubník betonový chodníkový 1000x100x250mm</t>
  </si>
  <si>
    <t>184031915</t>
  </si>
  <si>
    <t>41,9*1,02 "Přepočtené koeficientem množství</t>
  </si>
  <si>
    <t>1583990557</t>
  </si>
  <si>
    <t>5*2</t>
  </si>
  <si>
    <t>-723026834</t>
  </si>
  <si>
    <t>941736909</t>
  </si>
  <si>
    <t>1706086059</t>
  </si>
  <si>
    <t>-346663849</t>
  </si>
  <si>
    <t>17,545+2,42</t>
  </si>
  <si>
    <t>719620135</t>
  </si>
  <si>
    <t>19,965*8 "Přepočtené koeficientem množství</t>
  </si>
  <si>
    <t>892872082</t>
  </si>
  <si>
    <t>21,45+9,637</t>
  </si>
  <si>
    <t>0,735+1,65</t>
  </si>
  <si>
    <t>2,6542</t>
  </si>
  <si>
    <t>282175931</t>
  </si>
  <si>
    <t>36,126*8 "Přepočtené koeficientem množství</t>
  </si>
  <si>
    <t>-917785857</t>
  </si>
  <si>
    <t>158951028</t>
  </si>
  <si>
    <t>1431940573</t>
  </si>
  <si>
    <t>1342894187</t>
  </si>
  <si>
    <t>127</t>
  </si>
  <si>
    <t>594704761</t>
  </si>
  <si>
    <t>419026924</t>
  </si>
  <si>
    <t>129</t>
  </si>
  <si>
    <t>-1356465568</t>
  </si>
  <si>
    <t>130</t>
  </si>
  <si>
    <t>69460561</t>
  </si>
  <si>
    <t>0,131</t>
  </si>
  <si>
    <t>SO 04 - Dopojení přípojek</t>
  </si>
  <si>
    <t>1557137522</t>
  </si>
  <si>
    <t>-1202847036</t>
  </si>
  <si>
    <t>-810632451</t>
  </si>
  <si>
    <t>dopojení přípojek</t>
  </si>
  <si>
    <t>8,1*1,1</t>
  </si>
  <si>
    <t>132254201</t>
  </si>
  <si>
    <t>Hloubení zapažených rýh š do 2000 mm v hornině třídy těžitelnosti I skupiny 3 objem do 20 m3</t>
  </si>
  <si>
    <t>1974218655</t>
  </si>
  <si>
    <t>rýhy - průměrná hloubka výkopu 1,8 m</t>
  </si>
  <si>
    <t>tl. skladby stávající rostlý terén 0,2m</t>
  </si>
  <si>
    <t>((8,1)*(1,8-0,2)*1,1)*0,7</t>
  </si>
  <si>
    <t>132354201</t>
  </si>
  <si>
    <t>Hloubení zapažených rýh š do 2000 mm v hornině třídy těžitelnosti II skupiny 4 objem do 20 m3</t>
  </si>
  <si>
    <t>774489335</t>
  </si>
  <si>
    <t>((8,1)*(1,8-0,2)*1,1)*0,3</t>
  </si>
  <si>
    <t>-1481715367</t>
  </si>
  <si>
    <t>(9,979+4,277)*0,5</t>
  </si>
  <si>
    <t>-1894751725</t>
  </si>
  <si>
    <t>pažení rýh</t>
  </si>
  <si>
    <t>8,1*1,8*2</t>
  </si>
  <si>
    <t>-1961588587</t>
  </si>
  <si>
    <t>-1519801223</t>
  </si>
  <si>
    <t>10,959*0,7</t>
  </si>
  <si>
    <t>-1134643614</t>
  </si>
  <si>
    <t>8,042*0,3</t>
  </si>
  <si>
    <t>369881359</t>
  </si>
  <si>
    <t xml:space="preserve">odvezení přebytečného výkopku na skládku - kubatura obsypu a lože </t>
  </si>
  <si>
    <t>0,891*0,7</t>
  </si>
  <si>
    <t>3,208*0,7</t>
  </si>
  <si>
    <t>613116070</t>
  </si>
  <si>
    <t>0,891*0,3</t>
  </si>
  <si>
    <t>3,208*0,3</t>
  </si>
  <si>
    <t>-1282959178</t>
  </si>
  <si>
    <t>(9,979+4,277)*0,7</t>
  </si>
  <si>
    <t>-0,0891*0,7</t>
  </si>
  <si>
    <t>-3,208*0,7</t>
  </si>
  <si>
    <t>-104272465</t>
  </si>
  <si>
    <t>(9,979+4,277)*0,3</t>
  </si>
  <si>
    <t>-0,0891*0,3</t>
  </si>
  <si>
    <t>-3,208*0,3</t>
  </si>
  <si>
    <t>-250464640</t>
  </si>
  <si>
    <t>(2,869+1,23)*1,68*1,05</t>
  </si>
  <si>
    <t>328192839</t>
  </si>
  <si>
    <t>2,869+1,23</t>
  </si>
  <si>
    <t>-411841428</t>
  </si>
  <si>
    <t>zpětný zásyp výkopů stávající zeminou</t>
  </si>
  <si>
    <t>9,979+4,277</t>
  </si>
  <si>
    <t>-0,0891</t>
  </si>
  <si>
    <t>-3,208</t>
  </si>
  <si>
    <t>411453796</t>
  </si>
  <si>
    <t>8,1*1,1*0,36</t>
  </si>
  <si>
    <t>1849478652</t>
  </si>
  <si>
    <t>3,208*1,05</t>
  </si>
  <si>
    <t>3,368*2 "Přepočtené koeficientem množství</t>
  </si>
  <si>
    <t>418625390</t>
  </si>
  <si>
    <t>-542024656</t>
  </si>
  <si>
    <t>1134105259</t>
  </si>
  <si>
    <t>2007304971</t>
  </si>
  <si>
    <t>8,91*0,02 "Přepočtené koeficientem množství</t>
  </si>
  <si>
    <t>-2091915947</t>
  </si>
  <si>
    <t>8,1*1,1*0,7</t>
  </si>
  <si>
    <t>161632358</t>
  </si>
  <si>
    <t>8,1*1,1*0,3</t>
  </si>
  <si>
    <t>772946966</t>
  </si>
  <si>
    <t>8,1*1,1*0,1</t>
  </si>
  <si>
    <t>1295825092</t>
  </si>
  <si>
    <t>8,1</t>
  </si>
  <si>
    <t>-894924359</t>
  </si>
  <si>
    <t>8,1*1,015 "Přepočtené koeficientem množství</t>
  </si>
  <si>
    <t>871251151</t>
  </si>
  <si>
    <t>Montáž potrubí z PE100 SDR 17 otevřený výkop svařovaných na tupo D 110 x 6,6 mm</t>
  </si>
  <si>
    <t>1302180707</t>
  </si>
  <si>
    <t>28613576</t>
  </si>
  <si>
    <t>potrubí PE 100-RC SDR 17 certifikované dle PAS 1075 110x6,6 dl 12m</t>
  </si>
  <si>
    <t>853179339</t>
  </si>
  <si>
    <t>6*1,015 "Přepočtené koeficientem množství</t>
  </si>
  <si>
    <t>-1211110803</t>
  </si>
  <si>
    <t>-1160061064</t>
  </si>
  <si>
    <t>24029443</t>
  </si>
  <si>
    <t>877171110</t>
  </si>
  <si>
    <t>Montáž elektrokolen 45° na vodovodním potrubí z PE trub d 40</t>
  </si>
  <si>
    <t>1694636773</t>
  </si>
  <si>
    <t>28614944</t>
  </si>
  <si>
    <t>elektrokoleno 45° PE 100 PN16 D 40mm</t>
  </si>
  <si>
    <t>-834178497</t>
  </si>
  <si>
    <t>616835067</t>
  </si>
  <si>
    <t>3+1</t>
  </si>
  <si>
    <t>-1368111326</t>
  </si>
  <si>
    <t>3199653R</t>
  </si>
  <si>
    <t>spojka na PE potrubí s upínací maticí d50 PN10</t>
  </si>
  <si>
    <t>1875937661</t>
  </si>
  <si>
    <t>877211101</t>
  </si>
  <si>
    <t>Montáž elektrospojek na vodovodním potrubí z PE trub d 63</t>
  </si>
  <si>
    <t>-1425134745</t>
  </si>
  <si>
    <t>31951310</t>
  </si>
  <si>
    <t>spojka na PE potrubí s upínací maticí vnějším závitem pro PE trubky 63x2" PN10</t>
  </si>
  <si>
    <t>-2058226608</t>
  </si>
  <si>
    <t>891219951</t>
  </si>
  <si>
    <t>Montáž potrubních spojek na potrubí z jakýchkoli trub DN 50</t>
  </si>
  <si>
    <t>1917621343</t>
  </si>
  <si>
    <t>3199616R</t>
  </si>
  <si>
    <t>spojka svěrná s vnějším závitem 2" pro ocelovou trubku 2" PN10</t>
  </si>
  <si>
    <t>2107297626</t>
  </si>
  <si>
    <t>-369543987</t>
  </si>
  <si>
    <t>-596482267</t>
  </si>
  <si>
    <t>217582415</t>
  </si>
  <si>
    <t>1184770987</t>
  </si>
  <si>
    <t>-1891810344</t>
  </si>
  <si>
    <t>1950514046</t>
  </si>
  <si>
    <t>-1261060081</t>
  </si>
  <si>
    <t>1542431295</t>
  </si>
  <si>
    <t>89996875R</t>
  </si>
  <si>
    <t>Napojení na stávající přípojky</t>
  </si>
  <si>
    <t>-1369547131</t>
  </si>
  <si>
    <t>1+1+1+1+1</t>
  </si>
  <si>
    <t>214982585</t>
  </si>
  <si>
    <t>1658950517</t>
  </si>
  <si>
    <t>0,008</t>
  </si>
  <si>
    <t>VON - Vedlejší a ostatní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</si>
  <si>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</si>
  <si>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</si>
  <si>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</si>
  <si>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</si>
  <si>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Finanční náklady</t>
  </si>
  <si>
    <t xml:space="preserve">    VRN7 -  Provozní vlivy</t>
  </si>
  <si>
    <t xml:space="preserve">    VRN9 -  Ostatní náklady</t>
  </si>
  <si>
    <t>VRN</t>
  </si>
  <si>
    <t xml:space="preserve"> Vedlejší rozpočtové náklady</t>
  </si>
  <si>
    <t>VRN1</t>
  </si>
  <si>
    <t xml:space="preserve"> Průzkumné, geodetické a projektové práce</t>
  </si>
  <si>
    <t>012002000</t>
  </si>
  <si>
    <t>Geodetické práce - inženýrské sítě</t>
  </si>
  <si>
    <t>1024</t>
  </si>
  <si>
    <t>-1913576393</t>
  </si>
  <si>
    <t>68+37+131+8,1</t>
  </si>
  <si>
    <t>013254000</t>
  </si>
  <si>
    <t>Dokumentace skutečného provedení stavby</t>
  </si>
  <si>
    <t>-1896874143</t>
  </si>
  <si>
    <t>013254110</t>
  </si>
  <si>
    <t>Zhotovení provozní dokumentace stavby</t>
  </si>
  <si>
    <t>-1652863154</t>
  </si>
  <si>
    <t>013254220</t>
  </si>
  <si>
    <t>Zhotovení výrobní dokumentace stavby</t>
  </si>
  <si>
    <t>-1418868016</t>
  </si>
  <si>
    <t>013254330</t>
  </si>
  <si>
    <t>Vypracování povodňového plánu, havarijného plánu, provozního řádu, provozní a bezpečnostní předpisy</t>
  </si>
  <si>
    <t>1816186071</t>
  </si>
  <si>
    <t>VRN3</t>
  </si>
  <si>
    <t xml:space="preserve"> Zařízení staveniště</t>
  </si>
  <si>
    <t>030001000</t>
  </si>
  <si>
    <t>Zařízení staveniště - kompletní náklady ( např. stavební buňky, mobilní toalety, sklady, oplocení staveniště, přechodové lávky, přejezdové plechy, mobilní zábrany, žebříky pro výkopy atd... )</t>
  </si>
  <si>
    <t>-1457704192</t>
  </si>
  <si>
    <t>VRN4</t>
  </si>
  <si>
    <t xml:space="preserve"> Inženýrská činnost</t>
  </si>
  <si>
    <t>040001000</t>
  </si>
  <si>
    <t>Inženýrská činnost</t>
  </si>
  <si>
    <t>-2146043117</t>
  </si>
  <si>
    <t>043134000</t>
  </si>
  <si>
    <t>Zkoušky hutnící</t>
  </si>
  <si>
    <t>709941453</t>
  </si>
  <si>
    <t>044002000</t>
  </si>
  <si>
    <t>Revize a zpráva o revizi</t>
  </si>
  <si>
    <t>-1646832769</t>
  </si>
  <si>
    <t>045002000</t>
  </si>
  <si>
    <t>Kompletační a koordinační činnost</t>
  </si>
  <si>
    <t>803452992</t>
  </si>
  <si>
    <t>VRN5</t>
  </si>
  <si>
    <t>Finanční náklady</t>
  </si>
  <si>
    <t>053002110</t>
  </si>
  <si>
    <t>Poplatky za dočasné zábory pozemků</t>
  </si>
  <si>
    <t>1202062659</t>
  </si>
  <si>
    <t>VRN7</t>
  </si>
  <si>
    <t xml:space="preserve"> Provozní vlivy</t>
  </si>
  <si>
    <t>072002000</t>
  </si>
  <si>
    <t>Dopravně inženýrská opatření - návrh dočasného dopravního opatření, dočasné dopravní značení</t>
  </si>
  <si>
    <t>1655740509</t>
  </si>
  <si>
    <t>VRN9</t>
  </si>
  <si>
    <t xml:space="preserve"> Ostatní náklady</t>
  </si>
  <si>
    <t>091001520</t>
  </si>
  <si>
    <t>Ručně kopané sondy</t>
  </si>
  <si>
    <t>287547305</t>
  </si>
  <si>
    <t>091002010</t>
  </si>
  <si>
    <t>Ochrana stromů, porostů a vegetačních úploch při stavebních pracích</t>
  </si>
  <si>
    <t>1381038862</t>
  </si>
  <si>
    <t>091002620</t>
  </si>
  <si>
    <t>Fotodokumentace stávajícího stavu dotčených pozemků a nemovitostí</t>
  </si>
  <si>
    <t>233922743</t>
  </si>
  <si>
    <t>091003000</t>
  </si>
  <si>
    <t>Vedlejší rozpočtové náklady a ostatní náklady</t>
  </si>
  <si>
    <t>-1454210834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</si>
</sst>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>
      <selection activeCell="Z10" sqref="Z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2"/>
      <c r="AQ5" s="22"/>
      <c r="AR5" s="20"/>
      <c r="BE5" s="29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2"/>
      <c r="AQ6" s="22"/>
      <c r="AR6" s="20"/>
      <c r="BE6" s="29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9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2"/>
      <c r="BS13" s="17" t="s">
        <v>6</v>
      </c>
    </row>
    <row r="14" spans="2:71" ht="12.75">
      <c r="B14" s="21"/>
      <c r="C14" s="22"/>
      <c r="D14" s="22"/>
      <c r="E14" s="297" t="s">
        <v>29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292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92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2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2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92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2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2"/>
    </row>
    <row r="23" spans="2:57" s="1" customFormat="1" ht="16.5" customHeight="1">
      <c r="B23" s="21"/>
      <c r="C23" s="22"/>
      <c r="D23" s="22"/>
      <c r="E23" s="299" t="s">
        <v>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2"/>
      <c r="AP23" s="22"/>
      <c r="AQ23" s="22"/>
      <c r="AR23" s="20"/>
      <c r="BE23" s="29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2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0">
        <f>ROUND(AG94,2)</f>
        <v>0</v>
      </c>
      <c r="AL26" s="301"/>
      <c r="AM26" s="301"/>
      <c r="AN26" s="301"/>
      <c r="AO26" s="301"/>
      <c r="AP26" s="36"/>
      <c r="AQ26" s="36"/>
      <c r="AR26" s="39"/>
      <c r="BE26" s="29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2" t="s">
        <v>37</v>
      </c>
      <c r="M28" s="302"/>
      <c r="N28" s="302"/>
      <c r="O28" s="302"/>
      <c r="P28" s="302"/>
      <c r="Q28" s="36"/>
      <c r="R28" s="36"/>
      <c r="S28" s="36"/>
      <c r="T28" s="36"/>
      <c r="U28" s="36"/>
      <c r="V28" s="36"/>
      <c r="W28" s="302" t="s">
        <v>38</v>
      </c>
      <c r="X28" s="302"/>
      <c r="Y28" s="302"/>
      <c r="Z28" s="302"/>
      <c r="AA28" s="302"/>
      <c r="AB28" s="302"/>
      <c r="AC28" s="302"/>
      <c r="AD28" s="302"/>
      <c r="AE28" s="302"/>
      <c r="AF28" s="36"/>
      <c r="AG28" s="36"/>
      <c r="AH28" s="36"/>
      <c r="AI28" s="36"/>
      <c r="AJ28" s="36"/>
      <c r="AK28" s="302" t="s">
        <v>39</v>
      </c>
      <c r="AL28" s="302"/>
      <c r="AM28" s="302"/>
      <c r="AN28" s="302"/>
      <c r="AO28" s="302"/>
      <c r="AP28" s="36"/>
      <c r="AQ28" s="36"/>
      <c r="AR28" s="39"/>
      <c r="BE28" s="292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05">
        <v>0.21</v>
      </c>
      <c r="M29" s="304"/>
      <c r="N29" s="304"/>
      <c r="O29" s="304"/>
      <c r="P29" s="304"/>
      <c r="Q29" s="41"/>
      <c r="R29" s="41"/>
      <c r="S29" s="41"/>
      <c r="T29" s="41"/>
      <c r="U29" s="41"/>
      <c r="V29" s="41"/>
      <c r="W29" s="303">
        <f>ROUND(AZ94,2)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1"/>
      <c r="AG29" s="41"/>
      <c r="AH29" s="41"/>
      <c r="AI29" s="41"/>
      <c r="AJ29" s="41"/>
      <c r="AK29" s="303">
        <f>ROUND(AV94,2)</f>
        <v>0</v>
      </c>
      <c r="AL29" s="304"/>
      <c r="AM29" s="304"/>
      <c r="AN29" s="304"/>
      <c r="AO29" s="304"/>
      <c r="AP29" s="41"/>
      <c r="AQ29" s="41"/>
      <c r="AR29" s="42"/>
      <c r="BE29" s="293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05">
        <v>0.15</v>
      </c>
      <c r="M30" s="304"/>
      <c r="N30" s="304"/>
      <c r="O30" s="304"/>
      <c r="P30" s="304"/>
      <c r="Q30" s="41"/>
      <c r="R30" s="41"/>
      <c r="S30" s="41"/>
      <c r="T30" s="41"/>
      <c r="U30" s="41"/>
      <c r="V30" s="41"/>
      <c r="W30" s="303">
        <f>ROUND(BA94,2)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1"/>
      <c r="AG30" s="41"/>
      <c r="AH30" s="41"/>
      <c r="AI30" s="41"/>
      <c r="AJ30" s="41"/>
      <c r="AK30" s="303">
        <f>ROUND(AW94,2)</f>
        <v>0</v>
      </c>
      <c r="AL30" s="304"/>
      <c r="AM30" s="304"/>
      <c r="AN30" s="304"/>
      <c r="AO30" s="304"/>
      <c r="AP30" s="41"/>
      <c r="AQ30" s="41"/>
      <c r="AR30" s="42"/>
      <c r="BE30" s="293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05">
        <v>0.21</v>
      </c>
      <c r="M31" s="304"/>
      <c r="N31" s="304"/>
      <c r="O31" s="304"/>
      <c r="P31" s="304"/>
      <c r="Q31" s="41"/>
      <c r="R31" s="41"/>
      <c r="S31" s="41"/>
      <c r="T31" s="41"/>
      <c r="U31" s="41"/>
      <c r="V31" s="41"/>
      <c r="W31" s="303">
        <f>ROUND(BB94,2)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1"/>
      <c r="AG31" s="41"/>
      <c r="AH31" s="41"/>
      <c r="AI31" s="41"/>
      <c r="AJ31" s="41"/>
      <c r="AK31" s="303">
        <v>0</v>
      </c>
      <c r="AL31" s="304"/>
      <c r="AM31" s="304"/>
      <c r="AN31" s="304"/>
      <c r="AO31" s="304"/>
      <c r="AP31" s="41"/>
      <c r="AQ31" s="41"/>
      <c r="AR31" s="42"/>
      <c r="BE31" s="293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05">
        <v>0.15</v>
      </c>
      <c r="M32" s="304"/>
      <c r="N32" s="304"/>
      <c r="O32" s="304"/>
      <c r="P32" s="304"/>
      <c r="Q32" s="41"/>
      <c r="R32" s="41"/>
      <c r="S32" s="41"/>
      <c r="T32" s="41"/>
      <c r="U32" s="41"/>
      <c r="V32" s="41"/>
      <c r="W32" s="303">
        <f>ROUND(BC94,2)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1"/>
      <c r="AG32" s="41"/>
      <c r="AH32" s="41"/>
      <c r="AI32" s="41"/>
      <c r="AJ32" s="41"/>
      <c r="AK32" s="303">
        <v>0</v>
      </c>
      <c r="AL32" s="304"/>
      <c r="AM32" s="304"/>
      <c r="AN32" s="304"/>
      <c r="AO32" s="304"/>
      <c r="AP32" s="41"/>
      <c r="AQ32" s="41"/>
      <c r="AR32" s="42"/>
      <c r="BE32" s="293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05">
        <v>0</v>
      </c>
      <c r="M33" s="304"/>
      <c r="N33" s="304"/>
      <c r="O33" s="304"/>
      <c r="P33" s="304"/>
      <c r="Q33" s="41"/>
      <c r="R33" s="41"/>
      <c r="S33" s="41"/>
      <c r="T33" s="41"/>
      <c r="U33" s="41"/>
      <c r="V33" s="41"/>
      <c r="W33" s="303">
        <f>ROUND(BD94,2)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1"/>
      <c r="AG33" s="41"/>
      <c r="AH33" s="41"/>
      <c r="AI33" s="41"/>
      <c r="AJ33" s="41"/>
      <c r="AK33" s="303">
        <v>0</v>
      </c>
      <c r="AL33" s="304"/>
      <c r="AM33" s="304"/>
      <c r="AN33" s="304"/>
      <c r="AO33" s="304"/>
      <c r="AP33" s="41"/>
      <c r="AQ33" s="41"/>
      <c r="AR33" s="42"/>
      <c r="BE33" s="29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2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09" t="s">
        <v>48</v>
      </c>
      <c r="Y35" s="307"/>
      <c r="Z35" s="307"/>
      <c r="AA35" s="307"/>
      <c r="AB35" s="307"/>
      <c r="AC35" s="45"/>
      <c r="AD35" s="45"/>
      <c r="AE35" s="45"/>
      <c r="AF35" s="45"/>
      <c r="AG35" s="45"/>
      <c r="AH35" s="45"/>
      <c r="AI35" s="45"/>
      <c r="AJ35" s="45"/>
      <c r="AK35" s="306">
        <f>SUM(AK26:AK33)</f>
        <v>0</v>
      </c>
      <c r="AL35" s="307"/>
      <c r="AM35" s="307"/>
      <c r="AN35" s="307"/>
      <c r="AO35" s="30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604/2022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SOKOLOV, UL. SOKOLOVSKÁ - VÝMĚNA VODOVODU U ÚČKA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město Sokolov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17. 3. 2022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3" t="str">
        <f>IF(E17="","",E17)</f>
        <v>VODÁRNA SOKOLOVSKO s.r.o.</v>
      </c>
      <c r="AN89" s="274"/>
      <c r="AO89" s="274"/>
      <c r="AP89" s="274"/>
      <c r="AQ89" s="36"/>
      <c r="AR89" s="39"/>
      <c r="AS89" s="275" t="s">
        <v>56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3" t="str">
        <f>IF(E20="","",E20)</f>
        <v xml:space="preserve"> 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57</v>
      </c>
      <c r="D92" s="282"/>
      <c r="E92" s="282"/>
      <c r="F92" s="282"/>
      <c r="G92" s="282"/>
      <c r="H92" s="73"/>
      <c r="I92" s="284" t="s">
        <v>58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3" t="s">
        <v>59</v>
      </c>
      <c r="AH92" s="282"/>
      <c r="AI92" s="282"/>
      <c r="AJ92" s="282"/>
      <c r="AK92" s="282"/>
      <c r="AL92" s="282"/>
      <c r="AM92" s="282"/>
      <c r="AN92" s="284" t="s">
        <v>60</v>
      </c>
      <c r="AO92" s="282"/>
      <c r="AP92" s="285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ROUND(SUM(AG95:AG99),2)</f>
        <v>0</v>
      </c>
      <c r="AH94" s="289"/>
      <c r="AI94" s="289"/>
      <c r="AJ94" s="289"/>
      <c r="AK94" s="289"/>
      <c r="AL94" s="289"/>
      <c r="AM94" s="289"/>
      <c r="AN94" s="290">
        <f aca="true" t="shared" si="0" ref="AN94:AN99">SUM(AG94,AT94)</f>
        <v>0</v>
      </c>
      <c r="AO94" s="290"/>
      <c r="AP94" s="290"/>
      <c r="AQ94" s="85" t="s">
        <v>1</v>
      </c>
      <c r="AR94" s="86"/>
      <c r="AS94" s="87">
        <f>ROUND(SUM(AS95:AS99),2)</f>
        <v>0</v>
      </c>
      <c r="AT94" s="88">
        <f aca="true" t="shared" si="1" ref="AT94:AT99">ROUND(SUM(AV94:AW94),2)</f>
        <v>0</v>
      </c>
      <c r="AU94" s="89">
        <f>ROUND(SUM(AU95:AU99),5)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ROUND(SUM(AZ95:AZ99),2)</f>
        <v>0</v>
      </c>
      <c r="BA94" s="88">
        <f>ROUND(SUM(BA95:BA99),2)</f>
        <v>0</v>
      </c>
      <c r="BB94" s="88">
        <f>ROUND(SUM(BB95:BB99),2)</f>
        <v>0</v>
      </c>
      <c r="BC94" s="88">
        <f>ROUND(SUM(BC95:BC99),2)</f>
        <v>0</v>
      </c>
      <c r="BD94" s="90">
        <f>ROUND(SUM(BD95:BD99),2)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6" t="s">
        <v>81</v>
      </c>
      <c r="E95" s="286"/>
      <c r="F95" s="286"/>
      <c r="G95" s="286"/>
      <c r="H95" s="286"/>
      <c r="I95" s="96"/>
      <c r="J95" s="286" t="s">
        <v>82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7">
        <f>'SO 01 - Vodovodní řad 1'!J30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7" t="s">
        <v>83</v>
      </c>
      <c r="AR95" s="98"/>
      <c r="AS95" s="99">
        <v>0</v>
      </c>
      <c r="AT95" s="100">
        <f t="shared" si="1"/>
        <v>0</v>
      </c>
      <c r="AU95" s="101">
        <f>'SO 01 - Vodovodní řad 1'!P126</f>
        <v>0</v>
      </c>
      <c r="AV95" s="100">
        <f>'SO 01 - Vodovodní řad 1'!J33</f>
        <v>0</v>
      </c>
      <c r="AW95" s="100">
        <f>'SO 01 - Vodovodní řad 1'!J34</f>
        <v>0</v>
      </c>
      <c r="AX95" s="100">
        <f>'SO 01 - Vodovodní řad 1'!J35</f>
        <v>0</v>
      </c>
      <c r="AY95" s="100">
        <f>'SO 01 - Vodovodní řad 1'!J36</f>
        <v>0</v>
      </c>
      <c r="AZ95" s="100">
        <f>'SO 01 - Vodovodní řad 1'!F33</f>
        <v>0</v>
      </c>
      <c r="BA95" s="100">
        <f>'SO 01 - Vodovodní řad 1'!F34</f>
        <v>0</v>
      </c>
      <c r="BB95" s="100">
        <f>'SO 01 - Vodovodní řad 1'!F35</f>
        <v>0</v>
      </c>
      <c r="BC95" s="100">
        <f>'SO 01 - Vodovodní řad 1'!F36</f>
        <v>0</v>
      </c>
      <c r="BD95" s="102">
        <f>'SO 01 - Vodovodní řad 1'!F37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286" t="s">
        <v>87</v>
      </c>
      <c r="E96" s="286"/>
      <c r="F96" s="286"/>
      <c r="G96" s="286"/>
      <c r="H96" s="286"/>
      <c r="I96" s="96"/>
      <c r="J96" s="286" t="s">
        <v>88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7">
        <f>'SO 02 - Vodovodní řad 2'!J30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7" t="s">
        <v>83</v>
      </c>
      <c r="AR96" s="98"/>
      <c r="AS96" s="99">
        <v>0</v>
      </c>
      <c r="AT96" s="100">
        <f t="shared" si="1"/>
        <v>0</v>
      </c>
      <c r="AU96" s="101">
        <f>'SO 02 - Vodovodní řad 2'!P126</f>
        <v>0</v>
      </c>
      <c r="AV96" s="100">
        <f>'SO 02 - Vodovodní řad 2'!J33</f>
        <v>0</v>
      </c>
      <c r="AW96" s="100">
        <f>'SO 02 - Vodovodní řad 2'!J34</f>
        <v>0</v>
      </c>
      <c r="AX96" s="100">
        <f>'SO 02 - Vodovodní řad 2'!J35</f>
        <v>0</v>
      </c>
      <c r="AY96" s="100">
        <f>'SO 02 - Vodovodní řad 2'!J36</f>
        <v>0</v>
      </c>
      <c r="AZ96" s="100">
        <f>'SO 02 - Vodovodní řad 2'!F33</f>
        <v>0</v>
      </c>
      <c r="BA96" s="100">
        <f>'SO 02 - Vodovodní řad 2'!F34</f>
        <v>0</v>
      </c>
      <c r="BB96" s="100">
        <f>'SO 02 - Vodovodní řad 2'!F35</f>
        <v>0</v>
      </c>
      <c r="BC96" s="100">
        <f>'SO 02 - Vodovodní řad 2'!F36</f>
        <v>0</v>
      </c>
      <c r="BD96" s="102">
        <f>'SO 02 - Vodovodní řad 2'!F37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86" t="s">
        <v>90</v>
      </c>
      <c r="E97" s="286"/>
      <c r="F97" s="286"/>
      <c r="G97" s="286"/>
      <c r="H97" s="286"/>
      <c r="I97" s="96"/>
      <c r="J97" s="286" t="s">
        <v>91</v>
      </c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7">
        <f>'SO 03 - Vodovodní řad 3'!J30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97" t="s">
        <v>83</v>
      </c>
      <c r="AR97" s="98"/>
      <c r="AS97" s="99">
        <v>0</v>
      </c>
      <c r="AT97" s="100">
        <f t="shared" si="1"/>
        <v>0</v>
      </c>
      <c r="AU97" s="101">
        <f>'SO 03 - Vodovodní řad 3'!P126</f>
        <v>0</v>
      </c>
      <c r="AV97" s="100">
        <f>'SO 03 - Vodovodní řad 3'!J33</f>
        <v>0</v>
      </c>
      <c r="AW97" s="100">
        <f>'SO 03 - Vodovodní řad 3'!J34</f>
        <v>0</v>
      </c>
      <c r="AX97" s="100">
        <f>'SO 03 - Vodovodní řad 3'!J35</f>
        <v>0</v>
      </c>
      <c r="AY97" s="100">
        <f>'SO 03 - Vodovodní řad 3'!J36</f>
        <v>0</v>
      </c>
      <c r="AZ97" s="100">
        <f>'SO 03 - Vodovodní řad 3'!F33</f>
        <v>0</v>
      </c>
      <c r="BA97" s="100">
        <f>'SO 03 - Vodovodní řad 3'!F34</f>
        <v>0</v>
      </c>
      <c r="BB97" s="100">
        <f>'SO 03 - Vodovodní řad 3'!F35</f>
        <v>0</v>
      </c>
      <c r="BC97" s="100">
        <f>'SO 03 - Vodovodní řad 3'!F36</f>
        <v>0</v>
      </c>
      <c r="BD97" s="102">
        <f>'SO 03 - Vodovodní řad 3'!F37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286" t="s">
        <v>93</v>
      </c>
      <c r="E98" s="286"/>
      <c r="F98" s="286"/>
      <c r="G98" s="286"/>
      <c r="H98" s="286"/>
      <c r="I98" s="96"/>
      <c r="J98" s="286" t="s">
        <v>94</v>
      </c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7">
        <f>'SO 04 - Dopojení přípojek'!J30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97" t="s">
        <v>83</v>
      </c>
      <c r="AR98" s="98"/>
      <c r="AS98" s="99">
        <v>0</v>
      </c>
      <c r="AT98" s="100">
        <f t="shared" si="1"/>
        <v>0</v>
      </c>
      <c r="AU98" s="101">
        <f>'SO 04 - Dopojení přípojek'!P123</f>
        <v>0</v>
      </c>
      <c r="AV98" s="100">
        <f>'SO 04 - Dopojení přípojek'!J33</f>
        <v>0</v>
      </c>
      <c r="AW98" s="100">
        <f>'SO 04 - Dopojení přípojek'!J34</f>
        <v>0</v>
      </c>
      <c r="AX98" s="100">
        <f>'SO 04 - Dopojení přípojek'!J35</f>
        <v>0</v>
      </c>
      <c r="AY98" s="100">
        <f>'SO 04 - Dopojení přípojek'!J36</f>
        <v>0</v>
      </c>
      <c r="AZ98" s="100">
        <f>'SO 04 - Dopojení přípojek'!F33</f>
        <v>0</v>
      </c>
      <c r="BA98" s="100">
        <f>'SO 04 - Dopojení přípojek'!F34</f>
        <v>0</v>
      </c>
      <c r="BB98" s="100">
        <f>'SO 04 - Dopojení přípojek'!F35</f>
        <v>0</v>
      </c>
      <c r="BC98" s="100">
        <f>'SO 04 - Dopojení přípojek'!F36</f>
        <v>0</v>
      </c>
      <c r="BD98" s="102">
        <f>'SO 04 - Dopojení přípojek'!F37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286" t="s">
        <v>96</v>
      </c>
      <c r="E99" s="286"/>
      <c r="F99" s="286"/>
      <c r="G99" s="286"/>
      <c r="H99" s="286"/>
      <c r="I99" s="96"/>
      <c r="J99" s="286" t="s">
        <v>97</v>
      </c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7">
        <f>'VON - Vedlejší a ostatní ...'!J30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7" t="s">
        <v>83</v>
      </c>
      <c r="AR99" s="98"/>
      <c r="AS99" s="104">
        <v>0</v>
      </c>
      <c r="AT99" s="105">
        <f t="shared" si="1"/>
        <v>0</v>
      </c>
      <c r="AU99" s="106">
        <f>'VON - Vedlejší a ostatní ...'!P123</f>
        <v>0</v>
      </c>
      <c r="AV99" s="105">
        <f>'VON - Vedlejší a ostatní ...'!J33</f>
        <v>0</v>
      </c>
      <c r="AW99" s="105">
        <f>'VON - Vedlejší a ostatní ...'!J34</f>
        <v>0</v>
      </c>
      <c r="AX99" s="105">
        <f>'VON - Vedlejší a ostatní ...'!J35</f>
        <v>0</v>
      </c>
      <c r="AY99" s="105">
        <f>'VON - Vedlejší a ostatní ...'!J36</f>
        <v>0</v>
      </c>
      <c r="AZ99" s="105">
        <f>'VON - Vedlejší a ostatní ...'!F33</f>
        <v>0</v>
      </c>
      <c r="BA99" s="105">
        <f>'VON - Vedlejší a ostatní ...'!F34</f>
        <v>0</v>
      </c>
      <c r="BB99" s="105">
        <f>'VON - Vedlejší a ostatní ...'!F35</f>
        <v>0</v>
      </c>
      <c r="BC99" s="105">
        <f>'VON - Vedlejší a ostatní ...'!F36</f>
        <v>0</v>
      </c>
      <c r="BD99" s="107">
        <f>'VON - Vedlejší a ostatní ...'!F37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1:57" s="2" customFormat="1" ht="30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sheetProtection algorithmName="SHA-512" hashValue="a4TXTRx9WzsZK6Q1Yaea9p8Cl4ff+iPy0xkuhUkb6OnJ249uTnwavCj9eih+DHaOFDBpvnD8XmksbIoB884Xew==" saltValue="UPj5vc93kVx4XYFdrX5RqOisTWcqOVPU520Me+M0iCKS3azKx1BjP7vpCHluxs6osDt6PJ5pTkfbfrlzq9a3/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Vodovodní řad 1'!C2" display="/"/>
    <hyperlink ref="A96" location="'SO 02 - Vodovodní řad 2'!C2" display="/"/>
    <hyperlink ref="A97" location="'SO 03 - Vodovodní řad 3'!C2" display="/"/>
    <hyperlink ref="A98" location="'SO 04 - Dopojení přípojek'!C2" display="/"/>
    <hyperlink ref="A9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workbookViewId="0" topLeftCell="A1">
      <selection activeCell="J20" sqref="J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SOKOLOV, UL. SOKOLOVSKÁ - VÝMĚNA VODOVODU U ÚČKA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101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26</v>
      </c>
      <c r="G12" s="34"/>
      <c r="H12" s="34"/>
      <c r="I12" s="117" t="s">
        <v>22</v>
      </c>
      <c r="J12" s="118" t="str">
        <f>'Rekapitulace stavby'!AN8</f>
        <v>17. 3. 2022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26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26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ROUND((SUM(BE126:BE773)),2)</f>
        <v>0</v>
      </c>
      <c r="G33" s="34"/>
      <c r="H33" s="34"/>
      <c r="I33" s="131">
        <v>0.21</v>
      </c>
      <c r="J33" s="130">
        <f>ROUND(((SUM(BE126:BE773))*I33),2)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ROUND((SUM(BF126:BF773)),2)</f>
        <v>0</v>
      </c>
      <c r="G34" s="34"/>
      <c r="H34" s="34"/>
      <c r="I34" s="131">
        <v>0.15</v>
      </c>
      <c r="J34" s="130">
        <f>ROUND(((SUM(BF126:BF773))*I34),2)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ROUND((SUM(BG126:BG773)),2)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ROUND((SUM(BH126:BH773)),2)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ROUND((SUM(BI126:BI773)),2)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SOKOLOV, UL. SOKOLOVSKÁ - VÝMĚNA VODOVODU U ÚČKA</v>
      </c>
      <c r="F85" s="319"/>
      <c r="G85" s="319"/>
      <c r="H85" s="31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SO 01 - Vodovodní řad 1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17. 3. 2022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J353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110</v>
      </c>
      <c r="E100" s="171"/>
      <c r="F100" s="171"/>
      <c r="G100" s="171"/>
      <c r="H100" s="171"/>
      <c r="I100" s="172"/>
      <c r="J100" s="173">
        <f>J367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J426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112</v>
      </c>
      <c r="E102" s="171"/>
      <c r="F102" s="171"/>
      <c r="G102" s="171"/>
      <c r="H102" s="171"/>
      <c r="I102" s="172"/>
      <c r="J102" s="173">
        <f>J689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113</v>
      </c>
      <c r="E103" s="171"/>
      <c r="F103" s="171"/>
      <c r="G103" s="171"/>
      <c r="H103" s="171"/>
      <c r="I103" s="172"/>
      <c r="J103" s="173">
        <f>J721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114</v>
      </c>
      <c r="E104" s="171"/>
      <c r="F104" s="171"/>
      <c r="G104" s="171"/>
      <c r="H104" s="171"/>
      <c r="I104" s="172"/>
      <c r="J104" s="173">
        <f>J765</f>
        <v>0</v>
      </c>
      <c r="K104" s="169"/>
      <c r="L104" s="174"/>
    </row>
    <row r="105" spans="2:12" s="9" customFormat="1" ht="24.95" customHeight="1">
      <c r="B105" s="161"/>
      <c r="C105" s="162"/>
      <c r="D105" s="163" t="s">
        <v>115</v>
      </c>
      <c r="E105" s="164"/>
      <c r="F105" s="164"/>
      <c r="G105" s="164"/>
      <c r="H105" s="164"/>
      <c r="I105" s="165"/>
      <c r="J105" s="166">
        <f>J768</f>
        <v>0</v>
      </c>
      <c r="K105" s="162"/>
      <c r="L105" s="167"/>
    </row>
    <row r="106" spans="2:12" s="10" customFormat="1" ht="19.9" customHeight="1">
      <c r="B106" s="168"/>
      <c r="C106" s="169"/>
      <c r="D106" s="170" t="s">
        <v>116</v>
      </c>
      <c r="E106" s="171"/>
      <c r="F106" s="171"/>
      <c r="G106" s="171"/>
      <c r="H106" s="171"/>
      <c r="I106" s="172"/>
      <c r="J106" s="173">
        <f>J769</f>
        <v>0</v>
      </c>
      <c r="K106" s="169"/>
      <c r="L106" s="174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117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18" t="str">
        <f>E7</f>
        <v>SOKOLOV, UL. SOKOLOVSKÁ - VÝMĚNA VODOVODU U ÚČKA</v>
      </c>
      <c r="F116" s="319"/>
      <c r="G116" s="319"/>
      <c r="H116" s="319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100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0" t="str">
        <f>E9</f>
        <v>SO 01 - Vodovodní řad 1</v>
      </c>
      <c r="F118" s="320"/>
      <c r="G118" s="320"/>
      <c r="H118" s="320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117" t="s">
        <v>22</v>
      </c>
      <c r="J120" s="66" t="str">
        <f>IF(J12="","",J12)</f>
        <v>17. 3. 2022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 xml:space="preserve"> </v>
      </c>
      <c r="G122" s="36"/>
      <c r="H122" s="36"/>
      <c r="I122" s="117" t="s">
        <v>30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117" t="s">
        <v>33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5"/>
      <c r="B125" s="176"/>
      <c r="C125" s="177" t="s">
        <v>118</v>
      </c>
      <c r="D125" s="178" t="s">
        <v>61</v>
      </c>
      <c r="E125" s="178" t="s">
        <v>57</v>
      </c>
      <c r="F125" s="178" t="s">
        <v>58</v>
      </c>
      <c r="G125" s="178" t="s">
        <v>119</v>
      </c>
      <c r="H125" s="178" t="s">
        <v>120</v>
      </c>
      <c r="I125" s="179" t="s">
        <v>121</v>
      </c>
      <c r="J125" s="180" t="s">
        <v>104</v>
      </c>
      <c r="K125" s="181" t="s">
        <v>122</v>
      </c>
      <c r="L125" s="182"/>
      <c r="M125" s="75" t="s">
        <v>1</v>
      </c>
      <c r="N125" s="76" t="s">
        <v>40</v>
      </c>
      <c r="O125" s="76" t="s">
        <v>123</v>
      </c>
      <c r="P125" s="76" t="s">
        <v>124</v>
      </c>
      <c r="Q125" s="76" t="s">
        <v>125</v>
      </c>
      <c r="R125" s="76" t="s">
        <v>126</v>
      </c>
      <c r="S125" s="76" t="s">
        <v>127</v>
      </c>
      <c r="T125" s="77" t="s">
        <v>128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63" s="2" customFormat="1" ht="22.9" customHeight="1">
      <c r="A126" s="34"/>
      <c r="B126" s="35"/>
      <c r="C126" s="82" t="s">
        <v>129</v>
      </c>
      <c r="D126" s="36"/>
      <c r="E126" s="36"/>
      <c r="F126" s="36"/>
      <c r="G126" s="36"/>
      <c r="H126" s="36"/>
      <c r="I126" s="115"/>
      <c r="J126" s="183">
        <f>BK126</f>
        <v>0</v>
      </c>
      <c r="K126" s="36"/>
      <c r="L126" s="39"/>
      <c r="M126" s="78"/>
      <c r="N126" s="184"/>
      <c r="O126" s="79"/>
      <c r="P126" s="185">
        <f>P127+P768</f>
        <v>0</v>
      </c>
      <c r="Q126" s="79"/>
      <c r="R126" s="185">
        <f>R127+R768</f>
        <v>198.89579530000003</v>
      </c>
      <c r="S126" s="79"/>
      <c r="T126" s="186">
        <f>T127+T768</f>
        <v>59.247640000000004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106</v>
      </c>
      <c r="BK126" s="187">
        <f>BK127+BK768</f>
        <v>0</v>
      </c>
    </row>
    <row r="127" spans="2:63" s="12" customFormat="1" ht="25.9" customHeight="1">
      <c r="B127" s="188"/>
      <c r="C127" s="189"/>
      <c r="D127" s="190" t="s">
        <v>75</v>
      </c>
      <c r="E127" s="191" t="s">
        <v>130</v>
      </c>
      <c r="F127" s="191" t="s">
        <v>131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P128+P353+P367+P426+P689+P721+P765</f>
        <v>0</v>
      </c>
      <c r="Q127" s="196"/>
      <c r="R127" s="197">
        <f>R128+R353+R367+R426+R689+R721+R765</f>
        <v>198.89512210000004</v>
      </c>
      <c r="S127" s="196"/>
      <c r="T127" s="198">
        <f>T128+T353+T367+T426+T689+T721+T765</f>
        <v>59.247640000000004</v>
      </c>
      <c r="AR127" s="199" t="s">
        <v>84</v>
      </c>
      <c r="AT127" s="200" t="s">
        <v>75</v>
      </c>
      <c r="AU127" s="200" t="s">
        <v>76</v>
      </c>
      <c r="AY127" s="199" t="s">
        <v>132</v>
      </c>
      <c r="BK127" s="201">
        <f>BK128+BK353+BK367+BK426+BK689+BK721+BK765</f>
        <v>0</v>
      </c>
    </row>
    <row r="128" spans="2:63" s="12" customFormat="1" ht="12.75">
      <c r="B128" s="188"/>
      <c r="C128" s="189"/>
      <c r="D128" s="190" t="s">
        <v>75</v>
      </c>
      <c r="E128" s="202" t="s">
        <v>84</v>
      </c>
      <c r="F128" s="202" t="s">
        <v>133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SUM(P129:P352)</f>
        <v>0</v>
      </c>
      <c r="Q128" s="196"/>
      <c r="R128" s="197">
        <f>SUM(R129:R352)</f>
        <v>196.257292</v>
      </c>
      <c r="S128" s="196"/>
      <c r="T128" s="198">
        <f>SUM(T129:T352)</f>
        <v>56.952400000000004</v>
      </c>
      <c r="AR128" s="199" t="s">
        <v>84</v>
      </c>
      <c r="AT128" s="200" t="s">
        <v>75</v>
      </c>
      <c r="AU128" s="200" t="s">
        <v>84</v>
      </c>
      <c r="AY128" s="199" t="s">
        <v>132</v>
      </c>
      <c r="BK128" s="201">
        <f>SUM(BK129:BK352)</f>
        <v>0</v>
      </c>
    </row>
    <row r="129" spans="1:65" s="2" customFormat="1" ht="24">
      <c r="A129" s="34"/>
      <c r="B129" s="35"/>
      <c r="C129" s="204" t="s">
        <v>84</v>
      </c>
      <c r="D129" s="204" t="s">
        <v>134</v>
      </c>
      <c r="E129" s="205" t="s">
        <v>135</v>
      </c>
      <c r="F129" s="206" t="s">
        <v>136</v>
      </c>
      <c r="G129" s="207" t="s">
        <v>137</v>
      </c>
      <c r="H129" s="208">
        <v>68.34</v>
      </c>
      <c r="I129" s="209"/>
      <c r="J129" s="210">
        <f>ROUND(I129*H129,2)</f>
        <v>0</v>
      </c>
      <c r="K129" s="211"/>
      <c r="L129" s="39"/>
      <c r="M129" s="212" t="s">
        <v>1</v>
      </c>
      <c r="N129" s="213" t="s">
        <v>41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0.26</v>
      </c>
      <c r="T129" s="215">
        <f>S129*H129</f>
        <v>17.7684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138</v>
      </c>
      <c r="AT129" s="216" t="s">
        <v>134</v>
      </c>
      <c r="AU129" s="216" t="s">
        <v>86</v>
      </c>
      <c r="AY129" s="17" t="s">
        <v>132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84</v>
      </c>
      <c r="BK129" s="217">
        <f>ROUND(I129*H129,2)</f>
        <v>0</v>
      </c>
      <c r="BL129" s="17" t="s">
        <v>138</v>
      </c>
      <c r="BM129" s="216" t="s">
        <v>139</v>
      </c>
    </row>
    <row r="130" spans="2:51" s="13" customFormat="1" ht="11.25">
      <c r="B130" s="218"/>
      <c r="C130" s="219"/>
      <c r="D130" s="220" t="s">
        <v>140</v>
      </c>
      <c r="E130" s="221" t="s">
        <v>1</v>
      </c>
      <c r="F130" s="222" t="s">
        <v>82</v>
      </c>
      <c r="G130" s="219"/>
      <c r="H130" s="221" t="s">
        <v>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140</v>
      </c>
      <c r="AU130" s="228" t="s">
        <v>86</v>
      </c>
      <c r="AV130" s="13" t="s">
        <v>84</v>
      </c>
      <c r="AW130" s="13" t="s">
        <v>34</v>
      </c>
      <c r="AX130" s="13" t="s">
        <v>76</v>
      </c>
      <c r="AY130" s="228" t="s">
        <v>132</v>
      </c>
    </row>
    <row r="131" spans="2:51" s="13" customFormat="1" ht="11.25">
      <c r="B131" s="218"/>
      <c r="C131" s="219"/>
      <c r="D131" s="220" t="s">
        <v>140</v>
      </c>
      <c r="E131" s="221" t="s">
        <v>1</v>
      </c>
      <c r="F131" s="222" t="s">
        <v>141</v>
      </c>
      <c r="G131" s="219"/>
      <c r="H131" s="221" t="s">
        <v>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140</v>
      </c>
      <c r="AU131" s="228" t="s">
        <v>86</v>
      </c>
      <c r="AV131" s="13" t="s">
        <v>84</v>
      </c>
      <c r="AW131" s="13" t="s">
        <v>34</v>
      </c>
      <c r="AX131" s="13" t="s">
        <v>76</v>
      </c>
      <c r="AY131" s="228" t="s">
        <v>132</v>
      </c>
    </row>
    <row r="132" spans="2:51" s="13" customFormat="1" ht="11.25">
      <c r="B132" s="218"/>
      <c r="C132" s="219"/>
      <c r="D132" s="220" t="s">
        <v>140</v>
      </c>
      <c r="E132" s="221" t="s">
        <v>1</v>
      </c>
      <c r="F132" s="222" t="s">
        <v>142</v>
      </c>
      <c r="G132" s="219"/>
      <c r="H132" s="221" t="s">
        <v>1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140</v>
      </c>
      <c r="AU132" s="228" t="s">
        <v>86</v>
      </c>
      <c r="AV132" s="13" t="s">
        <v>84</v>
      </c>
      <c r="AW132" s="13" t="s">
        <v>34</v>
      </c>
      <c r="AX132" s="13" t="s">
        <v>76</v>
      </c>
      <c r="AY132" s="228" t="s">
        <v>132</v>
      </c>
    </row>
    <row r="133" spans="2:51" s="14" customFormat="1" ht="11.25">
      <c r="B133" s="229"/>
      <c r="C133" s="230"/>
      <c r="D133" s="220" t="s">
        <v>140</v>
      </c>
      <c r="E133" s="231" t="s">
        <v>1</v>
      </c>
      <c r="F133" s="232" t="s">
        <v>143</v>
      </c>
      <c r="G133" s="230"/>
      <c r="H133" s="233">
        <v>3.84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140</v>
      </c>
      <c r="AU133" s="239" t="s">
        <v>86</v>
      </c>
      <c r="AV133" s="14" t="s">
        <v>86</v>
      </c>
      <c r="AW133" s="14" t="s">
        <v>34</v>
      </c>
      <c r="AX133" s="14" t="s">
        <v>76</v>
      </c>
      <c r="AY133" s="239" t="s">
        <v>132</v>
      </c>
    </row>
    <row r="134" spans="2:51" s="13" customFormat="1" ht="11.25">
      <c r="B134" s="218"/>
      <c r="C134" s="219"/>
      <c r="D134" s="220" t="s">
        <v>140</v>
      </c>
      <c r="E134" s="221" t="s">
        <v>1</v>
      </c>
      <c r="F134" s="222" t="s">
        <v>144</v>
      </c>
      <c r="G134" s="219"/>
      <c r="H134" s="221" t="s">
        <v>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140</v>
      </c>
      <c r="AU134" s="228" t="s">
        <v>86</v>
      </c>
      <c r="AV134" s="13" t="s">
        <v>84</v>
      </c>
      <c r="AW134" s="13" t="s">
        <v>34</v>
      </c>
      <c r="AX134" s="13" t="s">
        <v>76</v>
      </c>
      <c r="AY134" s="228" t="s">
        <v>132</v>
      </c>
    </row>
    <row r="135" spans="2:51" s="14" customFormat="1" ht="11.25">
      <c r="B135" s="229"/>
      <c r="C135" s="230"/>
      <c r="D135" s="220" t="s">
        <v>140</v>
      </c>
      <c r="E135" s="231" t="s">
        <v>1</v>
      </c>
      <c r="F135" s="232" t="s">
        <v>145</v>
      </c>
      <c r="G135" s="230"/>
      <c r="H135" s="233">
        <v>64.5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140</v>
      </c>
      <c r="AU135" s="239" t="s">
        <v>86</v>
      </c>
      <c r="AV135" s="14" t="s">
        <v>86</v>
      </c>
      <c r="AW135" s="14" t="s">
        <v>34</v>
      </c>
      <c r="AX135" s="14" t="s">
        <v>76</v>
      </c>
      <c r="AY135" s="239" t="s">
        <v>132</v>
      </c>
    </row>
    <row r="136" spans="2:51" s="15" customFormat="1" ht="11.25">
      <c r="B136" s="240"/>
      <c r="C136" s="241"/>
      <c r="D136" s="220" t="s">
        <v>140</v>
      </c>
      <c r="E136" s="242" t="s">
        <v>1</v>
      </c>
      <c r="F136" s="243" t="s">
        <v>146</v>
      </c>
      <c r="G136" s="241"/>
      <c r="H136" s="244">
        <v>68.34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140</v>
      </c>
      <c r="AU136" s="250" t="s">
        <v>86</v>
      </c>
      <c r="AV136" s="15" t="s">
        <v>138</v>
      </c>
      <c r="AW136" s="15" t="s">
        <v>34</v>
      </c>
      <c r="AX136" s="15" t="s">
        <v>84</v>
      </c>
      <c r="AY136" s="250" t="s">
        <v>132</v>
      </c>
    </row>
    <row r="137" spans="1:65" s="2" customFormat="1" ht="24">
      <c r="A137" s="34"/>
      <c r="B137" s="35"/>
      <c r="C137" s="204" t="s">
        <v>86</v>
      </c>
      <c r="D137" s="204" t="s">
        <v>134</v>
      </c>
      <c r="E137" s="205" t="s">
        <v>147</v>
      </c>
      <c r="F137" s="206" t="s">
        <v>148</v>
      </c>
      <c r="G137" s="207" t="s">
        <v>137</v>
      </c>
      <c r="H137" s="208">
        <v>33</v>
      </c>
      <c r="I137" s="209"/>
      <c r="J137" s="210">
        <f>ROUND(I137*H137,2)</f>
        <v>0</v>
      </c>
      <c r="K137" s="211"/>
      <c r="L137" s="39"/>
      <c r="M137" s="212" t="s">
        <v>1</v>
      </c>
      <c r="N137" s="213" t="s">
        <v>41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0.295</v>
      </c>
      <c r="T137" s="215">
        <f>S137*H137</f>
        <v>9.735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138</v>
      </c>
      <c r="AT137" s="216" t="s">
        <v>134</v>
      </c>
      <c r="AU137" s="216" t="s">
        <v>86</v>
      </c>
      <c r="AY137" s="17" t="s">
        <v>132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84</v>
      </c>
      <c r="BK137" s="217">
        <f>ROUND(I137*H137,2)</f>
        <v>0</v>
      </c>
      <c r="BL137" s="17" t="s">
        <v>138</v>
      </c>
      <c r="BM137" s="216" t="s">
        <v>149</v>
      </c>
    </row>
    <row r="138" spans="2:51" s="13" customFormat="1" ht="11.25">
      <c r="B138" s="218"/>
      <c r="C138" s="219"/>
      <c r="D138" s="220" t="s">
        <v>140</v>
      </c>
      <c r="E138" s="221" t="s">
        <v>1</v>
      </c>
      <c r="F138" s="222" t="s">
        <v>82</v>
      </c>
      <c r="G138" s="219"/>
      <c r="H138" s="221" t="s">
        <v>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140</v>
      </c>
      <c r="AU138" s="228" t="s">
        <v>86</v>
      </c>
      <c r="AV138" s="13" t="s">
        <v>84</v>
      </c>
      <c r="AW138" s="13" t="s">
        <v>34</v>
      </c>
      <c r="AX138" s="13" t="s">
        <v>76</v>
      </c>
      <c r="AY138" s="228" t="s">
        <v>132</v>
      </c>
    </row>
    <row r="139" spans="2:51" s="13" customFormat="1" ht="11.25">
      <c r="B139" s="218"/>
      <c r="C139" s="219"/>
      <c r="D139" s="220" t="s">
        <v>140</v>
      </c>
      <c r="E139" s="221" t="s">
        <v>1</v>
      </c>
      <c r="F139" s="222" t="s">
        <v>150</v>
      </c>
      <c r="G139" s="219"/>
      <c r="H139" s="221" t="s">
        <v>1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140</v>
      </c>
      <c r="AU139" s="228" t="s">
        <v>86</v>
      </c>
      <c r="AV139" s="13" t="s">
        <v>84</v>
      </c>
      <c r="AW139" s="13" t="s">
        <v>34</v>
      </c>
      <c r="AX139" s="13" t="s">
        <v>76</v>
      </c>
      <c r="AY139" s="228" t="s">
        <v>132</v>
      </c>
    </row>
    <row r="140" spans="2:51" s="13" customFormat="1" ht="11.25">
      <c r="B140" s="218"/>
      <c r="C140" s="219"/>
      <c r="D140" s="220" t="s">
        <v>140</v>
      </c>
      <c r="E140" s="221" t="s">
        <v>1</v>
      </c>
      <c r="F140" s="222" t="s">
        <v>144</v>
      </c>
      <c r="G140" s="219"/>
      <c r="H140" s="221" t="s">
        <v>1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140</v>
      </c>
      <c r="AU140" s="228" t="s">
        <v>86</v>
      </c>
      <c r="AV140" s="13" t="s">
        <v>84</v>
      </c>
      <c r="AW140" s="13" t="s">
        <v>34</v>
      </c>
      <c r="AX140" s="13" t="s">
        <v>76</v>
      </c>
      <c r="AY140" s="228" t="s">
        <v>132</v>
      </c>
    </row>
    <row r="141" spans="2:51" s="14" customFormat="1" ht="11.25">
      <c r="B141" s="229"/>
      <c r="C141" s="230"/>
      <c r="D141" s="220" t="s">
        <v>140</v>
      </c>
      <c r="E141" s="231" t="s">
        <v>1</v>
      </c>
      <c r="F141" s="232" t="s">
        <v>151</v>
      </c>
      <c r="G141" s="230"/>
      <c r="H141" s="233">
        <v>33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140</v>
      </c>
      <c r="AU141" s="239" t="s">
        <v>86</v>
      </c>
      <c r="AV141" s="14" t="s">
        <v>86</v>
      </c>
      <c r="AW141" s="14" t="s">
        <v>34</v>
      </c>
      <c r="AX141" s="14" t="s">
        <v>76</v>
      </c>
      <c r="AY141" s="239" t="s">
        <v>132</v>
      </c>
    </row>
    <row r="142" spans="2:51" s="15" customFormat="1" ht="11.25">
      <c r="B142" s="240"/>
      <c r="C142" s="241"/>
      <c r="D142" s="220" t="s">
        <v>140</v>
      </c>
      <c r="E142" s="242" t="s">
        <v>1</v>
      </c>
      <c r="F142" s="243" t="s">
        <v>146</v>
      </c>
      <c r="G142" s="241"/>
      <c r="H142" s="244">
        <v>33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140</v>
      </c>
      <c r="AU142" s="250" t="s">
        <v>86</v>
      </c>
      <c r="AV142" s="15" t="s">
        <v>138</v>
      </c>
      <c r="AW142" s="15" t="s">
        <v>34</v>
      </c>
      <c r="AX142" s="15" t="s">
        <v>84</v>
      </c>
      <c r="AY142" s="250" t="s">
        <v>132</v>
      </c>
    </row>
    <row r="143" spans="1:65" s="2" customFormat="1" ht="24">
      <c r="A143" s="34"/>
      <c r="B143" s="35"/>
      <c r="C143" s="204" t="s">
        <v>152</v>
      </c>
      <c r="D143" s="204" t="s">
        <v>134</v>
      </c>
      <c r="E143" s="205" t="s">
        <v>153</v>
      </c>
      <c r="F143" s="206" t="s">
        <v>154</v>
      </c>
      <c r="G143" s="207" t="s">
        <v>137</v>
      </c>
      <c r="H143" s="208">
        <v>53</v>
      </c>
      <c r="I143" s="209"/>
      <c r="J143" s="210">
        <f>ROUND(I143*H143,2)</f>
        <v>0</v>
      </c>
      <c r="K143" s="211"/>
      <c r="L143" s="39"/>
      <c r="M143" s="212" t="s">
        <v>1</v>
      </c>
      <c r="N143" s="213" t="s">
        <v>41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0.29</v>
      </c>
      <c r="T143" s="215">
        <f>S143*H143</f>
        <v>15.37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138</v>
      </c>
      <c r="AT143" s="216" t="s">
        <v>134</v>
      </c>
      <c r="AU143" s="216" t="s">
        <v>86</v>
      </c>
      <c r="AY143" s="17" t="s">
        <v>132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84</v>
      </c>
      <c r="BK143" s="217">
        <f>ROUND(I143*H143,2)</f>
        <v>0</v>
      </c>
      <c r="BL143" s="17" t="s">
        <v>138</v>
      </c>
      <c r="BM143" s="216" t="s">
        <v>155</v>
      </c>
    </row>
    <row r="144" spans="2:51" s="13" customFormat="1" ht="11.25">
      <c r="B144" s="218"/>
      <c r="C144" s="219"/>
      <c r="D144" s="220" t="s">
        <v>140</v>
      </c>
      <c r="E144" s="221" t="s">
        <v>1</v>
      </c>
      <c r="F144" s="222" t="s">
        <v>82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140</v>
      </c>
      <c r="AU144" s="228" t="s">
        <v>86</v>
      </c>
      <c r="AV144" s="13" t="s">
        <v>84</v>
      </c>
      <c r="AW144" s="13" t="s">
        <v>34</v>
      </c>
      <c r="AX144" s="13" t="s">
        <v>76</v>
      </c>
      <c r="AY144" s="228" t="s">
        <v>132</v>
      </c>
    </row>
    <row r="145" spans="2:51" s="13" customFormat="1" ht="22.5">
      <c r="B145" s="218"/>
      <c r="C145" s="219"/>
      <c r="D145" s="220" t="s">
        <v>140</v>
      </c>
      <c r="E145" s="221" t="s">
        <v>1</v>
      </c>
      <c r="F145" s="222" t="s">
        <v>156</v>
      </c>
      <c r="G145" s="219"/>
      <c r="H145" s="221" t="s">
        <v>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140</v>
      </c>
      <c r="AU145" s="228" t="s">
        <v>86</v>
      </c>
      <c r="AV145" s="13" t="s">
        <v>84</v>
      </c>
      <c r="AW145" s="13" t="s">
        <v>34</v>
      </c>
      <c r="AX145" s="13" t="s">
        <v>76</v>
      </c>
      <c r="AY145" s="228" t="s">
        <v>132</v>
      </c>
    </row>
    <row r="146" spans="2:51" s="13" customFormat="1" ht="11.25">
      <c r="B146" s="218"/>
      <c r="C146" s="219"/>
      <c r="D146" s="220" t="s">
        <v>140</v>
      </c>
      <c r="E146" s="221" t="s">
        <v>1</v>
      </c>
      <c r="F146" s="222" t="s">
        <v>157</v>
      </c>
      <c r="G146" s="219"/>
      <c r="H146" s="221" t="s">
        <v>1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140</v>
      </c>
      <c r="AU146" s="228" t="s">
        <v>86</v>
      </c>
      <c r="AV146" s="13" t="s">
        <v>84</v>
      </c>
      <c r="AW146" s="13" t="s">
        <v>34</v>
      </c>
      <c r="AX146" s="13" t="s">
        <v>76</v>
      </c>
      <c r="AY146" s="228" t="s">
        <v>132</v>
      </c>
    </row>
    <row r="147" spans="2:51" s="14" customFormat="1" ht="11.25">
      <c r="B147" s="229"/>
      <c r="C147" s="230"/>
      <c r="D147" s="220" t="s">
        <v>140</v>
      </c>
      <c r="E147" s="231" t="s">
        <v>1</v>
      </c>
      <c r="F147" s="232" t="s">
        <v>158</v>
      </c>
      <c r="G147" s="230"/>
      <c r="H147" s="233">
        <v>2.4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140</v>
      </c>
      <c r="AU147" s="239" t="s">
        <v>86</v>
      </c>
      <c r="AV147" s="14" t="s">
        <v>86</v>
      </c>
      <c r="AW147" s="14" t="s">
        <v>34</v>
      </c>
      <c r="AX147" s="14" t="s">
        <v>76</v>
      </c>
      <c r="AY147" s="239" t="s">
        <v>132</v>
      </c>
    </row>
    <row r="148" spans="2:51" s="13" customFormat="1" ht="11.25">
      <c r="B148" s="218"/>
      <c r="C148" s="219"/>
      <c r="D148" s="220" t="s">
        <v>140</v>
      </c>
      <c r="E148" s="221" t="s">
        <v>1</v>
      </c>
      <c r="F148" s="222" t="s">
        <v>144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140</v>
      </c>
      <c r="AU148" s="228" t="s">
        <v>86</v>
      </c>
      <c r="AV148" s="13" t="s">
        <v>84</v>
      </c>
      <c r="AW148" s="13" t="s">
        <v>34</v>
      </c>
      <c r="AX148" s="13" t="s">
        <v>76</v>
      </c>
      <c r="AY148" s="228" t="s">
        <v>132</v>
      </c>
    </row>
    <row r="149" spans="2:51" s="14" customFormat="1" ht="11.25">
      <c r="B149" s="229"/>
      <c r="C149" s="230"/>
      <c r="D149" s="220" t="s">
        <v>140</v>
      </c>
      <c r="E149" s="231" t="s">
        <v>1</v>
      </c>
      <c r="F149" s="232" t="s">
        <v>159</v>
      </c>
      <c r="G149" s="230"/>
      <c r="H149" s="233">
        <v>47.300000000000004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140</v>
      </c>
      <c r="AU149" s="239" t="s">
        <v>86</v>
      </c>
      <c r="AV149" s="14" t="s">
        <v>86</v>
      </c>
      <c r="AW149" s="14" t="s">
        <v>34</v>
      </c>
      <c r="AX149" s="14" t="s">
        <v>76</v>
      </c>
      <c r="AY149" s="239" t="s">
        <v>132</v>
      </c>
    </row>
    <row r="150" spans="2:51" s="13" customFormat="1" ht="22.5">
      <c r="B150" s="218"/>
      <c r="C150" s="219"/>
      <c r="D150" s="220" t="s">
        <v>140</v>
      </c>
      <c r="E150" s="221" t="s">
        <v>1</v>
      </c>
      <c r="F150" s="222" t="s">
        <v>160</v>
      </c>
      <c r="G150" s="219"/>
      <c r="H150" s="221" t="s">
        <v>1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140</v>
      </c>
      <c r="AU150" s="228" t="s">
        <v>86</v>
      </c>
      <c r="AV150" s="13" t="s">
        <v>84</v>
      </c>
      <c r="AW150" s="13" t="s">
        <v>34</v>
      </c>
      <c r="AX150" s="13" t="s">
        <v>76</v>
      </c>
      <c r="AY150" s="228" t="s">
        <v>132</v>
      </c>
    </row>
    <row r="151" spans="2:51" s="13" customFormat="1" ht="11.25">
      <c r="B151" s="218"/>
      <c r="C151" s="219"/>
      <c r="D151" s="220" t="s">
        <v>140</v>
      </c>
      <c r="E151" s="221" t="s">
        <v>1</v>
      </c>
      <c r="F151" s="222" t="s">
        <v>144</v>
      </c>
      <c r="G151" s="219"/>
      <c r="H151" s="221" t="s">
        <v>1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140</v>
      </c>
      <c r="AU151" s="228" t="s">
        <v>86</v>
      </c>
      <c r="AV151" s="13" t="s">
        <v>84</v>
      </c>
      <c r="AW151" s="13" t="s">
        <v>34</v>
      </c>
      <c r="AX151" s="13" t="s">
        <v>76</v>
      </c>
      <c r="AY151" s="228" t="s">
        <v>132</v>
      </c>
    </row>
    <row r="152" spans="2:51" s="14" customFormat="1" ht="11.25">
      <c r="B152" s="229"/>
      <c r="C152" s="230"/>
      <c r="D152" s="220" t="s">
        <v>140</v>
      </c>
      <c r="E152" s="231" t="s">
        <v>1</v>
      </c>
      <c r="F152" s="232" t="s">
        <v>161</v>
      </c>
      <c r="G152" s="230"/>
      <c r="H152" s="233">
        <v>3.3000000000000003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140</v>
      </c>
      <c r="AU152" s="239" t="s">
        <v>86</v>
      </c>
      <c r="AV152" s="14" t="s">
        <v>86</v>
      </c>
      <c r="AW152" s="14" t="s">
        <v>34</v>
      </c>
      <c r="AX152" s="14" t="s">
        <v>76</v>
      </c>
      <c r="AY152" s="239" t="s">
        <v>132</v>
      </c>
    </row>
    <row r="153" spans="2:51" s="15" customFormat="1" ht="11.25">
      <c r="B153" s="240"/>
      <c r="C153" s="241"/>
      <c r="D153" s="220" t="s">
        <v>140</v>
      </c>
      <c r="E153" s="242" t="s">
        <v>1</v>
      </c>
      <c r="F153" s="243" t="s">
        <v>146</v>
      </c>
      <c r="G153" s="241"/>
      <c r="H153" s="244">
        <v>53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140</v>
      </c>
      <c r="AU153" s="250" t="s">
        <v>86</v>
      </c>
      <c r="AV153" s="15" t="s">
        <v>138</v>
      </c>
      <c r="AW153" s="15" t="s">
        <v>34</v>
      </c>
      <c r="AX153" s="15" t="s">
        <v>84</v>
      </c>
      <c r="AY153" s="250" t="s">
        <v>132</v>
      </c>
    </row>
    <row r="154" spans="1:65" s="2" customFormat="1" ht="24">
      <c r="A154" s="34"/>
      <c r="B154" s="35"/>
      <c r="C154" s="204" t="s">
        <v>138</v>
      </c>
      <c r="D154" s="204" t="s">
        <v>134</v>
      </c>
      <c r="E154" s="205" t="s">
        <v>162</v>
      </c>
      <c r="F154" s="206" t="s">
        <v>163</v>
      </c>
      <c r="G154" s="207" t="s">
        <v>137</v>
      </c>
      <c r="H154" s="208">
        <v>24.2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41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0.44</v>
      </c>
      <c r="T154" s="215">
        <f>S154*H154</f>
        <v>10.648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138</v>
      </c>
      <c r="AT154" s="216" t="s">
        <v>134</v>
      </c>
      <c r="AU154" s="216" t="s">
        <v>86</v>
      </c>
      <c r="AY154" s="17" t="s">
        <v>132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84</v>
      </c>
      <c r="BK154" s="217">
        <f>ROUND(I154*H154,2)</f>
        <v>0</v>
      </c>
      <c r="BL154" s="17" t="s">
        <v>138</v>
      </c>
      <c r="BM154" s="216" t="s">
        <v>164</v>
      </c>
    </row>
    <row r="155" spans="2:51" s="13" customFormat="1" ht="11.25">
      <c r="B155" s="218"/>
      <c r="C155" s="219"/>
      <c r="D155" s="220" t="s">
        <v>140</v>
      </c>
      <c r="E155" s="221" t="s">
        <v>1</v>
      </c>
      <c r="F155" s="222" t="s">
        <v>82</v>
      </c>
      <c r="G155" s="219"/>
      <c r="H155" s="221" t="s">
        <v>1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140</v>
      </c>
      <c r="AU155" s="228" t="s">
        <v>86</v>
      </c>
      <c r="AV155" s="13" t="s">
        <v>84</v>
      </c>
      <c r="AW155" s="13" t="s">
        <v>34</v>
      </c>
      <c r="AX155" s="13" t="s">
        <v>76</v>
      </c>
      <c r="AY155" s="228" t="s">
        <v>132</v>
      </c>
    </row>
    <row r="156" spans="2:51" s="13" customFormat="1" ht="22.5">
      <c r="B156" s="218"/>
      <c r="C156" s="219"/>
      <c r="D156" s="220" t="s">
        <v>140</v>
      </c>
      <c r="E156" s="221" t="s">
        <v>1</v>
      </c>
      <c r="F156" s="222" t="s">
        <v>165</v>
      </c>
      <c r="G156" s="219"/>
      <c r="H156" s="221" t="s">
        <v>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140</v>
      </c>
      <c r="AU156" s="228" t="s">
        <v>86</v>
      </c>
      <c r="AV156" s="13" t="s">
        <v>84</v>
      </c>
      <c r="AW156" s="13" t="s">
        <v>34</v>
      </c>
      <c r="AX156" s="13" t="s">
        <v>76</v>
      </c>
      <c r="AY156" s="228" t="s">
        <v>132</v>
      </c>
    </row>
    <row r="157" spans="2:51" s="13" customFormat="1" ht="11.25">
      <c r="B157" s="218"/>
      <c r="C157" s="219"/>
      <c r="D157" s="220" t="s">
        <v>140</v>
      </c>
      <c r="E157" s="221" t="s">
        <v>1</v>
      </c>
      <c r="F157" s="222" t="s">
        <v>144</v>
      </c>
      <c r="G157" s="219"/>
      <c r="H157" s="221" t="s">
        <v>1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140</v>
      </c>
      <c r="AU157" s="228" t="s">
        <v>86</v>
      </c>
      <c r="AV157" s="13" t="s">
        <v>84</v>
      </c>
      <c r="AW157" s="13" t="s">
        <v>34</v>
      </c>
      <c r="AX157" s="13" t="s">
        <v>76</v>
      </c>
      <c r="AY157" s="228" t="s">
        <v>132</v>
      </c>
    </row>
    <row r="158" spans="2:51" s="14" customFormat="1" ht="11.25">
      <c r="B158" s="229"/>
      <c r="C158" s="230"/>
      <c r="D158" s="220" t="s">
        <v>140</v>
      </c>
      <c r="E158" s="231" t="s">
        <v>1</v>
      </c>
      <c r="F158" s="232" t="s">
        <v>166</v>
      </c>
      <c r="G158" s="230"/>
      <c r="H158" s="233">
        <v>24.200000000000003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140</v>
      </c>
      <c r="AU158" s="239" t="s">
        <v>86</v>
      </c>
      <c r="AV158" s="14" t="s">
        <v>86</v>
      </c>
      <c r="AW158" s="14" t="s">
        <v>34</v>
      </c>
      <c r="AX158" s="14" t="s">
        <v>76</v>
      </c>
      <c r="AY158" s="239" t="s">
        <v>132</v>
      </c>
    </row>
    <row r="159" spans="2:51" s="15" customFormat="1" ht="11.25">
      <c r="B159" s="240"/>
      <c r="C159" s="241"/>
      <c r="D159" s="220" t="s">
        <v>140</v>
      </c>
      <c r="E159" s="242" t="s">
        <v>1</v>
      </c>
      <c r="F159" s="243" t="s">
        <v>146</v>
      </c>
      <c r="G159" s="241"/>
      <c r="H159" s="244">
        <v>24.200000000000003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140</v>
      </c>
      <c r="AU159" s="250" t="s">
        <v>86</v>
      </c>
      <c r="AV159" s="15" t="s">
        <v>138</v>
      </c>
      <c r="AW159" s="15" t="s">
        <v>34</v>
      </c>
      <c r="AX159" s="15" t="s">
        <v>84</v>
      </c>
      <c r="AY159" s="250" t="s">
        <v>132</v>
      </c>
    </row>
    <row r="160" spans="1:65" s="2" customFormat="1" ht="24">
      <c r="A160" s="34"/>
      <c r="B160" s="35"/>
      <c r="C160" s="204" t="s">
        <v>167</v>
      </c>
      <c r="D160" s="204" t="s">
        <v>134</v>
      </c>
      <c r="E160" s="205" t="s">
        <v>168</v>
      </c>
      <c r="F160" s="206" t="s">
        <v>169</v>
      </c>
      <c r="G160" s="207" t="s">
        <v>137</v>
      </c>
      <c r="H160" s="208">
        <v>4.5</v>
      </c>
      <c r="I160" s="209"/>
      <c r="J160" s="210">
        <f>ROUND(I160*H160,2)</f>
        <v>0</v>
      </c>
      <c r="K160" s="211"/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0.098</v>
      </c>
      <c r="T160" s="215">
        <f>S160*H160</f>
        <v>0.441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138</v>
      </c>
      <c r="AT160" s="216" t="s">
        <v>134</v>
      </c>
      <c r="AU160" s="216" t="s">
        <v>86</v>
      </c>
      <c r="AY160" s="17" t="s">
        <v>132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138</v>
      </c>
      <c r="BM160" s="216" t="s">
        <v>170</v>
      </c>
    </row>
    <row r="161" spans="2:51" s="13" customFormat="1" ht="11.25">
      <c r="B161" s="218"/>
      <c r="C161" s="219"/>
      <c r="D161" s="220" t="s">
        <v>140</v>
      </c>
      <c r="E161" s="221" t="s">
        <v>1</v>
      </c>
      <c r="F161" s="222" t="s">
        <v>82</v>
      </c>
      <c r="G161" s="219"/>
      <c r="H161" s="221" t="s">
        <v>1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140</v>
      </c>
      <c r="AU161" s="228" t="s">
        <v>86</v>
      </c>
      <c r="AV161" s="13" t="s">
        <v>84</v>
      </c>
      <c r="AW161" s="13" t="s">
        <v>34</v>
      </c>
      <c r="AX161" s="13" t="s">
        <v>76</v>
      </c>
      <c r="AY161" s="228" t="s">
        <v>132</v>
      </c>
    </row>
    <row r="162" spans="2:51" s="13" customFormat="1" ht="22.5">
      <c r="B162" s="218"/>
      <c r="C162" s="219"/>
      <c r="D162" s="220" t="s">
        <v>140</v>
      </c>
      <c r="E162" s="221" t="s">
        <v>1</v>
      </c>
      <c r="F162" s="222" t="s">
        <v>171</v>
      </c>
      <c r="G162" s="219"/>
      <c r="H162" s="221" t="s">
        <v>1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140</v>
      </c>
      <c r="AU162" s="228" t="s">
        <v>86</v>
      </c>
      <c r="AV162" s="13" t="s">
        <v>84</v>
      </c>
      <c r="AW162" s="13" t="s">
        <v>34</v>
      </c>
      <c r="AX162" s="13" t="s">
        <v>76</v>
      </c>
      <c r="AY162" s="228" t="s">
        <v>132</v>
      </c>
    </row>
    <row r="163" spans="2:51" s="13" customFormat="1" ht="11.25">
      <c r="B163" s="218"/>
      <c r="C163" s="219"/>
      <c r="D163" s="220" t="s">
        <v>140</v>
      </c>
      <c r="E163" s="221" t="s">
        <v>1</v>
      </c>
      <c r="F163" s="222" t="s">
        <v>144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86</v>
      </c>
      <c r="AV163" s="13" t="s">
        <v>84</v>
      </c>
      <c r="AW163" s="13" t="s">
        <v>34</v>
      </c>
      <c r="AX163" s="13" t="s">
        <v>76</v>
      </c>
      <c r="AY163" s="228" t="s">
        <v>132</v>
      </c>
    </row>
    <row r="164" spans="2:51" s="14" customFormat="1" ht="11.25">
      <c r="B164" s="229"/>
      <c r="C164" s="230"/>
      <c r="D164" s="220" t="s">
        <v>140</v>
      </c>
      <c r="E164" s="231" t="s">
        <v>1</v>
      </c>
      <c r="F164" s="232" t="s">
        <v>172</v>
      </c>
      <c r="G164" s="230"/>
      <c r="H164" s="233">
        <v>4.5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140</v>
      </c>
      <c r="AU164" s="239" t="s">
        <v>86</v>
      </c>
      <c r="AV164" s="14" t="s">
        <v>86</v>
      </c>
      <c r="AW164" s="14" t="s">
        <v>34</v>
      </c>
      <c r="AX164" s="14" t="s">
        <v>76</v>
      </c>
      <c r="AY164" s="239" t="s">
        <v>132</v>
      </c>
    </row>
    <row r="165" spans="2:51" s="15" customFormat="1" ht="11.25">
      <c r="B165" s="240"/>
      <c r="C165" s="241"/>
      <c r="D165" s="220" t="s">
        <v>140</v>
      </c>
      <c r="E165" s="242" t="s">
        <v>1</v>
      </c>
      <c r="F165" s="243" t="s">
        <v>146</v>
      </c>
      <c r="G165" s="241"/>
      <c r="H165" s="244">
        <v>4.5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140</v>
      </c>
      <c r="AU165" s="250" t="s">
        <v>86</v>
      </c>
      <c r="AV165" s="15" t="s">
        <v>138</v>
      </c>
      <c r="AW165" s="15" t="s">
        <v>34</v>
      </c>
      <c r="AX165" s="15" t="s">
        <v>84</v>
      </c>
      <c r="AY165" s="250" t="s">
        <v>132</v>
      </c>
    </row>
    <row r="166" spans="1:65" s="2" customFormat="1" ht="12">
      <c r="A166" s="34"/>
      <c r="B166" s="35"/>
      <c r="C166" s="204" t="s">
        <v>173</v>
      </c>
      <c r="D166" s="204" t="s">
        <v>134</v>
      </c>
      <c r="E166" s="205" t="s">
        <v>174</v>
      </c>
      <c r="F166" s="206" t="s">
        <v>175</v>
      </c>
      <c r="G166" s="207" t="s">
        <v>176</v>
      </c>
      <c r="H166" s="208">
        <v>13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41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0.23</v>
      </c>
      <c r="T166" s="215">
        <f>S166*H166</f>
        <v>2.99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138</v>
      </c>
      <c r="AT166" s="216" t="s">
        <v>134</v>
      </c>
      <c r="AU166" s="216" t="s">
        <v>86</v>
      </c>
      <c r="AY166" s="17" t="s">
        <v>132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84</v>
      </c>
      <c r="BK166" s="217">
        <f>ROUND(I166*H166,2)</f>
        <v>0</v>
      </c>
      <c r="BL166" s="17" t="s">
        <v>138</v>
      </c>
      <c r="BM166" s="216" t="s">
        <v>177</v>
      </c>
    </row>
    <row r="167" spans="2:51" s="13" customFormat="1" ht="11.25">
      <c r="B167" s="218"/>
      <c r="C167" s="219"/>
      <c r="D167" s="220" t="s">
        <v>140</v>
      </c>
      <c r="E167" s="221" t="s">
        <v>1</v>
      </c>
      <c r="F167" s="222" t="s">
        <v>82</v>
      </c>
      <c r="G167" s="219"/>
      <c r="H167" s="221" t="s">
        <v>1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140</v>
      </c>
      <c r="AU167" s="228" t="s">
        <v>86</v>
      </c>
      <c r="AV167" s="13" t="s">
        <v>84</v>
      </c>
      <c r="AW167" s="13" t="s">
        <v>34</v>
      </c>
      <c r="AX167" s="13" t="s">
        <v>76</v>
      </c>
      <c r="AY167" s="228" t="s">
        <v>132</v>
      </c>
    </row>
    <row r="168" spans="2:51" s="14" customFormat="1" ht="11.25">
      <c r="B168" s="229"/>
      <c r="C168" s="230"/>
      <c r="D168" s="220" t="s">
        <v>140</v>
      </c>
      <c r="E168" s="231" t="s">
        <v>1</v>
      </c>
      <c r="F168" s="232" t="s">
        <v>178</v>
      </c>
      <c r="G168" s="230"/>
      <c r="H168" s="233">
        <v>13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140</v>
      </c>
      <c r="AU168" s="239" t="s">
        <v>86</v>
      </c>
      <c r="AV168" s="14" t="s">
        <v>86</v>
      </c>
      <c r="AW168" s="14" t="s">
        <v>34</v>
      </c>
      <c r="AX168" s="14" t="s">
        <v>76</v>
      </c>
      <c r="AY168" s="239" t="s">
        <v>132</v>
      </c>
    </row>
    <row r="169" spans="2:51" s="15" customFormat="1" ht="11.25">
      <c r="B169" s="240"/>
      <c r="C169" s="241"/>
      <c r="D169" s="220" t="s">
        <v>140</v>
      </c>
      <c r="E169" s="242" t="s">
        <v>1</v>
      </c>
      <c r="F169" s="243" t="s">
        <v>146</v>
      </c>
      <c r="G169" s="241"/>
      <c r="H169" s="244">
        <v>13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140</v>
      </c>
      <c r="AU169" s="250" t="s">
        <v>86</v>
      </c>
      <c r="AV169" s="15" t="s">
        <v>138</v>
      </c>
      <c r="AW169" s="15" t="s">
        <v>34</v>
      </c>
      <c r="AX169" s="15" t="s">
        <v>84</v>
      </c>
      <c r="AY169" s="250" t="s">
        <v>132</v>
      </c>
    </row>
    <row r="170" spans="1:65" s="2" customFormat="1" ht="24">
      <c r="A170" s="34"/>
      <c r="B170" s="35"/>
      <c r="C170" s="204" t="s">
        <v>179</v>
      </c>
      <c r="D170" s="204" t="s">
        <v>134</v>
      </c>
      <c r="E170" s="205" t="s">
        <v>180</v>
      </c>
      <c r="F170" s="206" t="s">
        <v>181</v>
      </c>
      <c r="G170" s="207" t="s">
        <v>182</v>
      </c>
      <c r="H170" s="208">
        <v>120</v>
      </c>
      <c r="I170" s="209"/>
      <c r="J170" s="210">
        <f>ROUND(I170*H170,2)</f>
        <v>0</v>
      </c>
      <c r="K170" s="211"/>
      <c r="L170" s="39"/>
      <c r="M170" s="212" t="s">
        <v>1</v>
      </c>
      <c r="N170" s="213" t="s">
        <v>41</v>
      </c>
      <c r="O170" s="71"/>
      <c r="P170" s="214">
        <f>O170*H170</f>
        <v>0</v>
      </c>
      <c r="Q170" s="214">
        <v>3E-05</v>
      </c>
      <c r="R170" s="214">
        <f>Q170*H170</f>
        <v>0.0036</v>
      </c>
      <c r="S170" s="214">
        <v>0</v>
      </c>
      <c r="T170" s="21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138</v>
      </c>
      <c r="AT170" s="216" t="s">
        <v>134</v>
      </c>
      <c r="AU170" s="216" t="s">
        <v>86</v>
      </c>
      <c r="AY170" s="17" t="s">
        <v>132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84</v>
      </c>
      <c r="BK170" s="217">
        <f>ROUND(I170*H170,2)</f>
        <v>0</v>
      </c>
      <c r="BL170" s="17" t="s">
        <v>138</v>
      </c>
      <c r="BM170" s="216" t="s">
        <v>183</v>
      </c>
    </row>
    <row r="171" spans="1:65" s="2" customFormat="1" ht="24">
      <c r="A171" s="34"/>
      <c r="B171" s="35"/>
      <c r="C171" s="204" t="s">
        <v>184</v>
      </c>
      <c r="D171" s="204" t="s">
        <v>134</v>
      </c>
      <c r="E171" s="205" t="s">
        <v>185</v>
      </c>
      <c r="F171" s="206" t="s">
        <v>186</v>
      </c>
      <c r="G171" s="207" t="s">
        <v>187</v>
      </c>
      <c r="H171" s="208">
        <v>15</v>
      </c>
      <c r="I171" s="209"/>
      <c r="J171" s="210">
        <f>ROUND(I171*H171,2)</f>
        <v>0</v>
      </c>
      <c r="K171" s="211"/>
      <c r="L171" s="39"/>
      <c r="M171" s="212" t="s">
        <v>1</v>
      </c>
      <c r="N171" s="213" t="s">
        <v>41</v>
      </c>
      <c r="O171" s="71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138</v>
      </c>
      <c r="AT171" s="216" t="s">
        <v>134</v>
      </c>
      <c r="AU171" s="216" t="s">
        <v>86</v>
      </c>
      <c r="AY171" s="17" t="s">
        <v>132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84</v>
      </c>
      <c r="BK171" s="217">
        <f>ROUND(I171*H171,2)</f>
        <v>0</v>
      </c>
      <c r="BL171" s="17" t="s">
        <v>138</v>
      </c>
      <c r="BM171" s="216" t="s">
        <v>188</v>
      </c>
    </row>
    <row r="172" spans="1:65" s="2" customFormat="1" ht="24">
      <c r="A172" s="34"/>
      <c r="B172" s="35"/>
      <c r="C172" s="204" t="s">
        <v>189</v>
      </c>
      <c r="D172" s="204" t="s">
        <v>134</v>
      </c>
      <c r="E172" s="205" t="s">
        <v>190</v>
      </c>
      <c r="F172" s="206" t="s">
        <v>191</v>
      </c>
      <c r="G172" s="207" t="s">
        <v>176</v>
      </c>
      <c r="H172" s="208">
        <v>1.5</v>
      </c>
      <c r="I172" s="209"/>
      <c r="J172" s="210">
        <f>ROUND(I172*H172,2)</f>
        <v>0</v>
      </c>
      <c r="K172" s="211"/>
      <c r="L172" s="39"/>
      <c r="M172" s="212" t="s">
        <v>1</v>
      </c>
      <c r="N172" s="213" t="s">
        <v>41</v>
      </c>
      <c r="O172" s="71"/>
      <c r="P172" s="214">
        <f>O172*H172</f>
        <v>0</v>
      </c>
      <c r="Q172" s="214">
        <v>0.00868</v>
      </c>
      <c r="R172" s="214">
        <f>Q172*H172</f>
        <v>0.01302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138</v>
      </c>
      <c r="AT172" s="216" t="s">
        <v>134</v>
      </c>
      <c r="AU172" s="216" t="s">
        <v>86</v>
      </c>
      <c r="AY172" s="17" t="s">
        <v>132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84</v>
      </c>
      <c r="BK172" s="217">
        <f>ROUND(I172*H172,2)</f>
        <v>0</v>
      </c>
      <c r="BL172" s="17" t="s">
        <v>138</v>
      </c>
      <c r="BM172" s="216" t="s">
        <v>192</v>
      </c>
    </row>
    <row r="173" spans="2:51" s="13" customFormat="1" ht="11.25">
      <c r="B173" s="218"/>
      <c r="C173" s="219"/>
      <c r="D173" s="220" t="s">
        <v>140</v>
      </c>
      <c r="E173" s="221" t="s">
        <v>1</v>
      </c>
      <c r="F173" s="222" t="s">
        <v>82</v>
      </c>
      <c r="G173" s="219"/>
      <c r="H173" s="221" t="s">
        <v>1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140</v>
      </c>
      <c r="AU173" s="228" t="s">
        <v>86</v>
      </c>
      <c r="AV173" s="13" t="s">
        <v>84</v>
      </c>
      <c r="AW173" s="13" t="s">
        <v>34</v>
      </c>
      <c r="AX173" s="13" t="s">
        <v>76</v>
      </c>
      <c r="AY173" s="228" t="s">
        <v>132</v>
      </c>
    </row>
    <row r="174" spans="2:51" s="13" customFormat="1" ht="11.25">
      <c r="B174" s="218"/>
      <c r="C174" s="219"/>
      <c r="D174" s="220" t="s">
        <v>140</v>
      </c>
      <c r="E174" s="221" t="s">
        <v>1</v>
      </c>
      <c r="F174" s="222" t="s">
        <v>193</v>
      </c>
      <c r="G174" s="219"/>
      <c r="H174" s="221" t="s">
        <v>1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140</v>
      </c>
      <c r="AU174" s="228" t="s">
        <v>86</v>
      </c>
      <c r="AV174" s="13" t="s">
        <v>84</v>
      </c>
      <c r="AW174" s="13" t="s">
        <v>34</v>
      </c>
      <c r="AX174" s="13" t="s">
        <v>76</v>
      </c>
      <c r="AY174" s="228" t="s">
        <v>132</v>
      </c>
    </row>
    <row r="175" spans="2:51" s="14" customFormat="1" ht="11.25">
      <c r="B175" s="229"/>
      <c r="C175" s="230"/>
      <c r="D175" s="220" t="s">
        <v>140</v>
      </c>
      <c r="E175" s="231" t="s">
        <v>1</v>
      </c>
      <c r="F175" s="232" t="s">
        <v>194</v>
      </c>
      <c r="G175" s="230"/>
      <c r="H175" s="233">
        <v>1.5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140</v>
      </c>
      <c r="AU175" s="239" t="s">
        <v>86</v>
      </c>
      <c r="AV175" s="14" t="s">
        <v>86</v>
      </c>
      <c r="AW175" s="14" t="s">
        <v>34</v>
      </c>
      <c r="AX175" s="14" t="s">
        <v>76</v>
      </c>
      <c r="AY175" s="239" t="s">
        <v>132</v>
      </c>
    </row>
    <row r="176" spans="2:51" s="15" customFormat="1" ht="11.25">
      <c r="B176" s="240"/>
      <c r="C176" s="241"/>
      <c r="D176" s="220" t="s">
        <v>140</v>
      </c>
      <c r="E176" s="242" t="s">
        <v>1</v>
      </c>
      <c r="F176" s="243" t="s">
        <v>146</v>
      </c>
      <c r="G176" s="241"/>
      <c r="H176" s="244">
        <v>1.5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140</v>
      </c>
      <c r="AU176" s="250" t="s">
        <v>86</v>
      </c>
      <c r="AV176" s="15" t="s">
        <v>138</v>
      </c>
      <c r="AW176" s="15" t="s">
        <v>34</v>
      </c>
      <c r="AX176" s="15" t="s">
        <v>84</v>
      </c>
      <c r="AY176" s="250" t="s">
        <v>132</v>
      </c>
    </row>
    <row r="177" spans="1:65" s="2" customFormat="1" ht="12">
      <c r="A177" s="34"/>
      <c r="B177" s="35"/>
      <c r="C177" s="204" t="s">
        <v>195</v>
      </c>
      <c r="D177" s="204" t="s">
        <v>134</v>
      </c>
      <c r="E177" s="205" t="s">
        <v>196</v>
      </c>
      <c r="F177" s="206" t="s">
        <v>197</v>
      </c>
      <c r="G177" s="207" t="s">
        <v>176</v>
      </c>
      <c r="H177" s="208">
        <v>1.5</v>
      </c>
      <c r="I177" s="209"/>
      <c r="J177" s="210">
        <f>ROUND(I177*H177,2)</f>
        <v>0</v>
      </c>
      <c r="K177" s="211"/>
      <c r="L177" s="39"/>
      <c r="M177" s="212" t="s">
        <v>1</v>
      </c>
      <c r="N177" s="213" t="s">
        <v>41</v>
      </c>
      <c r="O177" s="71"/>
      <c r="P177" s="214">
        <f>O177*H177</f>
        <v>0</v>
      </c>
      <c r="Q177" s="214">
        <v>0.0369</v>
      </c>
      <c r="R177" s="214">
        <f>Q177*H177</f>
        <v>0.05535</v>
      </c>
      <c r="S177" s="214">
        <v>0</v>
      </c>
      <c r="T177" s="21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138</v>
      </c>
      <c r="AT177" s="216" t="s">
        <v>134</v>
      </c>
      <c r="AU177" s="216" t="s">
        <v>86</v>
      </c>
      <c r="AY177" s="17" t="s">
        <v>132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84</v>
      </c>
      <c r="BK177" s="217">
        <f>ROUND(I177*H177,2)</f>
        <v>0</v>
      </c>
      <c r="BL177" s="17" t="s">
        <v>138</v>
      </c>
      <c r="BM177" s="216" t="s">
        <v>198</v>
      </c>
    </row>
    <row r="178" spans="2:51" s="13" customFormat="1" ht="11.25">
      <c r="B178" s="218"/>
      <c r="C178" s="219"/>
      <c r="D178" s="220" t="s">
        <v>140</v>
      </c>
      <c r="E178" s="221" t="s">
        <v>1</v>
      </c>
      <c r="F178" s="222" t="s">
        <v>82</v>
      </c>
      <c r="G178" s="219"/>
      <c r="H178" s="221" t="s">
        <v>1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140</v>
      </c>
      <c r="AU178" s="228" t="s">
        <v>86</v>
      </c>
      <c r="AV178" s="13" t="s">
        <v>84</v>
      </c>
      <c r="AW178" s="13" t="s">
        <v>34</v>
      </c>
      <c r="AX178" s="13" t="s">
        <v>76</v>
      </c>
      <c r="AY178" s="228" t="s">
        <v>132</v>
      </c>
    </row>
    <row r="179" spans="2:51" s="13" customFormat="1" ht="11.25">
      <c r="B179" s="218"/>
      <c r="C179" s="219"/>
      <c r="D179" s="220" t="s">
        <v>140</v>
      </c>
      <c r="E179" s="221" t="s">
        <v>1</v>
      </c>
      <c r="F179" s="222" t="s">
        <v>199</v>
      </c>
      <c r="G179" s="219"/>
      <c r="H179" s="221" t="s">
        <v>1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140</v>
      </c>
      <c r="AU179" s="228" t="s">
        <v>86</v>
      </c>
      <c r="AV179" s="13" t="s">
        <v>84</v>
      </c>
      <c r="AW179" s="13" t="s">
        <v>34</v>
      </c>
      <c r="AX179" s="13" t="s">
        <v>76</v>
      </c>
      <c r="AY179" s="228" t="s">
        <v>132</v>
      </c>
    </row>
    <row r="180" spans="2:51" s="14" customFormat="1" ht="11.25">
      <c r="B180" s="229"/>
      <c r="C180" s="230"/>
      <c r="D180" s="220" t="s">
        <v>140</v>
      </c>
      <c r="E180" s="231" t="s">
        <v>1</v>
      </c>
      <c r="F180" s="232" t="s">
        <v>194</v>
      </c>
      <c r="G180" s="230"/>
      <c r="H180" s="233">
        <v>1.5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140</v>
      </c>
      <c r="AU180" s="239" t="s">
        <v>86</v>
      </c>
      <c r="AV180" s="14" t="s">
        <v>86</v>
      </c>
      <c r="AW180" s="14" t="s">
        <v>34</v>
      </c>
      <c r="AX180" s="14" t="s">
        <v>76</v>
      </c>
      <c r="AY180" s="239" t="s">
        <v>132</v>
      </c>
    </row>
    <row r="181" spans="2:51" s="15" customFormat="1" ht="11.25">
      <c r="B181" s="240"/>
      <c r="C181" s="241"/>
      <c r="D181" s="220" t="s">
        <v>140</v>
      </c>
      <c r="E181" s="242" t="s">
        <v>1</v>
      </c>
      <c r="F181" s="243" t="s">
        <v>146</v>
      </c>
      <c r="G181" s="241"/>
      <c r="H181" s="244">
        <v>1.5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140</v>
      </c>
      <c r="AU181" s="250" t="s">
        <v>86</v>
      </c>
      <c r="AV181" s="15" t="s">
        <v>138</v>
      </c>
      <c r="AW181" s="15" t="s">
        <v>34</v>
      </c>
      <c r="AX181" s="15" t="s">
        <v>84</v>
      </c>
      <c r="AY181" s="250" t="s">
        <v>132</v>
      </c>
    </row>
    <row r="182" spans="1:65" s="2" customFormat="1" ht="24">
      <c r="A182" s="34"/>
      <c r="B182" s="35"/>
      <c r="C182" s="204" t="s">
        <v>200</v>
      </c>
      <c r="D182" s="204" t="s">
        <v>134</v>
      </c>
      <c r="E182" s="205" t="s">
        <v>201</v>
      </c>
      <c r="F182" s="206" t="s">
        <v>202</v>
      </c>
      <c r="G182" s="207" t="s">
        <v>176</v>
      </c>
      <c r="H182" s="208">
        <v>1.5</v>
      </c>
      <c r="I182" s="209"/>
      <c r="J182" s="210">
        <f>ROUND(I182*H182,2)</f>
        <v>0</v>
      </c>
      <c r="K182" s="211"/>
      <c r="L182" s="39"/>
      <c r="M182" s="212" t="s">
        <v>1</v>
      </c>
      <c r="N182" s="213" t="s">
        <v>41</v>
      </c>
      <c r="O182" s="71"/>
      <c r="P182" s="214">
        <f>O182*H182</f>
        <v>0</v>
      </c>
      <c r="Q182" s="214">
        <v>0.01068</v>
      </c>
      <c r="R182" s="214">
        <f>Q182*H182</f>
        <v>0.01602</v>
      </c>
      <c r="S182" s="214">
        <v>0</v>
      </c>
      <c r="T182" s="21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6" t="s">
        <v>138</v>
      </c>
      <c r="AT182" s="216" t="s">
        <v>134</v>
      </c>
      <c r="AU182" s="216" t="s">
        <v>86</v>
      </c>
      <c r="AY182" s="17" t="s">
        <v>132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84</v>
      </c>
      <c r="BK182" s="217">
        <f>ROUND(I182*H182,2)</f>
        <v>0</v>
      </c>
      <c r="BL182" s="17" t="s">
        <v>138</v>
      </c>
      <c r="BM182" s="216" t="s">
        <v>203</v>
      </c>
    </row>
    <row r="183" spans="2:51" s="13" customFormat="1" ht="11.25">
      <c r="B183" s="218"/>
      <c r="C183" s="219"/>
      <c r="D183" s="220" t="s">
        <v>140</v>
      </c>
      <c r="E183" s="221" t="s">
        <v>1</v>
      </c>
      <c r="F183" s="222" t="s">
        <v>82</v>
      </c>
      <c r="G183" s="219"/>
      <c r="H183" s="221" t="s">
        <v>1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140</v>
      </c>
      <c r="AU183" s="228" t="s">
        <v>86</v>
      </c>
      <c r="AV183" s="13" t="s">
        <v>84</v>
      </c>
      <c r="AW183" s="13" t="s">
        <v>34</v>
      </c>
      <c r="AX183" s="13" t="s">
        <v>76</v>
      </c>
      <c r="AY183" s="228" t="s">
        <v>132</v>
      </c>
    </row>
    <row r="184" spans="2:51" s="13" customFormat="1" ht="11.25">
      <c r="B184" s="218"/>
      <c r="C184" s="219"/>
      <c r="D184" s="220" t="s">
        <v>140</v>
      </c>
      <c r="E184" s="221" t="s">
        <v>1</v>
      </c>
      <c r="F184" s="222" t="s">
        <v>204</v>
      </c>
      <c r="G184" s="219"/>
      <c r="H184" s="221" t="s">
        <v>1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140</v>
      </c>
      <c r="AU184" s="228" t="s">
        <v>86</v>
      </c>
      <c r="AV184" s="13" t="s">
        <v>84</v>
      </c>
      <c r="AW184" s="13" t="s">
        <v>34</v>
      </c>
      <c r="AX184" s="13" t="s">
        <v>76</v>
      </c>
      <c r="AY184" s="228" t="s">
        <v>132</v>
      </c>
    </row>
    <row r="185" spans="2:51" s="14" customFormat="1" ht="11.25">
      <c r="B185" s="229"/>
      <c r="C185" s="230"/>
      <c r="D185" s="220" t="s">
        <v>140</v>
      </c>
      <c r="E185" s="231" t="s">
        <v>1</v>
      </c>
      <c r="F185" s="232" t="s">
        <v>194</v>
      </c>
      <c r="G185" s="230"/>
      <c r="H185" s="233">
        <v>1.5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140</v>
      </c>
      <c r="AU185" s="239" t="s">
        <v>86</v>
      </c>
      <c r="AV185" s="14" t="s">
        <v>86</v>
      </c>
      <c r="AW185" s="14" t="s">
        <v>34</v>
      </c>
      <c r="AX185" s="14" t="s">
        <v>76</v>
      </c>
      <c r="AY185" s="239" t="s">
        <v>132</v>
      </c>
    </row>
    <row r="186" spans="2:51" s="15" customFormat="1" ht="11.25">
      <c r="B186" s="240"/>
      <c r="C186" s="241"/>
      <c r="D186" s="220" t="s">
        <v>140</v>
      </c>
      <c r="E186" s="242" t="s">
        <v>1</v>
      </c>
      <c r="F186" s="243" t="s">
        <v>146</v>
      </c>
      <c r="G186" s="241"/>
      <c r="H186" s="244">
        <v>1.5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140</v>
      </c>
      <c r="AU186" s="250" t="s">
        <v>86</v>
      </c>
      <c r="AV186" s="15" t="s">
        <v>138</v>
      </c>
      <c r="AW186" s="15" t="s">
        <v>34</v>
      </c>
      <c r="AX186" s="15" t="s">
        <v>84</v>
      </c>
      <c r="AY186" s="250" t="s">
        <v>132</v>
      </c>
    </row>
    <row r="187" spans="1:65" s="2" customFormat="1" ht="24">
      <c r="A187" s="34"/>
      <c r="B187" s="35"/>
      <c r="C187" s="204" t="s">
        <v>205</v>
      </c>
      <c r="D187" s="204" t="s">
        <v>134</v>
      </c>
      <c r="E187" s="205" t="s">
        <v>206</v>
      </c>
      <c r="F187" s="206" t="s">
        <v>207</v>
      </c>
      <c r="G187" s="207" t="s">
        <v>176</v>
      </c>
      <c r="H187" s="208">
        <v>3</v>
      </c>
      <c r="I187" s="209"/>
      <c r="J187" s="210">
        <f>ROUND(I187*H187,2)</f>
        <v>0</v>
      </c>
      <c r="K187" s="211"/>
      <c r="L187" s="39"/>
      <c r="M187" s="212" t="s">
        <v>1</v>
      </c>
      <c r="N187" s="213" t="s">
        <v>41</v>
      </c>
      <c r="O187" s="71"/>
      <c r="P187" s="214">
        <f>O187*H187</f>
        <v>0</v>
      </c>
      <c r="Q187" s="214">
        <v>0.01269</v>
      </c>
      <c r="R187" s="214">
        <f>Q187*H187</f>
        <v>0.03807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138</v>
      </c>
      <c r="AT187" s="216" t="s">
        <v>134</v>
      </c>
      <c r="AU187" s="216" t="s">
        <v>86</v>
      </c>
      <c r="AY187" s="17" t="s">
        <v>132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84</v>
      </c>
      <c r="BK187" s="217">
        <f>ROUND(I187*H187,2)</f>
        <v>0</v>
      </c>
      <c r="BL187" s="17" t="s">
        <v>138</v>
      </c>
      <c r="BM187" s="216" t="s">
        <v>208</v>
      </c>
    </row>
    <row r="188" spans="2:51" s="13" customFormat="1" ht="11.25">
      <c r="B188" s="218"/>
      <c r="C188" s="219"/>
      <c r="D188" s="220" t="s">
        <v>140</v>
      </c>
      <c r="E188" s="221" t="s">
        <v>1</v>
      </c>
      <c r="F188" s="222" t="s">
        <v>82</v>
      </c>
      <c r="G188" s="219"/>
      <c r="H188" s="221" t="s">
        <v>1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140</v>
      </c>
      <c r="AU188" s="228" t="s">
        <v>86</v>
      </c>
      <c r="AV188" s="13" t="s">
        <v>84</v>
      </c>
      <c r="AW188" s="13" t="s">
        <v>34</v>
      </c>
      <c r="AX188" s="13" t="s">
        <v>76</v>
      </c>
      <c r="AY188" s="228" t="s">
        <v>132</v>
      </c>
    </row>
    <row r="189" spans="2:51" s="13" customFormat="1" ht="11.25">
      <c r="B189" s="218"/>
      <c r="C189" s="219"/>
      <c r="D189" s="220" t="s">
        <v>140</v>
      </c>
      <c r="E189" s="221" t="s">
        <v>1</v>
      </c>
      <c r="F189" s="222" t="s">
        <v>209</v>
      </c>
      <c r="G189" s="219"/>
      <c r="H189" s="221" t="s">
        <v>1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140</v>
      </c>
      <c r="AU189" s="228" t="s">
        <v>86</v>
      </c>
      <c r="AV189" s="13" t="s">
        <v>84</v>
      </c>
      <c r="AW189" s="13" t="s">
        <v>34</v>
      </c>
      <c r="AX189" s="13" t="s">
        <v>76</v>
      </c>
      <c r="AY189" s="228" t="s">
        <v>132</v>
      </c>
    </row>
    <row r="190" spans="2:51" s="14" customFormat="1" ht="11.25">
      <c r="B190" s="229"/>
      <c r="C190" s="230"/>
      <c r="D190" s="220" t="s">
        <v>140</v>
      </c>
      <c r="E190" s="231" t="s">
        <v>1</v>
      </c>
      <c r="F190" s="232" t="s">
        <v>210</v>
      </c>
      <c r="G190" s="230"/>
      <c r="H190" s="233">
        <v>3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140</v>
      </c>
      <c r="AU190" s="239" t="s">
        <v>86</v>
      </c>
      <c r="AV190" s="14" t="s">
        <v>86</v>
      </c>
      <c r="AW190" s="14" t="s">
        <v>34</v>
      </c>
      <c r="AX190" s="14" t="s">
        <v>76</v>
      </c>
      <c r="AY190" s="239" t="s">
        <v>132</v>
      </c>
    </row>
    <row r="191" spans="2:51" s="15" customFormat="1" ht="11.25">
      <c r="B191" s="240"/>
      <c r="C191" s="241"/>
      <c r="D191" s="220" t="s">
        <v>140</v>
      </c>
      <c r="E191" s="242" t="s">
        <v>1</v>
      </c>
      <c r="F191" s="243" t="s">
        <v>146</v>
      </c>
      <c r="G191" s="241"/>
      <c r="H191" s="244">
        <v>3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140</v>
      </c>
      <c r="AU191" s="250" t="s">
        <v>86</v>
      </c>
      <c r="AV191" s="15" t="s">
        <v>138</v>
      </c>
      <c r="AW191" s="15" t="s">
        <v>34</v>
      </c>
      <c r="AX191" s="15" t="s">
        <v>84</v>
      </c>
      <c r="AY191" s="250" t="s">
        <v>132</v>
      </c>
    </row>
    <row r="192" spans="1:65" s="2" customFormat="1" ht="24">
      <c r="A192" s="34"/>
      <c r="B192" s="35"/>
      <c r="C192" s="204" t="s">
        <v>211</v>
      </c>
      <c r="D192" s="204" t="s">
        <v>134</v>
      </c>
      <c r="E192" s="205" t="s">
        <v>212</v>
      </c>
      <c r="F192" s="206" t="s">
        <v>213</v>
      </c>
      <c r="G192" s="207" t="s">
        <v>214</v>
      </c>
      <c r="H192" s="208">
        <v>2.957</v>
      </c>
      <c r="I192" s="209"/>
      <c r="J192" s="210">
        <f>ROUND(I192*H192,2)</f>
        <v>0</v>
      </c>
      <c r="K192" s="211"/>
      <c r="L192" s="39"/>
      <c r="M192" s="212" t="s">
        <v>1</v>
      </c>
      <c r="N192" s="213" t="s">
        <v>41</v>
      </c>
      <c r="O192" s="71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6" t="s">
        <v>138</v>
      </c>
      <c r="AT192" s="216" t="s">
        <v>134</v>
      </c>
      <c r="AU192" s="216" t="s">
        <v>86</v>
      </c>
      <c r="AY192" s="17" t="s">
        <v>132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84</v>
      </c>
      <c r="BK192" s="217">
        <f>ROUND(I192*H192,2)</f>
        <v>0</v>
      </c>
      <c r="BL192" s="17" t="s">
        <v>138</v>
      </c>
      <c r="BM192" s="216" t="s">
        <v>215</v>
      </c>
    </row>
    <row r="193" spans="2:51" s="13" customFormat="1" ht="11.25">
      <c r="B193" s="218"/>
      <c r="C193" s="219"/>
      <c r="D193" s="220" t="s">
        <v>140</v>
      </c>
      <c r="E193" s="221" t="s">
        <v>1</v>
      </c>
      <c r="F193" s="222" t="s">
        <v>82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140</v>
      </c>
      <c r="AU193" s="228" t="s">
        <v>86</v>
      </c>
      <c r="AV193" s="13" t="s">
        <v>84</v>
      </c>
      <c r="AW193" s="13" t="s">
        <v>34</v>
      </c>
      <c r="AX193" s="13" t="s">
        <v>76</v>
      </c>
      <c r="AY193" s="228" t="s">
        <v>132</v>
      </c>
    </row>
    <row r="194" spans="2:51" s="13" customFormat="1" ht="11.25">
      <c r="B194" s="218"/>
      <c r="C194" s="219"/>
      <c r="D194" s="220" t="s">
        <v>140</v>
      </c>
      <c r="E194" s="221" t="s">
        <v>1</v>
      </c>
      <c r="F194" s="222" t="s">
        <v>216</v>
      </c>
      <c r="G194" s="219"/>
      <c r="H194" s="221" t="s">
        <v>1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140</v>
      </c>
      <c r="AU194" s="228" t="s">
        <v>86</v>
      </c>
      <c r="AV194" s="13" t="s">
        <v>84</v>
      </c>
      <c r="AW194" s="13" t="s">
        <v>34</v>
      </c>
      <c r="AX194" s="13" t="s">
        <v>76</v>
      </c>
      <c r="AY194" s="228" t="s">
        <v>132</v>
      </c>
    </row>
    <row r="195" spans="2:51" s="13" customFormat="1" ht="11.25">
      <c r="B195" s="218"/>
      <c r="C195" s="219"/>
      <c r="D195" s="220" t="s">
        <v>140</v>
      </c>
      <c r="E195" s="221" t="s">
        <v>1</v>
      </c>
      <c r="F195" s="222" t="s">
        <v>217</v>
      </c>
      <c r="G195" s="219"/>
      <c r="H195" s="221" t="s">
        <v>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140</v>
      </c>
      <c r="AU195" s="228" t="s">
        <v>86</v>
      </c>
      <c r="AV195" s="13" t="s">
        <v>84</v>
      </c>
      <c r="AW195" s="13" t="s">
        <v>34</v>
      </c>
      <c r="AX195" s="13" t="s">
        <v>76</v>
      </c>
      <c r="AY195" s="228" t="s">
        <v>132</v>
      </c>
    </row>
    <row r="196" spans="2:51" s="13" customFormat="1" ht="11.25">
      <c r="B196" s="218"/>
      <c r="C196" s="219"/>
      <c r="D196" s="220" t="s">
        <v>140</v>
      </c>
      <c r="E196" s="221" t="s">
        <v>1</v>
      </c>
      <c r="F196" s="222" t="s">
        <v>218</v>
      </c>
      <c r="G196" s="219"/>
      <c r="H196" s="221" t="s">
        <v>1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140</v>
      </c>
      <c r="AU196" s="228" t="s">
        <v>86</v>
      </c>
      <c r="AV196" s="13" t="s">
        <v>84</v>
      </c>
      <c r="AW196" s="13" t="s">
        <v>34</v>
      </c>
      <c r="AX196" s="13" t="s">
        <v>76</v>
      </c>
      <c r="AY196" s="228" t="s">
        <v>132</v>
      </c>
    </row>
    <row r="197" spans="2:51" s="13" customFormat="1" ht="11.25">
      <c r="B197" s="218"/>
      <c r="C197" s="219"/>
      <c r="D197" s="220" t="s">
        <v>140</v>
      </c>
      <c r="E197" s="221" t="s">
        <v>1</v>
      </c>
      <c r="F197" s="222" t="s">
        <v>219</v>
      </c>
      <c r="G197" s="219"/>
      <c r="H197" s="221" t="s">
        <v>1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140</v>
      </c>
      <c r="AU197" s="228" t="s">
        <v>86</v>
      </c>
      <c r="AV197" s="13" t="s">
        <v>84</v>
      </c>
      <c r="AW197" s="13" t="s">
        <v>34</v>
      </c>
      <c r="AX197" s="13" t="s">
        <v>76</v>
      </c>
      <c r="AY197" s="228" t="s">
        <v>132</v>
      </c>
    </row>
    <row r="198" spans="2:51" s="14" customFormat="1" ht="11.25">
      <c r="B198" s="229"/>
      <c r="C198" s="230"/>
      <c r="D198" s="220" t="s">
        <v>140</v>
      </c>
      <c r="E198" s="231" t="s">
        <v>1</v>
      </c>
      <c r="F198" s="232" t="s">
        <v>220</v>
      </c>
      <c r="G198" s="230"/>
      <c r="H198" s="233">
        <v>2.9568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140</v>
      </c>
      <c r="AU198" s="239" t="s">
        <v>86</v>
      </c>
      <c r="AV198" s="14" t="s">
        <v>86</v>
      </c>
      <c r="AW198" s="14" t="s">
        <v>34</v>
      </c>
      <c r="AX198" s="14" t="s">
        <v>76</v>
      </c>
      <c r="AY198" s="239" t="s">
        <v>132</v>
      </c>
    </row>
    <row r="199" spans="2:51" s="15" customFormat="1" ht="11.25">
      <c r="B199" s="240"/>
      <c r="C199" s="241"/>
      <c r="D199" s="220" t="s">
        <v>140</v>
      </c>
      <c r="E199" s="242" t="s">
        <v>1</v>
      </c>
      <c r="F199" s="243" t="s">
        <v>146</v>
      </c>
      <c r="G199" s="241"/>
      <c r="H199" s="244">
        <v>2.9568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140</v>
      </c>
      <c r="AU199" s="250" t="s">
        <v>86</v>
      </c>
      <c r="AV199" s="15" t="s">
        <v>138</v>
      </c>
      <c r="AW199" s="15" t="s">
        <v>34</v>
      </c>
      <c r="AX199" s="15" t="s">
        <v>84</v>
      </c>
      <c r="AY199" s="250" t="s">
        <v>132</v>
      </c>
    </row>
    <row r="200" spans="1:65" s="2" customFormat="1" ht="24">
      <c r="A200" s="34"/>
      <c r="B200" s="35"/>
      <c r="C200" s="204" t="s">
        <v>221</v>
      </c>
      <c r="D200" s="204" t="s">
        <v>134</v>
      </c>
      <c r="E200" s="205" t="s">
        <v>222</v>
      </c>
      <c r="F200" s="206" t="s">
        <v>223</v>
      </c>
      <c r="G200" s="207" t="s">
        <v>214</v>
      </c>
      <c r="H200" s="208">
        <v>1.267</v>
      </c>
      <c r="I200" s="209"/>
      <c r="J200" s="210">
        <f>ROUND(I200*H200,2)</f>
        <v>0</v>
      </c>
      <c r="K200" s="211"/>
      <c r="L200" s="39"/>
      <c r="M200" s="212" t="s">
        <v>1</v>
      </c>
      <c r="N200" s="213" t="s">
        <v>41</v>
      </c>
      <c r="O200" s="71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6" t="s">
        <v>138</v>
      </c>
      <c r="AT200" s="216" t="s">
        <v>134</v>
      </c>
      <c r="AU200" s="216" t="s">
        <v>86</v>
      </c>
      <c r="AY200" s="17" t="s">
        <v>132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7" t="s">
        <v>84</v>
      </c>
      <c r="BK200" s="217">
        <f>ROUND(I200*H200,2)</f>
        <v>0</v>
      </c>
      <c r="BL200" s="17" t="s">
        <v>138</v>
      </c>
      <c r="BM200" s="216" t="s">
        <v>224</v>
      </c>
    </row>
    <row r="201" spans="2:51" s="13" customFormat="1" ht="11.25">
      <c r="B201" s="218"/>
      <c r="C201" s="219"/>
      <c r="D201" s="220" t="s">
        <v>140</v>
      </c>
      <c r="E201" s="221" t="s">
        <v>1</v>
      </c>
      <c r="F201" s="222" t="s">
        <v>82</v>
      </c>
      <c r="G201" s="219"/>
      <c r="H201" s="221" t="s">
        <v>1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140</v>
      </c>
      <c r="AU201" s="228" t="s">
        <v>86</v>
      </c>
      <c r="AV201" s="13" t="s">
        <v>84</v>
      </c>
      <c r="AW201" s="13" t="s">
        <v>34</v>
      </c>
      <c r="AX201" s="13" t="s">
        <v>76</v>
      </c>
      <c r="AY201" s="228" t="s">
        <v>132</v>
      </c>
    </row>
    <row r="202" spans="2:51" s="13" customFormat="1" ht="11.25">
      <c r="B202" s="218"/>
      <c r="C202" s="219"/>
      <c r="D202" s="220" t="s">
        <v>140</v>
      </c>
      <c r="E202" s="221" t="s">
        <v>1</v>
      </c>
      <c r="F202" s="222" t="s">
        <v>216</v>
      </c>
      <c r="G202" s="219"/>
      <c r="H202" s="221" t="s">
        <v>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140</v>
      </c>
      <c r="AU202" s="228" t="s">
        <v>86</v>
      </c>
      <c r="AV202" s="13" t="s">
        <v>84</v>
      </c>
      <c r="AW202" s="13" t="s">
        <v>34</v>
      </c>
      <c r="AX202" s="13" t="s">
        <v>76</v>
      </c>
      <c r="AY202" s="228" t="s">
        <v>132</v>
      </c>
    </row>
    <row r="203" spans="2:51" s="13" customFormat="1" ht="11.25">
      <c r="B203" s="218"/>
      <c r="C203" s="219"/>
      <c r="D203" s="220" t="s">
        <v>140</v>
      </c>
      <c r="E203" s="221" t="s">
        <v>1</v>
      </c>
      <c r="F203" s="222" t="s">
        <v>217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140</v>
      </c>
      <c r="AU203" s="228" t="s">
        <v>86</v>
      </c>
      <c r="AV203" s="13" t="s">
        <v>84</v>
      </c>
      <c r="AW203" s="13" t="s">
        <v>34</v>
      </c>
      <c r="AX203" s="13" t="s">
        <v>76</v>
      </c>
      <c r="AY203" s="228" t="s">
        <v>132</v>
      </c>
    </row>
    <row r="204" spans="2:51" s="13" customFormat="1" ht="11.25">
      <c r="B204" s="218"/>
      <c r="C204" s="219"/>
      <c r="D204" s="220" t="s">
        <v>140</v>
      </c>
      <c r="E204" s="221" t="s">
        <v>1</v>
      </c>
      <c r="F204" s="222" t="s">
        <v>225</v>
      </c>
      <c r="G204" s="219"/>
      <c r="H204" s="221" t="s">
        <v>1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140</v>
      </c>
      <c r="AU204" s="228" t="s">
        <v>86</v>
      </c>
      <c r="AV204" s="13" t="s">
        <v>84</v>
      </c>
      <c r="AW204" s="13" t="s">
        <v>34</v>
      </c>
      <c r="AX204" s="13" t="s">
        <v>76</v>
      </c>
      <c r="AY204" s="228" t="s">
        <v>132</v>
      </c>
    </row>
    <row r="205" spans="2:51" s="13" customFormat="1" ht="11.25">
      <c r="B205" s="218"/>
      <c r="C205" s="219"/>
      <c r="D205" s="220" t="s">
        <v>140</v>
      </c>
      <c r="E205" s="221" t="s">
        <v>1</v>
      </c>
      <c r="F205" s="222" t="s">
        <v>219</v>
      </c>
      <c r="G205" s="219"/>
      <c r="H205" s="221" t="s">
        <v>1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140</v>
      </c>
      <c r="AU205" s="228" t="s">
        <v>86</v>
      </c>
      <c r="AV205" s="13" t="s">
        <v>84</v>
      </c>
      <c r="AW205" s="13" t="s">
        <v>34</v>
      </c>
      <c r="AX205" s="13" t="s">
        <v>76</v>
      </c>
      <c r="AY205" s="228" t="s">
        <v>132</v>
      </c>
    </row>
    <row r="206" spans="2:51" s="14" customFormat="1" ht="11.25">
      <c r="B206" s="229"/>
      <c r="C206" s="230"/>
      <c r="D206" s="220" t="s">
        <v>140</v>
      </c>
      <c r="E206" s="231" t="s">
        <v>1</v>
      </c>
      <c r="F206" s="232" t="s">
        <v>226</v>
      </c>
      <c r="G206" s="230"/>
      <c r="H206" s="233">
        <v>1.2672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140</v>
      </c>
      <c r="AU206" s="239" t="s">
        <v>86</v>
      </c>
      <c r="AV206" s="14" t="s">
        <v>86</v>
      </c>
      <c r="AW206" s="14" t="s">
        <v>34</v>
      </c>
      <c r="AX206" s="14" t="s">
        <v>76</v>
      </c>
      <c r="AY206" s="239" t="s">
        <v>132</v>
      </c>
    </row>
    <row r="207" spans="2:51" s="15" customFormat="1" ht="11.25">
      <c r="B207" s="240"/>
      <c r="C207" s="241"/>
      <c r="D207" s="220" t="s">
        <v>140</v>
      </c>
      <c r="E207" s="242" t="s">
        <v>1</v>
      </c>
      <c r="F207" s="243" t="s">
        <v>146</v>
      </c>
      <c r="G207" s="241"/>
      <c r="H207" s="244">
        <v>1.2672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140</v>
      </c>
      <c r="AU207" s="250" t="s">
        <v>86</v>
      </c>
      <c r="AV207" s="15" t="s">
        <v>138</v>
      </c>
      <c r="AW207" s="15" t="s">
        <v>34</v>
      </c>
      <c r="AX207" s="15" t="s">
        <v>84</v>
      </c>
      <c r="AY207" s="250" t="s">
        <v>132</v>
      </c>
    </row>
    <row r="208" spans="1:65" s="2" customFormat="1" ht="24">
      <c r="A208" s="34"/>
      <c r="B208" s="35"/>
      <c r="C208" s="204" t="s">
        <v>8</v>
      </c>
      <c r="D208" s="204" t="s">
        <v>134</v>
      </c>
      <c r="E208" s="205" t="s">
        <v>227</v>
      </c>
      <c r="F208" s="206" t="s">
        <v>228</v>
      </c>
      <c r="G208" s="207" t="s">
        <v>214</v>
      </c>
      <c r="H208" s="208">
        <v>89.928</v>
      </c>
      <c r="I208" s="209"/>
      <c r="J208" s="210">
        <f>ROUND(I208*H208,2)</f>
        <v>0</v>
      </c>
      <c r="K208" s="211"/>
      <c r="L208" s="39"/>
      <c r="M208" s="212" t="s">
        <v>1</v>
      </c>
      <c r="N208" s="213" t="s">
        <v>41</v>
      </c>
      <c r="O208" s="71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138</v>
      </c>
      <c r="AT208" s="216" t="s">
        <v>134</v>
      </c>
      <c r="AU208" s="216" t="s">
        <v>86</v>
      </c>
      <c r="AY208" s="17" t="s">
        <v>132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7" t="s">
        <v>84</v>
      </c>
      <c r="BK208" s="217">
        <f>ROUND(I208*H208,2)</f>
        <v>0</v>
      </c>
      <c r="BL208" s="17" t="s">
        <v>138</v>
      </c>
      <c r="BM208" s="216" t="s">
        <v>229</v>
      </c>
    </row>
    <row r="209" spans="2:51" s="13" customFormat="1" ht="11.25">
      <c r="B209" s="218"/>
      <c r="C209" s="219"/>
      <c r="D209" s="220" t="s">
        <v>140</v>
      </c>
      <c r="E209" s="221" t="s">
        <v>1</v>
      </c>
      <c r="F209" s="222" t="s">
        <v>82</v>
      </c>
      <c r="G209" s="219"/>
      <c r="H209" s="221" t="s">
        <v>1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140</v>
      </c>
      <c r="AU209" s="228" t="s">
        <v>86</v>
      </c>
      <c r="AV209" s="13" t="s">
        <v>84</v>
      </c>
      <c r="AW209" s="13" t="s">
        <v>34</v>
      </c>
      <c r="AX209" s="13" t="s">
        <v>76</v>
      </c>
      <c r="AY209" s="228" t="s">
        <v>132</v>
      </c>
    </row>
    <row r="210" spans="2:51" s="13" customFormat="1" ht="11.25">
      <c r="B210" s="218"/>
      <c r="C210" s="219"/>
      <c r="D210" s="220" t="s">
        <v>140</v>
      </c>
      <c r="E210" s="221" t="s">
        <v>1</v>
      </c>
      <c r="F210" s="222" t="s">
        <v>230</v>
      </c>
      <c r="G210" s="219"/>
      <c r="H210" s="221" t="s">
        <v>1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140</v>
      </c>
      <c r="AU210" s="228" t="s">
        <v>86</v>
      </c>
      <c r="AV210" s="13" t="s">
        <v>84</v>
      </c>
      <c r="AW210" s="13" t="s">
        <v>34</v>
      </c>
      <c r="AX210" s="13" t="s">
        <v>76</v>
      </c>
      <c r="AY210" s="228" t="s">
        <v>132</v>
      </c>
    </row>
    <row r="211" spans="2:51" s="13" customFormat="1" ht="22.5">
      <c r="B211" s="218"/>
      <c r="C211" s="219"/>
      <c r="D211" s="220" t="s">
        <v>140</v>
      </c>
      <c r="E211" s="221" t="s">
        <v>1</v>
      </c>
      <c r="F211" s="222" t="s">
        <v>231</v>
      </c>
      <c r="G211" s="219"/>
      <c r="H211" s="221" t="s">
        <v>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140</v>
      </c>
      <c r="AU211" s="228" t="s">
        <v>86</v>
      </c>
      <c r="AV211" s="13" t="s">
        <v>84</v>
      </c>
      <c r="AW211" s="13" t="s">
        <v>34</v>
      </c>
      <c r="AX211" s="13" t="s">
        <v>76</v>
      </c>
      <c r="AY211" s="228" t="s">
        <v>132</v>
      </c>
    </row>
    <row r="212" spans="2:51" s="13" customFormat="1" ht="11.25">
      <c r="B212" s="218"/>
      <c r="C212" s="219"/>
      <c r="D212" s="220" t="s">
        <v>140</v>
      </c>
      <c r="E212" s="221" t="s">
        <v>1</v>
      </c>
      <c r="F212" s="222" t="s">
        <v>218</v>
      </c>
      <c r="G212" s="219"/>
      <c r="H212" s="221" t="s">
        <v>1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140</v>
      </c>
      <c r="AU212" s="228" t="s">
        <v>86</v>
      </c>
      <c r="AV212" s="13" t="s">
        <v>84</v>
      </c>
      <c r="AW212" s="13" t="s">
        <v>34</v>
      </c>
      <c r="AX212" s="13" t="s">
        <v>76</v>
      </c>
      <c r="AY212" s="228" t="s">
        <v>132</v>
      </c>
    </row>
    <row r="213" spans="2:51" s="13" customFormat="1" ht="11.25">
      <c r="B213" s="218"/>
      <c r="C213" s="219"/>
      <c r="D213" s="220" t="s">
        <v>140</v>
      </c>
      <c r="E213" s="221" t="s">
        <v>1</v>
      </c>
      <c r="F213" s="222" t="s">
        <v>232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140</v>
      </c>
      <c r="AU213" s="228" t="s">
        <v>86</v>
      </c>
      <c r="AV213" s="13" t="s">
        <v>84</v>
      </c>
      <c r="AW213" s="13" t="s">
        <v>34</v>
      </c>
      <c r="AX213" s="13" t="s">
        <v>76</v>
      </c>
      <c r="AY213" s="228" t="s">
        <v>132</v>
      </c>
    </row>
    <row r="214" spans="2:51" s="14" customFormat="1" ht="11.25">
      <c r="B214" s="229"/>
      <c r="C214" s="230"/>
      <c r="D214" s="220" t="s">
        <v>140</v>
      </c>
      <c r="E214" s="231" t="s">
        <v>1</v>
      </c>
      <c r="F214" s="232" t="s">
        <v>233</v>
      </c>
      <c r="G214" s="230"/>
      <c r="H214" s="233">
        <v>4.0425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140</v>
      </c>
      <c r="AU214" s="239" t="s">
        <v>86</v>
      </c>
      <c r="AV214" s="14" t="s">
        <v>86</v>
      </c>
      <c r="AW214" s="14" t="s">
        <v>34</v>
      </c>
      <c r="AX214" s="14" t="s">
        <v>76</v>
      </c>
      <c r="AY214" s="239" t="s">
        <v>132</v>
      </c>
    </row>
    <row r="215" spans="2:51" s="13" customFormat="1" ht="11.25">
      <c r="B215" s="218"/>
      <c r="C215" s="219"/>
      <c r="D215" s="220" t="s">
        <v>140</v>
      </c>
      <c r="E215" s="221" t="s">
        <v>1</v>
      </c>
      <c r="F215" s="222" t="s">
        <v>234</v>
      </c>
      <c r="G215" s="219"/>
      <c r="H215" s="221" t="s">
        <v>1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140</v>
      </c>
      <c r="AU215" s="228" t="s">
        <v>86</v>
      </c>
      <c r="AV215" s="13" t="s">
        <v>84</v>
      </c>
      <c r="AW215" s="13" t="s">
        <v>34</v>
      </c>
      <c r="AX215" s="13" t="s">
        <v>76</v>
      </c>
      <c r="AY215" s="228" t="s">
        <v>132</v>
      </c>
    </row>
    <row r="216" spans="2:51" s="14" customFormat="1" ht="11.25">
      <c r="B216" s="229"/>
      <c r="C216" s="230"/>
      <c r="D216" s="220" t="s">
        <v>140</v>
      </c>
      <c r="E216" s="231" t="s">
        <v>1</v>
      </c>
      <c r="F216" s="232" t="s">
        <v>235</v>
      </c>
      <c r="G216" s="230"/>
      <c r="H216" s="233">
        <v>27.6122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140</v>
      </c>
      <c r="AU216" s="239" t="s">
        <v>86</v>
      </c>
      <c r="AV216" s="14" t="s">
        <v>86</v>
      </c>
      <c r="AW216" s="14" t="s">
        <v>34</v>
      </c>
      <c r="AX216" s="14" t="s">
        <v>76</v>
      </c>
      <c r="AY216" s="239" t="s">
        <v>132</v>
      </c>
    </row>
    <row r="217" spans="2:51" s="13" customFormat="1" ht="11.25">
      <c r="B217" s="218"/>
      <c r="C217" s="219"/>
      <c r="D217" s="220" t="s">
        <v>140</v>
      </c>
      <c r="E217" s="221" t="s">
        <v>1</v>
      </c>
      <c r="F217" s="222" t="s">
        <v>219</v>
      </c>
      <c r="G217" s="219"/>
      <c r="H217" s="221" t="s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140</v>
      </c>
      <c r="AU217" s="228" t="s">
        <v>86</v>
      </c>
      <c r="AV217" s="13" t="s">
        <v>84</v>
      </c>
      <c r="AW217" s="13" t="s">
        <v>34</v>
      </c>
      <c r="AX217" s="13" t="s">
        <v>76</v>
      </c>
      <c r="AY217" s="228" t="s">
        <v>132</v>
      </c>
    </row>
    <row r="218" spans="2:51" s="14" customFormat="1" ht="11.25">
      <c r="B218" s="229"/>
      <c r="C218" s="230"/>
      <c r="D218" s="220" t="s">
        <v>140</v>
      </c>
      <c r="E218" s="231" t="s">
        <v>1</v>
      </c>
      <c r="F218" s="232" t="s">
        <v>236</v>
      </c>
      <c r="G218" s="230"/>
      <c r="H218" s="233">
        <v>58.27360000000001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140</v>
      </c>
      <c r="AU218" s="239" t="s">
        <v>86</v>
      </c>
      <c r="AV218" s="14" t="s">
        <v>86</v>
      </c>
      <c r="AW218" s="14" t="s">
        <v>34</v>
      </c>
      <c r="AX218" s="14" t="s">
        <v>76</v>
      </c>
      <c r="AY218" s="239" t="s">
        <v>132</v>
      </c>
    </row>
    <row r="219" spans="2:51" s="15" customFormat="1" ht="11.25">
      <c r="B219" s="240"/>
      <c r="C219" s="241"/>
      <c r="D219" s="220" t="s">
        <v>140</v>
      </c>
      <c r="E219" s="242" t="s">
        <v>1</v>
      </c>
      <c r="F219" s="243" t="s">
        <v>146</v>
      </c>
      <c r="G219" s="241"/>
      <c r="H219" s="244">
        <v>89.92830000000001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140</v>
      </c>
      <c r="AU219" s="250" t="s">
        <v>86</v>
      </c>
      <c r="AV219" s="15" t="s">
        <v>138</v>
      </c>
      <c r="AW219" s="15" t="s">
        <v>34</v>
      </c>
      <c r="AX219" s="15" t="s">
        <v>84</v>
      </c>
      <c r="AY219" s="250" t="s">
        <v>132</v>
      </c>
    </row>
    <row r="220" spans="1:65" s="2" customFormat="1" ht="24">
      <c r="A220" s="34"/>
      <c r="B220" s="35"/>
      <c r="C220" s="204" t="s">
        <v>237</v>
      </c>
      <c r="D220" s="204" t="s">
        <v>134</v>
      </c>
      <c r="E220" s="205" t="s">
        <v>238</v>
      </c>
      <c r="F220" s="206" t="s">
        <v>239</v>
      </c>
      <c r="G220" s="207" t="s">
        <v>214</v>
      </c>
      <c r="H220" s="208">
        <v>38.541</v>
      </c>
      <c r="I220" s="209"/>
      <c r="J220" s="210">
        <f>ROUND(I220*H220,2)</f>
        <v>0</v>
      </c>
      <c r="K220" s="211"/>
      <c r="L220" s="39"/>
      <c r="M220" s="212" t="s">
        <v>1</v>
      </c>
      <c r="N220" s="213" t="s">
        <v>41</v>
      </c>
      <c r="O220" s="71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6" t="s">
        <v>138</v>
      </c>
      <c r="AT220" s="216" t="s">
        <v>134</v>
      </c>
      <c r="AU220" s="216" t="s">
        <v>86</v>
      </c>
      <c r="AY220" s="17" t="s">
        <v>132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84</v>
      </c>
      <c r="BK220" s="217">
        <f>ROUND(I220*H220,2)</f>
        <v>0</v>
      </c>
      <c r="BL220" s="17" t="s">
        <v>138</v>
      </c>
      <c r="BM220" s="216" t="s">
        <v>240</v>
      </c>
    </row>
    <row r="221" spans="2:51" s="13" customFormat="1" ht="11.25">
      <c r="B221" s="218"/>
      <c r="C221" s="219"/>
      <c r="D221" s="220" t="s">
        <v>140</v>
      </c>
      <c r="E221" s="221" t="s">
        <v>1</v>
      </c>
      <c r="F221" s="222" t="s">
        <v>82</v>
      </c>
      <c r="G221" s="219"/>
      <c r="H221" s="221" t="s">
        <v>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140</v>
      </c>
      <c r="AU221" s="228" t="s">
        <v>86</v>
      </c>
      <c r="AV221" s="13" t="s">
        <v>84</v>
      </c>
      <c r="AW221" s="13" t="s">
        <v>34</v>
      </c>
      <c r="AX221" s="13" t="s">
        <v>76</v>
      </c>
      <c r="AY221" s="228" t="s">
        <v>132</v>
      </c>
    </row>
    <row r="222" spans="2:51" s="13" customFormat="1" ht="11.25">
      <c r="B222" s="218"/>
      <c r="C222" s="219"/>
      <c r="D222" s="220" t="s">
        <v>140</v>
      </c>
      <c r="E222" s="221" t="s">
        <v>1</v>
      </c>
      <c r="F222" s="222" t="s">
        <v>230</v>
      </c>
      <c r="G222" s="219"/>
      <c r="H222" s="221" t="s">
        <v>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140</v>
      </c>
      <c r="AU222" s="228" t="s">
        <v>86</v>
      </c>
      <c r="AV222" s="13" t="s">
        <v>84</v>
      </c>
      <c r="AW222" s="13" t="s">
        <v>34</v>
      </c>
      <c r="AX222" s="13" t="s">
        <v>76</v>
      </c>
      <c r="AY222" s="228" t="s">
        <v>132</v>
      </c>
    </row>
    <row r="223" spans="2:51" s="13" customFormat="1" ht="22.5">
      <c r="B223" s="218"/>
      <c r="C223" s="219"/>
      <c r="D223" s="220" t="s">
        <v>140</v>
      </c>
      <c r="E223" s="221" t="s">
        <v>1</v>
      </c>
      <c r="F223" s="222" t="s">
        <v>231</v>
      </c>
      <c r="G223" s="219"/>
      <c r="H223" s="221" t="s">
        <v>1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140</v>
      </c>
      <c r="AU223" s="228" t="s">
        <v>86</v>
      </c>
      <c r="AV223" s="13" t="s">
        <v>84</v>
      </c>
      <c r="AW223" s="13" t="s">
        <v>34</v>
      </c>
      <c r="AX223" s="13" t="s">
        <v>76</v>
      </c>
      <c r="AY223" s="228" t="s">
        <v>132</v>
      </c>
    </row>
    <row r="224" spans="2:51" s="13" customFormat="1" ht="11.25">
      <c r="B224" s="218"/>
      <c r="C224" s="219"/>
      <c r="D224" s="220" t="s">
        <v>140</v>
      </c>
      <c r="E224" s="221" t="s">
        <v>1</v>
      </c>
      <c r="F224" s="222" t="s">
        <v>241</v>
      </c>
      <c r="G224" s="219"/>
      <c r="H224" s="221" t="s">
        <v>1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140</v>
      </c>
      <c r="AU224" s="228" t="s">
        <v>86</v>
      </c>
      <c r="AV224" s="13" t="s">
        <v>84</v>
      </c>
      <c r="AW224" s="13" t="s">
        <v>34</v>
      </c>
      <c r="AX224" s="13" t="s">
        <v>76</v>
      </c>
      <c r="AY224" s="228" t="s">
        <v>132</v>
      </c>
    </row>
    <row r="225" spans="2:51" s="13" customFormat="1" ht="11.25">
      <c r="B225" s="218"/>
      <c r="C225" s="219"/>
      <c r="D225" s="220" t="s">
        <v>140</v>
      </c>
      <c r="E225" s="221" t="s">
        <v>1</v>
      </c>
      <c r="F225" s="222" t="s">
        <v>232</v>
      </c>
      <c r="G225" s="219"/>
      <c r="H225" s="221" t="s">
        <v>1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140</v>
      </c>
      <c r="AU225" s="228" t="s">
        <v>86</v>
      </c>
      <c r="AV225" s="13" t="s">
        <v>84</v>
      </c>
      <c r="AW225" s="13" t="s">
        <v>34</v>
      </c>
      <c r="AX225" s="13" t="s">
        <v>76</v>
      </c>
      <c r="AY225" s="228" t="s">
        <v>132</v>
      </c>
    </row>
    <row r="226" spans="2:51" s="14" customFormat="1" ht="11.25">
      <c r="B226" s="229"/>
      <c r="C226" s="230"/>
      <c r="D226" s="220" t="s">
        <v>140</v>
      </c>
      <c r="E226" s="231" t="s">
        <v>1</v>
      </c>
      <c r="F226" s="232" t="s">
        <v>242</v>
      </c>
      <c r="G226" s="230"/>
      <c r="H226" s="233">
        <v>1.7325000000000002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140</v>
      </c>
      <c r="AU226" s="239" t="s">
        <v>86</v>
      </c>
      <c r="AV226" s="14" t="s">
        <v>86</v>
      </c>
      <c r="AW226" s="14" t="s">
        <v>34</v>
      </c>
      <c r="AX226" s="14" t="s">
        <v>76</v>
      </c>
      <c r="AY226" s="239" t="s">
        <v>132</v>
      </c>
    </row>
    <row r="227" spans="2:51" s="13" customFormat="1" ht="11.25">
      <c r="B227" s="218"/>
      <c r="C227" s="219"/>
      <c r="D227" s="220" t="s">
        <v>140</v>
      </c>
      <c r="E227" s="221" t="s">
        <v>1</v>
      </c>
      <c r="F227" s="222" t="s">
        <v>234</v>
      </c>
      <c r="G227" s="219"/>
      <c r="H227" s="221" t="s">
        <v>1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140</v>
      </c>
      <c r="AU227" s="228" t="s">
        <v>86</v>
      </c>
      <c r="AV227" s="13" t="s">
        <v>84</v>
      </c>
      <c r="AW227" s="13" t="s">
        <v>34</v>
      </c>
      <c r="AX227" s="13" t="s">
        <v>76</v>
      </c>
      <c r="AY227" s="228" t="s">
        <v>132</v>
      </c>
    </row>
    <row r="228" spans="2:51" s="14" customFormat="1" ht="11.25">
      <c r="B228" s="229"/>
      <c r="C228" s="230"/>
      <c r="D228" s="220" t="s">
        <v>140</v>
      </c>
      <c r="E228" s="231" t="s">
        <v>1</v>
      </c>
      <c r="F228" s="232" t="s">
        <v>243</v>
      </c>
      <c r="G228" s="230"/>
      <c r="H228" s="233">
        <v>11.833800000000002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140</v>
      </c>
      <c r="AU228" s="239" t="s">
        <v>86</v>
      </c>
      <c r="AV228" s="14" t="s">
        <v>86</v>
      </c>
      <c r="AW228" s="14" t="s">
        <v>34</v>
      </c>
      <c r="AX228" s="14" t="s">
        <v>76</v>
      </c>
      <c r="AY228" s="239" t="s">
        <v>132</v>
      </c>
    </row>
    <row r="229" spans="2:51" s="13" customFormat="1" ht="11.25">
      <c r="B229" s="218"/>
      <c r="C229" s="219"/>
      <c r="D229" s="220" t="s">
        <v>140</v>
      </c>
      <c r="E229" s="221" t="s">
        <v>1</v>
      </c>
      <c r="F229" s="222" t="s">
        <v>219</v>
      </c>
      <c r="G229" s="219"/>
      <c r="H229" s="221" t="s">
        <v>1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140</v>
      </c>
      <c r="AU229" s="228" t="s">
        <v>86</v>
      </c>
      <c r="AV229" s="13" t="s">
        <v>84</v>
      </c>
      <c r="AW229" s="13" t="s">
        <v>34</v>
      </c>
      <c r="AX229" s="13" t="s">
        <v>76</v>
      </c>
      <c r="AY229" s="228" t="s">
        <v>132</v>
      </c>
    </row>
    <row r="230" spans="2:51" s="14" customFormat="1" ht="11.25">
      <c r="B230" s="229"/>
      <c r="C230" s="230"/>
      <c r="D230" s="220" t="s">
        <v>140</v>
      </c>
      <c r="E230" s="231" t="s">
        <v>1</v>
      </c>
      <c r="F230" s="232" t="s">
        <v>244</v>
      </c>
      <c r="G230" s="230"/>
      <c r="H230" s="233">
        <v>24.974400000000006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140</v>
      </c>
      <c r="AU230" s="239" t="s">
        <v>86</v>
      </c>
      <c r="AV230" s="14" t="s">
        <v>86</v>
      </c>
      <c r="AW230" s="14" t="s">
        <v>34</v>
      </c>
      <c r="AX230" s="14" t="s">
        <v>76</v>
      </c>
      <c r="AY230" s="239" t="s">
        <v>132</v>
      </c>
    </row>
    <row r="231" spans="2:51" s="15" customFormat="1" ht="11.25">
      <c r="B231" s="240"/>
      <c r="C231" s="241"/>
      <c r="D231" s="220" t="s">
        <v>140</v>
      </c>
      <c r="E231" s="242" t="s">
        <v>1</v>
      </c>
      <c r="F231" s="243" t="s">
        <v>146</v>
      </c>
      <c r="G231" s="241"/>
      <c r="H231" s="244">
        <v>38.54070000000001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140</v>
      </c>
      <c r="AU231" s="250" t="s">
        <v>86</v>
      </c>
      <c r="AV231" s="15" t="s">
        <v>138</v>
      </c>
      <c r="AW231" s="15" t="s">
        <v>34</v>
      </c>
      <c r="AX231" s="15" t="s">
        <v>84</v>
      </c>
      <c r="AY231" s="250" t="s">
        <v>132</v>
      </c>
    </row>
    <row r="232" spans="1:65" s="2" customFormat="1" ht="24">
      <c r="A232" s="34"/>
      <c r="B232" s="35"/>
      <c r="C232" s="204" t="s">
        <v>245</v>
      </c>
      <c r="D232" s="204" t="s">
        <v>134</v>
      </c>
      <c r="E232" s="205" t="s">
        <v>246</v>
      </c>
      <c r="F232" s="206" t="s">
        <v>247</v>
      </c>
      <c r="G232" s="207" t="s">
        <v>214</v>
      </c>
      <c r="H232" s="208">
        <v>26.539</v>
      </c>
      <c r="I232" s="209"/>
      <c r="J232" s="210">
        <f>ROUND(I232*H232,2)</f>
        <v>0</v>
      </c>
      <c r="K232" s="211"/>
      <c r="L232" s="39"/>
      <c r="M232" s="212" t="s">
        <v>1</v>
      </c>
      <c r="N232" s="213" t="s">
        <v>41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138</v>
      </c>
      <c r="AT232" s="216" t="s">
        <v>134</v>
      </c>
      <c r="AU232" s="216" t="s">
        <v>86</v>
      </c>
      <c r="AY232" s="17" t="s">
        <v>132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84</v>
      </c>
      <c r="BK232" s="217">
        <f>ROUND(I232*H232,2)</f>
        <v>0</v>
      </c>
      <c r="BL232" s="17" t="s">
        <v>138</v>
      </c>
      <c r="BM232" s="216" t="s">
        <v>248</v>
      </c>
    </row>
    <row r="233" spans="2:51" s="14" customFormat="1" ht="11.25">
      <c r="B233" s="229"/>
      <c r="C233" s="230"/>
      <c r="D233" s="220" t="s">
        <v>140</v>
      </c>
      <c r="E233" s="231" t="s">
        <v>1</v>
      </c>
      <c r="F233" s="232" t="s">
        <v>249</v>
      </c>
      <c r="G233" s="230"/>
      <c r="H233" s="233">
        <v>26.5386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140</v>
      </c>
      <c r="AU233" s="239" t="s">
        <v>86</v>
      </c>
      <c r="AV233" s="14" t="s">
        <v>86</v>
      </c>
      <c r="AW233" s="14" t="s">
        <v>34</v>
      </c>
      <c r="AX233" s="14" t="s">
        <v>76</v>
      </c>
      <c r="AY233" s="239" t="s">
        <v>132</v>
      </c>
    </row>
    <row r="234" spans="2:51" s="15" customFormat="1" ht="11.25">
      <c r="B234" s="240"/>
      <c r="C234" s="241"/>
      <c r="D234" s="220" t="s">
        <v>140</v>
      </c>
      <c r="E234" s="242" t="s">
        <v>1</v>
      </c>
      <c r="F234" s="243" t="s">
        <v>146</v>
      </c>
      <c r="G234" s="241"/>
      <c r="H234" s="244">
        <v>26.5386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140</v>
      </c>
      <c r="AU234" s="250" t="s">
        <v>86</v>
      </c>
      <c r="AV234" s="15" t="s">
        <v>138</v>
      </c>
      <c r="AW234" s="15" t="s">
        <v>34</v>
      </c>
      <c r="AX234" s="15" t="s">
        <v>84</v>
      </c>
      <c r="AY234" s="250" t="s">
        <v>132</v>
      </c>
    </row>
    <row r="235" spans="1:65" s="2" customFormat="1" ht="24">
      <c r="A235" s="34"/>
      <c r="B235" s="35"/>
      <c r="C235" s="204" t="s">
        <v>250</v>
      </c>
      <c r="D235" s="204" t="s">
        <v>134</v>
      </c>
      <c r="E235" s="205" t="s">
        <v>251</v>
      </c>
      <c r="F235" s="206" t="s">
        <v>252</v>
      </c>
      <c r="G235" s="207" t="s">
        <v>137</v>
      </c>
      <c r="H235" s="208">
        <v>284.8</v>
      </c>
      <c r="I235" s="209"/>
      <c r="J235" s="210">
        <f>ROUND(I235*H235,2)</f>
        <v>0</v>
      </c>
      <c r="K235" s="211"/>
      <c r="L235" s="39"/>
      <c r="M235" s="212" t="s">
        <v>1</v>
      </c>
      <c r="N235" s="213" t="s">
        <v>41</v>
      </c>
      <c r="O235" s="71"/>
      <c r="P235" s="214">
        <f>O235*H235</f>
        <v>0</v>
      </c>
      <c r="Q235" s="214">
        <v>0.00084</v>
      </c>
      <c r="R235" s="214">
        <f>Q235*H235</f>
        <v>0.23923200000000003</v>
      </c>
      <c r="S235" s="214">
        <v>0</v>
      </c>
      <c r="T235" s="21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6" t="s">
        <v>138</v>
      </c>
      <c r="AT235" s="216" t="s">
        <v>134</v>
      </c>
      <c r="AU235" s="216" t="s">
        <v>86</v>
      </c>
      <c r="AY235" s="17" t="s">
        <v>132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7" t="s">
        <v>84</v>
      </c>
      <c r="BK235" s="217">
        <f>ROUND(I235*H235,2)</f>
        <v>0</v>
      </c>
      <c r="BL235" s="17" t="s">
        <v>138</v>
      </c>
      <c r="BM235" s="216" t="s">
        <v>253</v>
      </c>
    </row>
    <row r="236" spans="2:51" s="13" customFormat="1" ht="11.25">
      <c r="B236" s="218"/>
      <c r="C236" s="219"/>
      <c r="D236" s="220" t="s">
        <v>140</v>
      </c>
      <c r="E236" s="221" t="s">
        <v>1</v>
      </c>
      <c r="F236" s="222" t="s">
        <v>82</v>
      </c>
      <c r="G236" s="219"/>
      <c r="H236" s="221" t="s">
        <v>1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140</v>
      </c>
      <c r="AU236" s="228" t="s">
        <v>86</v>
      </c>
      <c r="AV236" s="13" t="s">
        <v>84</v>
      </c>
      <c r="AW236" s="13" t="s">
        <v>34</v>
      </c>
      <c r="AX236" s="13" t="s">
        <v>76</v>
      </c>
      <c r="AY236" s="228" t="s">
        <v>132</v>
      </c>
    </row>
    <row r="237" spans="2:51" s="13" customFormat="1" ht="11.25">
      <c r="B237" s="218"/>
      <c r="C237" s="219"/>
      <c r="D237" s="220" t="s">
        <v>140</v>
      </c>
      <c r="E237" s="221" t="s">
        <v>1</v>
      </c>
      <c r="F237" s="222" t="s">
        <v>142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140</v>
      </c>
      <c r="AU237" s="228" t="s">
        <v>86</v>
      </c>
      <c r="AV237" s="13" t="s">
        <v>84</v>
      </c>
      <c r="AW237" s="13" t="s">
        <v>34</v>
      </c>
      <c r="AX237" s="13" t="s">
        <v>76</v>
      </c>
      <c r="AY237" s="228" t="s">
        <v>132</v>
      </c>
    </row>
    <row r="238" spans="2:51" s="14" customFormat="1" ht="11.25">
      <c r="B238" s="229"/>
      <c r="C238" s="230"/>
      <c r="D238" s="220" t="s">
        <v>140</v>
      </c>
      <c r="E238" s="231" t="s">
        <v>1</v>
      </c>
      <c r="F238" s="232" t="s">
        <v>254</v>
      </c>
      <c r="G238" s="230"/>
      <c r="H238" s="233">
        <v>12.8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140</v>
      </c>
      <c r="AU238" s="239" t="s">
        <v>86</v>
      </c>
      <c r="AV238" s="14" t="s">
        <v>86</v>
      </c>
      <c r="AW238" s="14" t="s">
        <v>34</v>
      </c>
      <c r="AX238" s="14" t="s">
        <v>76</v>
      </c>
      <c r="AY238" s="239" t="s">
        <v>132</v>
      </c>
    </row>
    <row r="239" spans="2:51" s="13" customFormat="1" ht="11.25">
      <c r="B239" s="218"/>
      <c r="C239" s="219"/>
      <c r="D239" s="220" t="s">
        <v>140</v>
      </c>
      <c r="E239" s="221" t="s">
        <v>1</v>
      </c>
      <c r="F239" s="222" t="s">
        <v>144</v>
      </c>
      <c r="G239" s="219"/>
      <c r="H239" s="221" t="s">
        <v>1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140</v>
      </c>
      <c r="AU239" s="228" t="s">
        <v>86</v>
      </c>
      <c r="AV239" s="13" t="s">
        <v>84</v>
      </c>
      <c r="AW239" s="13" t="s">
        <v>34</v>
      </c>
      <c r="AX239" s="13" t="s">
        <v>76</v>
      </c>
      <c r="AY239" s="228" t="s">
        <v>132</v>
      </c>
    </row>
    <row r="240" spans="2:51" s="14" customFormat="1" ht="11.25">
      <c r="B240" s="229"/>
      <c r="C240" s="230"/>
      <c r="D240" s="220" t="s">
        <v>140</v>
      </c>
      <c r="E240" s="231" t="s">
        <v>1</v>
      </c>
      <c r="F240" s="232" t="s">
        <v>255</v>
      </c>
      <c r="G240" s="230"/>
      <c r="H240" s="233">
        <v>272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140</v>
      </c>
      <c r="AU240" s="239" t="s">
        <v>86</v>
      </c>
      <c r="AV240" s="14" t="s">
        <v>86</v>
      </c>
      <c r="AW240" s="14" t="s">
        <v>34</v>
      </c>
      <c r="AX240" s="14" t="s">
        <v>76</v>
      </c>
      <c r="AY240" s="239" t="s">
        <v>132</v>
      </c>
    </row>
    <row r="241" spans="2:51" s="15" customFormat="1" ht="11.25">
      <c r="B241" s="240"/>
      <c r="C241" s="241"/>
      <c r="D241" s="220" t="s">
        <v>140</v>
      </c>
      <c r="E241" s="242" t="s">
        <v>1</v>
      </c>
      <c r="F241" s="243" t="s">
        <v>146</v>
      </c>
      <c r="G241" s="241"/>
      <c r="H241" s="244">
        <v>284.8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140</v>
      </c>
      <c r="AU241" s="250" t="s">
        <v>86</v>
      </c>
      <c r="AV241" s="15" t="s">
        <v>138</v>
      </c>
      <c r="AW241" s="15" t="s">
        <v>34</v>
      </c>
      <c r="AX241" s="15" t="s">
        <v>84</v>
      </c>
      <c r="AY241" s="250" t="s">
        <v>132</v>
      </c>
    </row>
    <row r="242" spans="1:65" s="2" customFormat="1" ht="24">
      <c r="A242" s="34"/>
      <c r="B242" s="35"/>
      <c r="C242" s="204" t="s">
        <v>256</v>
      </c>
      <c r="D242" s="204" t="s">
        <v>134</v>
      </c>
      <c r="E242" s="205" t="s">
        <v>257</v>
      </c>
      <c r="F242" s="206" t="s">
        <v>258</v>
      </c>
      <c r="G242" s="207" t="s">
        <v>137</v>
      </c>
      <c r="H242" s="208">
        <v>284.8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41</v>
      </c>
      <c r="O242" s="71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138</v>
      </c>
      <c r="AT242" s="216" t="s">
        <v>134</v>
      </c>
      <c r="AU242" s="216" t="s">
        <v>86</v>
      </c>
      <c r="AY242" s="17" t="s">
        <v>132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84</v>
      </c>
      <c r="BK242" s="217">
        <f>ROUND(I242*H242,2)</f>
        <v>0</v>
      </c>
      <c r="BL242" s="17" t="s">
        <v>138</v>
      </c>
      <c r="BM242" s="216" t="s">
        <v>259</v>
      </c>
    </row>
    <row r="243" spans="2:51" s="13" customFormat="1" ht="11.25">
      <c r="B243" s="218"/>
      <c r="C243" s="219"/>
      <c r="D243" s="220" t="s">
        <v>140</v>
      </c>
      <c r="E243" s="221" t="s">
        <v>1</v>
      </c>
      <c r="F243" s="222" t="s">
        <v>82</v>
      </c>
      <c r="G243" s="219"/>
      <c r="H243" s="221" t="s">
        <v>1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140</v>
      </c>
      <c r="AU243" s="228" t="s">
        <v>86</v>
      </c>
      <c r="AV243" s="13" t="s">
        <v>84</v>
      </c>
      <c r="AW243" s="13" t="s">
        <v>34</v>
      </c>
      <c r="AX243" s="13" t="s">
        <v>76</v>
      </c>
      <c r="AY243" s="228" t="s">
        <v>132</v>
      </c>
    </row>
    <row r="244" spans="2:51" s="13" customFormat="1" ht="11.25">
      <c r="B244" s="218"/>
      <c r="C244" s="219"/>
      <c r="D244" s="220" t="s">
        <v>140</v>
      </c>
      <c r="E244" s="221" t="s">
        <v>1</v>
      </c>
      <c r="F244" s="222" t="s">
        <v>142</v>
      </c>
      <c r="G244" s="219"/>
      <c r="H244" s="221" t="s">
        <v>1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140</v>
      </c>
      <c r="AU244" s="228" t="s">
        <v>86</v>
      </c>
      <c r="AV244" s="13" t="s">
        <v>84</v>
      </c>
      <c r="AW244" s="13" t="s">
        <v>34</v>
      </c>
      <c r="AX244" s="13" t="s">
        <v>76</v>
      </c>
      <c r="AY244" s="228" t="s">
        <v>132</v>
      </c>
    </row>
    <row r="245" spans="2:51" s="14" customFormat="1" ht="11.25">
      <c r="B245" s="229"/>
      <c r="C245" s="230"/>
      <c r="D245" s="220" t="s">
        <v>140</v>
      </c>
      <c r="E245" s="231" t="s">
        <v>1</v>
      </c>
      <c r="F245" s="232" t="s">
        <v>254</v>
      </c>
      <c r="G245" s="230"/>
      <c r="H245" s="233">
        <v>12.8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140</v>
      </c>
      <c r="AU245" s="239" t="s">
        <v>86</v>
      </c>
      <c r="AV245" s="14" t="s">
        <v>86</v>
      </c>
      <c r="AW245" s="14" t="s">
        <v>34</v>
      </c>
      <c r="AX245" s="14" t="s">
        <v>76</v>
      </c>
      <c r="AY245" s="239" t="s">
        <v>132</v>
      </c>
    </row>
    <row r="246" spans="2:51" s="13" customFormat="1" ht="11.25">
      <c r="B246" s="218"/>
      <c r="C246" s="219"/>
      <c r="D246" s="220" t="s">
        <v>140</v>
      </c>
      <c r="E246" s="221" t="s">
        <v>1</v>
      </c>
      <c r="F246" s="222" t="s">
        <v>144</v>
      </c>
      <c r="G246" s="219"/>
      <c r="H246" s="221" t="s">
        <v>1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140</v>
      </c>
      <c r="AU246" s="228" t="s">
        <v>86</v>
      </c>
      <c r="AV246" s="13" t="s">
        <v>84</v>
      </c>
      <c r="AW246" s="13" t="s">
        <v>34</v>
      </c>
      <c r="AX246" s="13" t="s">
        <v>76</v>
      </c>
      <c r="AY246" s="228" t="s">
        <v>132</v>
      </c>
    </row>
    <row r="247" spans="2:51" s="14" customFormat="1" ht="11.25">
      <c r="B247" s="229"/>
      <c r="C247" s="230"/>
      <c r="D247" s="220" t="s">
        <v>140</v>
      </c>
      <c r="E247" s="231" t="s">
        <v>1</v>
      </c>
      <c r="F247" s="232" t="s">
        <v>255</v>
      </c>
      <c r="G247" s="230"/>
      <c r="H247" s="233">
        <v>272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140</v>
      </c>
      <c r="AU247" s="239" t="s">
        <v>86</v>
      </c>
      <c r="AV247" s="14" t="s">
        <v>86</v>
      </c>
      <c r="AW247" s="14" t="s">
        <v>34</v>
      </c>
      <c r="AX247" s="14" t="s">
        <v>76</v>
      </c>
      <c r="AY247" s="239" t="s">
        <v>132</v>
      </c>
    </row>
    <row r="248" spans="2:51" s="15" customFormat="1" ht="11.25">
      <c r="B248" s="240"/>
      <c r="C248" s="241"/>
      <c r="D248" s="220" t="s">
        <v>140</v>
      </c>
      <c r="E248" s="242" t="s">
        <v>1</v>
      </c>
      <c r="F248" s="243" t="s">
        <v>146</v>
      </c>
      <c r="G248" s="241"/>
      <c r="H248" s="244">
        <v>284.8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140</v>
      </c>
      <c r="AU248" s="250" t="s">
        <v>86</v>
      </c>
      <c r="AV248" s="15" t="s">
        <v>138</v>
      </c>
      <c r="AW248" s="15" t="s">
        <v>34</v>
      </c>
      <c r="AX248" s="15" t="s">
        <v>84</v>
      </c>
      <c r="AY248" s="250" t="s">
        <v>132</v>
      </c>
    </row>
    <row r="249" spans="1:65" s="2" customFormat="1" ht="36">
      <c r="A249" s="34"/>
      <c r="B249" s="35"/>
      <c r="C249" s="204" t="s">
        <v>260</v>
      </c>
      <c r="D249" s="204" t="s">
        <v>134</v>
      </c>
      <c r="E249" s="205" t="s">
        <v>261</v>
      </c>
      <c r="F249" s="206" t="s">
        <v>262</v>
      </c>
      <c r="G249" s="207" t="s">
        <v>214</v>
      </c>
      <c r="H249" s="208">
        <v>59.133</v>
      </c>
      <c r="I249" s="209"/>
      <c r="J249" s="210">
        <f>ROUND(I249*H249,2)</f>
        <v>0</v>
      </c>
      <c r="K249" s="211"/>
      <c r="L249" s="39"/>
      <c r="M249" s="212" t="s">
        <v>1</v>
      </c>
      <c r="N249" s="213" t="s">
        <v>41</v>
      </c>
      <c r="O249" s="71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138</v>
      </c>
      <c r="AT249" s="216" t="s">
        <v>134</v>
      </c>
      <c r="AU249" s="216" t="s">
        <v>86</v>
      </c>
      <c r="AY249" s="17" t="s">
        <v>132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84</v>
      </c>
      <c r="BK249" s="217">
        <f>ROUND(I249*H249,2)</f>
        <v>0</v>
      </c>
      <c r="BL249" s="17" t="s">
        <v>138</v>
      </c>
      <c r="BM249" s="216" t="s">
        <v>263</v>
      </c>
    </row>
    <row r="250" spans="2:51" s="13" customFormat="1" ht="11.25">
      <c r="B250" s="218"/>
      <c r="C250" s="219"/>
      <c r="D250" s="220" t="s">
        <v>140</v>
      </c>
      <c r="E250" s="221" t="s">
        <v>1</v>
      </c>
      <c r="F250" s="222" t="s">
        <v>82</v>
      </c>
      <c r="G250" s="219"/>
      <c r="H250" s="221" t="s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140</v>
      </c>
      <c r="AU250" s="228" t="s">
        <v>86</v>
      </c>
      <c r="AV250" s="13" t="s">
        <v>84</v>
      </c>
      <c r="AW250" s="13" t="s">
        <v>34</v>
      </c>
      <c r="AX250" s="13" t="s">
        <v>76</v>
      </c>
      <c r="AY250" s="228" t="s">
        <v>132</v>
      </c>
    </row>
    <row r="251" spans="2:51" s="13" customFormat="1" ht="11.25">
      <c r="B251" s="218"/>
      <c r="C251" s="219"/>
      <c r="D251" s="220" t="s">
        <v>140</v>
      </c>
      <c r="E251" s="221" t="s">
        <v>1</v>
      </c>
      <c r="F251" s="222" t="s">
        <v>264</v>
      </c>
      <c r="G251" s="219"/>
      <c r="H251" s="221" t="s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140</v>
      </c>
      <c r="AU251" s="228" t="s">
        <v>86</v>
      </c>
      <c r="AV251" s="13" t="s">
        <v>84</v>
      </c>
      <c r="AW251" s="13" t="s">
        <v>34</v>
      </c>
      <c r="AX251" s="13" t="s">
        <v>76</v>
      </c>
      <c r="AY251" s="228" t="s">
        <v>132</v>
      </c>
    </row>
    <row r="252" spans="2:51" s="14" customFormat="1" ht="11.25">
      <c r="B252" s="229"/>
      <c r="C252" s="230"/>
      <c r="D252" s="220" t="s">
        <v>140</v>
      </c>
      <c r="E252" s="231" t="s">
        <v>1</v>
      </c>
      <c r="F252" s="232" t="s">
        <v>265</v>
      </c>
      <c r="G252" s="230"/>
      <c r="H252" s="233">
        <v>59.13249999999999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140</v>
      </c>
      <c r="AU252" s="239" t="s">
        <v>86</v>
      </c>
      <c r="AV252" s="14" t="s">
        <v>86</v>
      </c>
      <c r="AW252" s="14" t="s">
        <v>34</v>
      </c>
      <c r="AX252" s="14" t="s">
        <v>76</v>
      </c>
      <c r="AY252" s="239" t="s">
        <v>132</v>
      </c>
    </row>
    <row r="253" spans="2:51" s="15" customFormat="1" ht="11.25">
      <c r="B253" s="240"/>
      <c r="C253" s="241"/>
      <c r="D253" s="220" t="s">
        <v>140</v>
      </c>
      <c r="E253" s="242" t="s">
        <v>1</v>
      </c>
      <c r="F253" s="243" t="s">
        <v>146</v>
      </c>
      <c r="G253" s="241"/>
      <c r="H253" s="244">
        <v>59.13249999999999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140</v>
      </c>
      <c r="AU253" s="250" t="s">
        <v>86</v>
      </c>
      <c r="AV253" s="15" t="s">
        <v>138</v>
      </c>
      <c r="AW253" s="15" t="s">
        <v>34</v>
      </c>
      <c r="AX253" s="15" t="s">
        <v>84</v>
      </c>
      <c r="AY253" s="250" t="s">
        <v>132</v>
      </c>
    </row>
    <row r="254" spans="1:65" s="2" customFormat="1" ht="36">
      <c r="A254" s="34"/>
      <c r="B254" s="35"/>
      <c r="C254" s="204" t="s">
        <v>7</v>
      </c>
      <c r="D254" s="204" t="s">
        <v>134</v>
      </c>
      <c r="E254" s="205" t="s">
        <v>266</v>
      </c>
      <c r="F254" s="206" t="s">
        <v>267</v>
      </c>
      <c r="G254" s="207" t="s">
        <v>214</v>
      </c>
      <c r="H254" s="208">
        <v>16.895</v>
      </c>
      <c r="I254" s="209"/>
      <c r="J254" s="210">
        <f>ROUND(I254*H254,2)</f>
        <v>0</v>
      </c>
      <c r="K254" s="211"/>
      <c r="L254" s="39"/>
      <c r="M254" s="212" t="s">
        <v>1</v>
      </c>
      <c r="N254" s="213" t="s">
        <v>41</v>
      </c>
      <c r="O254" s="71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138</v>
      </c>
      <c r="AT254" s="216" t="s">
        <v>134</v>
      </c>
      <c r="AU254" s="216" t="s">
        <v>86</v>
      </c>
      <c r="AY254" s="17" t="s">
        <v>132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84</v>
      </c>
      <c r="BK254" s="217">
        <f>ROUND(I254*H254,2)</f>
        <v>0</v>
      </c>
      <c r="BL254" s="17" t="s">
        <v>138</v>
      </c>
      <c r="BM254" s="216" t="s">
        <v>268</v>
      </c>
    </row>
    <row r="255" spans="2:51" s="13" customFormat="1" ht="11.25">
      <c r="B255" s="218"/>
      <c r="C255" s="219"/>
      <c r="D255" s="220" t="s">
        <v>140</v>
      </c>
      <c r="E255" s="221" t="s">
        <v>1</v>
      </c>
      <c r="F255" s="222" t="s">
        <v>82</v>
      </c>
      <c r="G255" s="219"/>
      <c r="H255" s="221" t="s">
        <v>1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140</v>
      </c>
      <c r="AU255" s="228" t="s">
        <v>86</v>
      </c>
      <c r="AV255" s="13" t="s">
        <v>84</v>
      </c>
      <c r="AW255" s="13" t="s">
        <v>34</v>
      </c>
      <c r="AX255" s="13" t="s">
        <v>76</v>
      </c>
      <c r="AY255" s="228" t="s">
        <v>132</v>
      </c>
    </row>
    <row r="256" spans="2:51" s="13" customFormat="1" ht="11.25">
      <c r="B256" s="218"/>
      <c r="C256" s="219"/>
      <c r="D256" s="220" t="s">
        <v>140</v>
      </c>
      <c r="E256" s="221" t="s">
        <v>1</v>
      </c>
      <c r="F256" s="222" t="s">
        <v>264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140</v>
      </c>
      <c r="AU256" s="228" t="s">
        <v>86</v>
      </c>
      <c r="AV256" s="13" t="s">
        <v>84</v>
      </c>
      <c r="AW256" s="13" t="s">
        <v>34</v>
      </c>
      <c r="AX256" s="13" t="s">
        <v>76</v>
      </c>
      <c r="AY256" s="228" t="s">
        <v>132</v>
      </c>
    </row>
    <row r="257" spans="2:51" s="14" customFormat="1" ht="11.25">
      <c r="B257" s="229"/>
      <c r="C257" s="230"/>
      <c r="D257" s="220" t="s">
        <v>140</v>
      </c>
      <c r="E257" s="231" t="s">
        <v>1</v>
      </c>
      <c r="F257" s="232" t="s">
        <v>269</v>
      </c>
      <c r="G257" s="230"/>
      <c r="H257" s="233">
        <v>16.8954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140</v>
      </c>
      <c r="AU257" s="239" t="s">
        <v>86</v>
      </c>
      <c r="AV257" s="14" t="s">
        <v>86</v>
      </c>
      <c r="AW257" s="14" t="s">
        <v>34</v>
      </c>
      <c r="AX257" s="14" t="s">
        <v>76</v>
      </c>
      <c r="AY257" s="239" t="s">
        <v>132</v>
      </c>
    </row>
    <row r="258" spans="2:51" s="15" customFormat="1" ht="11.25">
      <c r="B258" s="240"/>
      <c r="C258" s="241"/>
      <c r="D258" s="220" t="s">
        <v>140</v>
      </c>
      <c r="E258" s="242" t="s">
        <v>1</v>
      </c>
      <c r="F258" s="243" t="s">
        <v>146</v>
      </c>
      <c r="G258" s="241"/>
      <c r="H258" s="244">
        <v>16.8954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140</v>
      </c>
      <c r="AU258" s="250" t="s">
        <v>86</v>
      </c>
      <c r="AV258" s="15" t="s">
        <v>138</v>
      </c>
      <c r="AW258" s="15" t="s">
        <v>34</v>
      </c>
      <c r="AX258" s="15" t="s">
        <v>84</v>
      </c>
      <c r="AY258" s="250" t="s">
        <v>132</v>
      </c>
    </row>
    <row r="259" spans="1:65" s="2" customFormat="1" ht="36">
      <c r="A259" s="34"/>
      <c r="B259" s="35"/>
      <c r="C259" s="204" t="s">
        <v>270</v>
      </c>
      <c r="D259" s="204" t="s">
        <v>134</v>
      </c>
      <c r="E259" s="205" t="s">
        <v>271</v>
      </c>
      <c r="F259" s="206" t="s">
        <v>272</v>
      </c>
      <c r="G259" s="207" t="s">
        <v>214</v>
      </c>
      <c r="H259" s="208">
        <v>73.485</v>
      </c>
      <c r="I259" s="209"/>
      <c r="J259" s="210">
        <f>ROUND(I259*H259,2)</f>
        <v>0</v>
      </c>
      <c r="K259" s="211"/>
      <c r="L259" s="39"/>
      <c r="M259" s="212" t="s">
        <v>1</v>
      </c>
      <c r="N259" s="213" t="s">
        <v>41</v>
      </c>
      <c r="O259" s="71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138</v>
      </c>
      <c r="AT259" s="216" t="s">
        <v>134</v>
      </c>
      <c r="AU259" s="216" t="s">
        <v>86</v>
      </c>
      <c r="AY259" s="17" t="s">
        <v>132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84</v>
      </c>
      <c r="BK259" s="217">
        <f>ROUND(I259*H259,2)</f>
        <v>0</v>
      </c>
      <c r="BL259" s="17" t="s">
        <v>138</v>
      </c>
      <c r="BM259" s="216" t="s">
        <v>273</v>
      </c>
    </row>
    <row r="260" spans="2:51" s="13" customFormat="1" ht="11.25">
      <c r="B260" s="218"/>
      <c r="C260" s="219"/>
      <c r="D260" s="220" t="s">
        <v>140</v>
      </c>
      <c r="E260" s="221" t="s">
        <v>1</v>
      </c>
      <c r="F260" s="222" t="s">
        <v>82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140</v>
      </c>
      <c r="AU260" s="228" t="s">
        <v>86</v>
      </c>
      <c r="AV260" s="13" t="s">
        <v>84</v>
      </c>
      <c r="AW260" s="13" t="s">
        <v>34</v>
      </c>
      <c r="AX260" s="13" t="s">
        <v>76</v>
      </c>
      <c r="AY260" s="228" t="s">
        <v>132</v>
      </c>
    </row>
    <row r="261" spans="2:51" s="13" customFormat="1" ht="22.5">
      <c r="B261" s="218"/>
      <c r="C261" s="219"/>
      <c r="D261" s="220" t="s">
        <v>140</v>
      </c>
      <c r="E261" s="221" t="s">
        <v>1</v>
      </c>
      <c r="F261" s="222" t="s">
        <v>274</v>
      </c>
      <c r="G261" s="219"/>
      <c r="H261" s="221" t="s">
        <v>1</v>
      </c>
      <c r="I261" s="223"/>
      <c r="J261" s="219"/>
      <c r="K261" s="219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140</v>
      </c>
      <c r="AU261" s="228" t="s">
        <v>86</v>
      </c>
      <c r="AV261" s="13" t="s">
        <v>84</v>
      </c>
      <c r="AW261" s="13" t="s">
        <v>34</v>
      </c>
      <c r="AX261" s="13" t="s">
        <v>76</v>
      </c>
      <c r="AY261" s="228" t="s">
        <v>132</v>
      </c>
    </row>
    <row r="262" spans="2:51" s="13" customFormat="1" ht="11.25">
      <c r="B262" s="218"/>
      <c r="C262" s="219"/>
      <c r="D262" s="220" t="s">
        <v>140</v>
      </c>
      <c r="E262" s="221" t="s">
        <v>1</v>
      </c>
      <c r="F262" s="222" t="s">
        <v>275</v>
      </c>
      <c r="G262" s="219"/>
      <c r="H262" s="221" t="s">
        <v>1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140</v>
      </c>
      <c r="AU262" s="228" t="s">
        <v>86</v>
      </c>
      <c r="AV262" s="13" t="s">
        <v>84</v>
      </c>
      <c r="AW262" s="13" t="s">
        <v>34</v>
      </c>
      <c r="AX262" s="13" t="s">
        <v>76</v>
      </c>
      <c r="AY262" s="228" t="s">
        <v>132</v>
      </c>
    </row>
    <row r="263" spans="2:51" s="14" customFormat="1" ht="11.25">
      <c r="B263" s="229"/>
      <c r="C263" s="230"/>
      <c r="D263" s="220" t="s">
        <v>140</v>
      </c>
      <c r="E263" s="231" t="s">
        <v>1</v>
      </c>
      <c r="F263" s="232" t="s">
        <v>276</v>
      </c>
      <c r="G263" s="230"/>
      <c r="H263" s="233">
        <v>5.236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140</v>
      </c>
      <c r="AU263" s="239" t="s">
        <v>86</v>
      </c>
      <c r="AV263" s="14" t="s">
        <v>86</v>
      </c>
      <c r="AW263" s="14" t="s">
        <v>34</v>
      </c>
      <c r="AX263" s="14" t="s">
        <v>76</v>
      </c>
      <c r="AY263" s="239" t="s">
        <v>132</v>
      </c>
    </row>
    <row r="264" spans="2:51" s="13" customFormat="1" ht="11.25">
      <c r="B264" s="218"/>
      <c r="C264" s="219"/>
      <c r="D264" s="220" t="s">
        <v>140</v>
      </c>
      <c r="E264" s="221" t="s">
        <v>1</v>
      </c>
      <c r="F264" s="222" t="s">
        <v>277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140</v>
      </c>
      <c r="AU264" s="228" t="s">
        <v>86</v>
      </c>
      <c r="AV264" s="13" t="s">
        <v>84</v>
      </c>
      <c r="AW264" s="13" t="s">
        <v>34</v>
      </c>
      <c r="AX264" s="13" t="s">
        <v>76</v>
      </c>
      <c r="AY264" s="228" t="s">
        <v>132</v>
      </c>
    </row>
    <row r="265" spans="2:51" s="14" customFormat="1" ht="11.25">
      <c r="B265" s="229"/>
      <c r="C265" s="230"/>
      <c r="D265" s="220" t="s">
        <v>140</v>
      </c>
      <c r="E265" s="231" t="s">
        <v>1</v>
      </c>
      <c r="F265" s="232" t="s">
        <v>278</v>
      </c>
      <c r="G265" s="230"/>
      <c r="H265" s="233">
        <v>27.750799999999998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140</v>
      </c>
      <c r="AU265" s="239" t="s">
        <v>86</v>
      </c>
      <c r="AV265" s="14" t="s">
        <v>86</v>
      </c>
      <c r="AW265" s="14" t="s">
        <v>34</v>
      </c>
      <c r="AX265" s="14" t="s">
        <v>76</v>
      </c>
      <c r="AY265" s="239" t="s">
        <v>132</v>
      </c>
    </row>
    <row r="266" spans="2:51" s="13" customFormat="1" ht="11.25">
      <c r="B266" s="218"/>
      <c r="C266" s="219"/>
      <c r="D266" s="220" t="s">
        <v>140</v>
      </c>
      <c r="E266" s="221" t="s">
        <v>1</v>
      </c>
      <c r="F266" s="222" t="s">
        <v>279</v>
      </c>
      <c r="G266" s="219"/>
      <c r="H266" s="221" t="s">
        <v>1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140</v>
      </c>
      <c r="AU266" s="228" t="s">
        <v>86</v>
      </c>
      <c r="AV266" s="13" t="s">
        <v>84</v>
      </c>
      <c r="AW266" s="13" t="s">
        <v>34</v>
      </c>
      <c r="AX266" s="13" t="s">
        <v>76</v>
      </c>
      <c r="AY266" s="228" t="s">
        <v>132</v>
      </c>
    </row>
    <row r="267" spans="2:51" s="14" customFormat="1" ht="11.25">
      <c r="B267" s="229"/>
      <c r="C267" s="230"/>
      <c r="D267" s="220" t="s">
        <v>140</v>
      </c>
      <c r="E267" s="231" t="s">
        <v>1</v>
      </c>
      <c r="F267" s="232" t="s">
        <v>280</v>
      </c>
      <c r="G267" s="230"/>
      <c r="H267" s="233">
        <v>0.7658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140</v>
      </c>
      <c r="AU267" s="239" t="s">
        <v>86</v>
      </c>
      <c r="AV267" s="14" t="s">
        <v>86</v>
      </c>
      <c r="AW267" s="14" t="s">
        <v>34</v>
      </c>
      <c r="AX267" s="14" t="s">
        <v>76</v>
      </c>
      <c r="AY267" s="239" t="s">
        <v>132</v>
      </c>
    </row>
    <row r="268" spans="2:51" s="13" customFormat="1" ht="22.5">
      <c r="B268" s="218"/>
      <c r="C268" s="219"/>
      <c r="D268" s="220" t="s">
        <v>140</v>
      </c>
      <c r="E268" s="221" t="s">
        <v>1</v>
      </c>
      <c r="F268" s="222" t="s">
        <v>281</v>
      </c>
      <c r="G268" s="219"/>
      <c r="H268" s="221" t="s">
        <v>1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140</v>
      </c>
      <c r="AU268" s="228" t="s">
        <v>86</v>
      </c>
      <c r="AV268" s="13" t="s">
        <v>84</v>
      </c>
      <c r="AW268" s="13" t="s">
        <v>34</v>
      </c>
      <c r="AX268" s="13" t="s">
        <v>76</v>
      </c>
      <c r="AY268" s="228" t="s">
        <v>132</v>
      </c>
    </row>
    <row r="269" spans="2:51" s="14" customFormat="1" ht="11.25">
      <c r="B269" s="229"/>
      <c r="C269" s="230"/>
      <c r="D269" s="220" t="s">
        <v>140</v>
      </c>
      <c r="E269" s="231" t="s">
        <v>1</v>
      </c>
      <c r="F269" s="232" t="s">
        <v>282</v>
      </c>
      <c r="G269" s="230"/>
      <c r="H269" s="233">
        <v>39.732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140</v>
      </c>
      <c r="AU269" s="239" t="s">
        <v>86</v>
      </c>
      <c r="AV269" s="14" t="s">
        <v>86</v>
      </c>
      <c r="AW269" s="14" t="s">
        <v>34</v>
      </c>
      <c r="AX269" s="14" t="s">
        <v>76</v>
      </c>
      <c r="AY269" s="239" t="s">
        <v>132</v>
      </c>
    </row>
    <row r="270" spans="2:51" s="15" customFormat="1" ht="11.25">
      <c r="B270" s="240"/>
      <c r="C270" s="241"/>
      <c r="D270" s="220" t="s">
        <v>140</v>
      </c>
      <c r="E270" s="242" t="s">
        <v>1</v>
      </c>
      <c r="F270" s="243" t="s">
        <v>146</v>
      </c>
      <c r="G270" s="241"/>
      <c r="H270" s="244">
        <v>73.4846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140</v>
      </c>
      <c r="AU270" s="250" t="s">
        <v>86</v>
      </c>
      <c r="AV270" s="15" t="s">
        <v>138</v>
      </c>
      <c r="AW270" s="15" t="s">
        <v>34</v>
      </c>
      <c r="AX270" s="15" t="s">
        <v>84</v>
      </c>
      <c r="AY270" s="250" t="s">
        <v>132</v>
      </c>
    </row>
    <row r="271" spans="1:65" s="2" customFormat="1" ht="36">
      <c r="A271" s="34"/>
      <c r="B271" s="35"/>
      <c r="C271" s="204" t="s">
        <v>283</v>
      </c>
      <c r="D271" s="204" t="s">
        <v>134</v>
      </c>
      <c r="E271" s="205" t="s">
        <v>284</v>
      </c>
      <c r="F271" s="206" t="s">
        <v>285</v>
      </c>
      <c r="G271" s="207" t="s">
        <v>214</v>
      </c>
      <c r="H271" s="208">
        <v>31.493</v>
      </c>
      <c r="I271" s="209"/>
      <c r="J271" s="210">
        <f>ROUND(I271*H271,2)</f>
        <v>0</v>
      </c>
      <c r="K271" s="211"/>
      <c r="L271" s="39"/>
      <c r="M271" s="212" t="s">
        <v>1</v>
      </c>
      <c r="N271" s="213" t="s">
        <v>41</v>
      </c>
      <c r="O271" s="71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6" t="s">
        <v>138</v>
      </c>
      <c r="AT271" s="216" t="s">
        <v>134</v>
      </c>
      <c r="AU271" s="216" t="s">
        <v>86</v>
      </c>
      <c r="AY271" s="17" t="s">
        <v>132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7" t="s">
        <v>84</v>
      </c>
      <c r="BK271" s="217">
        <f>ROUND(I271*H271,2)</f>
        <v>0</v>
      </c>
      <c r="BL271" s="17" t="s">
        <v>138</v>
      </c>
      <c r="BM271" s="216" t="s">
        <v>286</v>
      </c>
    </row>
    <row r="272" spans="2:51" s="13" customFormat="1" ht="11.25">
      <c r="B272" s="218"/>
      <c r="C272" s="219"/>
      <c r="D272" s="220" t="s">
        <v>140</v>
      </c>
      <c r="E272" s="221" t="s">
        <v>1</v>
      </c>
      <c r="F272" s="222" t="s">
        <v>82</v>
      </c>
      <c r="G272" s="219"/>
      <c r="H272" s="221" t="s">
        <v>1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140</v>
      </c>
      <c r="AU272" s="228" t="s">
        <v>86</v>
      </c>
      <c r="AV272" s="13" t="s">
        <v>84</v>
      </c>
      <c r="AW272" s="13" t="s">
        <v>34</v>
      </c>
      <c r="AX272" s="13" t="s">
        <v>76</v>
      </c>
      <c r="AY272" s="228" t="s">
        <v>132</v>
      </c>
    </row>
    <row r="273" spans="2:51" s="13" customFormat="1" ht="22.5">
      <c r="B273" s="218"/>
      <c r="C273" s="219"/>
      <c r="D273" s="220" t="s">
        <v>140</v>
      </c>
      <c r="E273" s="221" t="s">
        <v>1</v>
      </c>
      <c r="F273" s="222" t="s">
        <v>274</v>
      </c>
      <c r="G273" s="219"/>
      <c r="H273" s="221" t="s">
        <v>1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140</v>
      </c>
      <c r="AU273" s="228" t="s">
        <v>86</v>
      </c>
      <c r="AV273" s="13" t="s">
        <v>84</v>
      </c>
      <c r="AW273" s="13" t="s">
        <v>34</v>
      </c>
      <c r="AX273" s="13" t="s">
        <v>76</v>
      </c>
      <c r="AY273" s="228" t="s">
        <v>132</v>
      </c>
    </row>
    <row r="274" spans="2:51" s="13" customFormat="1" ht="11.25">
      <c r="B274" s="218"/>
      <c r="C274" s="219"/>
      <c r="D274" s="220" t="s">
        <v>140</v>
      </c>
      <c r="E274" s="221" t="s">
        <v>1</v>
      </c>
      <c r="F274" s="222" t="s">
        <v>275</v>
      </c>
      <c r="G274" s="219"/>
      <c r="H274" s="221" t="s">
        <v>1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140</v>
      </c>
      <c r="AU274" s="228" t="s">
        <v>86</v>
      </c>
      <c r="AV274" s="13" t="s">
        <v>84</v>
      </c>
      <c r="AW274" s="13" t="s">
        <v>34</v>
      </c>
      <c r="AX274" s="13" t="s">
        <v>76</v>
      </c>
      <c r="AY274" s="228" t="s">
        <v>132</v>
      </c>
    </row>
    <row r="275" spans="2:51" s="14" customFormat="1" ht="11.25">
      <c r="B275" s="229"/>
      <c r="C275" s="230"/>
      <c r="D275" s="220" t="s">
        <v>140</v>
      </c>
      <c r="E275" s="231" t="s">
        <v>1</v>
      </c>
      <c r="F275" s="232" t="s">
        <v>287</v>
      </c>
      <c r="G275" s="230"/>
      <c r="H275" s="233">
        <v>2.244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140</v>
      </c>
      <c r="AU275" s="239" t="s">
        <v>86</v>
      </c>
      <c r="AV275" s="14" t="s">
        <v>86</v>
      </c>
      <c r="AW275" s="14" t="s">
        <v>34</v>
      </c>
      <c r="AX275" s="14" t="s">
        <v>76</v>
      </c>
      <c r="AY275" s="239" t="s">
        <v>132</v>
      </c>
    </row>
    <row r="276" spans="2:51" s="13" customFormat="1" ht="11.25">
      <c r="B276" s="218"/>
      <c r="C276" s="219"/>
      <c r="D276" s="220" t="s">
        <v>140</v>
      </c>
      <c r="E276" s="221" t="s">
        <v>1</v>
      </c>
      <c r="F276" s="222" t="s">
        <v>277</v>
      </c>
      <c r="G276" s="219"/>
      <c r="H276" s="221" t="s">
        <v>1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140</v>
      </c>
      <c r="AU276" s="228" t="s">
        <v>86</v>
      </c>
      <c r="AV276" s="13" t="s">
        <v>84</v>
      </c>
      <c r="AW276" s="13" t="s">
        <v>34</v>
      </c>
      <c r="AX276" s="13" t="s">
        <v>76</v>
      </c>
      <c r="AY276" s="228" t="s">
        <v>132</v>
      </c>
    </row>
    <row r="277" spans="2:51" s="14" customFormat="1" ht="11.25">
      <c r="B277" s="229"/>
      <c r="C277" s="230"/>
      <c r="D277" s="220" t="s">
        <v>140</v>
      </c>
      <c r="E277" s="231" t="s">
        <v>1</v>
      </c>
      <c r="F277" s="232" t="s">
        <v>288</v>
      </c>
      <c r="G277" s="230"/>
      <c r="H277" s="233">
        <v>11.893199999999998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140</v>
      </c>
      <c r="AU277" s="239" t="s">
        <v>86</v>
      </c>
      <c r="AV277" s="14" t="s">
        <v>86</v>
      </c>
      <c r="AW277" s="14" t="s">
        <v>34</v>
      </c>
      <c r="AX277" s="14" t="s">
        <v>76</v>
      </c>
      <c r="AY277" s="239" t="s">
        <v>132</v>
      </c>
    </row>
    <row r="278" spans="2:51" s="13" customFormat="1" ht="11.25">
      <c r="B278" s="218"/>
      <c r="C278" s="219"/>
      <c r="D278" s="220" t="s">
        <v>140</v>
      </c>
      <c r="E278" s="221" t="s">
        <v>1</v>
      </c>
      <c r="F278" s="222" t="s">
        <v>279</v>
      </c>
      <c r="G278" s="219"/>
      <c r="H278" s="221" t="s">
        <v>1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140</v>
      </c>
      <c r="AU278" s="228" t="s">
        <v>86</v>
      </c>
      <c r="AV278" s="13" t="s">
        <v>84</v>
      </c>
      <c r="AW278" s="13" t="s">
        <v>34</v>
      </c>
      <c r="AX278" s="13" t="s">
        <v>76</v>
      </c>
      <c r="AY278" s="228" t="s">
        <v>132</v>
      </c>
    </row>
    <row r="279" spans="2:51" s="14" customFormat="1" ht="11.25">
      <c r="B279" s="229"/>
      <c r="C279" s="230"/>
      <c r="D279" s="220" t="s">
        <v>140</v>
      </c>
      <c r="E279" s="231" t="s">
        <v>1</v>
      </c>
      <c r="F279" s="232" t="s">
        <v>289</v>
      </c>
      <c r="G279" s="230"/>
      <c r="H279" s="233">
        <v>0.3282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140</v>
      </c>
      <c r="AU279" s="239" t="s">
        <v>86</v>
      </c>
      <c r="AV279" s="14" t="s">
        <v>86</v>
      </c>
      <c r="AW279" s="14" t="s">
        <v>34</v>
      </c>
      <c r="AX279" s="14" t="s">
        <v>76</v>
      </c>
      <c r="AY279" s="239" t="s">
        <v>132</v>
      </c>
    </row>
    <row r="280" spans="2:51" s="13" customFormat="1" ht="22.5">
      <c r="B280" s="218"/>
      <c r="C280" s="219"/>
      <c r="D280" s="220" t="s">
        <v>140</v>
      </c>
      <c r="E280" s="221" t="s">
        <v>1</v>
      </c>
      <c r="F280" s="222" t="s">
        <v>281</v>
      </c>
      <c r="G280" s="219"/>
      <c r="H280" s="221" t="s">
        <v>1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140</v>
      </c>
      <c r="AU280" s="228" t="s">
        <v>86</v>
      </c>
      <c r="AV280" s="13" t="s">
        <v>84</v>
      </c>
      <c r="AW280" s="13" t="s">
        <v>34</v>
      </c>
      <c r="AX280" s="13" t="s">
        <v>76</v>
      </c>
      <c r="AY280" s="228" t="s">
        <v>132</v>
      </c>
    </row>
    <row r="281" spans="2:51" s="14" customFormat="1" ht="11.25">
      <c r="B281" s="229"/>
      <c r="C281" s="230"/>
      <c r="D281" s="220" t="s">
        <v>140</v>
      </c>
      <c r="E281" s="231" t="s">
        <v>1</v>
      </c>
      <c r="F281" s="232" t="s">
        <v>290</v>
      </c>
      <c r="G281" s="230"/>
      <c r="H281" s="233">
        <v>17.028000000000002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140</v>
      </c>
      <c r="AU281" s="239" t="s">
        <v>86</v>
      </c>
      <c r="AV281" s="14" t="s">
        <v>86</v>
      </c>
      <c r="AW281" s="14" t="s">
        <v>34</v>
      </c>
      <c r="AX281" s="14" t="s">
        <v>76</v>
      </c>
      <c r="AY281" s="239" t="s">
        <v>132</v>
      </c>
    </row>
    <row r="282" spans="2:51" s="15" customFormat="1" ht="11.25">
      <c r="B282" s="240"/>
      <c r="C282" s="241"/>
      <c r="D282" s="220" t="s">
        <v>140</v>
      </c>
      <c r="E282" s="242" t="s">
        <v>1</v>
      </c>
      <c r="F282" s="243" t="s">
        <v>146</v>
      </c>
      <c r="G282" s="241"/>
      <c r="H282" s="244">
        <v>31.4934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140</v>
      </c>
      <c r="AU282" s="250" t="s">
        <v>86</v>
      </c>
      <c r="AV282" s="15" t="s">
        <v>138</v>
      </c>
      <c r="AW282" s="15" t="s">
        <v>34</v>
      </c>
      <c r="AX282" s="15" t="s">
        <v>84</v>
      </c>
      <c r="AY282" s="250" t="s">
        <v>132</v>
      </c>
    </row>
    <row r="283" spans="1:65" s="2" customFormat="1" ht="24">
      <c r="A283" s="34"/>
      <c r="B283" s="35"/>
      <c r="C283" s="204" t="s">
        <v>291</v>
      </c>
      <c r="D283" s="204" t="s">
        <v>134</v>
      </c>
      <c r="E283" s="205" t="s">
        <v>292</v>
      </c>
      <c r="F283" s="206" t="s">
        <v>293</v>
      </c>
      <c r="G283" s="207" t="s">
        <v>214</v>
      </c>
      <c r="H283" s="208">
        <v>59.133</v>
      </c>
      <c r="I283" s="209"/>
      <c r="J283" s="210">
        <f>ROUND(I283*H283,2)</f>
        <v>0</v>
      </c>
      <c r="K283" s="211"/>
      <c r="L283" s="39"/>
      <c r="M283" s="212" t="s">
        <v>1</v>
      </c>
      <c r="N283" s="213" t="s">
        <v>41</v>
      </c>
      <c r="O283" s="71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6" t="s">
        <v>138</v>
      </c>
      <c r="AT283" s="216" t="s">
        <v>134</v>
      </c>
      <c r="AU283" s="216" t="s">
        <v>86</v>
      </c>
      <c r="AY283" s="17" t="s">
        <v>132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7" t="s">
        <v>84</v>
      </c>
      <c r="BK283" s="217">
        <f>ROUND(I283*H283,2)</f>
        <v>0</v>
      </c>
      <c r="BL283" s="17" t="s">
        <v>138</v>
      </c>
      <c r="BM283" s="216" t="s">
        <v>294</v>
      </c>
    </row>
    <row r="284" spans="2:51" s="13" customFormat="1" ht="11.25">
      <c r="B284" s="218"/>
      <c r="C284" s="219"/>
      <c r="D284" s="220" t="s">
        <v>140</v>
      </c>
      <c r="E284" s="221" t="s">
        <v>1</v>
      </c>
      <c r="F284" s="222" t="s">
        <v>82</v>
      </c>
      <c r="G284" s="219"/>
      <c r="H284" s="221" t="s">
        <v>1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140</v>
      </c>
      <c r="AU284" s="228" t="s">
        <v>86</v>
      </c>
      <c r="AV284" s="13" t="s">
        <v>84</v>
      </c>
      <c r="AW284" s="13" t="s">
        <v>34</v>
      </c>
      <c r="AX284" s="13" t="s">
        <v>76</v>
      </c>
      <c r="AY284" s="228" t="s">
        <v>132</v>
      </c>
    </row>
    <row r="285" spans="2:51" s="13" customFormat="1" ht="11.25">
      <c r="B285" s="218"/>
      <c r="C285" s="219"/>
      <c r="D285" s="220" t="s">
        <v>140</v>
      </c>
      <c r="E285" s="221" t="s">
        <v>1</v>
      </c>
      <c r="F285" s="222" t="s">
        <v>295</v>
      </c>
      <c r="G285" s="219"/>
      <c r="H285" s="221" t="s">
        <v>1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140</v>
      </c>
      <c r="AU285" s="228" t="s">
        <v>86</v>
      </c>
      <c r="AV285" s="13" t="s">
        <v>84</v>
      </c>
      <c r="AW285" s="13" t="s">
        <v>34</v>
      </c>
      <c r="AX285" s="13" t="s">
        <v>76</v>
      </c>
      <c r="AY285" s="228" t="s">
        <v>132</v>
      </c>
    </row>
    <row r="286" spans="2:51" s="14" customFormat="1" ht="11.25">
      <c r="B286" s="229"/>
      <c r="C286" s="230"/>
      <c r="D286" s="220" t="s">
        <v>140</v>
      </c>
      <c r="E286" s="231" t="s">
        <v>1</v>
      </c>
      <c r="F286" s="232" t="s">
        <v>296</v>
      </c>
      <c r="G286" s="230"/>
      <c r="H286" s="233">
        <v>92.88509999999998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140</v>
      </c>
      <c r="AU286" s="239" t="s">
        <v>86</v>
      </c>
      <c r="AV286" s="14" t="s">
        <v>86</v>
      </c>
      <c r="AW286" s="14" t="s">
        <v>34</v>
      </c>
      <c r="AX286" s="14" t="s">
        <v>76</v>
      </c>
      <c r="AY286" s="239" t="s">
        <v>132</v>
      </c>
    </row>
    <row r="287" spans="2:51" s="13" customFormat="1" ht="11.25">
      <c r="B287" s="218"/>
      <c r="C287" s="219"/>
      <c r="D287" s="220" t="s">
        <v>140</v>
      </c>
      <c r="E287" s="221" t="s">
        <v>1</v>
      </c>
      <c r="F287" s="222" t="s">
        <v>275</v>
      </c>
      <c r="G287" s="219"/>
      <c r="H287" s="221" t="s">
        <v>1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140</v>
      </c>
      <c r="AU287" s="228" t="s">
        <v>86</v>
      </c>
      <c r="AV287" s="13" t="s">
        <v>84</v>
      </c>
      <c r="AW287" s="13" t="s">
        <v>34</v>
      </c>
      <c r="AX287" s="13" t="s">
        <v>76</v>
      </c>
      <c r="AY287" s="228" t="s">
        <v>132</v>
      </c>
    </row>
    <row r="288" spans="2:51" s="14" customFormat="1" ht="11.25">
      <c r="B288" s="229"/>
      <c r="C288" s="230"/>
      <c r="D288" s="220" t="s">
        <v>140</v>
      </c>
      <c r="E288" s="231" t="s">
        <v>1</v>
      </c>
      <c r="F288" s="232" t="s">
        <v>297</v>
      </c>
      <c r="G288" s="230"/>
      <c r="H288" s="233">
        <v>-5.236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140</v>
      </c>
      <c r="AU288" s="239" t="s">
        <v>86</v>
      </c>
      <c r="AV288" s="14" t="s">
        <v>86</v>
      </c>
      <c r="AW288" s="14" t="s">
        <v>34</v>
      </c>
      <c r="AX288" s="14" t="s">
        <v>76</v>
      </c>
      <c r="AY288" s="239" t="s">
        <v>132</v>
      </c>
    </row>
    <row r="289" spans="2:51" s="13" customFormat="1" ht="11.25">
      <c r="B289" s="218"/>
      <c r="C289" s="219"/>
      <c r="D289" s="220" t="s">
        <v>140</v>
      </c>
      <c r="E289" s="221" t="s">
        <v>1</v>
      </c>
      <c r="F289" s="222" t="s">
        <v>277</v>
      </c>
      <c r="G289" s="219"/>
      <c r="H289" s="221" t="s">
        <v>1</v>
      </c>
      <c r="I289" s="223"/>
      <c r="J289" s="219"/>
      <c r="K289" s="219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140</v>
      </c>
      <c r="AU289" s="228" t="s">
        <v>86</v>
      </c>
      <c r="AV289" s="13" t="s">
        <v>84</v>
      </c>
      <c r="AW289" s="13" t="s">
        <v>34</v>
      </c>
      <c r="AX289" s="13" t="s">
        <v>76</v>
      </c>
      <c r="AY289" s="228" t="s">
        <v>132</v>
      </c>
    </row>
    <row r="290" spans="2:51" s="14" customFormat="1" ht="11.25">
      <c r="B290" s="229"/>
      <c r="C290" s="230"/>
      <c r="D290" s="220" t="s">
        <v>140</v>
      </c>
      <c r="E290" s="231" t="s">
        <v>1</v>
      </c>
      <c r="F290" s="232" t="s">
        <v>298</v>
      </c>
      <c r="G290" s="230"/>
      <c r="H290" s="233">
        <v>-27.750799999999998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140</v>
      </c>
      <c r="AU290" s="239" t="s">
        <v>86</v>
      </c>
      <c r="AV290" s="14" t="s">
        <v>86</v>
      </c>
      <c r="AW290" s="14" t="s">
        <v>34</v>
      </c>
      <c r="AX290" s="14" t="s">
        <v>76</v>
      </c>
      <c r="AY290" s="239" t="s">
        <v>132</v>
      </c>
    </row>
    <row r="291" spans="2:51" s="13" customFormat="1" ht="11.25">
      <c r="B291" s="218"/>
      <c r="C291" s="219"/>
      <c r="D291" s="220" t="s">
        <v>140</v>
      </c>
      <c r="E291" s="221" t="s">
        <v>1</v>
      </c>
      <c r="F291" s="222" t="s">
        <v>279</v>
      </c>
      <c r="G291" s="219"/>
      <c r="H291" s="221" t="s">
        <v>1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140</v>
      </c>
      <c r="AU291" s="228" t="s">
        <v>86</v>
      </c>
      <c r="AV291" s="13" t="s">
        <v>84</v>
      </c>
      <c r="AW291" s="13" t="s">
        <v>34</v>
      </c>
      <c r="AX291" s="13" t="s">
        <v>76</v>
      </c>
      <c r="AY291" s="228" t="s">
        <v>132</v>
      </c>
    </row>
    <row r="292" spans="2:51" s="14" customFormat="1" ht="11.25">
      <c r="B292" s="229"/>
      <c r="C292" s="230"/>
      <c r="D292" s="220" t="s">
        <v>140</v>
      </c>
      <c r="E292" s="231" t="s">
        <v>1</v>
      </c>
      <c r="F292" s="232" t="s">
        <v>299</v>
      </c>
      <c r="G292" s="230"/>
      <c r="H292" s="233">
        <v>-0.7658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140</v>
      </c>
      <c r="AU292" s="239" t="s">
        <v>86</v>
      </c>
      <c r="AV292" s="14" t="s">
        <v>86</v>
      </c>
      <c r="AW292" s="14" t="s">
        <v>34</v>
      </c>
      <c r="AX292" s="14" t="s">
        <v>76</v>
      </c>
      <c r="AY292" s="239" t="s">
        <v>132</v>
      </c>
    </row>
    <row r="293" spans="2:51" s="15" customFormat="1" ht="11.25">
      <c r="B293" s="240"/>
      <c r="C293" s="241"/>
      <c r="D293" s="220" t="s">
        <v>140</v>
      </c>
      <c r="E293" s="242" t="s">
        <v>1</v>
      </c>
      <c r="F293" s="243" t="s">
        <v>146</v>
      </c>
      <c r="G293" s="241"/>
      <c r="H293" s="244">
        <v>59.13249999999998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140</v>
      </c>
      <c r="AU293" s="250" t="s">
        <v>86</v>
      </c>
      <c r="AV293" s="15" t="s">
        <v>138</v>
      </c>
      <c r="AW293" s="15" t="s">
        <v>34</v>
      </c>
      <c r="AX293" s="15" t="s">
        <v>84</v>
      </c>
      <c r="AY293" s="250" t="s">
        <v>132</v>
      </c>
    </row>
    <row r="294" spans="1:65" s="2" customFormat="1" ht="24">
      <c r="A294" s="34"/>
      <c r="B294" s="35"/>
      <c r="C294" s="204" t="s">
        <v>300</v>
      </c>
      <c r="D294" s="204" t="s">
        <v>134</v>
      </c>
      <c r="E294" s="205" t="s">
        <v>301</v>
      </c>
      <c r="F294" s="206" t="s">
        <v>302</v>
      </c>
      <c r="G294" s="207" t="s">
        <v>214</v>
      </c>
      <c r="H294" s="208">
        <v>25.343</v>
      </c>
      <c r="I294" s="209"/>
      <c r="J294" s="210">
        <f>ROUND(I294*H294,2)</f>
        <v>0</v>
      </c>
      <c r="K294" s="211"/>
      <c r="L294" s="39"/>
      <c r="M294" s="212" t="s">
        <v>1</v>
      </c>
      <c r="N294" s="213" t="s">
        <v>41</v>
      </c>
      <c r="O294" s="71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6" t="s">
        <v>138</v>
      </c>
      <c r="AT294" s="216" t="s">
        <v>134</v>
      </c>
      <c r="AU294" s="216" t="s">
        <v>86</v>
      </c>
      <c r="AY294" s="17" t="s">
        <v>132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84</v>
      </c>
      <c r="BK294" s="217">
        <f>ROUND(I294*H294,2)</f>
        <v>0</v>
      </c>
      <c r="BL294" s="17" t="s">
        <v>138</v>
      </c>
      <c r="BM294" s="216" t="s">
        <v>303</v>
      </c>
    </row>
    <row r="295" spans="2:51" s="13" customFormat="1" ht="11.25">
      <c r="B295" s="218"/>
      <c r="C295" s="219"/>
      <c r="D295" s="220" t="s">
        <v>140</v>
      </c>
      <c r="E295" s="221" t="s">
        <v>1</v>
      </c>
      <c r="F295" s="222" t="s">
        <v>82</v>
      </c>
      <c r="G295" s="219"/>
      <c r="H295" s="221" t="s">
        <v>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140</v>
      </c>
      <c r="AU295" s="228" t="s">
        <v>86</v>
      </c>
      <c r="AV295" s="13" t="s">
        <v>84</v>
      </c>
      <c r="AW295" s="13" t="s">
        <v>34</v>
      </c>
      <c r="AX295" s="13" t="s">
        <v>76</v>
      </c>
      <c r="AY295" s="228" t="s">
        <v>132</v>
      </c>
    </row>
    <row r="296" spans="2:51" s="13" customFormat="1" ht="11.25">
      <c r="B296" s="218"/>
      <c r="C296" s="219"/>
      <c r="D296" s="220" t="s">
        <v>140</v>
      </c>
      <c r="E296" s="221" t="s">
        <v>1</v>
      </c>
      <c r="F296" s="222" t="s">
        <v>295</v>
      </c>
      <c r="G296" s="219"/>
      <c r="H296" s="221" t="s">
        <v>1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140</v>
      </c>
      <c r="AU296" s="228" t="s">
        <v>86</v>
      </c>
      <c r="AV296" s="13" t="s">
        <v>84</v>
      </c>
      <c r="AW296" s="13" t="s">
        <v>34</v>
      </c>
      <c r="AX296" s="13" t="s">
        <v>76</v>
      </c>
      <c r="AY296" s="228" t="s">
        <v>132</v>
      </c>
    </row>
    <row r="297" spans="2:51" s="14" customFormat="1" ht="11.25">
      <c r="B297" s="229"/>
      <c r="C297" s="230"/>
      <c r="D297" s="220" t="s">
        <v>140</v>
      </c>
      <c r="E297" s="231" t="s">
        <v>1</v>
      </c>
      <c r="F297" s="232" t="s">
        <v>304</v>
      </c>
      <c r="G297" s="230"/>
      <c r="H297" s="233">
        <v>39.8079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140</v>
      </c>
      <c r="AU297" s="239" t="s">
        <v>86</v>
      </c>
      <c r="AV297" s="14" t="s">
        <v>86</v>
      </c>
      <c r="AW297" s="14" t="s">
        <v>34</v>
      </c>
      <c r="AX297" s="14" t="s">
        <v>76</v>
      </c>
      <c r="AY297" s="239" t="s">
        <v>132</v>
      </c>
    </row>
    <row r="298" spans="2:51" s="13" customFormat="1" ht="11.25">
      <c r="B298" s="218"/>
      <c r="C298" s="219"/>
      <c r="D298" s="220" t="s">
        <v>140</v>
      </c>
      <c r="E298" s="221" t="s">
        <v>1</v>
      </c>
      <c r="F298" s="222" t="s">
        <v>275</v>
      </c>
      <c r="G298" s="219"/>
      <c r="H298" s="221" t="s">
        <v>1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140</v>
      </c>
      <c r="AU298" s="228" t="s">
        <v>86</v>
      </c>
      <c r="AV298" s="13" t="s">
        <v>84</v>
      </c>
      <c r="AW298" s="13" t="s">
        <v>34</v>
      </c>
      <c r="AX298" s="13" t="s">
        <v>76</v>
      </c>
      <c r="AY298" s="228" t="s">
        <v>132</v>
      </c>
    </row>
    <row r="299" spans="2:51" s="14" customFormat="1" ht="11.25">
      <c r="B299" s="229"/>
      <c r="C299" s="230"/>
      <c r="D299" s="220" t="s">
        <v>140</v>
      </c>
      <c r="E299" s="231" t="s">
        <v>1</v>
      </c>
      <c r="F299" s="232" t="s">
        <v>305</v>
      </c>
      <c r="G299" s="230"/>
      <c r="H299" s="233">
        <v>-2.244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140</v>
      </c>
      <c r="AU299" s="239" t="s">
        <v>86</v>
      </c>
      <c r="AV299" s="14" t="s">
        <v>86</v>
      </c>
      <c r="AW299" s="14" t="s">
        <v>34</v>
      </c>
      <c r="AX299" s="14" t="s">
        <v>76</v>
      </c>
      <c r="AY299" s="239" t="s">
        <v>132</v>
      </c>
    </row>
    <row r="300" spans="2:51" s="13" customFormat="1" ht="11.25">
      <c r="B300" s="218"/>
      <c r="C300" s="219"/>
      <c r="D300" s="220" t="s">
        <v>140</v>
      </c>
      <c r="E300" s="221" t="s">
        <v>1</v>
      </c>
      <c r="F300" s="222" t="s">
        <v>277</v>
      </c>
      <c r="G300" s="219"/>
      <c r="H300" s="221" t="s">
        <v>1</v>
      </c>
      <c r="I300" s="223"/>
      <c r="J300" s="219"/>
      <c r="K300" s="219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140</v>
      </c>
      <c r="AU300" s="228" t="s">
        <v>86</v>
      </c>
      <c r="AV300" s="13" t="s">
        <v>84</v>
      </c>
      <c r="AW300" s="13" t="s">
        <v>34</v>
      </c>
      <c r="AX300" s="13" t="s">
        <v>76</v>
      </c>
      <c r="AY300" s="228" t="s">
        <v>132</v>
      </c>
    </row>
    <row r="301" spans="2:51" s="14" customFormat="1" ht="11.25">
      <c r="B301" s="229"/>
      <c r="C301" s="230"/>
      <c r="D301" s="220" t="s">
        <v>140</v>
      </c>
      <c r="E301" s="231" t="s">
        <v>1</v>
      </c>
      <c r="F301" s="232" t="s">
        <v>306</v>
      </c>
      <c r="G301" s="230"/>
      <c r="H301" s="233">
        <v>-11.893199999999998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140</v>
      </c>
      <c r="AU301" s="239" t="s">
        <v>86</v>
      </c>
      <c r="AV301" s="14" t="s">
        <v>86</v>
      </c>
      <c r="AW301" s="14" t="s">
        <v>34</v>
      </c>
      <c r="AX301" s="14" t="s">
        <v>76</v>
      </c>
      <c r="AY301" s="239" t="s">
        <v>132</v>
      </c>
    </row>
    <row r="302" spans="2:51" s="13" customFormat="1" ht="11.25">
      <c r="B302" s="218"/>
      <c r="C302" s="219"/>
      <c r="D302" s="220" t="s">
        <v>140</v>
      </c>
      <c r="E302" s="221" t="s">
        <v>1</v>
      </c>
      <c r="F302" s="222" t="s">
        <v>279</v>
      </c>
      <c r="G302" s="219"/>
      <c r="H302" s="221" t="s">
        <v>1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140</v>
      </c>
      <c r="AU302" s="228" t="s">
        <v>86</v>
      </c>
      <c r="AV302" s="13" t="s">
        <v>84</v>
      </c>
      <c r="AW302" s="13" t="s">
        <v>34</v>
      </c>
      <c r="AX302" s="13" t="s">
        <v>76</v>
      </c>
      <c r="AY302" s="228" t="s">
        <v>132</v>
      </c>
    </row>
    <row r="303" spans="2:51" s="14" customFormat="1" ht="11.25">
      <c r="B303" s="229"/>
      <c r="C303" s="230"/>
      <c r="D303" s="220" t="s">
        <v>140</v>
      </c>
      <c r="E303" s="231" t="s">
        <v>1</v>
      </c>
      <c r="F303" s="232" t="s">
        <v>307</v>
      </c>
      <c r="G303" s="230"/>
      <c r="H303" s="233">
        <v>-0.3282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140</v>
      </c>
      <c r="AU303" s="239" t="s">
        <v>86</v>
      </c>
      <c r="AV303" s="14" t="s">
        <v>86</v>
      </c>
      <c r="AW303" s="14" t="s">
        <v>34</v>
      </c>
      <c r="AX303" s="14" t="s">
        <v>76</v>
      </c>
      <c r="AY303" s="239" t="s">
        <v>132</v>
      </c>
    </row>
    <row r="304" spans="2:51" s="15" customFormat="1" ht="11.25">
      <c r="B304" s="240"/>
      <c r="C304" s="241"/>
      <c r="D304" s="220" t="s">
        <v>140</v>
      </c>
      <c r="E304" s="242" t="s">
        <v>1</v>
      </c>
      <c r="F304" s="243" t="s">
        <v>146</v>
      </c>
      <c r="G304" s="241"/>
      <c r="H304" s="244">
        <v>25.342499999999998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140</v>
      </c>
      <c r="AU304" s="250" t="s">
        <v>86</v>
      </c>
      <c r="AV304" s="15" t="s">
        <v>138</v>
      </c>
      <c r="AW304" s="15" t="s">
        <v>34</v>
      </c>
      <c r="AX304" s="15" t="s">
        <v>84</v>
      </c>
      <c r="AY304" s="250" t="s">
        <v>132</v>
      </c>
    </row>
    <row r="305" spans="1:65" s="2" customFormat="1" ht="24">
      <c r="A305" s="34"/>
      <c r="B305" s="35"/>
      <c r="C305" s="204" t="s">
        <v>308</v>
      </c>
      <c r="D305" s="204" t="s">
        <v>134</v>
      </c>
      <c r="E305" s="205" t="s">
        <v>309</v>
      </c>
      <c r="F305" s="206" t="s">
        <v>310</v>
      </c>
      <c r="G305" s="207" t="s">
        <v>311</v>
      </c>
      <c r="H305" s="208">
        <v>185.181</v>
      </c>
      <c r="I305" s="209"/>
      <c r="J305" s="210">
        <f>ROUND(I305*H305,2)</f>
        <v>0</v>
      </c>
      <c r="K305" s="211"/>
      <c r="L305" s="39"/>
      <c r="M305" s="212" t="s">
        <v>1</v>
      </c>
      <c r="N305" s="213" t="s">
        <v>41</v>
      </c>
      <c r="O305" s="71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6" t="s">
        <v>138</v>
      </c>
      <c r="AT305" s="216" t="s">
        <v>134</v>
      </c>
      <c r="AU305" s="216" t="s">
        <v>86</v>
      </c>
      <c r="AY305" s="17" t="s">
        <v>132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7" t="s">
        <v>84</v>
      </c>
      <c r="BK305" s="217">
        <f>ROUND(I305*H305,2)</f>
        <v>0</v>
      </c>
      <c r="BL305" s="17" t="s">
        <v>138</v>
      </c>
      <c r="BM305" s="216" t="s">
        <v>312</v>
      </c>
    </row>
    <row r="306" spans="2:51" s="14" customFormat="1" ht="11.25">
      <c r="B306" s="229"/>
      <c r="C306" s="230"/>
      <c r="D306" s="220" t="s">
        <v>140</v>
      </c>
      <c r="E306" s="231" t="s">
        <v>1</v>
      </c>
      <c r="F306" s="232" t="s">
        <v>313</v>
      </c>
      <c r="G306" s="230"/>
      <c r="H306" s="233">
        <v>185.18119199999998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140</v>
      </c>
      <c r="AU306" s="239" t="s">
        <v>86</v>
      </c>
      <c r="AV306" s="14" t="s">
        <v>86</v>
      </c>
      <c r="AW306" s="14" t="s">
        <v>34</v>
      </c>
      <c r="AX306" s="14" t="s">
        <v>76</v>
      </c>
      <c r="AY306" s="239" t="s">
        <v>132</v>
      </c>
    </row>
    <row r="307" spans="2:51" s="15" customFormat="1" ht="11.25">
      <c r="B307" s="240"/>
      <c r="C307" s="241"/>
      <c r="D307" s="220" t="s">
        <v>140</v>
      </c>
      <c r="E307" s="242" t="s">
        <v>1</v>
      </c>
      <c r="F307" s="243" t="s">
        <v>146</v>
      </c>
      <c r="G307" s="241"/>
      <c r="H307" s="244">
        <v>185.18119199999998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140</v>
      </c>
      <c r="AU307" s="250" t="s">
        <v>86</v>
      </c>
      <c r="AV307" s="15" t="s">
        <v>138</v>
      </c>
      <c r="AW307" s="15" t="s">
        <v>34</v>
      </c>
      <c r="AX307" s="15" t="s">
        <v>84</v>
      </c>
      <c r="AY307" s="250" t="s">
        <v>132</v>
      </c>
    </row>
    <row r="308" spans="1:65" s="2" customFormat="1" ht="12">
      <c r="A308" s="34"/>
      <c r="B308" s="35"/>
      <c r="C308" s="204" t="s">
        <v>314</v>
      </c>
      <c r="D308" s="204" t="s">
        <v>134</v>
      </c>
      <c r="E308" s="205" t="s">
        <v>315</v>
      </c>
      <c r="F308" s="206" t="s">
        <v>316</v>
      </c>
      <c r="G308" s="207" t="s">
        <v>214</v>
      </c>
      <c r="H308" s="208">
        <v>104.978</v>
      </c>
      <c r="I308" s="209"/>
      <c r="J308" s="210">
        <f>ROUND(I308*H308,2)</f>
        <v>0</v>
      </c>
      <c r="K308" s="211"/>
      <c r="L308" s="39"/>
      <c r="M308" s="212" t="s">
        <v>1</v>
      </c>
      <c r="N308" s="213" t="s">
        <v>41</v>
      </c>
      <c r="O308" s="71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6" t="s">
        <v>138</v>
      </c>
      <c r="AT308" s="216" t="s">
        <v>134</v>
      </c>
      <c r="AU308" s="216" t="s">
        <v>86</v>
      </c>
      <c r="AY308" s="17" t="s">
        <v>132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7" t="s">
        <v>84</v>
      </c>
      <c r="BK308" s="217">
        <f>ROUND(I308*H308,2)</f>
        <v>0</v>
      </c>
      <c r="BL308" s="17" t="s">
        <v>138</v>
      </c>
      <c r="BM308" s="216" t="s">
        <v>317</v>
      </c>
    </row>
    <row r="309" spans="2:51" s="14" customFormat="1" ht="11.25">
      <c r="B309" s="229"/>
      <c r="C309" s="230"/>
      <c r="D309" s="220" t="s">
        <v>140</v>
      </c>
      <c r="E309" s="231" t="s">
        <v>1</v>
      </c>
      <c r="F309" s="232" t="s">
        <v>318</v>
      </c>
      <c r="G309" s="230"/>
      <c r="H309" s="233">
        <v>104.978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140</v>
      </c>
      <c r="AU309" s="239" t="s">
        <v>86</v>
      </c>
      <c r="AV309" s="14" t="s">
        <v>86</v>
      </c>
      <c r="AW309" s="14" t="s">
        <v>34</v>
      </c>
      <c r="AX309" s="14" t="s">
        <v>76</v>
      </c>
      <c r="AY309" s="239" t="s">
        <v>132</v>
      </c>
    </row>
    <row r="310" spans="2:51" s="15" customFormat="1" ht="11.25">
      <c r="B310" s="240"/>
      <c r="C310" s="241"/>
      <c r="D310" s="220" t="s">
        <v>140</v>
      </c>
      <c r="E310" s="242" t="s">
        <v>1</v>
      </c>
      <c r="F310" s="243" t="s">
        <v>146</v>
      </c>
      <c r="G310" s="241"/>
      <c r="H310" s="244">
        <v>104.978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140</v>
      </c>
      <c r="AU310" s="250" t="s">
        <v>86</v>
      </c>
      <c r="AV310" s="15" t="s">
        <v>138</v>
      </c>
      <c r="AW310" s="15" t="s">
        <v>34</v>
      </c>
      <c r="AX310" s="15" t="s">
        <v>84</v>
      </c>
      <c r="AY310" s="250" t="s">
        <v>132</v>
      </c>
    </row>
    <row r="311" spans="1:65" s="2" customFormat="1" ht="24">
      <c r="A311" s="34"/>
      <c r="B311" s="35"/>
      <c r="C311" s="204" t="s">
        <v>319</v>
      </c>
      <c r="D311" s="204" t="s">
        <v>134</v>
      </c>
      <c r="E311" s="205" t="s">
        <v>320</v>
      </c>
      <c r="F311" s="206" t="s">
        <v>321</v>
      </c>
      <c r="G311" s="207" t="s">
        <v>214</v>
      </c>
      <c r="H311" s="208">
        <v>84.475</v>
      </c>
      <c r="I311" s="209"/>
      <c r="J311" s="210">
        <f>ROUND(I311*H311,2)</f>
        <v>0</v>
      </c>
      <c r="K311" s="211"/>
      <c r="L311" s="39"/>
      <c r="M311" s="212" t="s">
        <v>1</v>
      </c>
      <c r="N311" s="213" t="s">
        <v>41</v>
      </c>
      <c r="O311" s="71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6" t="s">
        <v>138</v>
      </c>
      <c r="AT311" s="216" t="s">
        <v>134</v>
      </c>
      <c r="AU311" s="216" t="s">
        <v>86</v>
      </c>
      <c r="AY311" s="17" t="s">
        <v>132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7" t="s">
        <v>84</v>
      </c>
      <c r="BK311" s="217">
        <f>ROUND(I311*H311,2)</f>
        <v>0</v>
      </c>
      <c r="BL311" s="17" t="s">
        <v>138</v>
      </c>
      <c r="BM311" s="216" t="s">
        <v>322</v>
      </c>
    </row>
    <row r="312" spans="2:51" s="13" customFormat="1" ht="11.25">
      <c r="B312" s="218"/>
      <c r="C312" s="219"/>
      <c r="D312" s="220" t="s">
        <v>140</v>
      </c>
      <c r="E312" s="221" t="s">
        <v>1</v>
      </c>
      <c r="F312" s="222" t="s">
        <v>82</v>
      </c>
      <c r="G312" s="219"/>
      <c r="H312" s="221" t="s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140</v>
      </c>
      <c r="AU312" s="228" t="s">
        <v>86</v>
      </c>
      <c r="AV312" s="13" t="s">
        <v>84</v>
      </c>
      <c r="AW312" s="13" t="s">
        <v>34</v>
      </c>
      <c r="AX312" s="13" t="s">
        <v>76</v>
      </c>
      <c r="AY312" s="228" t="s">
        <v>132</v>
      </c>
    </row>
    <row r="313" spans="2:51" s="13" customFormat="1" ht="22.5">
      <c r="B313" s="218"/>
      <c r="C313" s="219"/>
      <c r="D313" s="220" t="s">
        <v>140</v>
      </c>
      <c r="E313" s="221" t="s">
        <v>1</v>
      </c>
      <c r="F313" s="222" t="s">
        <v>323</v>
      </c>
      <c r="G313" s="219"/>
      <c r="H313" s="221" t="s">
        <v>1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140</v>
      </c>
      <c r="AU313" s="228" t="s">
        <v>86</v>
      </c>
      <c r="AV313" s="13" t="s">
        <v>84</v>
      </c>
      <c r="AW313" s="13" t="s">
        <v>34</v>
      </c>
      <c r="AX313" s="13" t="s">
        <v>76</v>
      </c>
      <c r="AY313" s="228" t="s">
        <v>132</v>
      </c>
    </row>
    <row r="314" spans="2:51" s="13" customFormat="1" ht="11.25">
      <c r="B314" s="218"/>
      <c r="C314" s="219"/>
      <c r="D314" s="220" t="s">
        <v>140</v>
      </c>
      <c r="E314" s="221" t="s">
        <v>1</v>
      </c>
      <c r="F314" s="222" t="s">
        <v>295</v>
      </c>
      <c r="G314" s="219"/>
      <c r="H314" s="221" t="s">
        <v>1</v>
      </c>
      <c r="I314" s="223"/>
      <c r="J314" s="219"/>
      <c r="K314" s="219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140</v>
      </c>
      <c r="AU314" s="228" t="s">
        <v>86</v>
      </c>
      <c r="AV314" s="13" t="s">
        <v>84</v>
      </c>
      <c r="AW314" s="13" t="s">
        <v>34</v>
      </c>
      <c r="AX314" s="13" t="s">
        <v>76</v>
      </c>
      <c r="AY314" s="228" t="s">
        <v>132</v>
      </c>
    </row>
    <row r="315" spans="2:51" s="14" customFormat="1" ht="11.25">
      <c r="B315" s="229"/>
      <c r="C315" s="230"/>
      <c r="D315" s="220" t="s">
        <v>140</v>
      </c>
      <c r="E315" s="231" t="s">
        <v>1</v>
      </c>
      <c r="F315" s="232" t="s">
        <v>324</v>
      </c>
      <c r="G315" s="230"/>
      <c r="H315" s="233">
        <v>132.69299999999998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140</v>
      </c>
      <c r="AU315" s="239" t="s">
        <v>86</v>
      </c>
      <c r="AV315" s="14" t="s">
        <v>86</v>
      </c>
      <c r="AW315" s="14" t="s">
        <v>34</v>
      </c>
      <c r="AX315" s="14" t="s">
        <v>76</v>
      </c>
      <c r="AY315" s="239" t="s">
        <v>132</v>
      </c>
    </row>
    <row r="316" spans="2:51" s="13" customFormat="1" ht="11.25">
      <c r="B316" s="218"/>
      <c r="C316" s="219"/>
      <c r="D316" s="220" t="s">
        <v>140</v>
      </c>
      <c r="E316" s="221" t="s">
        <v>1</v>
      </c>
      <c r="F316" s="222" t="s">
        <v>275</v>
      </c>
      <c r="G316" s="219"/>
      <c r="H316" s="221" t="s">
        <v>1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140</v>
      </c>
      <c r="AU316" s="228" t="s">
        <v>86</v>
      </c>
      <c r="AV316" s="13" t="s">
        <v>84</v>
      </c>
      <c r="AW316" s="13" t="s">
        <v>34</v>
      </c>
      <c r="AX316" s="13" t="s">
        <v>76</v>
      </c>
      <c r="AY316" s="228" t="s">
        <v>132</v>
      </c>
    </row>
    <row r="317" spans="2:51" s="14" customFormat="1" ht="11.25">
      <c r="B317" s="229"/>
      <c r="C317" s="230"/>
      <c r="D317" s="220" t="s">
        <v>140</v>
      </c>
      <c r="E317" s="231" t="s">
        <v>1</v>
      </c>
      <c r="F317" s="232" t="s">
        <v>325</v>
      </c>
      <c r="G317" s="230"/>
      <c r="H317" s="233">
        <v>-7.48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140</v>
      </c>
      <c r="AU317" s="239" t="s">
        <v>86</v>
      </c>
      <c r="AV317" s="14" t="s">
        <v>86</v>
      </c>
      <c r="AW317" s="14" t="s">
        <v>34</v>
      </c>
      <c r="AX317" s="14" t="s">
        <v>76</v>
      </c>
      <c r="AY317" s="239" t="s">
        <v>132</v>
      </c>
    </row>
    <row r="318" spans="2:51" s="13" customFormat="1" ht="11.25">
      <c r="B318" s="218"/>
      <c r="C318" s="219"/>
      <c r="D318" s="220" t="s">
        <v>140</v>
      </c>
      <c r="E318" s="221" t="s">
        <v>1</v>
      </c>
      <c r="F318" s="222" t="s">
        <v>277</v>
      </c>
      <c r="G318" s="219"/>
      <c r="H318" s="221" t="s">
        <v>1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140</v>
      </c>
      <c r="AU318" s="228" t="s">
        <v>86</v>
      </c>
      <c r="AV318" s="13" t="s">
        <v>84</v>
      </c>
      <c r="AW318" s="13" t="s">
        <v>34</v>
      </c>
      <c r="AX318" s="13" t="s">
        <v>76</v>
      </c>
      <c r="AY318" s="228" t="s">
        <v>132</v>
      </c>
    </row>
    <row r="319" spans="2:51" s="14" customFormat="1" ht="11.25">
      <c r="B319" s="229"/>
      <c r="C319" s="230"/>
      <c r="D319" s="220" t="s">
        <v>140</v>
      </c>
      <c r="E319" s="231" t="s">
        <v>1</v>
      </c>
      <c r="F319" s="232" t="s">
        <v>326</v>
      </c>
      <c r="G319" s="230"/>
      <c r="H319" s="233">
        <v>-39.644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140</v>
      </c>
      <c r="AU319" s="239" t="s">
        <v>86</v>
      </c>
      <c r="AV319" s="14" t="s">
        <v>86</v>
      </c>
      <c r="AW319" s="14" t="s">
        <v>34</v>
      </c>
      <c r="AX319" s="14" t="s">
        <v>76</v>
      </c>
      <c r="AY319" s="239" t="s">
        <v>132</v>
      </c>
    </row>
    <row r="320" spans="2:51" s="13" customFormat="1" ht="11.25">
      <c r="B320" s="218"/>
      <c r="C320" s="219"/>
      <c r="D320" s="220" t="s">
        <v>140</v>
      </c>
      <c r="E320" s="221" t="s">
        <v>1</v>
      </c>
      <c r="F320" s="222" t="s">
        <v>279</v>
      </c>
      <c r="G320" s="219"/>
      <c r="H320" s="221" t="s">
        <v>1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140</v>
      </c>
      <c r="AU320" s="228" t="s">
        <v>86</v>
      </c>
      <c r="AV320" s="13" t="s">
        <v>84</v>
      </c>
      <c r="AW320" s="13" t="s">
        <v>34</v>
      </c>
      <c r="AX320" s="13" t="s">
        <v>76</v>
      </c>
      <c r="AY320" s="228" t="s">
        <v>132</v>
      </c>
    </row>
    <row r="321" spans="2:51" s="14" customFormat="1" ht="11.25">
      <c r="B321" s="229"/>
      <c r="C321" s="230"/>
      <c r="D321" s="220" t="s">
        <v>140</v>
      </c>
      <c r="E321" s="231" t="s">
        <v>1</v>
      </c>
      <c r="F321" s="232" t="s">
        <v>327</v>
      </c>
      <c r="G321" s="230"/>
      <c r="H321" s="233">
        <v>-1.094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140</v>
      </c>
      <c r="AU321" s="239" t="s">
        <v>86</v>
      </c>
      <c r="AV321" s="14" t="s">
        <v>86</v>
      </c>
      <c r="AW321" s="14" t="s">
        <v>34</v>
      </c>
      <c r="AX321" s="14" t="s">
        <v>76</v>
      </c>
      <c r="AY321" s="239" t="s">
        <v>132</v>
      </c>
    </row>
    <row r="322" spans="2:51" s="15" customFormat="1" ht="11.25">
      <c r="B322" s="240"/>
      <c r="C322" s="241"/>
      <c r="D322" s="220" t="s">
        <v>140</v>
      </c>
      <c r="E322" s="242" t="s">
        <v>1</v>
      </c>
      <c r="F322" s="243" t="s">
        <v>146</v>
      </c>
      <c r="G322" s="241"/>
      <c r="H322" s="244">
        <v>84.475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140</v>
      </c>
      <c r="AU322" s="250" t="s">
        <v>86</v>
      </c>
      <c r="AV322" s="15" t="s">
        <v>138</v>
      </c>
      <c r="AW322" s="15" t="s">
        <v>34</v>
      </c>
      <c r="AX322" s="15" t="s">
        <v>84</v>
      </c>
      <c r="AY322" s="250" t="s">
        <v>132</v>
      </c>
    </row>
    <row r="323" spans="1:65" s="2" customFormat="1" ht="12">
      <c r="A323" s="34"/>
      <c r="B323" s="35"/>
      <c r="C323" s="251" t="s">
        <v>328</v>
      </c>
      <c r="D323" s="251" t="s">
        <v>329</v>
      </c>
      <c r="E323" s="252" t="s">
        <v>330</v>
      </c>
      <c r="F323" s="253" t="s">
        <v>331</v>
      </c>
      <c r="G323" s="254" t="s">
        <v>311</v>
      </c>
      <c r="H323" s="255">
        <v>112.64</v>
      </c>
      <c r="I323" s="256"/>
      <c r="J323" s="257">
        <f>ROUND(I323*H323,2)</f>
        <v>0</v>
      </c>
      <c r="K323" s="258"/>
      <c r="L323" s="259"/>
      <c r="M323" s="260" t="s">
        <v>1</v>
      </c>
      <c r="N323" s="261" t="s">
        <v>41</v>
      </c>
      <c r="O323" s="71"/>
      <c r="P323" s="214">
        <f>O323*H323</f>
        <v>0</v>
      </c>
      <c r="Q323" s="214">
        <v>1</v>
      </c>
      <c r="R323" s="214">
        <f>Q323*H323</f>
        <v>112.64</v>
      </c>
      <c r="S323" s="214">
        <v>0</v>
      </c>
      <c r="T323" s="21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6" t="s">
        <v>332</v>
      </c>
      <c r="AT323" s="216" t="s">
        <v>329</v>
      </c>
      <c r="AU323" s="216" t="s">
        <v>86</v>
      </c>
      <c r="AY323" s="17" t="s">
        <v>132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7" t="s">
        <v>84</v>
      </c>
      <c r="BK323" s="217">
        <f>ROUND(I323*H323,2)</f>
        <v>0</v>
      </c>
      <c r="BL323" s="17" t="s">
        <v>332</v>
      </c>
      <c r="BM323" s="216" t="s">
        <v>333</v>
      </c>
    </row>
    <row r="324" spans="2:51" s="13" customFormat="1" ht="11.25">
      <c r="B324" s="218"/>
      <c r="C324" s="219"/>
      <c r="D324" s="220" t="s">
        <v>140</v>
      </c>
      <c r="E324" s="221" t="s">
        <v>1</v>
      </c>
      <c r="F324" s="222" t="s">
        <v>82</v>
      </c>
      <c r="G324" s="219"/>
      <c r="H324" s="221" t="s">
        <v>1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140</v>
      </c>
      <c r="AU324" s="228" t="s">
        <v>86</v>
      </c>
      <c r="AV324" s="13" t="s">
        <v>84</v>
      </c>
      <c r="AW324" s="13" t="s">
        <v>34</v>
      </c>
      <c r="AX324" s="13" t="s">
        <v>76</v>
      </c>
      <c r="AY324" s="228" t="s">
        <v>132</v>
      </c>
    </row>
    <row r="325" spans="2:51" s="13" customFormat="1" ht="11.25">
      <c r="B325" s="218"/>
      <c r="C325" s="219"/>
      <c r="D325" s="220" t="s">
        <v>140</v>
      </c>
      <c r="E325" s="221" t="s">
        <v>1</v>
      </c>
      <c r="F325" s="222" t="s">
        <v>334</v>
      </c>
      <c r="G325" s="219"/>
      <c r="H325" s="221" t="s">
        <v>1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140</v>
      </c>
      <c r="AU325" s="228" t="s">
        <v>86</v>
      </c>
      <c r="AV325" s="13" t="s">
        <v>84</v>
      </c>
      <c r="AW325" s="13" t="s">
        <v>34</v>
      </c>
      <c r="AX325" s="13" t="s">
        <v>76</v>
      </c>
      <c r="AY325" s="228" t="s">
        <v>132</v>
      </c>
    </row>
    <row r="326" spans="2:51" s="14" customFormat="1" ht="11.25">
      <c r="B326" s="229"/>
      <c r="C326" s="230"/>
      <c r="D326" s="220" t="s">
        <v>140</v>
      </c>
      <c r="E326" s="231" t="s">
        <v>1</v>
      </c>
      <c r="F326" s="232" t="s">
        <v>335</v>
      </c>
      <c r="G326" s="230"/>
      <c r="H326" s="233">
        <v>59.598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140</v>
      </c>
      <c r="AU326" s="239" t="s">
        <v>86</v>
      </c>
      <c r="AV326" s="14" t="s">
        <v>86</v>
      </c>
      <c r="AW326" s="14" t="s">
        <v>34</v>
      </c>
      <c r="AX326" s="14" t="s">
        <v>76</v>
      </c>
      <c r="AY326" s="239" t="s">
        <v>132</v>
      </c>
    </row>
    <row r="327" spans="2:51" s="15" customFormat="1" ht="11.25">
      <c r="B327" s="240"/>
      <c r="C327" s="241"/>
      <c r="D327" s="220" t="s">
        <v>140</v>
      </c>
      <c r="E327" s="242" t="s">
        <v>1</v>
      </c>
      <c r="F327" s="243" t="s">
        <v>146</v>
      </c>
      <c r="G327" s="241"/>
      <c r="H327" s="244">
        <v>59.598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140</v>
      </c>
      <c r="AU327" s="250" t="s">
        <v>86</v>
      </c>
      <c r="AV327" s="15" t="s">
        <v>138</v>
      </c>
      <c r="AW327" s="15" t="s">
        <v>34</v>
      </c>
      <c r="AX327" s="15" t="s">
        <v>76</v>
      </c>
      <c r="AY327" s="250" t="s">
        <v>132</v>
      </c>
    </row>
    <row r="328" spans="2:51" s="14" customFormat="1" ht="11.25">
      <c r="B328" s="229"/>
      <c r="C328" s="230"/>
      <c r="D328" s="220" t="s">
        <v>140</v>
      </c>
      <c r="E328" s="231" t="s">
        <v>1</v>
      </c>
      <c r="F328" s="232" t="s">
        <v>336</v>
      </c>
      <c r="G328" s="230"/>
      <c r="H328" s="233">
        <v>112.64022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140</v>
      </c>
      <c r="AU328" s="239" t="s">
        <v>86</v>
      </c>
      <c r="AV328" s="14" t="s">
        <v>86</v>
      </c>
      <c r="AW328" s="14" t="s">
        <v>34</v>
      </c>
      <c r="AX328" s="14" t="s">
        <v>84</v>
      </c>
      <c r="AY328" s="239" t="s">
        <v>132</v>
      </c>
    </row>
    <row r="329" spans="1:65" s="2" customFormat="1" ht="24">
      <c r="A329" s="34"/>
      <c r="B329" s="35"/>
      <c r="C329" s="204" t="s">
        <v>337</v>
      </c>
      <c r="D329" s="204" t="s">
        <v>134</v>
      </c>
      <c r="E329" s="205" t="s">
        <v>338</v>
      </c>
      <c r="F329" s="206" t="s">
        <v>339</v>
      </c>
      <c r="G329" s="207" t="s">
        <v>214</v>
      </c>
      <c r="H329" s="208">
        <v>39.644</v>
      </c>
      <c r="I329" s="209"/>
      <c r="J329" s="210">
        <f>ROUND(I329*H329,2)</f>
        <v>0</v>
      </c>
      <c r="K329" s="211"/>
      <c r="L329" s="39"/>
      <c r="M329" s="212" t="s">
        <v>1</v>
      </c>
      <c r="N329" s="213" t="s">
        <v>41</v>
      </c>
      <c r="O329" s="71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6" t="s">
        <v>138</v>
      </c>
      <c r="AT329" s="216" t="s">
        <v>134</v>
      </c>
      <c r="AU329" s="216" t="s">
        <v>86</v>
      </c>
      <c r="AY329" s="17" t="s">
        <v>132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7" t="s">
        <v>84</v>
      </c>
      <c r="BK329" s="217">
        <f>ROUND(I329*H329,2)</f>
        <v>0</v>
      </c>
      <c r="BL329" s="17" t="s">
        <v>138</v>
      </c>
      <c r="BM329" s="216" t="s">
        <v>340</v>
      </c>
    </row>
    <row r="330" spans="2:51" s="13" customFormat="1" ht="11.25">
      <c r="B330" s="218"/>
      <c r="C330" s="219"/>
      <c r="D330" s="220" t="s">
        <v>140</v>
      </c>
      <c r="E330" s="221" t="s">
        <v>1</v>
      </c>
      <c r="F330" s="222" t="s">
        <v>82</v>
      </c>
      <c r="G330" s="219"/>
      <c r="H330" s="221" t="s">
        <v>1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140</v>
      </c>
      <c r="AU330" s="228" t="s">
        <v>86</v>
      </c>
      <c r="AV330" s="13" t="s">
        <v>84</v>
      </c>
      <c r="AW330" s="13" t="s">
        <v>34</v>
      </c>
      <c r="AX330" s="13" t="s">
        <v>76</v>
      </c>
      <c r="AY330" s="228" t="s">
        <v>132</v>
      </c>
    </row>
    <row r="331" spans="2:51" s="13" customFormat="1" ht="11.25">
      <c r="B331" s="218"/>
      <c r="C331" s="219"/>
      <c r="D331" s="220" t="s">
        <v>140</v>
      </c>
      <c r="E331" s="221" t="s">
        <v>1</v>
      </c>
      <c r="F331" s="222" t="s">
        <v>144</v>
      </c>
      <c r="G331" s="219"/>
      <c r="H331" s="221" t="s">
        <v>1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140</v>
      </c>
      <c r="AU331" s="228" t="s">
        <v>86</v>
      </c>
      <c r="AV331" s="13" t="s">
        <v>84</v>
      </c>
      <c r="AW331" s="13" t="s">
        <v>34</v>
      </c>
      <c r="AX331" s="13" t="s">
        <v>76</v>
      </c>
      <c r="AY331" s="228" t="s">
        <v>132</v>
      </c>
    </row>
    <row r="332" spans="2:51" s="14" customFormat="1" ht="11.25">
      <c r="B332" s="229"/>
      <c r="C332" s="230"/>
      <c r="D332" s="220" t="s">
        <v>140</v>
      </c>
      <c r="E332" s="231" t="s">
        <v>1</v>
      </c>
      <c r="F332" s="232" t="s">
        <v>341</v>
      </c>
      <c r="G332" s="230"/>
      <c r="H332" s="233">
        <v>39.644000000000005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140</v>
      </c>
      <c r="AU332" s="239" t="s">
        <v>86</v>
      </c>
      <c r="AV332" s="14" t="s">
        <v>86</v>
      </c>
      <c r="AW332" s="14" t="s">
        <v>34</v>
      </c>
      <c r="AX332" s="14" t="s">
        <v>76</v>
      </c>
      <c r="AY332" s="239" t="s">
        <v>132</v>
      </c>
    </row>
    <row r="333" spans="2:51" s="15" customFormat="1" ht="11.25">
      <c r="B333" s="240"/>
      <c r="C333" s="241"/>
      <c r="D333" s="220" t="s">
        <v>140</v>
      </c>
      <c r="E333" s="242" t="s">
        <v>1</v>
      </c>
      <c r="F333" s="243" t="s">
        <v>146</v>
      </c>
      <c r="G333" s="241"/>
      <c r="H333" s="244">
        <v>39.644000000000005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140</v>
      </c>
      <c r="AU333" s="250" t="s">
        <v>86</v>
      </c>
      <c r="AV333" s="15" t="s">
        <v>138</v>
      </c>
      <c r="AW333" s="15" t="s">
        <v>34</v>
      </c>
      <c r="AX333" s="15" t="s">
        <v>84</v>
      </c>
      <c r="AY333" s="250" t="s">
        <v>132</v>
      </c>
    </row>
    <row r="334" spans="1:65" s="2" customFormat="1" ht="12">
      <c r="A334" s="34"/>
      <c r="B334" s="35"/>
      <c r="C334" s="251" t="s">
        <v>342</v>
      </c>
      <c r="D334" s="251" t="s">
        <v>329</v>
      </c>
      <c r="E334" s="252" t="s">
        <v>343</v>
      </c>
      <c r="F334" s="253" t="s">
        <v>344</v>
      </c>
      <c r="G334" s="254" t="s">
        <v>311</v>
      </c>
      <c r="H334" s="255">
        <v>83.252</v>
      </c>
      <c r="I334" s="256"/>
      <c r="J334" s="257">
        <f>ROUND(I334*H334,2)</f>
        <v>0</v>
      </c>
      <c r="K334" s="258"/>
      <c r="L334" s="259"/>
      <c r="M334" s="260" t="s">
        <v>1</v>
      </c>
      <c r="N334" s="261" t="s">
        <v>41</v>
      </c>
      <c r="O334" s="71"/>
      <c r="P334" s="214">
        <f>O334*H334</f>
        <v>0</v>
      </c>
      <c r="Q334" s="214">
        <v>1</v>
      </c>
      <c r="R334" s="214">
        <f>Q334*H334</f>
        <v>83.252</v>
      </c>
      <c r="S334" s="214">
        <v>0</v>
      </c>
      <c r="T334" s="21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6" t="s">
        <v>332</v>
      </c>
      <c r="AT334" s="216" t="s">
        <v>329</v>
      </c>
      <c r="AU334" s="216" t="s">
        <v>86</v>
      </c>
      <c r="AY334" s="17" t="s">
        <v>132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7" t="s">
        <v>84</v>
      </c>
      <c r="BK334" s="217">
        <f>ROUND(I334*H334,2)</f>
        <v>0</v>
      </c>
      <c r="BL334" s="17" t="s">
        <v>332</v>
      </c>
      <c r="BM334" s="216" t="s">
        <v>345</v>
      </c>
    </row>
    <row r="335" spans="2:51" s="13" customFormat="1" ht="11.25">
      <c r="B335" s="218"/>
      <c r="C335" s="219"/>
      <c r="D335" s="220" t="s">
        <v>140</v>
      </c>
      <c r="E335" s="221" t="s">
        <v>1</v>
      </c>
      <c r="F335" s="222" t="s">
        <v>346</v>
      </c>
      <c r="G335" s="219"/>
      <c r="H335" s="221" t="s">
        <v>1</v>
      </c>
      <c r="I335" s="223"/>
      <c r="J335" s="219"/>
      <c r="K335" s="219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140</v>
      </c>
      <c r="AU335" s="228" t="s">
        <v>86</v>
      </c>
      <c r="AV335" s="13" t="s">
        <v>84</v>
      </c>
      <c r="AW335" s="13" t="s">
        <v>34</v>
      </c>
      <c r="AX335" s="13" t="s">
        <v>76</v>
      </c>
      <c r="AY335" s="228" t="s">
        <v>132</v>
      </c>
    </row>
    <row r="336" spans="2:51" s="14" customFormat="1" ht="11.25">
      <c r="B336" s="229"/>
      <c r="C336" s="230"/>
      <c r="D336" s="220" t="s">
        <v>140</v>
      </c>
      <c r="E336" s="231" t="s">
        <v>1</v>
      </c>
      <c r="F336" s="232" t="s">
        <v>347</v>
      </c>
      <c r="G336" s="230"/>
      <c r="H336" s="233">
        <v>41.6262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140</v>
      </c>
      <c r="AU336" s="239" t="s">
        <v>86</v>
      </c>
      <c r="AV336" s="14" t="s">
        <v>86</v>
      </c>
      <c r="AW336" s="14" t="s">
        <v>34</v>
      </c>
      <c r="AX336" s="14" t="s">
        <v>76</v>
      </c>
      <c r="AY336" s="239" t="s">
        <v>132</v>
      </c>
    </row>
    <row r="337" spans="2:51" s="15" customFormat="1" ht="11.25">
      <c r="B337" s="240"/>
      <c r="C337" s="241"/>
      <c r="D337" s="220" t="s">
        <v>140</v>
      </c>
      <c r="E337" s="242" t="s">
        <v>1</v>
      </c>
      <c r="F337" s="243" t="s">
        <v>146</v>
      </c>
      <c r="G337" s="241"/>
      <c r="H337" s="244">
        <v>41.6262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140</v>
      </c>
      <c r="AU337" s="250" t="s">
        <v>86</v>
      </c>
      <c r="AV337" s="15" t="s">
        <v>138</v>
      </c>
      <c r="AW337" s="15" t="s">
        <v>34</v>
      </c>
      <c r="AX337" s="15" t="s">
        <v>76</v>
      </c>
      <c r="AY337" s="250" t="s">
        <v>132</v>
      </c>
    </row>
    <row r="338" spans="2:51" s="14" customFormat="1" ht="11.25">
      <c r="B338" s="229"/>
      <c r="C338" s="230"/>
      <c r="D338" s="220" t="s">
        <v>140</v>
      </c>
      <c r="E338" s="231" t="s">
        <v>1</v>
      </c>
      <c r="F338" s="232" t="s">
        <v>348</v>
      </c>
      <c r="G338" s="230"/>
      <c r="H338" s="233">
        <v>83.252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140</v>
      </c>
      <c r="AU338" s="239" t="s">
        <v>86</v>
      </c>
      <c r="AV338" s="14" t="s">
        <v>86</v>
      </c>
      <c r="AW338" s="14" t="s">
        <v>34</v>
      </c>
      <c r="AX338" s="14" t="s">
        <v>84</v>
      </c>
      <c r="AY338" s="239" t="s">
        <v>132</v>
      </c>
    </row>
    <row r="339" spans="1:65" s="2" customFormat="1" ht="24">
      <c r="A339" s="34"/>
      <c r="B339" s="35"/>
      <c r="C339" s="204" t="s">
        <v>349</v>
      </c>
      <c r="D339" s="204" t="s">
        <v>134</v>
      </c>
      <c r="E339" s="205" t="s">
        <v>350</v>
      </c>
      <c r="F339" s="206" t="s">
        <v>351</v>
      </c>
      <c r="G339" s="207" t="s">
        <v>137</v>
      </c>
      <c r="H339" s="208">
        <v>54.04</v>
      </c>
      <c r="I339" s="209"/>
      <c r="J339" s="210">
        <f>ROUND(I339*H339,2)</f>
        <v>0</v>
      </c>
      <c r="K339" s="211"/>
      <c r="L339" s="39"/>
      <c r="M339" s="212" t="s">
        <v>1</v>
      </c>
      <c r="N339" s="213" t="s">
        <v>41</v>
      </c>
      <c r="O339" s="71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6" t="s">
        <v>138</v>
      </c>
      <c r="AT339" s="216" t="s">
        <v>134</v>
      </c>
      <c r="AU339" s="216" t="s">
        <v>86</v>
      </c>
      <c r="AY339" s="17" t="s">
        <v>132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7" t="s">
        <v>84</v>
      </c>
      <c r="BK339" s="217">
        <f>ROUND(I339*H339,2)</f>
        <v>0</v>
      </c>
      <c r="BL339" s="17" t="s">
        <v>138</v>
      </c>
      <c r="BM339" s="216" t="s">
        <v>352</v>
      </c>
    </row>
    <row r="340" spans="2:51" s="13" customFormat="1" ht="11.25">
      <c r="B340" s="218"/>
      <c r="C340" s="219"/>
      <c r="D340" s="220" t="s">
        <v>140</v>
      </c>
      <c r="E340" s="221" t="s">
        <v>1</v>
      </c>
      <c r="F340" s="222" t="s">
        <v>82</v>
      </c>
      <c r="G340" s="219"/>
      <c r="H340" s="221" t="s">
        <v>1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140</v>
      </c>
      <c r="AU340" s="228" t="s">
        <v>86</v>
      </c>
      <c r="AV340" s="13" t="s">
        <v>84</v>
      </c>
      <c r="AW340" s="13" t="s">
        <v>34</v>
      </c>
      <c r="AX340" s="13" t="s">
        <v>76</v>
      </c>
      <c r="AY340" s="228" t="s">
        <v>132</v>
      </c>
    </row>
    <row r="341" spans="2:51" s="13" customFormat="1" ht="11.25">
      <c r="B341" s="218"/>
      <c r="C341" s="219"/>
      <c r="D341" s="220" t="s">
        <v>140</v>
      </c>
      <c r="E341" s="221" t="s">
        <v>1</v>
      </c>
      <c r="F341" s="222" t="s">
        <v>142</v>
      </c>
      <c r="G341" s="219"/>
      <c r="H341" s="221" t="s">
        <v>1</v>
      </c>
      <c r="I341" s="223"/>
      <c r="J341" s="219"/>
      <c r="K341" s="219"/>
      <c r="L341" s="224"/>
      <c r="M341" s="225"/>
      <c r="N341" s="226"/>
      <c r="O341" s="226"/>
      <c r="P341" s="226"/>
      <c r="Q341" s="226"/>
      <c r="R341" s="226"/>
      <c r="S341" s="226"/>
      <c r="T341" s="227"/>
      <c r="AT341" s="228" t="s">
        <v>140</v>
      </c>
      <c r="AU341" s="228" t="s">
        <v>86</v>
      </c>
      <c r="AV341" s="13" t="s">
        <v>84</v>
      </c>
      <c r="AW341" s="13" t="s">
        <v>34</v>
      </c>
      <c r="AX341" s="13" t="s">
        <v>76</v>
      </c>
      <c r="AY341" s="228" t="s">
        <v>132</v>
      </c>
    </row>
    <row r="342" spans="2:51" s="14" customFormat="1" ht="11.25">
      <c r="B342" s="229"/>
      <c r="C342" s="230"/>
      <c r="D342" s="220" t="s">
        <v>140</v>
      </c>
      <c r="E342" s="231" t="s">
        <v>1</v>
      </c>
      <c r="F342" s="232" t="s">
        <v>353</v>
      </c>
      <c r="G342" s="230"/>
      <c r="H342" s="233">
        <v>1.68</v>
      </c>
      <c r="I342" s="234"/>
      <c r="J342" s="230"/>
      <c r="K342" s="230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140</v>
      </c>
      <c r="AU342" s="239" t="s">
        <v>86</v>
      </c>
      <c r="AV342" s="14" t="s">
        <v>86</v>
      </c>
      <c r="AW342" s="14" t="s">
        <v>34</v>
      </c>
      <c r="AX342" s="14" t="s">
        <v>76</v>
      </c>
      <c r="AY342" s="239" t="s">
        <v>132</v>
      </c>
    </row>
    <row r="343" spans="2:51" s="13" customFormat="1" ht="11.25">
      <c r="B343" s="218"/>
      <c r="C343" s="219"/>
      <c r="D343" s="220" t="s">
        <v>140</v>
      </c>
      <c r="E343" s="221" t="s">
        <v>1</v>
      </c>
      <c r="F343" s="222" t="s">
        <v>144</v>
      </c>
      <c r="G343" s="219"/>
      <c r="H343" s="221" t="s">
        <v>1</v>
      </c>
      <c r="I343" s="223"/>
      <c r="J343" s="219"/>
      <c r="K343" s="219"/>
      <c r="L343" s="224"/>
      <c r="M343" s="225"/>
      <c r="N343" s="226"/>
      <c r="O343" s="226"/>
      <c r="P343" s="226"/>
      <c r="Q343" s="226"/>
      <c r="R343" s="226"/>
      <c r="S343" s="226"/>
      <c r="T343" s="227"/>
      <c r="AT343" s="228" t="s">
        <v>140</v>
      </c>
      <c r="AU343" s="228" t="s">
        <v>86</v>
      </c>
      <c r="AV343" s="13" t="s">
        <v>84</v>
      </c>
      <c r="AW343" s="13" t="s">
        <v>34</v>
      </c>
      <c r="AX343" s="13" t="s">
        <v>76</v>
      </c>
      <c r="AY343" s="228" t="s">
        <v>132</v>
      </c>
    </row>
    <row r="344" spans="2:51" s="14" customFormat="1" ht="11.25">
      <c r="B344" s="229"/>
      <c r="C344" s="230"/>
      <c r="D344" s="220" t="s">
        <v>140</v>
      </c>
      <c r="E344" s="231" t="s">
        <v>1</v>
      </c>
      <c r="F344" s="232" t="s">
        <v>354</v>
      </c>
      <c r="G344" s="230"/>
      <c r="H344" s="233">
        <v>52.36000000000001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140</v>
      </c>
      <c r="AU344" s="239" t="s">
        <v>86</v>
      </c>
      <c r="AV344" s="14" t="s">
        <v>86</v>
      </c>
      <c r="AW344" s="14" t="s">
        <v>34</v>
      </c>
      <c r="AX344" s="14" t="s">
        <v>76</v>
      </c>
      <c r="AY344" s="239" t="s">
        <v>132</v>
      </c>
    </row>
    <row r="345" spans="2:51" s="15" customFormat="1" ht="11.25">
      <c r="B345" s="240"/>
      <c r="C345" s="241"/>
      <c r="D345" s="220" t="s">
        <v>140</v>
      </c>
      <c r="E345" s="242" t="s">
        <v>1</v>
      </c>
      <c r="F345" s="243" t="s">
        <v>146</v>
      </c>
      <c r="G345" s="241"/>
      <c r="H345" s="244">
        <v>54.040000000000006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140</v>
      </c>
      <c r="AU345" s="250" t="s">
        <v>86</v>
      </c>
      <c r="AV345" s="15" t="s">
        <v>138</v>
      </c>
      <c r="AW345" s="15" t="s">
        <v>34</v>
      </c>
      <c r="AX345" s="15" t="s">
        <v>84</v>
      </c>
      <c r="AY345" s="250" t="s">
        <v>132</v>
      </c>
    </row>
    <row r="346" spans="1:65" s="2" customFormat="1" ht="24">
      <c r="A346" s="34"/>
      <c r="B346" s="35"/>
      <c r="C346" s="204" t="s">
        <v>355</v>
      </c>
      <c r="D346" s="204" t="s">
        <v>134</v>
      </c>
      <c r="E346" s="205" t="s">
        <v>356</v>
      </c>
      <c r="F346" s="206" t="s">
        <v>357</v>
      </c>
      <c r="G346" s="207" t="s">
        <v>137</v>
      </c>
      <c r="H346" s="208">
        <v>23.16</v>
      </c>
      <c r="I346" s="209"/>
      <c r="J346" s="210">
        <f>ROUND(I346*H346,2)</f>
        <v>0</v>
      </c>
      <c r="K346" s="211"/>
      <c r="L346" s="39"/>
      <c r="M346" s="212" t="s">
        <v>1</v>
      </c>
      <c r="N346" s="213" t="s">
        <v>41</v>
      </c>
      <c r="O346" s="71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6" t="s">
        <v>138</v>
      </c>
      <c r="AT346" s="216" t="s">
        <v>134</v>
      </c>
      <c r="AU346" s="216" t="s">
        <v>86</v>
      </c>
      <c r="AY346" s="17" t="s">
        <v>132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7" t="s">
        <v>84</v>
      </c>
      <c r="BK346" s="217">
        <f>ROUND(I346*H346,2)</f>
        <v>0</v>
      </c>
      <c r="BL346" s="17" t="s">
        <v>138</v>
      </c>
      <c r="BM346" s="216" t="s">
        <v>358</v>
      </c>
    </row>
    <row r="347" spans="2:51" s="13" customFormat="1" ht="11.25">
      <c r="B347" s="218"/>
      <c r="C347" s="219"/>
      <c r="D347" s="220" t="s">
        <v>140</v>
      </c>
      <c r="E347" s="221" t="s">
        <v>1</v>
      </c>
      <c r="F347" s="222" t="s">
        <v>82</v>
      </c>
      <c r="G347" s="219"/>
      <c r="H347" s="221" t="s">
        <v>1</v>
      </c>
      <c r="I347" s="223"/>
      <c r="J347" s="219"/>
      <c r="K347" s="219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140</v>
      </c>
      <c r="AU347" s="228" t="s">
        <v>86</v>
      </c>
      <c r="AV347" s="13" t="s">
        <v>84</v>
      </c>
      <c r="AW347" s="13" t="s">
        <v>34</v>
      </c>
      <c r="AX347" s="13" t="s">
        <v>76</v>
      </c>
      <c r="AY347" s="228" t="s">
        <v>132</v>
      </c>
    </row>
    <row r="348" spans="2:51" s="13" customFormat="1" ht="11.25">
      <c r="B348" s="218"/>
      <c r="C348" s="219"/>
      <c r="D348" s="220" t="s">
        <v>140</v>
      </c>
      <c r="E348" s="221" t="s">
        <v>1</v>
      </c>
      <c r="F348" s="222" t="s">
        <v>142</v>
      </c>
      <c r="G348" s="219"/>
      <c r="H348" s="221" t="s">
        <v>1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140</v>
      </c>
      <c r="AU348" s="228" t="s">
        <v>86</v>
      </c>
      <c r="AV348" s="13" t="s">
        <v>84</v>
      </c>
      <c r="AW348" s="13" t="s">
        <v>34</v>
      </c>
      <c r="AX348" s="13" t="s">
        <v>76</v>
      </c>
      <c r="AY348" s="228" t="s">
        <v>132</v>
      </c>
    </row>
    <row r="349" spans="2:51" s="14" customFormat="1" ht="11.25">
      <c r="B349" s="229"/>
      <c r="C349" s="230"/>
      <c r="D349" s="220" t="s">
        <v>140</v>
      </c>
      <c r="E349" s="231" t="s">
        <v>1</v>
      </c>
      <c r="F349" s="232" t="s">
        <v>359</v>
      </c>
      <c r="G349" s="230"/>
      <c r="H349" s="233">
        <v>0.72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140</v>
      </c>
      <c r="AU349" s="239" t="s">
        <v>86</v>
      </c>
      <c r="AV349" s="14" t="s">
        <v>86</v>
      </c>
      <c r="AW349" s="14" t="s">
        <v>34</v>
      </c>
      <c r="AX349" s="14" t="s">
        <v>76</v>
      </c>
      <c r="AY349" s="239" t="s">
        <v>132</v>
      </c>
    </row>
    <row r="350" spans="2:51" s="13" customFormat="1" ht="11.25">
      <c r="B350" s="218"/>
      <c r="C350" s="219"/>
      <c r="D350" s="220" t="s">
        <v>140</v>
      </c>
      <c r="E350" s="221" t="s">
        <v>1</v>
      </c>
      <c r="F350" s="222" t="s">
        <v>144</v>
      </c>
      <c r="G350" s="219"/>
      <c r="H350" s="221" t="s">
        <v>1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140</v>
      </c>
      <c r="AU350" s="228" t="s">
        <v>86</v>
      </c>
      <c r="AV350" s="13" t="s">
        <v>84</v>
      </c>
      <c r="AW350" s="13" t="s">
        <v>34</v>
      </c>
      <c r="AX350" s="13" t="s">
        <v>76</v>
      </c>
      <c r="AY350" s="228" t="s">
        <v>132</v>
      </c>
    </row>
    <row r="351" spans="2:51" s="14" customFormat="1" ht="11.25">
      <c r="B351" s="229"/>
      <c r="C351" s="230"/>
      <c r="D351" s="220" t="s">
        <v>140</v>
      </c>
      <c r="E351" s="231" t="s">
        <v>1</v>
      </c>
      <c r="F351" s="232" t="s">
        <v>360</v>
      </c>
      <c r="G351" s="230"/>
      <c r="H351" s="233">
        <v>22.44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140</v>
      </c>
      <c r="AU351" s="239" t="s">
        <v>86</v>
      </c>
      <c r="AV351" s="14" t="s">
        <v>86</v>
      </c>
      <c r="AW351" s="14" t="s">
        <v>34</v>
      </c>
      <c r="AX351" s="14" t="s">
        <v>76</v>
      </c>
      <c r="AY351" s="239" t="s">
        <v>132</v>
      </c>
    </row>
    <row r="352" spans="2:51" s="15" customFormat="1" ht="11.25">
      <c r="B352" s="240"/>
      <c r="C352" s="241"/>
      <c r="D352" s="220" t="s">
        <v>140</v>
      </c>
      <c r="E352" s="242" t="s">
        <v>1</v>
      </c>
      <c r="F352" s="243" t="s">
        <v>146</v>
      </c>
      <c r="G352" s="241"/>
      <c r="H352" s="244">
        <v>23.16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140</v>
      </c>
      <c r="AU352" s="250" t="s">
        <v>86</v>
      </c>
      <c r="AV352" s="15" t="s">
        <v>138</v>
      </c>
      <c r="AW352" s="15" t="s">
        <v>34</v>
      </c>
      <c r="AX352" s="15" t="s">
        <v>84</v>
      </c>
      <c r="AY352" s="250" t="s">
        <v>132</v>
      </c>
    </row>
    <row r="353" spans="2:63" s="12" customFormat="1" ht="12.75">
      <c r="B353" s="188"/>
      <c r="C353" s="189"/>
      <c r="D353" s="190" t="s">
        <v>75</v>
      </c>
      <c r="E353" s="202" t="s">
        <v>138</v>
      </c>
      <c r="F353" s="202" t="s">
        <v>361</v>
      </c>
      <c r="G353" s="189"/>
      <c r="H353" s="189"/>
      <c r="I353" s="192"/>
      <c r="J353" s="203">
        <f>BK353</f>
        <v>0</v>
      </c>
      <c r="K353" s="189"/>
      <c r="L353" s="194"/>
      <c r="M353" s="195"/>
      <c r="N353" s="196"/>
      <c r="O353" s="196"/>
      <c r="P353" s="197">
        <f>SUM(P354:P366)</f>
        <v>0</v>
      </c>
      <c r="Q353" s="196"/>
      <c r="R353" s="197">
        <f>SUM(R354:R366)</f>
        <v>0.0310554</v>
      </c>
      <c r="S353" s="196"/>
      <c r="T353" s="198">
        <f>SUM(T354:T366)</f>
        <v>0</v>
      </c>
      <c r="AR353" s="199" t="s">
        <v>84</v>
      </c>
      <c r="AT353" s="200" t="s">
        <v>75</v>
      </c>
      <c r="AU353" s="200" t="s">
        <v>84</v>
      </c>
      <c r="AY353" s="199" t="s">
        <v>132</v>
      </c>
      <c r="BK353" s="201">
        <f>SUM(BK354:BK366)</f>
        <v>0</v>
      </c>
    </row>
    <row r="354" spans="1:65" s="2" customFormat="1" ht="12">
      <c r="A354" s="34"/>
      <c r="B354" s="35"/>
      <c r="C354" s="204" t="s">
        <v>362</v>
      </c>
      <c r="D354" s="204" t="s">
        <v>134</v>
      </c>
      <c r="E354" s="205" t="s">
        <v>363</v>
      </c>
      <c r="F354" s="206" t="s">
        <v>364</v>
      </c>
      <c r="G354" s="207" t="s">
        <v>214</v>
      </c>
      <c r="H354" s="208">
        <v>7.48</v>
      </c>
      <c r="I354" s="209"/>
      <c r="J354" s="210">
        <f>ROUND(I354*H354,2)</f>
        <v>0</v>
      </c>
      <c r="K354" s="211"/>
      <c r="L354" s="39"/>
      <c r="M354" s="212" t="s">
        <v>1</v>
      </c>
      <c r="N354" s="213" t="s">
        <v>41</v>
      </c>
      <c r="O354" s="71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6" t="s">
        <v>138</v>
      </c>
      <c r="AT354" s="216" t="s">
        <v>134</v>
      </c>
      <c r="AU354" s="216" t="s">
        <v>86</v>
      </c>
      <c r="AY354" s="17" t="s">
        <v>132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7" t="s">
        <v>84</v>
      </c>
      <c r="BK354" s="217">
        <f>ROUND(I354*H354,2)</f>
        <v>0</v>
      </c>
      <c r="BL354" s="17" t="s">
        <v>138</v>
      </c>
      <c r="BM354" s="216" t="s">
        <v>365</v>
      </c>
    </row>
    <row r="355" spans="2:51" s="13" customFormat="1" ht="11.25">
      <c r="B355" s="218"/>
      <c r="C355" s="219"/>
      <c r="D355" s="220" t="s">
        <v>140</v>
      </c>
      <c r="E355" s="221" t="s">
        <v>1</v>
      </c>
      <c r="F355" s="222" t="s">
        <v>82</v>
      </c>
      <c r="G355" s="219"/>
      <c r="H355" s="221" t="s">
        <v>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140</v>
      </c>
      <c r="AU355" s="228" t="s">
        <v>86</v>
      </c>
      <c r="AV355" s="13" t="s">
        <v>84</v>
      </c>
      <c r="AW355" s="13" t="s">
        <v>34</v>
      </c>
      <c r="AX355" s="13" t="s">
        <v>76</v>
      </c>
      <c r="AY355" s="228" t="s">
        <v>132</v>
      </c>
    </row>
    <row r="356" spans="2:51" s="13" customFormat="1" ht="11.25">
      <c r="B356" s="218"/>
      <c r="C356" s="219"/>
      <c r="D356" s="220" t="s">
        <v>140</v>
      </c>
      <c r="E356" s="221" t="s">
        <v>1</v>
      </c>
      <c r="F356" s="222" t="s">
        <v>144</v>
      </c>
      <c r="G356" s="219"/>
      <c r="H356" s="221" t="s">
        <v>1</v>
      </c>
      <c r="I356" s="223"/>
      <c r="J356" s="219"/>
      <c r="K356" s="219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140</v>
      </c>
      <c r="AU356" s="228" t="s">
        <v>86</v>
      </c>
      <c r="AV356" s="13" t="s">
        <v>84</v>
      </c>
      <c r="AW356" s="13" t="s">
        <v>34</v>
      </c>
      <c r="AX356" s="13" t="s">
        <v>76</v>
      </c>
      <c r="AY356" s="228" t="s">
        <v>132</v>
      </c>
    </row>
    <row r="357" spans="2:51" s="14" customFormat="1" ht="11.25">
      <c r="B357" s="229"/>
      <c r="C357" s="230"/>
      <c r="D357" s="220" t="s">
        <v>140</v>
      </c>
      <c r="E357" s="231" t="s">
        <v>1</v>
      </c>
      <c r="F357" s="232" t="s">
        <v>366</v>
      </c>
      <c r="G357" s="230"/>
      <c r="H357" s="233">
        <v>7.480000000000001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140</v>
      </c>
      <c r="AU357" s="239" t="s">
        <v>86</v>
      </c>
      <c r="AV357" s="14" t="s">
        <v>86</v>
      </c>
      <c r="AW357" s="14" t="s">
        <v>34</v>
      </c>
      <c r="AX357" s="14" t="s">
        <v>76</v>
      </c>
      <c r="AY357" s="239" t="s">
        <v>132</v>
      </c>
    </row>
    <row r="358" spans="2:51" s="15" customFormat="1" ht="11.25">
      <c r="B358" s="240"/>
      <c r="C358" s="241"/>
      <c r="D358" s="220" t="s">
        <v>140</v>
      </c>
      <c r="E358" s="242" t="s">
        <v>1</v>
      </c>
      <c r="F358" s="243" t="s">
        <v>146</v>
      </c>
      <c r="G358" s="241"/>
      <c r="H358" s="244">
        <v>7.480000000000001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AT358" s="250" t="s">
        <v>140</v>
      </c>
      <c r="AU358" s="250" t="s">
        <v>86</v>
      </c>
      <c r="AV358" s="15" t="s">
        <v>138</v>
      </c>
      <c r="AW358" s="15" t="s">
        <v>34</v>
      </c>
      <c r="AX358" s="15" t="s">
        <v>84</v>
      </c>
      <c r="AY358" s="250" t="s">
        <v>132</v>
      </c>
    </row>
    <row r="359" spans="1:65" s="2" customFormat="1" ht="24">
      <c r="A359" s="34"/>
      <c r="B359" s="35"/>
      <c r="C359" s="204" t="s">
        <v>367</v>
      </c>
      <c r="D359" s="204" t="s">
        <v>134</v>
      </c>
      <c r="E359" s="205" t="s">
        <v>368</v>
      </c>
      <c r="F359" s="206" t="s">
        <v>369</v>
      </c>
      <c r="G359" s="207" t="s">
        <v>214</v>
      </c>
      <c r="H359" s="208">
        <v>1.094</v>
      </c>
      <c r="I359" s="209"/>
      <c r="J359" s="210">
        <f>ROUND(I359*H359,2)</f>
        <v>0</v>
      </c>
      <c r="K359" s="211"/>
      <c r="L359" s="39"/>
      <c r="M359" s="212" t="s">
        <v>1</v>
      </c>
      <c r="N359" s="213" t="s">
        <v>41</v>
      </c>
      <c r="O359" s="71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16" t="s">
        <v>138</v>
      </c>
      <c r="AT359" s="216" t="s">
        <v>134</v>
      </c>
      <c r="AU359" s="216" t="s">
        <v>86</v>
      </c>
      <c r="AY359" s="17" t="s">
        <v>132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7" t="s">
        <v>84</v>
      </c>
      <c r="BK359" s="217">
        <f>ROUND(I359*H359,2)</f>
        <v>0</v>
      </c>
      <c r="BL359" s="17" t="s">
        <v>138</v>
      </c>
      <c r="BM359" s="216" t="s">
        <v>370</v>
      </c>
    </row>
    <row r="360" spans="2:51" s="13" customFormat="1" ht="11.25">
      <c r="B360" s="218"/>
      <c r="C360" s="219"/>
      <c r="D360" s="220" t="s">
        <v>140</v>
      </c>
      <c r="E360" s="221" t="s">
        <v>1</v>
      </c>
      <c r="F360" s="222" t="s">
        <v>82</v>
      </c>
      <c r="G360" s="219"/>
      <c r="H360" s="221" t="s">
        <v>1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140</v>
      </c>
      <c r="AU360" s="228" t="s">
        <v>86</v>
      </c>
      <c r="AV360" s="13" t="s">
        <v>84</v>
      </c>
      <c r="AW360" s="13" t="s">
        <v>34</v>
      </c>
      <c r="AX360" s="13" t="s">
        <v>76</v>
      </c>
      <c r="AY360" s="228" t="s">
        <v>132</v>
      </c>
    </row>
    <row r="361" spans="2:51" s="14" customFormat="1" ht="11.25">
      <c r="B361" s="229"/>
      <c r="C361" s="230"/>
      <c r="D361" s="220" t="s">
        <v>140</v>
      </c>
      <c r="E361" s="231" t="s">
        <v>1</v>
      </c>
      <c r="F361" s="232" t="s">
        <v>371</v>
      </c>
      <c r="G361" s="230"/>
      <c r="H361" s="233">
        <v>1.0935000000000001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140</v>
      </c>
      <c r="AU361" s="239" t="s">
        <v>86</v>
      </c>
      <c r="AV361" s="14" t="s">
        <v>86</v>
      </c>
      <c r="AW361" s="14" t="s">
        <v>34</v>
      </c>
      <c r="AX361" s="14" t="s">
        <v>76</v>
      </c>
      <c r="AY361" s="239" t="s">
        <v>132</v>
      </c>
    </row>
    <row r="362" spans="2:51" s="15" customFormat="1" ht="11.25">
      <c r="B362" s="240"/>
      <c r="C362" s="241"/>
      <c r="D362" s="220" t="s">
        <v>140</v>
      </c>
      <c r="E362" s="242" t="s">
        <v>1</v>
      </c>
      <c r="F362" s="243" t="s">
        <v>146</v>
      </c>
      <c r="G362" s="241"/>
      <c r="H362" s="244">
        <v>1.0935000000000001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140</v>
      </c>
      <c r="AU362" s="250" t="s">
        <v>86</v>
      </c>
      <c r="AV362" s="15" t="s">
        <v>138</v>
      </c>
      <c r="AW362" s="15" t="s">
        <v>34</v>
      </c>
      <c r="AX362" s="15" t="s">
        <v>84</v>
      </c>
      <c r="AY362" s="250" t="s">
        <v>132</v>
      </c>
    </row>
    <row r="363" spans="1:65" s="2" customFormat="1" ht="12">
      <c r="A363" s="34"/>
      <c r="B363" s="35"/>
      <c r="C363" s="204" t="s">
        <v>372</v>
      </c>
      <c r="D363" s="204" t="s">
        <v>134</v>
      </c>
      <c r="E363" s="205" t="s">
        <v>373</v>
      </c>
      <c r="F363" s="206" t="s">
        <v>374</v>
      </c>
      <c r="G363" s="207" t="s">
        <v>137</v>
      </c>
      <c r="H363" s="208">
        <v>4.86</v>
      </c>
      <c r="I363" s="209"/>
      <c r="J363" s="210">
        <f>ROUND(I363*H363,2)</f>
        <v>0</v>
      </c>
      <c r="K363" s="211"/>
      <c r="L363" s="39"/>
      <c r="M363" s="212" t="s">
        <v>1</v>
      </c>
      <c r="N363" s="213" t="s">
        <v>41</v>
      </c>
      <c r="O363" s="71"/>
      <c r="P363" s="214">
        <f>O363*H363</f>
        <v>0</v>
      </c>
      <c r="Q363" s="214">
        <v>0.00639</v>
      </c>
      <c r="R363" s="214">
        <f>Q363*H363</f>
        <v>0.0310554</v>
      </c>
      <c r="S363" s="214">
        <v>0</v>
      </c>
      <c r="T363" s="215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6" t="s">
        <v>138</v>
      </c>
      <c r="AT363" s="216" t="s">
        <v>134</v>
      </c>
      <c r="AU363" s="216" t="s">
        <v>86</v>
      </c>
      <c r="AY363" s="17" t="s">
        <v>132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7" t="s">
        <v>84</v>
      </c>
      <c r="BK363" s="217">
        <f>ROUND(I363*H363,2)</f>
        <v>0</v>
      </c>
      <c r="BL363" s="17" t="s">
        <v>138</v>
      </c>
      <c r="BM363" s="216" t="s">
        <v>375</v>
      </c>
    </row>
    <row r="364" spans="2:51" s="13" customFormat="1" ht="11.25">
      <c r="B364" s="218"/>
      <c r="C364" s="219"/>
      <c r="D364" s="220" t="s">
        <v>140</v>
      </c>
      <c r="E364" s="221" t="s">
        <v>1</v>
      </c>
      <c r="F364" s="222" t="s">
        <v>82</v>
      </c>
      <c r="G364" s="219"/>
      <c r="H364" s="221" t="s">
        <v>1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140</v>
      </c>
      <c r="AU364" s="228" t="s">
        <v>86</v>
      </c>
      <c r="AV364" s="13" t="s">
        <v>84</v>
      </c>
      <c r="AW364" s="13" t="s">
        <v>34</v>
      </c>
      <c r="AX364" s="13" t="s">
        <v>76</v>
      </c>
      <c r="AY364" s="228" t="s">
        <v>132</v>
      </c>
    </row>
    <row r="365" spans="2:51" s="14" customFormat="1" ht="11.25">
      <c r="B365" s="229"/>
      <c r="C365" s="230"/>
      <c r="D365" s="220" t="s">
        <v>140</v>
      </c>
      <c r="E365" s="231" t="s">
        <v>1</v>
      </c>
      <c r="F365" s="232" t="s">
        <v>376</v>
      </c>
      <c r="G365" s="230"/>
      <c r="H365" s="233">
        <v>4.86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140</v>
      </c>
      <c r="AU365" s="239" t="s">
        <v>86</v>
      </c>
      <c r="AV365" s="14" t="s">
        <v>86</v>
      </c>
      <c r="AW365" s="14" t="s">
        <v>34</v>
      </c>
      <c r="AX365" s="14" t="s">
        <v>76</v>
      </c>
      <c r="AY365" s="239" t="s">
        <v>132</v>
      </c>
    </row>
    <row r="366" spans="2:51" s="15" customFormat="1" ht="11.25">
      <c r="B366" s="240"/>
      <c r="C366" s="241"/>
      <c r="D366" s="220" t="s">
        <v>140</v>
      </c>
      <c r="E366" s="242" t="s">
        <v>1</v>
      </c>
      <c r="F366" s="243" t="s">
        <v>146</v>
      </c>
      <c r="G366" s="241"/>
      <c r="H366" s="244">
        <v>4.86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140</v>
      </c>
      <c r="AU366" s="250" t="s">
        <v>86</v>
      </c>
      <c r="AV366" s="15" t="s">
        <v>138</v>
      </c>
      <c r="AW366" s="15" t="s">
        <v>34</v>
      </c>
      <c r="AX366" s="15" t="s">
        <v>84</v>
      </c>
      <c r="AY366" s="250" t="s">
        <v>132</v>
      </c>
    </row>
    <row r="367" spans="2:63" s="12" customFormat="1" ht="12.75">
      <c r="B367" s="188"/>
      <c r="C367" s="189"/>
      <c r="D367" s="190" t="s">
        <v>75</v>
      </c>
      <c r="E367" s="202" t="s">
        <v>167</v>
      </c>
      <c r="F367" s="202" t="s">
        <v>377</v>
      </c>
      <c r="G367" s="189"/>
      <c r="H367" s="189"/>
      <c r="I367" s="192"/>
      <c r="J367" s="203">
        <f>BK367</f>
        <v>0</v>
      </c>
      <c r="K367" s="189"/>
      <c r="L367" s="194"/>
      <c r="M367" s="195"/>
      <c r="N367" s="196"/>
      <c r="O367" s="196"/>
      <c r="P367" s="197">
        <f>SUM(P368:P425)</f>
        <v>0</v>
      </c>
      <c r="Q367" s="196"/>
      <c r="R367" s="197">
        <f>SUM(R368:R425)</f>
        <v>0</v>
      </c>
      <c r="S367" s="196"/>
      <c r="T367" s="198">
        <f>SUM(T368:T425)</f>
        <v>0</v>
      </c>
      <c r="AR367" s="199" t="s">
        <v>84</v>
      </c>
      <c r="AT367" s="200" t="s">
        <v>75</v>
      </c>
      <c r="AU367" s="200" t="s">
        <v>84</v>
      </c>
      <c r="AY367" s="199" t="s">
        <v>132</v>
      </c>
      <c r="BK367" s="201">
        <f>SUM(BK368:BK425)</f>
        <v>0</v>
      </c>
    </row>
    <row r="368" spans="1:65" s="2" customFormat="1" ht="24">
      <c r="A368" s="34"/>
      <c r="B368" s="35"/>
      <c r="C368" s="204" t="s">
        <v>378</v>
      </c>
      <c r="D368" s="204" t="s">
        <v>134</v>
      </c>
      <c r="E368" s="205" t="s">
        <v>379</v>
      </c>
      <c r="F368" s="206" t="s">
        <v>380</v>
      </c>
      <c r="G368" s="207" t="s">
        <v>137</v>
      </c>
      <c r="H368" s="208">
        <v>53</v>
      </c>
      <c r="I368" s="209"/>
      <c r="J368" s="210">
        <f>ROUND(I368*H368,2)</f>
        <v>0</v>
      </c>
      <c r="K368" s="211"/>
      <c r="L368" s="39"/>
      <c r="M368" s="212" t="s">
        <v>1</v>
      </c>
      <c r="N368" s="213" t="s">
        <v>41</v>
      </c>
      <c r="O368" s="71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6" t="s">
        <v>138</v>
      </c>
      <c r="AT368" s="216" t="s">
        <v>134</v>
      </c>
      <c r="AU368" s="216" t="s">
        <v>86</v>
      </c>
      <c r="AY368" s="17" t="s">
        <v>132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7" t="s">
        <v>84</v>
      </c>
      <c r="BK368" s="217">
        <f>ROUND(I368*H368,2)</f>
        <v>0</v>
      </c>
      <c r="BL368" s="17" t="s">
        <v>138</v>
      </c>
      <c r="BM368" s="216" t="s">
        <v>381</v>
      </c>
    </row>
    <row r="369" spans="2:51" s="13" customFormat="1" ht="11.25">
      <c r="B369" s="218"/>
      <c r="C369" s="219"/>
      <c r="D369" s="220" t="s">
        <v>140</v>
      </c>
      <c r="E369" s="221" t="s">
        <v>1</v>
      </c>
      <c r="F369" s="222" t="s">
        <v>82</v>
      </c>
      <c r="G369" s="219"/>
      <c r="H369" s="221" t="s">
        <v>1</v>
      </c>
      <c r="I369" s="223"/>
      <c r="J369" s="219"/>
      <c r="K369" s="219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140</v>
      </c>
      <c r="AU369" s="228" t="s">
        <v>86</v>
      </c>
      <c r="AV369" s="13" t="s">
        <v>84</v>
      </c>
      <c r="AW369" s="13" t="s">
        <v>34</v>
      </c>
      <c r="AX369" s="13" t="s">
        <v>76</v>
      </c>
      <c r="AY369" s="228" t="s">
        <v>132</v>
      </c>
    </row>
    <row r="370" spans="2:51" s="13" customFormat="1" ht="22.5">
      <c r="B370" s="218"/>
      <c r="C370" s="219"/>
      <c r="D370" s="220" t="s">
        <v>140</v>
      </c>
      <c r="E370" s="221" t="s">
        <v>1</v>
      </c>
      <c r="F370" s="222" t="s">
        <v>382</v>
      </c>
      <c r="G370" s="219"/>
      <c r="H370" s="221" t="s">
        <v>1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140</v>
      </c>
      <c r="AU370" s="228" t="s">
        <v>86</v>
      </c>
      <c r="AV370" s="13" t="s">
        <v>84</v>
      </c>
      <c r="AW370" s="13" t="s">
        <v>34</v>
      </c>
      <c r="AX370" s="13" t="s">
        <v>76</v>
      </c>
      <c r="AY370" s="228" t="s">
        <v>132</v>
      </c>
    </row>
    <row r="371" spans="2:51" s="13" customFormat="1" ht="11.25">
      <c r="B371" s="218"/>
      <c r="C371" s="219"/>
      <c r="D371" s="220" t="s">
        <v>140</v>
      </c>
      <c r="E371" s="221" t="s">
        <v>1</v>
      </c>
      <c r="F371" s="222" t="s">
        <v>144</v>
      </c>
      <c r="G371" s="219"/>
      <c r="H371" s="221" t="s">
        <v>1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140</v>
      </c>
      <c r="AU371" s="228" t="s">
        <v>86</v>
      </c>
      <c r="AV371" s="13" t="s">
        <v>84</v>
      </c>
      <c r="AW371" s="13" t="s">
        <v>34</v>
      </c>
      <c r="AX371" s="13" t="s">
        <v>76</v>
      </c>
      <c r="AY371" s="228" t="s">
        <v>132</v>
      </c>
    </row>
    <row r="372" spans="2:51" s="14" customFormat="1" ht="11.25">
      <c r="B372" s="229"/>
      <c r="C372" s="230"/>
      <c r="D372" s="220" t="s">
        <v>140</v>
      </c>
      <c r="E372" s="231" t="s">
        <v>1</v>
      </c>
      <c r="F372" s="232" t="s">
        <v>161</v>
      </c>
      <c r="G372" s="230"/>
      <c r="H372" s="233">
        <v>3.3000000000000003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140</v>
      </c>
      <c r="AU372" s="239" t="s">
        <v>86</v>
      </c>
      <c r="AV372" s="14" t="s">
        <v>86</v>
      </c>
      <c r="AW372" s="14" t="s">
        <v>34</v>
      </c>
      <c r="AX372" s="14" t="s">
        <v>76</v>
      </c>
      <c r="AY372" s="239" t="s">
        <v>132</v>
      </c>
    </row>
    <row r="373" spans="2:51" s="13" customFormat="1" ht="22.5">
      <c r="B373" s="218"/>
      <c r="C373" s="219"/>
      <c r="D373" s="220" t="s">
        <v>140</v>
      </c>
      <c r="E373" s="221" t="s">
        <v>1</v>
      </c>
      <c r="F373" s="222" t="s">
        <v>383</v>
      </c>
      <c r="G373" s="219"/>
      <c r="H373" s="221" t="s">
        <v>1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140</v>
      </c>
      <c r="AU373" s="228" t="s">
        <v>86</v>
      </c>
      <c r="AV373" s="13" t="s">
        <v>84</v>
      </c>
      <c r="AW373" s="13" t="s">
        <v>34</v>
      </c>
      <c r="AX373" s="13" t="s">
        <v>76</v>
      </c>
      <c r="AY373" s="228" t="s">
        <v>132</v>
      </c>
    </row>
    <row r="374" spans="2:51" s="13" customFormat="1" ht="11.25">
      <c r="B374" s="218"/>
      <c r="C374" s="219"/>
      <c r="D374" s="220" t="s">
        <v>140</v>
      </c>
      <c r="E374" s="221" t="s">
        <v>1</v>
      </c>
      <c r="F374" s="222" t="s">
        <v>142</v>
      </c>
      <c r="G374" s="219"/>
      <c r="H374" s="221" t="s">
        <v>1</v>
      </c>
      <c r="I374" s="223"/>
      <c r="J374" s="219"/>
      <c r="K374" s="219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140</v>
      </c>
      <c r="AU374" s="228" t="s">
        <v>86</v>
      </c>
      <c r="AV374" s="13" t="s">
        <v>84</v>
      </c>
      <c r="AW374" s="13" t="s">
        <v>34</v>
      </c>
      <c r="AX374" s="13" t="s">
        <v>76</v>
      </c>
      <c r="AY374" s="228" t="s">
        <v>132</v>
      </c>
    </row>
    <row r="375" spans="2:51" s="14" customFormat="1" ht="11.25">
      <c r="B375" s="229"/>
      <c r="C375" s="230"/>
      <c r="D375" s="220" t="s">
        <v>140</v>
      </c>
      <c r="E375" s="231" t="s">
        <v>1</v>
      </c>
      <c r="F375" s="232" t="s">
        <v>158</v>
      </c>
      <c r="G375" s="230"/>
      <c r="H375" s="233">
        <v>2.4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140</v>
      </c>
      <c r="AU375" s="239" t="s">
        <v>86</v>
      </c>
      <c r="AV375" s="14" t="s">
        <v>86</v>
      </c>
      <c r="AW375" s="14" t="s">
        <v>34</v>
      </c>
      <c r="AX375" s="14" t="s">
        <v>76</v>
      </c>
      <c r="AY375" s="239" t="s">
        <v>132</v>
      </c>
    </row>
    <row r="376" spans="2:51" s="13" customFormat="1" ht="11.25">
      <c r="B376" s="218"/>
      <c r="C376" s="219"/>
      <c r="D376" s="220" t="s">
        <v>140</v>
      </c>
      <c r="E376" s="221" t="s">
        <v>1</v>
      </c>
      <c r="F376" s="222" t="s">
        <v>144</v>
      </c>
      <c r="G376" s="219"/>
      <c r="H376" s="221" t="s">
        <v>1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140</v>
      </c>
      <c r="AU376" s="228" t="s">
        <v>86</v>
      </c>
      <c r="AV376" s="13" t="s">
        <v>84</v>
      </c>
      <c r="AW376" s="13" t="s">
        <v>34</v>
      </c>
      <c r="AX376" s="13" t="s">
        <v>76</v>
      </c>
      <c r="AY376" s="228" t="s">
        <v>132</v>
      </c>
    </row>
    <row r="377" spans="2:51" s="14" customFormat="1" ht="11.25">
      <c r="B377" s="229"/>
      <c r="C377" s="230"/>
      <c r="D377" s="220" t="s">
        <v>140</v>
      </c>
      <c r="E377" s="231" t="s">
        <v>1</v>
      </c>
      <c r="F377" s="232" t="s">
        <v>159</v>
      </c>
      <c r="G377" s="230"/>
      <c r="H377" s="233">
        <v>47.300000000000004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140</v>
      </c>
      <c r="AU377" s="239" t="s">
        <v>86</v>
      </c>
      <c r="AV377" s="14" t="s">
        <v>86</v>
      </c>
      <c r="AW377" s="14" t="s">
        <v>34</v>
      </c>
      <c r="AX377" s="14" t="s">
        <v>76</v>
      </c>
      <c r="AY377" s="239" t="s">
        <v>132</v>
      </c>
    </row>
    <row r="378" spans="2:51" s="15" customFormat="1" ht="11.25">
      <c r="B378" s="240"/>
      <c r="C378" s="241"/>
      <c r="D378" s="220" t="s">
        <v>140</v>
      </c>
      <c r="E378" s="242" t="s">
        <v>1</v>
      </c>
      <c r="F378" s="243" t="s">
        <v>146</v>
      </c>
      <c r="G378" s="241"/>
      <c r="H378" s="244">
        <v>53.00000000000001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140</v>
      </c>
      <c r="AU378" s="250" t="s">
        <v>86</v>
      </c>
      <c r="AV378" s="15" t="s">
        <v>138</v>
      </c>
      <c r="AW378" s="15" t="s">
        <v>34</v>
      </c>
      <c r="AX378" s="15" t="s">
        <v>84</v>
      </c>
      <c r="AY378" s="250" t="s">
        <v>132</v>
      </c>
    </row>
    <row r="379" spans="1:65" s="2" customFormat="1" ht="24">
      <c r="A379" s="34"/>
      <c r="B379" s="35"/>
      <c r="C379" s="204" t="s">
        <v>384</v>
      </c>
      <c r="D379" s="204" t="s">
        <v>134</v>
      </c>
      <c r="E379" s="205" t="s">
        <v>385</v>
      </c>
      <c r="F379" s="206" t="s">
        <v>386</v>
      </c>
      <c r="G379" s="207" t="s">
        <v>137</v>
      </c>
      <c r="H379" s="208">
        <v>24.2</v>
      </c>
      <c r="I379" s="209"/>
      <c r="J379" s="210">
        <f>ROUND(I379*H379,2)</f>
        <v>0</v>
      </c>
      <c r="K379" s="211"/>
      <c r="L379" s="39"/>
      <c r="M379" s="212" t="s">
        <v>1</v>
      </c>
      <c r="N379" s="213" t="s">
        <v>41</v>
      </c>
      <c r="O379" s="71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16" t="s">
        <v>138</v>
      </c>
      <c r="AT379" s="216" t="s">
        <v>134</v>
      </c>
      <c r="AU379" s="216" t="s">
        <v>86</v>
      </c>
      <c r="AY379" s="17" t="s">
        <v>132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7" t="s">
        <v>84</v>
      </c>
      <c r="BK379" s="217">
        <f>ROUND(I379*H379,2)</f>
        <v>0</v>
      </c>
      <c r="BL379" s="17" t="s">
        <v>138</v>
      </c>
      <c r="BM379" s="216" t="s">
        <v>387</v>
      </c>
    </row>
    <row r="380" spans="2:51" s="13" customFormat="1" ht="11.25">
      <c r="B380" s="218"/>
      <c r="C380" s="219"/>
      <c r="D380" s="220" t="s">
        <v>140</v>
      </c>
      <c r="E380" s="221" t="s">
        <v>1</v>
      </c>
      <c r="F380" s="222" t="s">
        <v>82</v>
      </c>
      <c r="G380" s="219"/>
      <c r="H380" s="221" t="s">
        <v>1</v>
      </c>
      <c r="I380" s="223"/>
      <c r="J380" s="219"/>
      <c r="K380" s="219"/>
      <c r="L380" s="224"/>
      <c r="M380" s="225"/>
      <c r="N380" s="226"/>
      <c r="O380" s="226"/>
      <c r="P380" s="226"/>
      <c r="Q380" s="226"/>
      <c r="R380" s="226"/>
      <c r="S380" s="226"/>
      <c r="T380" s="227"/>
      <c r="AT380" s="228" t="s">
        <v>140</v>
      </c>
      <c r="AU380" s="228" t="s">
        <v>86</v>
      </c>
      <c r="AV380" s="13" t="s">
        <v>84</v>
      </c>
      <c r="AW380" s="13" t="s">
        <v>34</v>
      </c>
      <c r="AX380" s="13" t="s">
        <v>76</v>
      </c>
      <c r="AY380" s="228" t="s">
        <v>132</v>
      </c>
    </row>
    <row r="381" spans="2:51" s="13" customFormat="1" ht="11.25">
      <c r="B381" s="218"/>
      <c r="C381" s="219"/>
      <c r="D381" s="220" t="s">
        <v>140</v>
      </c>
      <c r="E381" s="221" t="s">
        <v>1</v>
      </c>
      <c r="F381" s="222" t="s">
        <v>144</v>
      </c>
      <c r="G381" s="219"/>
      <c r="H381" s="221" t="s">
        <v>1</v>
      </c>
      <c r="I381" s="223"/>
      <c r="J381" s="219"/>
      <c r="K381" s="219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140</v>
      </c>
      <c r="AU381" s="228" t="s">
        <v>86</v>
      </c>
      <c r="AV381" s="13" t="s">
        <v>84</v>
      </c>
      <c r="AW381" s="13" t="s">
        <v>34</v>
      </c>
      <c r="AX381" s="13" t="s">
        <v>76</v>
      </c>
      <c r="AY381" s="228" t="s">
        <v>132</v>
      </c>
    </row>
    <row r="382" spans="2:51" s="13" customFormat="1" ht="22.5">
      <c r="B382" s="218"/>
      <c r="C382" s="219"/>
      <c r="D382" s="220" t="s">
        <v>140</v>
      </c>
      <c r="E382" s="221" t="s">
        <v>1</v>
      </c>
      <c r="F382" s="222" t="s">
        <v>388</v>
      </c>
      <c r="G382" s="219"/>
      <c r="H382" s="221" t="s">
        <v>1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140</v>
      </c>
      <c r="AU382" s="228" t="s">
        <v>86</v>
      </c>
      <c r="AV382" s="13" t="s">
        <v>84</v>
      </c>
      <c r="AW382" s="13" t="s">
        <v>34</v>
      </c>
      <c r="AX382" s="13" t="s">
        <v>76</v>
      </c>
      <c r="AY382" s="228" t="s">
        <v>132</v>
      </c>
    </row>
    <row r="383" spans="2:51" s="14" customFormat="1" ht="11.25">
      <c r="B383" s="229"/>
      <c r="C383" s="230"/>
      <c r="D383" s="220" t="s">
        <v>140</v>
      </c>
      <c r="E383" s="231" t="s">
        <v>1</v>
      </c>
      <c r="F383" s="232" t="s">
        <v>166</v>
      </c>
      <c r="G383" s="230"/>
      <c r="H383" s="233">
        <v>24.200000000000003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140</v>
      </c>
      <c r="AU383" s="239" t="s">
        <v>86</v>
      </c>
      <c r="AV383" s="14" t="s">
        <v>86</v>
      </c>
      <c r="AW383" s="14" t="s">
        <v>34</v>
      </c>
      <c r="AX383" s="14" t="s">
        <v>76</v>
      </c>
      <c r="AY383" s="239" t="s">
        <v>132</v>
      </c>
    </row>
    <row r="384" spans="2:51" s="15" customFormat="1" ht="11.25">
      <c r="B384" s="240"/>
      <c r="C384" s="241"/>
      <c r="D384" s="220" t="s">
        <v>140</v>
      </c>
      <c r="E384" s="242" t="s">
        <v>1</v>
      </c>
      <c r="F384" s="243" t="s">
        <v>146</v>
      </c>
      <c r="G384" s="241"/>
      <c r="H384" s="244">
        <v>24.200000000000003</v>
      </c>
      <c r="I384" s="245"/>
      <c r="J384" s="241"/>
      <c r="K384" s="241"/>
      <c r="L384" s="246"/>
      <c r="M384" s="247"/>
      <c r="N384" s="248"/>
      <c r="O384" s="248"/>
      <c r="P384" s="248"/>
      <c r="Q384" s="248"/>
      <c r="R384" s="248"/>
      <c r="S384" s="248"/>
      <c r="T384" s="249"/>
      <c r="AT384" s="250" t="s">
        <v>140</v>
      </c>
      <c r="AU384" s="250" t="s">
        <v>86</v>
      </c>
      <c r="AV384" s="15" t="s">
        <v>138</v>
      </c>
      <c r="AW384" s="15" t="s">
        <v>34</v>
      </c>
      <c r="AX384" s="15" t="s">
        <v>84</v>
      </c>
      <c r="AY384" s="250" t="s">
        <v>132</v>
      </c>
    </row>
    <row r="385" spans="1:65" s="2" customFormat="1" ht="24">
      <c r="A385" s="34"/>
      <c r="B385" s="35"/>
      <c r="C385" s="204" t="s">
        <v>389</v>
      </c>
      <c r="D385" s="204" t="s">
        <v>134</v>
      </c>
      <c r="E385" s="205" t="s">
        <v>390</v>
      </c>
      <c r="F385" s="206" t="s">
        <v>391</v>
      </c>
      <c r="G385" s="207" t="s">
        <v>137</v>
      </c>
      <c r="H385" s="208">
        <v>3.3</v>
      </c>
      <c r="I385" s="209"/>
      <c r="J385" s="210">
        <f>ROUND(I385*H385,2)</f>
        <v>0</v>
      </c>
      <c r="K385" s="211"/>
      <c r="L385" s="39"/>
      <c r="M385" s="212" t="s">
        <v>1</v>
      </c>
      <c r="N385" s="213" t="s">
        <v>41</v>
      </c>
      <c r="O385" s="71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6" t="s">
        <v>138</v>
      </c>
      <c r="AT385" s="216" t="s">
        <v>134</v>
      </c>
      <c r="AU385" s="216" t="s">
        <v>86</v>
      </c>
      <c r="AY385" s="17" t="s">
        <v>132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7" t="s">
        <v>84</v>
      </c>
      <c r="BK385" s="217">
        <f>ROUND(I385*H385,2)</f>
        <v>0</v>
      </c>
      <c r="BL385" s="17" t="s">
        <v>138</v>
      </c>
      <c r="BM385" s="216" t="s">
        <v>392</v>
      </c>
    </row>
    <row r="386" spans="2:51" s="13" customFormat="1" ht="11.25">
      <c r="B386" s="218"/>
      <c r="C386" s="219"/>
      <c r="D386" s="220" t="s">
        <v>140</v>
      </c>
      <c r="E386" s="221" t="s">
        <v>1</v>
      </c>
      <c r="F386" s="222" t="s">
        <v>82</v>
      </c>
      <c r="G386" s="219"/>
      <c r="H386" s="221" t="s">
        <v>1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140</v>
      </c>
      <c r="AU386" s="228" t="s">
        <v>86</v>
      </c>
      <c r="AV386" s="13" t="s">
        <v>84</v>
      </c>
      <c r="AW386" s="13" t="s">
        <v>34</v>
      </c>
      <c r="AX386" s="13" t="s">
        <v>76</v>
      </c>
      <c r="AY386" s="228" t="s">
        <v>132</v>
      </c>
    </row>
    <row r="387" spans="2:51" s="13" customFormat="1" ht="22.5">
      <c r="B387" s="218"/>
      <c r="C387" s="219"/>
      <c r="D387" s="220" t="s">
        <v>140</v>
      </c>
      <c r="E387" s="221" t="s">
        <v>1</v>
      </c>
      <c r="F387" s="222" t="s">
        <v>393</v>
      </c>
      <c r="G387" s="219"/>
      <c r="H387" s="221" t="s">
        <v>1</v>
      </c>
      <c r="I387" s="223"/>
      <c r="J387" s="219"/>
      <c r="K387" s="219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140</v>
      </c>
      <c r="AU387" s="228" t="s">
        <v>86</v>
      </c>
      <c r="AV387" s="13" t="s">
        <v>84</v>
      </c>
      <c r="AW387" s="13" t="s">
        <v>34</v>
      </c>
      <c r="AX387" s="13" t="s">
        <v>76</v>
      </c>
      <c r="AY387" s="228" t="s">
        <v>132</v>
      </c>
    </row>
    <row r="388" spans="2:51" s="14" customFormat="1" ht="11.25">
      <c r="B388" s="229"/>
      <c r="C388" s="230"/>
      <c r="D388" s="220" t="s">
        <v>140</v>
      </c>
      <c r="E388" s="231" t="s">
        <v>1</v>
      </c>
      <c r="F388" s="232" t="s">
        <v>161</v>
      </c>
      <c r="G388" s="230"/>
      <c r="H388" s="233">
        <v>3.3000000000000003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140</v>
      </c>
      <c r="AU388" s="239" t="s">
        <v>86</v>
      </c>
      <c r="AV388" s="14" t="s">
        <v>86</v>
      </c>
      <c r="AW388" s="14" t="s">
        <v>34</v>
      </c>
      <c r="AX388" s="14" t="s">
        <v>76</v>
      </c>
      <c r="AY388" s="239" t="s">
        <v>132</v>
      </c>
    </row>
    <row r="389" spans="2:51" s="15" customFormat="1" ht="11.25">
      <c r="B389" s="240"/>
      <c r="C389" s="241"/>
      <c r="D389" s="220" t="s">
        <v>140</v>
      </c>
      <c r="E389" s="242" t="s">
        <v>1</v>
      </c>
      <c r="F389" s="243" t="s">
        <v>146</v>
      </c>
      <c r="G389" s="241"/>
      <c r="H389" s="244">
        <v>3.3000000000000003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140</v>
      </c>
      <c r="AU389" s="250" t="s">
        <v>86</v>
      </c>
      <c r="AV389" s="15" t="s">
        <v>138</v>
      </c>
      <c r="AW389" s="15" t="s">
        <v>34</v>
      </c>
      <c r="AX389" s="15" t="s">
        <v>84</v>
      </c>
      <c r="AY389" s="250" t="s">
        <v>132</v>
      </c>
    </row>
    <row r="390" spans="1:65" s="2" customFormat="1" ht="24">
      <c r="A390" s="34"/>
      <c r="B390" s="35"/>
      <c r="C390" s="204" t="s">
        <v>394</v>
      </c>
      <c r="D390" s="204" t="s">
        <v>134</v>
      </c>
      <c r="E390" s="205" t="s">
        <v>395</v>
      </c>
      <c r="F390" s="206" t="s">
        <v>396</v>
      </c>
      <c r="G390" s="207" t="s">
        <v>137</v>
      </c>
      <c r="H390" s="208">
        <v>4.5</v>
      </c>
      <c r="I390" s="209"/>
      <c r="J390" s="210">
        <f>ROUND(I390*H390,2)</f>
        <v>0</v>
      </c>
      <c r="K390" s="211"/>
      <c r="L390" s="39"/>
      <c r="M390" s="212" t="s">
        <v>1</v>
      </c>
      <c r="N390" s="213" t="s">
        <v>41</v>
      </c>
      <c r="O390" s="71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6" t="s">
        <v>138</v>
      </c>
      <c r="AT390" s="216" t="s">
        <v>134</v>
      </c>
      <c r="AU390" s="216" t="s">
        <v>86</v>
      </c>
      <c r="AY390" s="17" t="s">
        <v>132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7" t="s">
        <v>84</v>
      </c>
      <c r="BK390" s="217">
        <f>ROUND(I390*H390,2)</f>
        <v>0</v>
      </c>
      <c r="BL390" s="17" t="s">
        <v>138</v>
      </c>
      <c r="BM390" s="216" t="s">
        <v>397</v>
      </c>
    </row>
    <row r="391" spans="2:51" s="13" customFormat="1" ht="11.25">
      <c r="B391" s="218"/>
      <c r="C391" s="219"/>
      <c r="D391" s="220" t="s">
        <v>140</v>
      </c>
      <c r="E391" s="221" t="s">
        <v>1</v>
      </c>
      <c r="F391" s="222" t="s">
        <v>82</v>
      </c>
      <c r="G391" s="219"/>
      <c r="H391" s="221" t="s">
        <v>1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140</v>
      </c>
      <c r="AU391" s="228" t="s">
        <v>86</v>
      </c>
      <c r="AV391" s="13" t="s">
        <v>84</v>
      </c>
      <c r="AW391" s="13" t="s">
        <v>34</v>
      </c>
      <c r="AX391" s="13" t="s">
        <v>76</v>
      </c>
      <c r="AY391" s="228" t="s">
        <v>132</v>
      </c>
    </row>
    <row r="392" spans="2:51" s="13" customFormat="1" ht="22.5">
      <c r="B392" s="218"/>
      <c r="C392" s="219"/>
      <c r="D392" s="220" t="s">
        <v>140</v>
      </c>
      <c r="E392" s="221" t="s">
        <v>1</v>
      </c>
      <c r="F392" s="222" t="s">
        <v>398</v>
      </c>
      <c r="G392" s="219"/>
      <c r="H392" s="221" t="s">
        <v>1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140</v>
      </c>
      <c r="AU392" s="228" t="s">
        <v>86</v>
      </c>
      <c r="AV392" s="13" t="s">
        <v>84</v>
      </c>
      <c r="AW392" s="13" t="s">
        <v>34</v>
      </c>
      <c r="AX392" s="13" t="s">
        <v>76</v>
      </c>
      <c r="AY392" s="228" t="s">
        <v>132</v>
      </c>
    </row>
    <row r="393" spans="2:51" s="13" customFormat="1" ht="11.25">
      <c r="B393" s="218"/>
      <c r="C393" s="219"/>
      <c r="D393" s="220" t="s">
        <v>140</v>
      </c>
      <c r="E393" s="221" t="s">
        <v>1</v>
      </c>
      <c r="F393" s="222" t="s">
        <v>144</v>
      </c>
      <c r="G393" s="219"/>
      <c r="H393" s="221" t="s">
        <v>1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140</v>
      </c>
      <c r="AU393" s="228" t="s">
        <v>86</v>
      </c>
      <c r="AV393" s="13" t="s">
        <v>84</v>
      </c>
      <c r="AW393" s="13" t="s">
        <v>34</v>
      </c>
      <c r="AX393" s="13" t="s">
        <v>76</v>
      </c>
      <c r="AY393" s="228" t="s">
        <v>132</v>
      </c>
    </row>
    <row r="394" spans="2:51" s="14" customFormat="1" ht="11.25">
      <c r="B394" s="229"/>
      <c r="C394" s="230"/>
      <c r="D394" s="220" t="s">
        <v>140</v>
      </c>
      <c r="E394" s="231" t="s">
        <v>1</v>
      </c>
      <c r="F394" s="232" t="s">
        <v>172</v>
      </c>
      <c r="G394" s="230"/>
      <c r="H394" s="233">
        <v>4.5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140</v>
      </c>
      <c r="AU394" s="239" t="s">
        <v>86</v>
      </c>
      <c r="AV394" s="14" t="s">
        <v>86</v>
      </c>
      <c r="AW394" s="14" t="s">
        <v>34</v>
      </c>
      <c r="AX394" s="14" t="s">
        <v>76</v>
      </c>
      <c r="AY394" s="239" t="s">
        <v>132</v>
      </c>
    </row>
    <row r="395" spans="2:51" s="15" customFormat="1" ht="11.25">
      <c r="B395" s="240"/>
      <c r="C395" s="241"/>
      <c r="D395" s="220" t="s">
        <v>140</v>
      </c>
      <c r="E395" s="242" t="s">
        <v>1</v>
      </c>
      <c r="F395" s="243" t="s">
        <v>146</v>
      </c>
      <c r="G395" s="241"/>
      <c r="H395" s="244">
        <v>4.5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AT395" s="250" t="s">
        <v>140</v>
      </c>
      <c r="AU395" s="250" t="s">
        <v>86</v>
      </c>
      <c r="AV395" s="15" t="s">
        <v>138</v>
      </c>
      <c r="AW395" s="15" t="s">
        <v>34</v>
      </c>
      <c r="AX395" s="15" t="s">
        <v>84</v>
      </c>
      <c r="AY395" s="250" t="s">
        <v>132</v>
      </c>
    </row>
    <row r="396" spans="1:65" s="2" customFormat="1" ht="24">
      <c r="A396" s="34"/>
      <c r="B396" s="35"/>
      <c r="C396" s="204" t="s">
        <v>399</v>
      </c>
      <c r="D396" s="204" t="s">
        <v>134</v>
      </c>
      <c r="E396" s="205" t="s">
        <v>400</v>
      </c>
      <c r="F396" s="206" t="s">
        <v>401</v>
      </c>
      <c r="G396" s="207" t="s">
        <v>137</v>
      </c>
      <c r="H396" s="208">
        <v>68.34</v>
      </c>
      <c r="I396" s="209"/>
      <c r="J396" s="210">
        <f>ROUND(I396*H396,2)</f>
        <v>0</v>
      </c>
      <c r="K396" s="211"/>
      <c r="L396" s="39"/>
      <c r="M396" s="212" t="s">
        <v>1</v>
      </c>
      <c r="N396" s="213" t="s">
        <v>41</v>
      </c>
      <c r="O396" s="71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6" t="s">
        <v>138</v>
      </c>
      <c r="AT396" s="216" t="s">
        <v>134</v>
      </c>
      <c r="AU396" s="216" t="s">
        <v>86</v>
      </c>
      <c r="AY396" s="17" t="s">
        <v>132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7" t="s">
        <v>84</v>
      </c>
      <c r="BK396" s="217">
        <f>ROUND(I396*H396,2)</f>
        <v>0</v>
      </c>
      <c r="BL396" s="17" t="s">
        <v>138</v>
      </c>
      <c r="BM396" s="216" t="s">
        <v>402</v>
      </c>
    </row>
    <row r="397" spans="2:51" s="13" customFormat="1" ht="11.25">
      <c r="B397" s="218"/>
      <c r="C397" s="219"/>
      <c r="D397" s="220" t="s">
        <v>140</v>
      </c>
      <c r="E397" s="221" t="s">
        <v>1</v>
      </c>
      <c r="F397" s="222" t="s">
        <v>82</v>
      </c>
      <c r="G397" s="219"/>
      <c r="H397" s="221" t="s">
        <v>1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140</v>
      </c>
      <c r="AU397" s="228" t="s">
        <v>86</v>
      </c>
      <c r="AV397" s="13" t="s">
        <v>84</v>
      </c>
      <c r="AW397" s="13" t="s">
        <v>34</v>
      </c>
      <c r="AX397" s="13" t="s">
        <v>76</v>
      </c>
      <c r="AY397" s="228" t="s">
        <v>132</v>
      </c>
    </row>
    <row r="398" spans="2:51" s="13" customFormat="1" ht="11.25">
      <c r="B398" s="218"/>
      <c r="C398" s="219"/>
      <c r="D398" s="220" t="s">
        <v>140</v>
      </c>
      <c r="E398" s="221" t="s">
        <v>1</v>
      </c>
      <c r="F398" s="222" t="s">
        <v>403</v>
      </c>
      <c r="G398" s="219"/>
      <c r="H398" s="221" t="s">
        <v>1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140</v>
      </c>
      <c r="AU398" s="228" t="s">
        <v>86</v>
      </c>
      <c r="AV398" s="13" t="s">
        <v>84</v>
      </c>
      <c r="AW398" s="13" t="s">
        <v>34</v>
      </c>
      <c r="AX398" s="13" t="s">
        <v>76</v>
      </c>
      <c r="AY398" s="228" t="s">
        <v>132</v>
      </c>
    </row>
    <row r="399" spans="2:51" s="13" customFormat="1" ht="11.25">
      <c r="B399" s="218"/>
      <c r="C399" s="219"/>
      <c r="D399" s="220" t="s">
        <v>140</v>
      </c>
      <c r="E399" s="221" t="s">
        <v>1</v>
      </c>
      <c r="F399" s="222" t="s">
        <v>142</v>
      </c>
      <c r="G399" s="219"/>
      <c r="H399" s="221" t="s">
        <v>1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140</v>
      </c>
      <c r="AU399" s="228" t="s">
        <v>86</v>
      </c>
      <c r="AV399" s="13" t="s">
        <v>84</v>
      </c>
      <c r="AW399" s="13" t="s">
        <v>34</v>
      </c>
      <c r="AX399" s="13" t="s">
        <v>76</v>
      </c>
      <c r="AY399" s="228" t="s">
        <v>132</v>
      </c>
    </row>
    <row r="400" spans="2:51" s="14" customFormat="1" ht="11.25">
      <c r="B400" s="229"/>
      <c r="C400" s="230"/>
      <c r="D400" s="220" t="s">
        <v>140</v>
      </c>
      <c r="E400" s="231" t="s">
        <v>1</v>
      </c>
      <c r="F400" s="232" t="s">
        <v>143</v>
      </c>
      <c r="G400" s="230"/>
      <c r="H400" s="233">
        <v>3.84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140</v>
      </c>
      <c r="AU400" s="239" t="s">
        <v>86</v>
      </c>
      <c r="AV400" s="14" t="s">
        <v>86</v>
      </c>
      <c r="AW400" s="14" t="s">
        <v>34</v>
      </c>
      <c r="AX400" s="14" t="s">
        <v>76</v>
      </c>
      <c r="AY400" s="239" t="s">
        <v>132</v>
      </c>
    </row>
    <row r="401" spans="2:51" s="13" customFormat="1" ht="11.25">
      <c r="B401" s="218"/>
      <c r="C401" s="219"/>
      <c r="D401" s="220" t="s">
        <v>140</v>
      </c>
      <c r="E401" s="221" t="s">
        <v>1</v>
      </c>
      <c r="F401" s="222" t="s">
        <v>144</v>
      </c>
      <c r="G401" s="219"/>
      <c r="H401" s="221" t="s">
        <v>1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140</v>
      </c>
      <c r="AU401" s="228" t="s">
        <v>86</v>
      </c>
      <c r="AV401" s="13" t="s">
        <v>84</v>
      </c>
      <c r="AW401" s="13" t="s">
        <v>34</v>
      </c>
      <c r="AX401" s="13" t="s">
        <v>76</v>
      </c>
      <c r="AY401" s="228" t="s">
        <v>132</v>
      </c>
    </row>
    <row r="402" spans="2:51" s="14" customFormat="1" ht="11.25">
      <c r="B402" s="229"/>
      <c r="C402" s="230"/>
      <c r="D402" s="220" t="s">
        <v>140</v>
      </c>
      <c r="E402" s="231" t="s">
        <v>1</v>
      </c>
      <c r="F402" s="232" t="s">
        <v>145</v>
      </c>
      <c r="G402" s="230"/>
      <c r="H402" s="233">
        <v>64.5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140</v>
      </c>
      <c r="AU402" s="239" t="s">
        <v>86</v>
      </c>
      <c r="AV402" s="14" t="s">
        <v>86</v>
      </c>
      <c r="AW402" s="14" t="s">
        <v>34</v>
      </c>
      <c r="AX402" s="14" t="s">
        <v>76</v>
      </c>
      <c r="AY402" s="239" t="s">
        <v>132</v>
      </c>
    </row>
    <row r="403" spans="2:51" s="15" customFormat="1" ht="11.25">
      <c r="B403" s="240"/>
      <c r="C403" s="241"/>
      <c r="D403" s="220" t="s">
        <v>140</v>
      </c>
      <c r="E403" s="242" t="s">
        <v>1</v>
      </c>
      <c r="F403" s="243" t="s">
        <v>146</v>
      </c>
      <c r="G403" s="241"/>
      <c r="H403" s="244">
        <v>68.34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140</v>
      </c>
      <c r="AU403" s="250" t="s">
        <v>86</v>
      </c>
      <c r="AV403" s="15" t="s">
        <v>138</v>
      </c>
      <c r="AW403" s="15" t="s">
        <v>34</v>
      </c>
      <c r="AX403" s="15" t="s">
        <v>84</v>
      </c>
      <c r="AY403" s="250" t="s">
        <v>132</v>
      </c>
    </row>
    <row r="404" spans="1:65" s="2" customFormat="1" ht="12">
      <c r="A404" s="34"/>
      <c r="B404" s="35"/>
      <c r="C404" s="251" t="s">
        <v>404</v>
      </c>
      <c r="D404" s="251" t="s">
        <v>329</v>
      </c>
      <c r="E404" s="252" t="s">
        <v>405</v>
      </c>
      <c r="F404" s="253" t="s">
        <v>406</v>
      </c>
      <c r="G404" s="254" t="s">
        <v>137</v>
      </c>
      <c r="H404" s="255">
        <v>13.979</v>
      </c>
      <c r="I404" s="256"/>
      <c r="J404" s="257">
        <f>ROUND(I404*H404,2)</f>
        <v>0</v>
      </c>
      <c r="K404" s="258"/>
      <c r="L404" s="259"/>
      <c r="M404" s="260" t="s">
        <v>1</v>
      </c>
      <c r="N404" s="261" t="s">
        <v>41</v>
      </c>
      <c r="O404" s="71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16" t="s">
        <v>184</v>
      </c>
      <c r="AT404" s="216" t="s">
        <v>329</v>
      </c>
      <c r="AU404" s="216" t="s">
        <v>86</v>
      </c>
      <c r="AY404" s="17" t="s">
        <v>132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7" t="s">
        <v>84</v>
      </c>
      <c r="BK404" s="217">
        <f>ROUND(I404*H404,2)</f>
        <v>0</v>
      </c>
      <c r="BL404" s="17" t="s">
        <v>138</v>
      </c>
      <c r="BM404" s="216" t="s">
        <v>407</v>
      </c>
    </row>
    <row r="405" spans="2:51" s="13" customFormat="1" ht="11.25">
      <c r="B405" s="218"/>
      <c r="C405" s="219"/>
      <c r="D405" s="220" t="s">
        <v>140</v>
      </c>
      <c r="E405" s="221" t="s">
        <v>1</v>
      </c>
      <c r="F405" s="222" t="s">
        <v>82</v>
      </c>
      <c r="G405" s="219"/>
      <c r="H405" s="221" t="s">
        <v>1</v>
      </c>
      <c r="I405" s="223"/>
      <c r="J405" s="219"/>
      <c r="K405" s="219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140</v>
      </c>
      <c r="AU405" s="228" t="s">
        <v>86</v>
      </c>
      <c r="AV405" s="13" t="s">
        <v>84</v>
      </c>
      <c r="AW405" s="13" t="s">
        <v>34</v>
      </c>
      <c r="AX405" s="13" t="s">
        <v>76</v>
      </c>
      <c r="AY405" s="228" t="s">
        <v>132</v>
      </c>
    </row>
    <row r="406" spans="2:51" s="13" customFormat="1" ht="22.5">
      <c r="B406" s="218"/>
      <c r="C406" s="219"/>
      <c r="D406" s="220" t="s">
        <v>140</v>
      </c>
      <c r="E406" s="221" t="s">
        <v>1</v>
      </c>
      <c r="F406" s="222" t="s">
        <v>383</v>
      </c>
      <c r="G406" s="219"/>
      <c r="H406" s="221" t="s">
        <v>1</v>
      </c>
      <c r="I406" s="223"/>
      <c r="J406" s="219"/>
      <c r="K406" s="219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140</v>
      </c>
      <c r="AU406" s="228" t="s">
        <v>86</v>
      </c>
      <c r="AV406" s="13" t="s">
        <v>84</v>
      </c>
      <c r="AW406" s="13" t="s">
        <v>34</v>
      </c>
      <c r="AX406" s="13" t="s">
        <v>76</v>
      </c>
      <c r="AY406" s="228" t="s">
        <v>132</v>
      </c>
    </row>
    <row r="407" spans="2:51" s="13" customFormat="1" ht="11.25">
      <c r="B407" s="218"/>
      <c r="C407" s="219"/>
      <c r="D407" s="220" t="s">
        <v>140</v>
      </c>
      <c r="E407" s="221" t="s">
        <v>1</v>
      </c>
      <c r="F407" s="222" t="s">
        <v>142</v>
      </c>
      <c r="G407" s="219"/>
      <c r="H407" s="221" t="s">
        <v>1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140</v>
      </c>
      <c r="AU407" s="228" t="s">
        <v>86</v>
      </c>
      <c r="AV407" s="13" t="s">
        <v>84</v>
      </c>
      <c r="AW407" s="13" t="s">
        <v>34</v>
      </c>
      <c r="AX407" s="13" t="s">
        <v>76</v>
      </c>
      <c r="AY407" s="228" t="s">
        <v>132</v>
      </c>
    </row>
    <row r="408" spans="2:51" s="14" customFormat="1" ht="11.25">
      <c r="B408" s="229"/>
      <c r="C408" s="230"/>
      <c r="D408" s="220" t="s">
        <v>140</v>
      </c>
      <c r="E408" s="231" t="s">
        <v>1</v>
      </c>
      <c r="F408" s="232" t="s">
        <v>408</v>
      </c>
      <c r="G408" s="230"/>
      <c r="H408" s="233">
        <v>0.672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AT408" s="239" t="s">
        <v>140</v>
      </c>
      <c r="AU408" s="239" t="s">
        <v>86</v>
      </c>
      <c r="AV408" s="14" t="s">
        <v>86</v>
      </c>
      <c r="AW408" s="14" t="s">
        <v>34</v>
      </c>
      <c r="AX408" s="14" t="s">
        <v>76</v>
      </c>
      <c r="AY408" s="239" t="s">
        <v>132</v>
      </c>
    </row>
    <row r="409" spans="2:51" s="13" customFormat="1" ht="11.25">
      <c r="B409" s="218"/>
      <c r="C409" s="219"/>
      <c r="D409" s="220" t="s">
        <v>140</v>
      </c>
      <c r="E409" s="221" t="s">
        <v>1</v>
      </c>
      <c r="F409" s="222" t="s">
        <v>144</v>
      </c>
      <c r="G409" s="219"/>
      <c r="H409" s="221" t="s">
        <v>1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140</v>
      </c>
      <c r="AU409" s="228" t="s">
        <v>86</v>
      </c>
      <c r="AV409" s="13" t="s">
        <v>84</v>
      </c>
      <c r="AW409" s="13" t="s">
        <v>34</v>
      </c>
      <c r="AX409" s="13" t="s">
        <v>76</v>
      </c>
      <c r="AY409" s="228" t="s">
        <v>132</v>
      </c>
    </row>
    <row r="410" spans="2:51" s="14" customFormat="1" ht="11.25">
      <c r="B410" s="229"/>
      <c r="C410" s="230"/>
      <c r="D410" s="220" t="s">
        <v>140</v>
      </c>
      <c r="E410" s="231" t="s">
        <v>1</v>
      </c>
      <c r="F410" s="232" t="s">
        <v>409</v>
      </c>
      <c r="G410" s="230"/>
      <c r="H410" s="233">
        <v>12.9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8"/>
      <c r="AT410" s="239" t="s">
        <v>140</v>
      </c>
      <c r="AU410" s="239" t="s">
        <v>86</v>
      </c>
      <c r="AV410" s="14" t="s">
        <v>86</v>
      </c>
      <c r="AW410" s="14" t="s">
        <v>34</v>
      </c>
      <c r="AX410" s="14" t="s">
        <v>76</v>
      </c>
      <c r="AY410" s="239" t="s">
        <v>132</v>
      </c>
    </row>
    <row r="411" spans="2:51" s="15" customFormat="1" ht="11.25">
      <c r="B411" s="240"/>
      <c r="C411" s="241"/>
      <c r="D411" s="220" t="s">
        <v>140</v>
      </c>
      <c r="E411" s="242" t="s">
        <v>1</v>
      </c>
      <c r="F411" s="243" t="s">
        <v>146</v>
      </c>
      <c r="G411" s="241"/>
      <c r="H411" s="244">
        <v>13.572000000000001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140</v>
      </c>
      <c r="AU411" s="250" t="s">
        <v>86</v>
      </c>
      <c r="AV411" s="15" t="s">
        <v>138</v>
      </c>
      <c r="AW411" s="15" t="s">
        <v>34</v>
      </c>
      <c r="AX411" s="15" t="s">
        <v>76</v>
      </c>
      <c r="AY411" s="250" t="s">
        <v>132</v>
      </c>
    </row>
    <row r="412" spans="2:51" s="14" customFormat="1" ht="11.25">
      <c r="B412" s="229"/>
      <c r="C412" s="230"/>
      <c r="D412" s="220" t="s">
        <v>140</v>
      </c>
      <c r="E412" s="231" t="s">
        <v>1</v>
      </c>
      <c r="F412" s="232" t="s">
        <v>410</v>
      </c>
      <c r="G412" s="230"/>
      <c r="H412" s="233">
        <v>13.97916</v>
      </c>
      <c r="I412" s="234"/>
      <c r="J412" s="230"/>
      <c r="K412" s="230"/>
      <c r="L412" s="235"/>
      <c r="M412" s="236"/>
      <c r="N412" s="237"/>
      <c r="O412" s="237"/>
      <c r="P412" s="237"/>
      <c r="Q412" s="237"/>
      <c r="R412" s="237"/>
      <c r="S412" s="237"/>
      <c r="T412" s="238"/>
      <c r="AT412" s="239" t="s">
        <v>140</v>
      </c>
      <c r="AU412" s="239" t="s">
        <v>86</v>
      </c>
      <c r="AV412" s="14" t="s">
        <v>86</v>
      </c>
      <c r="AW412" s="14" t="s">
        <v>34</v>
      </c>
      <c r="AX412" s="14" t="s">
        <v>84</v>
      </c>
      <c r="AY412" s="239" t="s">
        <v>132</v>
      </c>
    </row>
    <row r="413" spans="1:65" s="2" customFormat="1" ht="24">
      <c r="A413" s="34"/>
      <c r="B413" s="35"/>
      <c r="C413" s="204" t="s">
        <v>411</v>
      </c>
      <c r="D413" s="204" t="s">
        <v>134</v>
      </c>
      <c r="E413" s="205" t="s">
        <v>412</v>
      </c>
      <c r="F413" s="206" t="s">
        <v>413</v>
      </c>
      <c r="G413" s="207" t="s">
        <v>137</v>
      </c>
      <c r="H413" s="208">
        <v>33</v>
      </c>
      <c r="I413" s="209"/>
      <c r="J413" s="210">
        <f>ROUND(I413*H413,2)</f>
        <v>0</v>
      </c>
      <c r="K413" s="211"/>
      <c r="L413" s="39"/>
      <c r="M413" s="212" t="s">
        <v>1</v>
      </c>
      <c r="N413" s="213" t="s">
        <v>41</v>
      </c>
      <c r="O413" s="71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16" t="s">
        <v>138</v>
      </c>
      <c r="AT413" s="216" t="s">
        <v>134</v>
      </c>
      <c r="AU413" s="216" t="s">
        <v>86</v>
      </c>
      <c r="AY413" s="17" t="s">
        <v>132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7" t="s">
        <v>84</v>
      </c>
      <c r="BK413" s="217">
        <f>ROUND(I413*H413,2)</f>
        <v>0</v>
      </c>
      <c r="BL413" s="17" t="s">
        <v>138</v>
      </c>
      <c r="BM413" s="216" t="s">
        <v>414</v>
      </c>
    </row>
    <row r="414" spans="2:51" s="13" customFormat="1" ht="11.25">
      <c r="B414" s="218"/>
      <c r="C414" s="219"/>
      <c r="D414" s="220" t="s">
        <v>140</v>
      </c>
      <c r="E414" s="221" t="s">
        <v>1</v>
      </c>
      <c r="F414" s="222" t="s">
        <v>82</v>
      </c>
      <c r="G414" s="219"/>
      <c r="H414" s="221" t="s">
        <v>1</v>
      </c>
      <c r="I414" s="223"/>
      <c r="J414" s="219"/>
      <c r="K414" s="219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140</v>
      </c>
      <c r="AU414" s="228" t="s">
        <v>86</v>
      </c>
      <c r="AV414" s="13" t="s">
        <v>84</v>
      </c>
      <c r="AW414" s="13" t="s">
        <v>34</v>
      </c>
      <c r="AX414" s="13" t="s">
        <v>76</v>
      </c>
      <c r="AY414" s="228" t="s">
        <v>132</v>
      </c>
    </row>
    <row r="415" spans="2:51" s="13" customFormat="1" ht="22.5">
      <c r="B415" s="218"/>
      <c r="C415" s="219"/>
      <c r="D415" s="220" t="s">
        <v>140</v>
      </c>
      <c r="E415" s="221" t="s">
        <v>1</v>
      </c>
      <c r="F415" s="222" t="s">
        <v>415</v>
      </c>
      <c r="G415" s="219"/>
      <c r="H415" s="221" t="s">
        <v>1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140</v>
      </c>
      <c r="AU415" s="228" t="s">
        <v>86</v>
      </c>
      <c r="AV415" s="13" t="s">
        <v>84</v>
      </c>
      <c r="AW415" s="13" t="s">
        <v>34</v>
      </c>
      <c r="AX415" s="13" t="s">
        <v>76</v>
      </c>
      <c r="AY415" s="228" t="s">
        <v>132</v>
      </c>
    </row>
    <row r="416" spans="2:51" s="13" customFormat="1" ht="11.25">
      <c r="B416" s="218"/>
      <c r="C416" s="219"/>
      <c r="D416" s="220" t="s">
        <v>140</v>
      </c>
      <c r="E416" s="221" t="s">
        <v>1</v>
      </c>
      <c r="F416" s="222" t="s">
        <v>144</v>
      </c>
      <c r="G416" s="219"/>
      <c r="H416" s="221" t="s">
        <v>1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140</v>
      </c>
      <c r="AU416" s="228" t="s">
        <v>86</v>
      </c>
      <c r="AV416" s="13" t="s">
        <v>84</v>
      </c>
      <c r="AW416" s="13" t="s">
        <v>34</v>
      </c>
      <c r="AX416" s="13" t="s">
        <v>76</v>
      </c>
      <c r="AY416" s="228" t="s">
        <v>132</v>
      </c>
    </row>
    <row r="417" spans="2:51" s="14" customFormat="1" ht="11.25">
      <c r="B417" s="229"/>
      <c r="C417" s="230"/>
      <c r="D417" s="220" t="s">
        <v>140</v>
      </c>
      <c r="E417" s="231" t="s">
        <v>1</v>
      </c>
      <c r="F417" s="232" t="s">
        <v>151</v>
      </c>
      <c r="G417" s="230"/>
      <c r="H417" s="233">
        <v>33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140</v>
      </c>
      <c r="AU417" s="239" t="s">
        <v>86</v>
      </c>
      <c r="AV417" s="14" t="s">
        <v>86</v>
      </c>
      <c r="AW417" s="14" t="s">
        <v>34</v>
      </c>
      <c r="AX417" s="14" t="s">
        <v>76</v>
      </c>
      <c r="AY417" s="239" t="s">
        <v>132</v>
      </c>
    </row>
    <row r="418" spans="2:51" s="15" customFormat="1" ht="11.25">
      <c r="B418" s="240"/>
      <c r="C418" s="241"/>
      <c r="D418" s="220" t="s">
        <v>140</v>
      </c>
      <c r="E418" s="242" t="s">
        <v>1</v>
      </c>
      <c r="F418" s="243" t="s">
        <v>146</v>
      </c>
      <c r="G418" s="241"/>
      <c r="H418" s="244">
        <v>33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140</v>
      </c>
      <c r="AU418" s="250" t="s">
        <v>86</v>
      </c>
      <c r="AV418" s="15" t="s">
        <v>138</v>
      </c>
      <c r="AW418" s="15" t="s">
        <v>34</v>
      </c>
      <c r="AX418" s="15" t="s">
        <v>84</v>
      </c>
      <c r="AY418" s="250" t="s">
        <v>132</v>
      </c>
    </row>
    <row r="419" spans="1:65" s="2" customFormat="1" ht="12">
      <c r="A419" s="34"/>
      <c r="B419" s="35"/>
      <c r="C419" s="251" t="s">
        <v>416</v>
      </c>
      <c r="D419" s="251" t="s">
        <v>329</v>
      </c>
      <c r="E419" s="252" t="s">
        <v>417</v>
      </c>
      <c r="F419" s="253" t="s">
        <v>418</v>
      </c>
      <c r="G419" s="254" t="s">
        <v>137</v>
      </c>
      <c r="H419" s="255">
        <v>6.798</v>
      </c>
      <c r="I419" s="256"/>
      <c r="J419" s="257">
        <f>ROUND(I419*H419,2)</f>
        <v>0</v>
      </c>
      <c r="K419" s="258"/>
      <c r="L419" s="259"/>
      <c r="M419" s="260" t="s">
        <v>1</v>
      </c>
      <c r="N419" s="261" t="s">
        <v>41</v>
      </c>
      <c r="O419" s="71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16" t="s">
        <v>184</v>
      </c>
      <c r="AT419" s="216" t="s">
        <v>329</v>
      </c>
      <c r="AU419" s="216" t="s">
        <v>86</v>
      </c>
      <c r="AY419" s="17" t="s">
        <v>132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7" t="s">
        <v>84</v>
      </c>
      <c r="BK419" s="217">
        <f>ROUND(I419*H419,2)</f>
        <v>0</v>
      </c>
      <c r="BL419" s="17" t="s">
        <v>138</v>
      </c>
      <c r="BM419" s="216" t="s">
        <v>419</v>
      </c>
    </row>
    <row r="420" spans="2:51" s="13" customFormat="1" ht="11.25">
      <c r="B420" s="218"/>
      <c r="C420" s="219"/>
      <c r="D420" s="220" t="s">
        <v>140</v>
      </c>
      <c r="E420" s="221" t="s">
        <v>1</v>
      </c>
      <c r="F420" s="222" t="s">
        <v>82</v>
      </c>
      <c r="G420" s="219"/>
      <c r="H420" s="221" t="s">
        <v>1</v>
      </c>
      <c r="I420" s="223"/>
      <c r="J420" s="219"/>
      <c r="K420" s="219"/>
      <c r="L420" s="224"/>
      <c r="M420" s="225"/>
      <c r="N420" s="226"/>
      <c r="O420" s="226"/>
      <c r="P420" s="226"/>
      <c r="Q420" s="226"/>
      <c r="R420" s="226"/>
      <c r="S420" s="226"/>
      <c r="T420" s="227"/>
      <c r="AT420" s="228" t="s">
        <v>140</v>
      </c>
      <c r="AU420" s="228" t="s">
        <v>86</v>
      </c>
      <c r="AV420" s="13" t="s">
        <v>84</v>
      </c>
      <c r="AW420" s="13" t="s">
        <v>34</v>
      </c>
      <c r="AX420" s="13" t="s">
        <v>76</v>
      </c>
      <c r="AY420" s="228" t="s">
        <v>132</v>
      </c>
    </row>
    <row r="421" spans="2:51" s="13" customFormat="1" ht="22.5">
      <c r="B421" s="218"/>
      <c r="C421" s="219"/>
      <c r="D421" s="220" t="s">
        <v>140</v>
      </c>
      <c r="E421" s="221" t="s">
        <v>1</v>
      </c>
      <c r="F421" s="222" t="s">
        <v>388</v>
      </c>
      <c r="G421" s="219"/>
      <c r="H421" s="221" t="s">
        <v>1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140</v>
      </c>
      <c r="AU421" s="228" t="s">
        <v>86</v>
      </c>
      <c r="AV421" s="13" t="s">
        <v>84</v>
      </c>
      <c r="AW421" s="13" t="s">
        <v>34</v>
      </c>
      <c r="AX421" s="13" t="s">
        <v>76</v>
      </c>
      <c r="AY421" s="228" t="s">
        <v>132</v>
      </c>
    </row>
    <row r="422" spans="2:51" s="13" customFormat="1" ht="11.25">
      <c r="B422" s="218"/>
      <c r="C422" s="219"/>
      <c r="D422" s="220" t="s">
        <v>140</v>
      </c>
      <c r="E422" s="221" t="s">
        <v>1</v>
      </c>
      <c r="F422" s="222" t="s">
        <v>144</v>
      </c>
      <c r="G422" s="219"/>
      <c r="H422" s="221" t="s">
        <v>1</v>
      </c>
      <c r="I422" s="223"/>
      <c r="J422" s="219"/>
      <c r="K422" s="219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140</v>
      </c>
      <c r="AU422" s="228" t="s">
        <v>86</v>
      </c>
      <c r="AV422" s="13" t="s">
        <v>84</v>
      </c>
      <c r="AW422" s="13" t="s">
        <v>34</v>
      </c>
      <c r="AX422" s="13" t="s">
        <v>76</v>
      </c>
      <c r="AY422" s="228" t="s">
        <v>132</v>
      </c>
    </row>
    <row r="423" spans="2:51" s="14" customFormat="1" ht="11.25">
      <c r="B423" s="229"/>
      <c r="C423" s="230"/>
      <c r="D423" s="220" t="s">
        <v>140</v>
      </c>
      <c r="E423" s="231" t="s">
        <v>1</v>
      </c>
      <c r="F423" s="232" t="s">
        <v>420</v>
      </c>
      <c r="G423" s="230"/>
      <c r="H423" s="233">
        <v>6.6000000000000005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140</v>
      </c>
      <c r="AU423" s="239" t="s">
        <v>86</v>
      </c>
      <c r="AV423" s="14" t="s">
        <v>86</v>
      </c>
      <c r="AW423" s="14" t="s">
        <v>34</v>
      </c>
      <c r="AX423" s="14" t="s">
        <v>76</v>
      </c>
      <c r="AY423" s="239" t="s">
        <v>132</v>
      </c>
    </row>
    <row r="424" spans="2:51" s="15" customFormat="1" ht="11.25">
      <c r="B424" s="240"/>
      <c r="C424" s="241"/>
      <c r="D424" s="220" t="s">
        <v>140</v>
      </c>
      <c r="E424" s="242" t="s">
        <v>1</v>
      </c>
      <c r="F424" s="243" t="s">
        <v>146</v>
      </c>
      <c r="G424" s="241"/>
      <c r="H424" s="244">
        <v>6.6000000000000005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140</v>
      </c>
      <c r="AU424" s="250" t="s">
        <v>86</v>
      </c>
      <c r="AV424" s="15" t="s">
        <v>138</v>
      </c>
      <c r="AW424" s="15" t="s">
        <v>34</v>
      </c>
      <c r="AX424" s="15" t="s">
        <v>76</v>
      </c>
      <c r="AY424" s="250" t="s">
        <v>132</v>
      </c>
    </row>
    <row r="425" spans="2:51" s="14" customFormat="1" ht="11.25">
      <c r="B425" s="229"/>
      <c r="C425" s="230"/>
      <c r="D425" s="220" t="s">
        <v>140</v>
      </c>
      <c r="E425" s="231" t="s">
        <v>1</v>
      </c>
      <c r="F425" s="232" t="s">
        <v>421</v>
      </c>
      <c r="G425" s="230"/>
      <c r="H425" s="233">
        <v>6.798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AT425" s="239" t="s">
        <v>140</v>
      </c>
      <c r="AU425" s="239" t="s">
        <v>86</v>
      </c>
      <c r="AV425" s="14" t="s">
        <v>86</v>
      </c>
      <c r="AW425" s="14" t="s">
        <v>34</v>
      </c>
      <c r="AX425" s="14" t="s">
        <v>84</v>
      </c>
      <c r="AY425" s="239" t="s">
        <v>132</v>
      </c>
    </row>
    <row r="426" spans="2:63" s="12" customFormat="1" ht="12.75">
      <c r="B426" s="188"/>
      <c r="C426" s="189"/>
      <c r="D426" s="190" t="s">
        <v>75</v>
      </c>
      <c r="E426" s="202" t="s">
        <v>184</v>
      </c>
      <c r="F426" s="202" t="s">
        <v>422</v>
      </c>
      <c r="G426" s="189"/>
      <c r="H426" s="189"/>
      <c r="I426" s="192"/>
      <c r="J426" s="203">
        <f>BK426</f>
        <v>0</v>
      </c>
      <c r="K426" s="189"/>
      <c r="L426" s="194"/>
      <c r="M426" s="195"/>
      <c r="N426" s="196"/>
      <c r="O426" s="196"/>
      <c r="P426" s="197">
        <f>SUM(P427:P688)</f>
        <v>0</v>
      </c>
      <c r="Q426" s="196"/>
      <c r="R426" s="197">
        <f>SUM(R427:R688)</f>
        <v>2.6061147</v>
      </c>
      <c r="S426" s="196"/>
      <c r="T426" s="198">
        <f>SUM(T427:T688)</f>
        <v>2.2952399999999997</v>
      </c>
      <c r="AR426" s="199" t="s">
        <v>84</v>
      </c>
      <c r="AT426" s="200" t="s">
        <v>75</v>
      </c>
      <c r="AU426" s="200" t="s">
        <v>84</v>
      </c>
      <c r="AY426" s="199" t="s">
        <v>132</v>
      </c>
      <c r="BK426" s="201">
        <f>SUM(BK427:BK688)</f>
        <v>0</v>
      </c>
    </row>
    <row r="427" spans="1:65" s="2" customFormat="1" ht="12">
      <c r="A427" s="34"/>
      <c r="B427" s="35"/>
      <c r="C427" s="204" t="s">
        <v>423</v>
      </c>
      <c r="D427" s="204" t="s">
        <v>134</v>
      </c>
      <c r="E427" s="205" t="s">
        <v>424</v>
      </c>
      <c r="F427" s="206" t="s">
        <v>425</v>
      </c>
      <c r="G427" s="207" t="s">
        <v>426</v>
      </c>
      <c r="H427" s="208">
        <v>2</v>
      </c>
      <c r="I427" s="209"/>
      <c r="J427" s="210">
        <f>ROUND(I427*H427,2)</f>
        <v>0</v>
      </c>
      <c r="K427" s="211"/>
      <c r="L427" s="39"/>
      <c r="M427" s="212" t="s">
        <v>1</v>
      </c>
      <c r="N427" s="213" t="s">
        <v>41</v>
      </c>
      <c r="O427" s="71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16" t="s">
        <v>138</v>
      </c>
      <c r="AT427" s="216" t="s">
        <v>134</v>
      </c>
      <c r="AU427" s="216" t="s">
        <v>86</v>
      </c>
      <c r="AY427" s="17" t="s">
        <v>132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7" t="s">
        <v>84</v>
      </c>
      <c r="BK427" s="217">
        <f>ROUND(I427*H427,2)</f>
        <v>0</v>
      </c>
      <c r="BL427" s="17" t="s">
        <v>138</v>
      </c>
      <c r="BM427" s="216" t="s">
        <v>427</v>
      </c>
    </row>
    <row r="428" spans="2:51" s="13" customFormat="1" ht="11.25">
      <c r="B428" s="218"/>
      <c r="C428" s="219"/>
      <c r="D428" s="220" t="s">
        <v>140</v>
      </c>
      <c r="E428" s="221" t="s">
        <v>1</v>
      </c>
      <c r="F428" s="222" t="s">
        <v>82</v>
      </c>
      <c r="G428" s="219"/>
      <c r="H428" s="221" t="s">
        <v>1</v>
      </c>
      <c r="I428" s="223"/>
      <c r="J428" s="219"/>
      <c r="K428" s="219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140</v>
      </c>
      <c r="AU428" s="228" t="s">
        <v>86</v>
      </c>
      <c r="AV428" s="13" t="s">
        <v>84</v>
      </c>
      <c r="AW428" s="13" t="s">
        <v>34</v>
      </c>
      <c r="AX428" s="13" t="s">
        <v>76</v>
      </c>
      <c r="AY428" s="228" t="s">
        <v>132</v>
      </c>
    </row>
    <row r="429" spans="2:51" s="14" customFormat="1" ht="11.25">
      <c r="B429" s="229"/>
      <c r="C429" s="230"/>
      <c r="D429" s="220" t="s">
        <v>140</v>
      </c>
      <c r="E429" s="231" t="s">
        <v>1</v>
      </c>
      <c r="F429" s="232" t="s">
        <v>428</v>
      </c>
      <c r="G429" s="230"/>
      <c r="H429" s="233">
        <v>2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AT429" s="239" t="s">
        <v>140</v>
      </c>
      <c r="AU429" s="239" t="s">
        <v>86</v>
      </c>
      <c r="AV429" s="14" t="s">
        <v>86</v>
      </c>
      <c r="AW429" s="14" t="s">
        <v>34</v>
      </c>
      <c r="AX429" s="14" t="s">
        <v>76</v>
      </c>
      <c r="AY429" s="239" t="s">
        <v>132</v>
      </c>
    </row>
    <row r="430" spans="2:51" s="15" customFormat="1" ht="11.25">
      <c r="B430" s="240"/>
      <c r="C430" s="241"/>
      <c r="D430" s="220" t="s">
        <v>140</v>
      </c>
      <c r="E430" s="242" t="s">
        <v>1</v>
      </c>
      <c r="F430" s="243" t="s">
        <v>146</v>
      </c>
      <c r="G430" s="241"/>
      <c r="H430" s="244">
        <v>2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140</v>
      </c>
      <c r="AU430" s="250" t="s">
        <v>86</v>
      </c>
      <c r="AV430" s="15" t="s">
        <v>138</v>
      </c>
      <c r="AW430" s="15" t="s">
        <v>34</v>
      </c>
      <c r="AX430" s="15" t="s">
        <v>84</v>
      </c>
      <c r="AY430" s="250" t="s">
        <v>132</v>
      </c>
    </row>
    <row r="431" spans="1:65" s="2" customFormat="1" ht="24">
      <c r="A431" s="34"/>
      <c r="B431" s="35"/>
      <c r="C431" s="251" t="s">
        <v>429</v>
      </c>
      <c r="D431" s="251" t="s">
        <v>329</v>
      </c>
      <c r="E431" s="252" t="s">
        <v>430</v>
      </c>
      <c r="F431" s="253" t="s">
        <v>431</v>
      </c>
      <c r="G431" s="254" t="s">
        <v>426</v>
      </c>
      <c r="H431" s="255">
        <v>1</v>
      </c>
      <c r="I431" s="256"/>
      <c r="J431" s="257">
        <f>ROUND(I431*H431,2)</f>
        <v>0</v>
      </c>
      <c r="K431" s="258"/>
      <c r="L431" s="259"/>
      <c r="M431" s="260" t="s">
        <v>1</v>
      </c>
      <c r="N431" s="261" t="s">
        <v>41</v>
      </c>
      <c r="O431" s="71"/>
      <c r="P431" s="214">
        <f>O431*H431</f>
        <v>0</v>
      </c>
      <c r="Q431" s="214">
        <v>0.0094</v>
      </c>
      <c r="R431" s="214">
        <f>Q431*H431</f>
        <v>0.0094</v>
      </c>
      <c r="S431" s="214">
        <v>0</v>
      </c>
      <c r="T431" s="215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6" t="s">
        <v>184</v>
      </c>
      <c r="AT431" s="216" t="s">
        <v>329</v>
      </c>
      <c r="AU431" s="216" t="s">
        <v>86</v>
      </c>
      <c r="AY431" s="17" t="s">
        <v>132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7" t="s">
        <v>84</v>
      </c>
      <c r="BK431" s="217">
        <f>ROUND(I431*H431,2)</f>
        <v>0</v>
      </c>
      <c r="BL431" s="17" t="s">
        <v>138</v>
      </c>
      <c r="BM431" s="216" t="s">
        <v>432</v>
      </c>
    </row>
    <row r="432" spans="2:51" s="13" customFormat="1" ht="11.25">
      <c r="B432" s="218"/>
      <c r="C432" s="219"/>
      <c r="D432" s="220" t="s">
        <v>140</v>
      </c>
      <c r="E432" s="221" t="s">
        <v>1</v>
      </c>
      <c r="F432" s="222" t="s">
        <v>82</v>
      </c>
      <c r="G432" s="219"/>
      <c r="H432" s="221" t="s">
        <v>1</v>
      </c>
      <c r="I432" s="223"/>
      <c r="J432" s="219"/>
      <c r="K432" s="219"/>
      <c r="L432" s="224"/>
      <c r="M432" s="225"/>
      <c r="N432" s="226"/>
      <c r="O432" s="226"/>
      <c r="P432" s="226"/>
      <c r="Q432" s="226"/>
      <c r="R432" s="226"/>
      <c r="S432" s="226"/>
      <c r="T432" s="227"/>
      <c r="AT432" s="228" t="s">
        <v>140</v>
      </c>
      <c r="AU432" s="228" t="s">
        <v>86</v>
      </c>
      <c r="AV432" s="13" t="s">
        <v>84</v>
      </c>
      <c r="AW432" s="13" t="s">
        <v>34</v>
      </c>
      <c r="AX432" s="13" t="s">
        <v>76</v>
      </c>
      <c r="AY432" s="228" t="s">
        <v>132</v>
      </c>
    </row>
    <row r="433" spans="2:51" s="14" customFormat="1" ht="11.25">
      <c r="B433" s="229"/>
      <c r="C433" s="230"/>
      <c r="D433" s="220" t="s">
        <v>140</v>
      </c>
      <c r="E433" s="231" t="s">
        <v>1</v>
      </c>
      <c r="F433" s="232" t="s">
        <v>84</v>
      </c>
      <c r="G433" s="230"/>
      <c r="H433" s="233">
        <v>1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140</v>
      </c>
      <c r="AU433" s="239" t="s">
        <v>86</v>
      </c>
      <c r="AV433" s="14" t="s">
        <v>86</v>
      </c>
      <c r="AW433" s="14" t="s">
        <v>34</v>
      </c>
      <c r="AX433" s="14" t="s">
        <v>76</v>
      </c>
      <c r="AY433" s="239" t="s">
        <v>132</v>
      </c>
    </row>
    <row r="434" spans="2:51" s="15" customFormat="1" ht="11.25">
      <c r="B434" s="240"/>
      <c r="C434" s="241"/>
      <c r="D434" s="220" t="s">
        <v>140</v>
      </c>
      <c r="E434" s="242" t="s">
        <v>1</v>
      </c>
      <c r="F434" s="243" t="s">
        <v>146</v>
      </c>
      <c r="G434" s="241"/>
      <c r="H434" s="244">
        <v>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140</v>
      </c>
      <c r="AU434" s="250" t="s">
        <v>86</v>
      </c>
      <c r="AV434" s="15" t="s">
        <v>138</v>
      </c>
      <c r="AW434" s="15" t="s">
        <v>34</v>
      </c>
      <c r="AX434" s="15" t="s">
        <v>84</v>
      </c>
      <c r="AY434" s="250" t="s">
        <v>132</v>
      </c>
    </row>
    <row r="435" spans="1:65" s="2" customFormat="1" ht="24">
      <c r="A435" s="34"/>
      <c r="B435" s="35"/>
      <c r="C435" s="251" t="s">
        <v>433</v>
      </c>
      <c r="D435" s="251" t="s">
        <v>329</v>
      </c>
      <c r="E435" s="252" t="s">
        <v>434</v>
      </c>
      <c r="F435" s="253" t="s">
        <v>435</v>
      </c>
      <c r="G435" s="254" t="s">
        <v>426</v>
      </c>
      <c r="H435" s="255">
        <v>1</v>
      </c>
      <c r="I435" s="256"/>
      <c r="J435" s="257">
        <f>ROUND(I435*H435,2)</f>
        <v>0</v>
      </c>
      <c r="K435" s="258"/>
      <c r="L435" s="259"/>
      <c r="M435" s="260" t="s">
        <v>1</v>
      </c>
      <c r="N435" s="261" t="s">
        <v>41</v>
      </c>
      <c r="O435" s="71"/>
      <c r="P435" s="214">
        <f>O435*H435</f>
        <v>0</v>
      </c>
      <c r="Q435" s="214">
        <v>0.0073</v>
      </c>
      <c r="R435" s="214">
        <f>Q435*H435</f>
        <v>0.0073</v>
      </c>
      <c r="S435" s="214">
        <v>0</v>
      </c>
      <c r="T435" s="215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216" t="s">
        <v>184</v>
      </c>
      <c r="AT435" s="216" t="s">
        <v>329</v>
      </c>
      <c r="AU435" s="216" t="s">
        <v>86</v>
      </c>
      <c r="AY435" s="17" t="s">
        <v>132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7" t="s">
        <v>84</v>
      </c>
      <c r="BK435" s="217">
        <f>ROUND(I435*H435,2)</f>
        <v>0</v>
      </c>
      <c r="BL435" s="17" t="s">
        <v>138</v>
      </c>
      <c r="BM435" s="216" t="s">
        <v>436</v>
      </c>
    </row>
    <row r="436" spans="2:51" s="13" customFormat="1" ht="11.25">
      <c r="B436" s="218"/>
      <c r="C436" s="219"/>
      <c r="D436" s="220" t="s">
        <v>140</v>
      </c>
      <c r="E436" s="221" t="s">
        <v>1</v>
      </c>
      <c r="F436" s="222" t="s">
        <v>82</v>
      </c>
      <c r="G436" s="219"/>
      <c r="H436" s="221" t="s">
        <v>1</v>
      </c>
      <c r="I436" s="223"/>
      <c r="J436" s="219"/>
      <c r="K436" s="219"/>
      <c r="L436" s="224"/>
      <c r="M436" s="225"/>
      <c r="N436" s="226"/>
      <c r="O436" s="226"/>
      <c r="P436" s="226"/>
      <c r="Q436" s="226"/>
      <c r="R436" s="226"/>
      <c r="S436" s="226"/>
      <c r="T436" s="227"/>
      <c r="AT436" s="228" t="s">
        <v>140</v>
      </c>
      <c r="AU436" s="228" t="s">
        <v>86</v>
      </c>
      <c r="AV436" s="13" t="s">
        <v>84</v>
      </c>
      <c r="AW436" s="13" t="s">
        <v>34</v>
      </c>
      <c r="AX436" s="13" t="s">
        <v>76</v>
      </c>
      <c r="AY436" s="228" t="s">
        <v>132</v>
      </c>
    </row>
    <row r="437" spans="2:51" s="14" customFormat="1" ht="11.25">
      <c r="B437" s="229"/>
      <c r="C437" s="230"/>
      <c r="D437" s="220" t="s">
        <v>140</v>
      </c>
      <c r="E437" s="231" t="s">
        <v>1</v>
      </c>
      <c r="F437" s="232" t="s">
        <v>84</v>
      </c>
      <c r="G437" s="230"/>
      <c r="H437" s="233">
        <v>1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AT437" s="239" t="s">
        <v>140</v>
      </c>
      <c r="AU437" s="239" t="s">
        <v>86</v>
      </c>
      <c r="AV437" s="14" t="s">
        <v>86</v>
      </c>
      <c r="AW437" s="14" t="s">
        <v>34</v>
      </c>
      <c r="AX437" s="14" t="s">
        <v>76</v>
      </c>
      <c r="AY437" s="239" t="s">
        <v>132</v>
      </c>
    </row>
    <row r="438" spans="2:51" s="15" customFormat="1" ht="11.25">
      <c r="B438" s="240"/>
      <c r="C438" s="241"/>
      <c r="D438" s="220" t="s">
        <v>140</v>
      </c>
      <c r="E438" s="242" t="s">
        <v>1</v>
      </c>
      <c r="F438" s="243" t="s">
        <v>146</v>
      </c>
      <c r="G438" s="241"/>
      <c r="H438" s="244">
        <v>1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AT438" s="250" t="s">
        <v>140</v>
      </c>
      <c r="AU438" s="250" t="s">
        <v>86</v>
      </c>
      <c r="AV438" s="15" t="s">
        <v>138</v>
      </c>
      <c r="AW438" s="15" t="s">
        <v>34</v>
      </c>
      <c r="AX438" s="15" t="s">
        <v>84</v>
      </c>
      <c r="AY438" s="250" t="s">
        <v>132</v>
      </c>
    </row>
    <row r="439" spans="1:65" s="2" customFormat="1" ht="24">
      <c r="A439" s="34"/>
      <c r="B439" s="35"/>
      <c r="C439" s="204" t="s">
        <v>437</v>
      </c>
      <c r="D439" s="204" t="s">
        <v>134</v>
      </c>
      <c r="E439" s="205" t="s">
        <v>438</v>
      </c>
      <c r="F439" s="206" t="s">
        <v>439</v>
      </c>
      <c r="G439" s="207" t="s">
        <v>426</v>
      </c>
      <c r="H439" s="208">
        <v>1</v>
      </c>
      <c r="I439" s="209"/>
      <c r="J439" s="210">
        <f>ROUND(I439*H439,2)</f>
        <v>0</v>
      </c>
      <c r="K439" s="211"/>
      <c r="L439" s="39"/>
      <c r="M439" s="212" t="s">
        <v>1</v>
      </c>
      <c r="N439" s="213" t="s">
        <v>41</v>
      </c>
      <c r="O439" s="71"/>
      <c r="P439" s="214">
        <f>O439*H439</f>
        <v>0</v>
      </c>
      <c r="Q439" s="214">
        <v>0</v>
      </c>
      <c r="R439" s="214">
        <f>Q439*H439</f>
        <v>0</v>
      </c>
      <c r="S439" s="214">
        <v>0</v>
      </c>
      <c r="T439" s="215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16" t="s">
        <v>138</v>
      </c>
      <c r="AT439" s="216" t="s">
        <v>134</v>
      </c>
      <c r="AU439" s="216" t="s">
        <v>86</v>
      </c>
      <c r="AY439" s="17" t="s">
        <v>132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7" t="s">
        <v>84</v>
      </c>
      <c r="BK439" s="217">
        <f>ROUND(I439*H439,2)</f>
        <v>0</v>
      </c>
      <c r="BL439" s="17" t="s">
        <v>138</v>
      </c>
      <c r="BM439" s="216" t="s">
        <v>440</v>
      </c>
    </row>
    <row r="440" spans="2:51" s="13" customFormat="1" ht="11.25">
      <c r="B440" s="218"/>
      <c r="C440" s="219"/>
      <c r="D440" s="220" t="s">
        <v>140</v>
      </c>
      <c r="E440" s="221" t="s">
        <v>1</v>
      </c>
      <c r="F440" s="222" t="s">
        <v>82</v>
      </c>
      <c r="G440" s="219"/>
      <c r="H440" s="221" t="s">
        <v>1</v>
      </c>
      <c r="I440" s="223"/>
      <c r="J440" s="219"/>
      <c r="K440" s="219"/>
      <c r="L440" s="224"/>
      <c r="M440" s="225"/>
      <c r="N440" s="226"/>
      <c r="O440" s="226"/>
      <c r="P440" s="226"/>
      <c r="Q440" s="226"/>
      <c r="R440" s="226"/>
      <c r="S440" s="226"/>
      <c r="T440" s="227"/>
      <c r="AT440" s="228" t="s">
        <v>140</v>
      </c>
      <c r="AU440" s="228" t="s">
        <v>86</v>
      </c>
      <c r="AV440" s="13" t="s">
        <v>84</v>
      </c>
      <c r="AW440" s="13" t="s">
        <v>34</v>
      </c>
      <c r="AX440" s="13" t="s">
        <v>76</v>
      </c>
      <c r="AY440" s="228" t="s">
        <v>132</v>
      </c>
    </row>
    <row r="441" spans="2:51" s="14" customFormat="1" ht="11.25">
      <c r="B441" s="229"/>
      <c r="C441" s="230"/>
      <c r="D441" s="220" t="s">
        <v>140</v>
      </c>
      <c r="E441" s="231" t="s">
        <v>1</v>
      </c>
      <c r="F441" s="232" t="s">
        <v>84</v>
      </c>
      <c r="G441" s="230"/>
      <c r="H441" s="233">
        <v>1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140</v>
      </c>
      <c r="AU441" s="239" t="s">
        <v>86</v>
      </c>
      <c r="AV441" s="14" t="s">
        <v>86</v>
      </c>
      <c r="AW441" s="14" t="s">
        <v>34</v>
      </c>
      <c r="AX441" s="14" t="s">
        <v>76</v>
      </c>
      <c r="AY441" s="239" t="s">
        <v>132</v>
      </c>
    </row>
    <row r="442" spans="2:51" s="15" customFormat="1" ht="11.25">
      <c r="B442" s="240"/>
      <c r="C442" s="241"/>
      <c r="D442" s="220" t="s">
        <v>140</v>
      </c>
      <c r="E442" s="242" t="s">
        <v>1</v>
      </c>
      <c r="F442" s="243" t="s">
        <v>146</v>
      </c>
      <c r="G442" s="241"/>
      <c r="H442" s="244">
        <v>1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AT442" s="250" t="s">
        <v>140</v>
      </c>
      <c r="AU442" s="250" t="s">
        <v>86</v>
      </c>
      <c r="AV442" s="15" t="s">
        <v>138</v>
      </c>
      <c r="AW442" s="15" t="s">
        <v>34</v>
      </c>
      <c r="AX442" s="15" t="s">
        <v>84</v>
      </c>
      <c r="AY442" s="250" t="s">
        <v>132</v>
      </c>
    </row>
    <row r="443" spans="1:65" s="2" customFormat="1" ht="24">
      <c r="A443" s="34"/>
      <c r="B443" s="35"/>
      <c r="C443" s="204" t="s">
        <v>441</v>
      </c>
      <c r="D443" s="204" t="s">
        <v>134</v>
      </c>
      <c r="E443" s="205" t="s">
        <v>442</v>
      </c>
      <c r="F443" s="206" t="s">
        <v>443</v>
      </c>
      <c r="G443" s="207" t="s">
        <v>426</v>
      </c>
      <c r="H443" s="208">
        <v>2</v>
      </c>
      <c r="I443" s="209"/>
      <c r="J443" s="210">
        <f>ROUND(I443*H443,2)</f>
        <v>0</v>
      </c>
      <c r="K443" s="211"/>
      <c r="L443" s="39"/>
      <c r="M443" s="212" t="s">
        <v>1</v>
      </c>
      <c r="N443" s="213" t="s">
        <v>41</v>
      </c>
      <c r="O443" s="71"/>
      <c r="P443" s="214">
        <f>O443*H443</f>
        <v>0</v>
      </c>
      <c r="Q443" s="214">
        <v>0</v>
      </c>
      <c r="R443" s="214">
        <f>Q443*H443</f>
        <v>0</v>
      </c>
      <c r="S443" s="214">
        <v>0</v>
      </c>
      <c r="T443" s="215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16" t="s">
        <v>138</v>
      </c>
      <c r="AT443" s="216" t="s">
        <v>134</v>
      </c>
      <c r="AU443" s="216" t="s">
        <v>86</v>
      </c>
      <c r="AY443" s="17" t="s">
        <v>132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7" t="s">
        <v>84</v>
      </c>
      <c r="BK443" s="217">
        <f>ROUND(I443*H443,2)</f>
        <v>0</v>
      </c>
      <c r="BL443" s="17" t="s">
        <v>138</v>
      </c>
      <c r="BM443" s="216" t="s">
        <v>444</v>
      </c>
    </row>
    <row r="444" spans="2:51" s="13" customFormat="1" ht="11.25">
      <c r="B444" s="218"/>
      <c r="C444" s="219"/>
      <c r="D444" s="220" t="s">
        <v>140</v>
      </c>
      <c r="E444" s="221" t="s">
        <v>1</v>
      </c>
      <c r="F444" s="222" t="s">
        <v>82</v>
      </c>
      <c r="G444" s="219"/>
      <c r="H444" s="221" t="s">
        <v>1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AT444" s="228" t="s">
        <v>140</v>
      </c>
      <c r="AU444" s="228" t="s">
        <v>86</v>
      </c>
      <c r="AV444" s="13" t="s">
        <v>84</v>
      </c>
      <c r="AW444" s="13" t="s">
        <v>34</v>
      </c>
      <c r="AX444" s="13" t="s">
        <v>76</v>
      </c>
      <c r="AY444" s="228" t="s">
        <v>132</v>
      </c>
    </row>
    <row r="445" spans="2:51" s="14" customFormat="1" ht="11.25">
      <c r="B445" s="229"/>
      <c r="C445" s="230"/>
      <c r="D445" s="220" t="s">
        <v>140</v>
      </c>
      <c r="E445" s="231" t="s">
        <v>1</v>
      </c>
      <c r="F445" s="232" t="s">
        <v>428</v>
      </c>
      <c r="G445" s="230"/>
      <c r="H445" s="233">
        <v>2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AT445" s="239" t="s">
        <v>140</v>
      </c>
      <c r="AU445" s="239" t="s">
        <v>86</v>
      </c>
      <c r="AV445" s="14" t="s">
        <v>86</v>
      </c>
      <c r="AW445" s="14" t="s">
        <v>34</v>
      </c>
      <c r="AX445" s="14" t="s">
        <v>76</v>
      </c>
      <c r="AY445" s="239" t="s">
        <v>132</v>
      </c>
    </row>
    <row r="446" spans="2:51" s="15" customFormat="1" ht="11.25">
      <c r="B446" s="240"/>
      <c r="C446" s="241"/>
      <c r="D446" s="220" t="s">
        <v>140</v>
      </c>
      <c r="E446" s="242" t="s">
        <v>1</v>
      </c>
      <c r="F446" s="243" t="s">
        <v>146</v>
      </c>
      <c r="G446" s="241"/>
      <c r="H446" s="244">
        <v>2</v>
      </c>
      <c r="I446" s="245"/>
      <c r="J446" s="241"/>
      <c r="K446" s="241"/>
      <c r="L446" s="246"/>
      <c r="M446" s="247"/>
      <c r="N446" s="248"/>
      <c r="O446" s="248"/>
      <c r="P446" s="248"/>
      <c r="Q446" s="248"/>
      <c r="R446" s="248"/>
      <c r="S446" s="248"/>
      <c r="T446" s="249"/>
      <c r="AT446" s="250" t="s">
        <v>140</v>
      </c>
      <c r="AU446" s="250" t="s">
        <v>86</v>
      </c>
      <c r="AV446" s="15" t="s">
        <v>138</v>
      </c>
      <c r="AW446" s="15" t="s">
        <v>34</v>
      </c>
      <c r="AX446" s="15" t="s">
        <v>84</v>
      </c>
      <c r="AY446" s="250" t="s">
        <v>132</v>
      </c>
    </row>
    <row r="447" spans="1:65" s="2" customFormat="1" ht="24">
      <c r="A447" s="34"/>
      <c r="B447" s="35"/>
      <c r="C447" s="204" t="s">
        <v>445</v>
      </c>
      <c r="D447" s="204" t="s">
        <v>134</v>
      </c>
      <c r="E447" s="205" t="s">
        <v>446</v>
      </c>
      <c r="F447" s="206" t="s">
        <v>447</v>
      </c>
      <c r="G447" s="207" t="s">
        <v>176</v>
      </c>
      <c r="H447" s="208">
        <v>20</v>
      </c>
      <c r="I447" s="209"/>
      <c r="J447" s="210">
        <f>ROUND(I447*H447,2)</f>
        <v>0</v>
      </c>
      <c r="K447" s="211"/>
      <c r="L447" s="39"/>
      <c r="M447" s="212" t="s">
        <v>1</v>
      </c>
      <c r="N447" s="213" t="s">
        <v>41</v>
      </c>
      <c r="O447" s="71"/>
      <c r="P447" s="214">
        <f>O447*H447</f>
        <v>0</v>
      </c>
      <c r="Q447" s="214">
        <v>0</v>
      </c>
      <c r="R447" s="214">
        <f>Q447*H447</f>
        <v>0</v>
      </c>
      <c r="S447" s="214">
        <v>0.097</v>
      </c>
      <c r="T447" s="215">
        <f>S447*H447</f>
        <v>1.94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16" t="s">
        <v>138</v>
      </c>
      <c r="AT447" s="216" t="s">
        <v>134</v>
      </c>
      <c r="AU447" s="216" t="s">
        <v>86</v>
      </c>
      <c r="AY447" s="17" t="s">
        <v>132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7" t="s">
        <v>84</v>
      </c>
      <c r="BK447" s="217">
        <f>ROUND(I447*H447,2)</f>
        <v>0</v>
      </c>
      <c r="BL447" s="17" t="s">
        <v>138</v>
      </c>
      <c r="BM447" s="216" t="s">
        <v>448</v>
      </c>
    </row>
    <row r="448" spans="2:51" s="13" customFormat="1" ht="11.25">
      <c r="B448" s="218"/>
      <c r="C448" s="219"/>
      <c r="D448" s="220" t="s">
        <v>140</v>
      </c>
      <c r="E448" s="221" t="s">
        <v>1</v>
      </c>
      <c r="F448" s="222" t="s">
        <v>82</v>
      </c>
      <c r="G448" s="219"/>
      <c r="H448" s="221" t="s">
        <v>1</v>
      </c>
      <c r="I448" s="223"/>
      <c r="J448" s="219"/>
      <c r="K448" s="219"/>
      <c r="L448" s="224"/>
      <c r="M448" s="225"/>
      <c r="N448" s="226"/>
      <c r="O448" s="226"/>
      <c r="P448" s="226"/>
      <c r="Q448" s="226"/>
      <c r="R448" s="226"/>
      <c r="S448" s="226"/>
      <c r="T448" s="227"/>
      <c r="AT448" s="228" t="s">
        <v>140</v>
      </c>
      <c r="AU448" s="228" t="s">
        <v>86</v>
      </c>
      <c r="AV448" s="13" t="s">
        <v>84</v>
      </c>
      <c r="AW448" s="13" t="s">
        <v>34</v>
      </c>
      <c r="AX448" s="13" t="s">
        <v>76</v>
      </c>
      <c r="AY448" s="228" t="s">
        <v>132</v>
      </c>
    </row>
    <row r="449" spans="2:51" s="14" customFormat="1" ht="11.25">
      <c r="B449" s="229"/>
      <c r="C449" s="230"/>
      <c r="D449" s="220" t="s">
        <v>140</v>
      </c>
      <c r="E449" s="231" t="s">
        <v>1</v>
      </c>
      <c r="F449" s="232" t="s">
        <v>260</v>
      </c>
      <c r="G449" s="230"/>
      <c r="H449" s="233">
        <v>20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AT449" s="239" t="s">
        <v>140</v>
      </c>
      <c r="AU449" s="239" t="s">
        <v>86</v>
      </c>
      <c r="AV449" s="14" t="s">
        <v>86</v>
      </c>
      <c r="AW449" s="14" t="s">
        <v>34</v>
      </c>
      <c r="AX449" s="14" t="s">
        <v>76</v>
      </c>
      <c r="AY449" s="239" t="s">
        <v>132</v>
      </c>
    </row>
    <row r="450" spans="2:51" s="15" customFormat="1" ht="11.25">
      <c r="B450" s="240"/>
      <c r="C450" s="241"/>
      <c r="D450" s="220" t="s">
        <v>140</v>
      </c>
      <c r="E450" s="242" t="s">
        <v>1</v>
      </c>
      <c r="F450" s="243" t="s">
        <v>146</v>
      </c>
      <c r="G450" s="241"/>
      <c r="H450" s="244">
        <v>20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AT450" s="250" t="s">
        <v>140</v>
      </c>
      <c r="AU450" s="250" t="s">
        <v>86</v>
      </c>
      <c r="AV450" s="15" t="s">
        <v>138</v>
      </c>
      <c r="AW450" s="15" t="s">
        <v>34</v>
      </c>
      <c r="AX450" s="15" t="s">
        <v>84</v>
      </c>
      <c r="AY450" s="250" t="s">
        <v>132</v>
      </c>
    </row>
    <row r="451" spans="1:65" s="2" customFormat="1" ht="24">
      <c r="A451" s="34"/>
      <c r="B451" s="35"/>
      <c r="C451" s="204" t="s">
        <v>449</v>
      </c>
      <c r="D451" s="204" t="s">
        <v>134</v>
      </c>
      <c r="E451" s="205" t="s">
        <v>450</v>
      </c>
      <c r="F451" s="206" t="s">
        <v>451</v>
      </c>
      <c r="G451" s="207" t="s">
        <v>426</v>
      </c>
      <c r="H451" s="208">
        <v>6</v>
      </c>
      <c r="I451" s="209"/>
      <c r="J451" s="210">
        <f>ROUND(I451*H451,2)</f>
        <v>0</v>
      </c>
      <c r="K451" s="211"/>
      <c r="L451" s="39"/>
      <c r="M451" s="212" t="s">
        <v>1</v>
      </c>
      <c r="N451" s="213" t="s">
        <v>41</v>
      </c>
      <c r="O451" s="71"/>
      <c r="P451" s="214">
        <f>O451*H451</f>
        <v>0</v>
      </c>
      <c r="Q451" s="214">
        <v>0.00167</v>
      </c>
      <c r="R451" s="214">
        <f>Q451*H451</f>
        <v>0.010020000000000001</v>
      </c>
      <c r="S451" s="214">
        <v>0.01067</v>
      </c>
      <c r="T451" s="215">
        <f>S451*H451</f>
        <v>0.06402000000000001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16" t="s">
        <v>138</v>
      </c>
      <c r="AT451" s="216" t="s">
        <v>134</v>
      </c>
      <c r="AU451" s="216" t="s">
        <v>86</v>
      </c>
      <c r="AY451" s="17" t="s">
        <v>132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7" t="s">
        <v>84</v>
      </c>
      <c r="BK451" s="217">
        <f>ROUND(I451*H451,2)</f>
        <v>0</v>
      </c>
      <c r="BL451" s="17" t="s">
        <v>138</v>
      </c>
      <c r="BM451" s="216" t="s">
        <v>452</v>
      </c>
    </row>
    <row r="452" spans="2:51" s="13" customFormat="1" ht="11.25">
      <c r="B452" s="218"/>
      <c r="C452" s="219"/>
      <c r="D452" s="220" t="s">
        <v>140</v>
      </c>
      <c r="E452" s="221" t="s">
        <v>1</v>
      </c>
      <c r="F452" s="222" t="s">
        <v>82</v>
      </c>
      <c r="G452" s="219"/>
      <c r="H452" s="221" t="s">
        <v>1</v>
      </c>
      <c r="I452" s="223"/>
      <c r="J452" s="219"/>
      <c r="K452" s="219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140</v>
      </c>
      <c r="AU452" s="228" t="s">
        <v>86</v>
      </c>
      <c r="AV452" s="13" t="s">
        <v>84</v>
      </c>
      <c r="AW452" s="13" t="s">
        <v>34</v>
      </c>
      <c r="AX452" s="13" t="s">
        <v>76</v>
      </c>
      <c r="AY452" s="228" t="s">
        <v>132</v>
      </c>
    </row>
    <row r="453" spans="2:51" s="14" customFormat="1" ht="11.25">
      <c r="B453" s="229"/>
      <c r="C453" s="230"/>
      <c r="D453" s="220" t="s">
        <v>140</v>
      </c>
      <c r="E453" s="231" t="s">
        <v>1</v>
      </c>
      <c r="F453" s="232" t="s">
        <v>453</v>
      </c>
      <c r="G453" s="230"/>
      <c r="H453" s="233">
        <v>6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140</v>
      </c>
      <c r="AU453" s="239" t="s">
        <v>86</v>
      </c>
      <c r="AV453" s="14" t="s">
        <v>86</v>
      </c>
      <c r="AW453" s="14" t="s">
        <v>34</v>
      </c>
      <c r="AX453" s="14" t="s">
        <v>76</v>
      </c>
      <c r="AY453" s="239" t="s">
        <v>132</v>
      </c>
    </row>
    <row r="454" spans="2:51" s="15" customFormat="1" ht="11.25">
      <c r="B454" s="240"/>
      <c r="C454" s="241"/>
      <c r="D454" s="220" t="s">
        <v>140</v>
      </c>
      <c r="E454" s="242" t="s">
        <v>1</v>
      </c>
      <c r="F454" s="243" t="s">
        <v>146</v>
      </c>
      <c r="G454" s="241"/>
      <c r="H454" s="244">
        <v>6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AT454" s="250" t="s">
        <v>140</v>
      </c>
      <c r="AU454" s="250" t="s">
        <v>86</v>
      </c>
      <c r="AV454" s="15" t="s">
        <v>138</v>
      </c>
      <c r="AW454" s="15" t="s">
        <v>34</v>
      </c>
      <c r="AX454" s="15" t="s">
        <v>84</v>
      </c>
      <c r="AY454" s="250" t="s">
        <v>132</v>
      </c>
    </row>
    <row r="455" spans="1:65" s="2" customFormat="1" ht="24">
      <c r="A455" s="34"/>
      <c r="B455" s="35"/>
      <c r="C455" s="251" t="s">
        <v>454</v>
      </c>
      <c r="D455" s="251" t="s">
        <v>329</v>
      </c>
      <c r="E455" s="252" t="s">
        <v>455</v>
      </c>
      <c r="F455" s="253" t="s">
        <v>456</v>
      </c>
      <c r="G455" s="254" t="s">
        <v>426</v>
      </c>
      <c r="H455" s="255">
        <v>1</v>
      </c>
      <c r="I455" s="256"/>
      <c r="J455" s="257">
        <f>ROUND(I455*H455,2)</f>
        <v>0</v>
      </c>
      <c r="K455" s="258"/>
      <c r="L455" s="259"/>
      <c r="M455" s="260" t="s">
        <v>1</v>
      </c>
      <c r="N455" s="261" t="s">
        <v>41</v>
      </c>
      <c r="O455" s="71"/>
      <c r="P455" s="214">
        <f>O455*H455</f>
        <v>0</v>
      </c>
      <c r="Q455" s="214">
        <v>0.0122</v>
      </c>
      <c r="R455" s="214">
        <f>Q455*H455</f>
        <v>0.0122</v>
      </c>
      <c r="S455" s="214">
        <v>0</v>
      </c>
      <c r="T455" s="215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16" t="s">
        <v>184</v>
      </c>
      <c r="AT455" s="216" t="s">
        <v>329</v>
      </c>
      <c r="AU455" s="216" t="s">
        <v>86</v>
      </c>
      <c r="AY455" s="17" t="s">
        <v>132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7" t="s">
        <v>84</v>
      </c>
      <c r="BK455" s="217">
        <f>ROUND(I455*H455,2)</f>
        <v>0</v>
      </c>
      <c r="BL455" s="17" t="s">
        <v>138</v>
      </c>
      <c r="BM455" s="216" t="s">
        <v>457</v>
      </c>
    </row>
    <row r="456" spans="2:51" s="13" customFormat="1" ht="11.25">
      <c r="B456" s="218"/>
      <c r="C456" s="219"/>
      <c r="D456" s="220" t="s">
        <v>140</v>
      </c>
      <c r="E456" s="221" t="s">
        <v>1</v>
      </c>
      <c r="F456" s="222" t="s">
        <v>82</v>
      </c>
      <c r="G456" s="219"/>
      <c r="H456" s="221" t="s">
        <v>1</v>
      </c>
      <c r="I456" s="223"/>
      <c r="J456" s="219"/>
      <c r="K456" s="219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140</v>
      </c>
      <c r="AU456" s="228" t="s">
        <v>86</v>
      </c>
      <c r="AV456" s="13" t="s">
        <v>84</v>
      </c>
      <c r="AW456" s="13" t="s">
        <v>34</v>
      </c>
      <c r="AX456" s="13" t="s">
        <v>76</v>
      </c>
      <c r="AY456" s="228" t="s">
        <v>132</v>
      </c>
    </row>
    <row r="457" spans="2:51" s="14" customFormat="1" ht="11.25">
      <c r="B457" s="229"/>
      <c r="C457" s="230"/>
      <c r="D457" s="220" t="s">
        <v>140</v>
      </c>
      <c r="E457" s="231" t="s">
        <v>1</v>
      </c>
      <c r="F457" s="232" t="s">
        <v>84</v>
      </c>
      <c r="G457" s="230"/>
      <c r="H457" s="233">
        <v>1</v>
      </c>
      <c r="I457" s="234"/>
      <c r="J457" s="230"/>
      <c r="K457" s="230"/>
      <c r="L457" s="235"/>
      <c r="M457" s="236"/>
      <c r="N457" s="237"/>
      <c r="O457" s="237"/>
      <c r="P457" s="237"/>
      <c r="Q457" s="237"/>
      <c r="R457" s="237"/>
      <c r="S457" s="237"/>
      <c r="T457" s="238"/>
      <c r="AT457" s="239" t="s">
        <v>140</v>
      </c>
      <c r="AU457" s="239" t="s">
        <v>86</v>
      </c>
      <c r="AV457" s="14" t="s">
        <v>86</v>
      </c>
      <c r="AW457" s="14" t="s">
        <v>34</v>
      </c>
      <c r="AX457" s="14" t="s">
        <v>76</v>
      </c>
      <c r="AY457" s="239" t="s">
        <v>132</v>
      </c>
    </row>
    <row r="458" spans="2:51" s="15" customFormat="1" ht="11.25">
      <c r="B458" s="240"/>
      <c r="C458" s="241"/>
      <c r="D458" s="220" t="s">
        <v>140</v>
      </c>
      <c r="E458" s="242" t="s">
        <v>1</v>
      </c>
      <c r="F458" s="243" t="s">
        <v>146</v>
      </c>
      <c r="G458" s="241"/>
      <c r="H458" s="244">
        <v>1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AT458" s="250" t="s">
        <v>140</v>
      </c>
      <c r="AU458" s="250" t="s">
        <v>86</v>
      </c>
      <c r="AV458" s="15" t="s">
        <v>138</v>
      </c>
      <c r="AW458" s="15" t="s">
        <v>34</v>
      </c>
      <c r="AX458" s="15" t="s">
        <v>84</v>
      </c>
      <c r="AY458" s="250" t="s">
        <v>132</v>
      </c>
    </row>
    <row r="459" spans="1:65" s="2" customFormat="1" ht="12">
      <c r="A459" s="34"/>
      <c r="B459" s="35"/>
      <c r="C459" s="251" t="s">
        <v>458</v>
      </c>
      <c r="D459" s="251" t="s">
        <v>329</v>
      </c>
      <c r="E459" s="252" t="s">
        <v>459</v>
      </c>
      <c r="F459" s="253" t="s">
        <v>460</v>
      </c>
      <c r="G459" s="254" t="s">
        <v>426</v>
      </c>
      <c r="H459" s="255">
        <v>1</v>
      </c>
      <c r="I459" s="256"/>
      <c r="J459" s="257">
        <f>ROUND(I459*H459,2)</f>
        <v>0</v>
      </c>
      <c r="K459" s="258"/>
      <c r="L459" s="259"/>
      <c r="M459" s="260" t="s">
        <v>1</v>
      </c>
      <c r="N459" s="261" t="s">
        <v>41</v>
      </c>
      <c r="O459" s="71"/>
      <c r="P459" s="214">
        <f>O459*H459</f>
        <v>0</v>
      </c>
      <c r="Q459" s="214">
        <v>0.0092</v>
      </c>
      <c r="R459" s="214">
        <f>Q459*H459</f>
        <v>0.0092</v>
      </c>
      <c r="S459" s="214">
        <v>0</v>
      </c>
      <c r="T459" s="215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16" t="s">
        <v>184</v>
      </c>
      <c r="AT459" s="216" t="s">
        <v>329</v>
      </c>
      <c r="AU459" s="216" t="s">
        <v>86</v>
      </c>
      <c r="AY459" s="17" t="s">
        <v>132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7" t="s">
        <v>84</v>
      </c>
      <c r="BK459" s="217">
        <f>ROUND(I459*H459,2)</f>
        <v>0</v>
      </c>
      <c r="BL459" s="17" t="s">
        <v>138</v>
      </c>
      <c r="BM459" s="216" t="s">
        <v>461</v>
      </c>
    </row>
    <row r="460" spans="2:51" s="13" customFormat="1" ht="11.25">
      <c r="B460" s="218"/>
      <c r="C460" s="219"/>
      <c r="D460" s="220" t="s">
        <v>140</v>
      </c>
      <c r="E460" s="221" t="s">
        <v>1</v>
      </c>
      <c r="F460" s="222" t="s">
        <v>82</v>
      </c>
      <c r="G460" s="219"/>
      <c r="H460" s="221" t="s">
        <v>1</v>
      </c>
      <c r="I460" s="223"/>
      <c r="J460" s="219"/>
      <c r="K460" s="219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140</v>
      </c>
      <c r="AU460" s="228" t="s">
        <v>86</v>
      </c>
      <c r="AV460" s="13" t="s">
        <v>84</v>
      </c>
      <c r="AW460" s="13" t="s">
        <v>34</v>
      </c>
      <c r="AX460" s="13" t="s">
        <v>76</v>
      </c>
      <c r="AY460" s="228" t="s">
        <v>132</v>
      </c>
    </row>
    <row r="461" spans="2:51" s="14" customFormat="1" ht="11.25">
      <c r="B461" s="229"/>
      <c r="C461" s="230"/>
      <c r="D461" s="220" t="s">
        <v>140</v>
      </c>
      <c r="E461" s="231" t="s">
        <v>1</v>
      </c>
      <c r="F461" s="232" t="s">
        <v>84</v>
      </c>
      <c r="G461" s="230"/>
      <c r="H461" s="233">
        <v>1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140</v>
      </c>
      <c r="AU461" s="239" t="s">
        <v>86</v>
      </c>
      <c r="AV461" s="14" t="s">
        <v>86</v>
      </c>
      <c r="AW461" s="14" t="s">
        <v>34</v>
      </c>
      <c r="AX461" s="14" t="s">
        <v>76</v>
      </c>
      <c r="AY461" s="239" t="s">
        <v>132</v>
      </c>
    </row>
    <row r="462" spans="2:51" s="15" customFormat="1" ht="11.25">
      <c r="B462" s="240"/>
      <c r="C462" s="241"/>
      <c r="D462" s="220" t="s">
        <v>140</v>
      </c>
      <c r="E462" s="242" t="s">
        <v>1</v>
      </c>
      <c r="F462" s="243" t="s">
        <v>146</v>
      </c>
      <c r="G462" s="241"/>
      <c r="H462" s="244">
        <v>1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AT462" s="250" t="s">
        <v>140</v>
      </c>
      <c r="AU462" s="250" t="s">
        <v>86</v>
      </c>
      <c r="AV462" s="15" t="s">
        <v>138</v>
      </c>
      <c r="AW462" s="15" t="s">
        <v>34</v>
      </c>
      <c r="AX462" s="15" t="s">
        <v>84</v>
      </c>
      <c r="AY462" s="250" t="s">
        <v>132</v>
      </c>
    </row>
    <row r="463" spans="1:65" s="2" customFormat="1" ht="12">
      <c r="A463" s="34"/>
      <c r="B463" s="35"/>
      <c r="C463" s="251" t="s">
        <v>462</v>
      </c>
      <c r="D463" s="251" t="s">
        <v>329</v>
      </c>
      <c r="E463" s="252" t="s">
        <v>463</v>
      </c>
      <c r="F463" s="253" t="s">
        <v>464</v>
      </c>
      <c r="G463" s="254" t="s">
        <v>426</v>
      </c>
      <c r="H463" s="255">
        <v>1</v>
      </c>
      <c r="I463" s="256"/>
      <c r="J463" s="257">
        <f>ROUND(I463*H463,2)</f>
        <v>0</v>
      </c>
      <c r="K463" s="258"/>
      <c r="L463" s="259"/>
      <c r="M463" s="260" t="s">
        <v>1</v>
      </c>
      <c r="N463" s="261" t="s">
        <v>41</v>
      </c>
      <c r="O463" s="71"/>
      <c r="P463" s="214">
        <f>O463*H463</f>
        <v>0</v>
      </c>
      <c r="Q463" s="214">
        <v>0.0141</v>
      </c>
      <c r="R463" s="214">
        <f>Q463*H463</f>
        <v>0.0141</v>
      </c>
      <c r="S463" s="214">
        <v>0</v>
      </c>
      <c r="T463" s="215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16" t="s">
        <v>184</v>
      </c>
      <c r="AT463" s="216" t="s">
        <v>329</v>
      </c>
      <c r="AU463" s="216" t="s">
        <v>86</v>
      </c>
      <c r="AY463" s="17" t="s">
        <v>132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7" t="s">
        <v>84</v>
      </c>
      <c r="BK463" s="217">
        <f>ROUND(I463*H463,2)</f>
        <v>0</v>
      </c>
      <c r="BL463" s="17" t="s">
        <v>138</v>
      </c>
      <c r="BM463" s="216" t="s">
        <v>465</v>
      </c>
    </row>
    <row r="464" spans="2:51" s="13" customFormat="1" ht="11.25">
      <c r="B464" s="218"/>
      <c r="C464" s="219"/>
      <c r="D464" s="220" t="s">
        <v>140</v>
      </c>
      <c r="E464" s="221" t="s">
        <v>1</v>
      </c>
      <c r="F464" s="222" t="s">
        <v>82</v>
      </c>
      <c r="G464" s="219"/>
      <c r="H464" s="221" t="s">
        <v>1</v>
      </c>
      <c r="I464" s="223"/>
      <c r="J464" s="219"/>
      <c r="K464" s="219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140</v>
      </c>
      <c r="AU464" s="228" t="s">
        <v>86</v>
      </c>
      <c r="AV464" s="13" t="s">
        <v>84</v>
      </c>
      <c r="AW464" s="13" t="s">
        <v>34</v>
      </c>
      <c r="AX464" s="13" t="s">
        <v>76</v>
      </c>
      <c r="AY464" s="228" t="s">
        <v>132</v>
      </c>
    </row>
    <row r="465" spans="2:51" s="14" customFormat="1" ht="11.25">
      <c r="B465" s="229"/>
      <c r="C465" s="230"/>
      <c r="D465" s="220" t="s">
        <v>140</v>
      </c>
      <c r="E465" s="231" t="s">
        <v>1</v>
      </c>
      <c r="F465" s="232" t="s">
        <v>84</v>
      </c>
      <c r="G465" s="230"/>
      <c r="H465" s="233">
        <v>1</v>
      </c>
      <c r="I465" s="234"/>
      <c r="J465" s="230"/>
      <c r="K465" s="230"/>
      <c r="L465" s="235"/>
      <c r="M465" s="236"/>
      <c r="N465" s="237"/>
      <c r="O465" s="237"/>
      <c r="P465" s="237"/>
      <c r="Q465" s="237"/>
      <c r="R465" s="237"/>
      <c r="S465" s="237"/>
      <c r="T465" s="238"/>
      <c r="AT465" s="239" t="s">
        <v>140</v>
      </c>
      <c r="AU465" s="239" t="s">
        <v>86</v>
      </c>
      <c r="AV465" s="14" t="s">
        <v>86</v>
      </c>
      <c r="AW465" s="14" t="s">
        <v>34</v>
      </c>
      <c r="AX465" s="14" t="s">
        <v>76</v>
      </c>
      <c r="AY465" s="239" t="s">
        <v>132</v>
      </c>
    </row>
    <row r="466" spans="2:51" s="15" customFormat="1" ht="11.25">
      <c r="B466" s="240"/>
      <c r="C466" s="241"/>
      <c r="D466" s="220" t="s">
        <v>140</v>
      </c>
      <c r="E466" s="242" t="s">
        <v>1</v>
      </c>
      <c r="F466" s="243" t="s">
        <v>146</v>
      </c>
      <c r="G466" s="241"/>
      <c r="H466" s="244">
        <v>1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AT466" s="250" t="s">
        <v>140</v>
      </c>
      <c r="AU466" s="250" t="s">
        <v>86</v>
      </c>
      <c r="AV466" s="15" t="s">
        <v>138</v>
      </c>
      <c r="AW466" s="15" t="s">
        <v>34</v>
      </c>
      <c r="AX466" s="15" t="s">
        <v>84</v>
      </c>
      <c r="AY466" s="250" t="s">
        <v>132</v>
      </c>
    </row>
    <row r="467" spans="1:65" s="2" customFormat="1" ht="24">
      <c r="A467" s="34"/>
      <c r="B467" s="35"/>
      <c r="C467" s="251" t="s">
        <v>466</v>
      </c>
      <c r="D467" s="251" t="s">
        <v>329</v>
      </c>
      <c r="E467" s="252" t="s">
        <v>467</v>
      </c>
      <c r="F467" s="253" t="s">
        <v>468</v>
      </c>
      <c r="G467" s="254" t="s">
        <v>426</v>
      </c>
      <c r="H467" s="255">
        <v>1</v>
      </c>
      <c r="I467" s="256"/>
      <c r="J467" s="257">
        <f>ROUND(I467*H467,2)</f>
        <v>0</v>
      </c>
      <c r="K467" s="258"/>
      <c r="L467" s="259"/>
      <c r="M467" s="260" t="s">
        <v>1</v>
      </c>
      <c r="N467" s="261" t="s">
        <v>41</v>
      </c>
      <c r="O467" s="71"/>
      <c r="P467" s="214">
        <f>O467*H467</f>
        <v>0</v>
      </c>
      <c r="Q467" s="214">
        <v>0.0038</v>
      </c>
      <c r="R467" s="214">
        <f>Q467*H467</f>
        <v>0.0038</v>
      </c>
      <c r="S467" s="214">
        <v>0</v>
      </c>
      <c r="T467" s="215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16" t="s">
        <v>184</v>
      </c>
      <c r="AT467" s="216" t="s">
        <v>329</v>
      </c>
      <c r="AU467" s="216" t="s">
        <v>86</v>
      </c>
      <c r="AY467" s="17" t="s">
        <v>132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7" t="s">
        <v>84</v>
      </c>
      <c r="BK467" s="217">
        <f>ROUND(I467*H467,2)</f>
        <v>0</v>
      </c>
      <c r="BL467" s="17" t="s">
        <v>138</v>
      </c>
      <c r="BM467" s="216" t="s">
        <v>469</v>
      </c>
    </row>
    <row r="468" spans="2:51" s="13" customFormat="1" ht="11.25">
      <c r="B468" s="218"/>
      <c r="C468" s="219"/>
      <c r="D468" s="220" t="s">
        <v>140</v>
      </c>
      <c r="E468" s="221" t="s">
        <v>1</v>
      </c>
      <c r="F468" s="222" t="s">
        <v>82</v>
      </c>
      <c r="G468" s="219"/>
      <c r="H468" s="221" t="s">
        <v>1</v>
      </c>
      <c r="I468" s="223"/>
      <c r="J468" s="219"/>
      <c r="K468" s="219"/>
      <c r="L468" s="224"/>
      <c r="M468" s="225"/>
      <c r="N468" s="226"/>
      <c r="O468" s="226"/>
      <c r="P468" s="226"/>
      <c r="Q468" s="226"/>
      <c r="R468" s="226"/>
      <c r="S468" s="226"/>
      <c r="T468" s="227"/>
      <c r="AT468" s="228" t="s">
        <v>140</v>
      </c>
      <c r="AU468" s="228" t="s">
        <v>86</v>
      </c>
      <c r="AV468" s="13" t="s">
        <v>84</v>
      </c>
      <c r="AW468" s="13" t="s">
        <v>34</v>
      </c>
      <c r="AX468" s="13" t="s">
        <v>76</v>
      </c>
      <c r="AY468" s="228" t="s">
        <v>132</v>
      </c>
    </row>
    <row r="469" spans="2:51" s="14" customFormat="1" ht="11.25">
      <c r="B469" s="229"/>
      <c r="C469" s="230"/>
      <c r="D469" s="220" t="s">
        <v>140</v>
      </c>
      <c r="E469" s="231" t="s">
        <v>1</v>
      </c>
      <c r="F469" s="232" t="s">
        <v>84</v>
      </c>
      <c r="G469" s="230"/>
      <c r="H469" s="233">
        <v>1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AT469" s="239" t="s">
        <v>140</v>
      </c>
      <c r="AU469" s="239" t="s">
        <v>86</v>
      </c>
      <c r="AV469" s="14" t="s">
        <v>86</v>
      </c>
      <c r="AW469" s="14" t="s">
        <v>34</v>
      </c>
      <c r="AX469" s="14" t="s">
        <v>76</v>
      </c>
      <c r="AY469" s="239" t="s">
        <v>132</v>
      </c>
    </row>
    <row r="470" spans="2:51" s="15" customFormat="1" ht="11.25">
      <c r="B470" s="240"/>
      <c r="C470" s="241"/>
      <c r="D470" s="220" t="s">
        <v>140</v>
      </c>
      <c r="E470" s="242" t="s">
        <v>1</v>
      </c>
      <c r="F470" s="243" t="s">
        <v>146</v>
      </c>
      <c r="G470" s="241"/>
      <c r="H470" s="244">
        <v>1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140</v>
      </c>
      <c r="AU470" s="250" t="s">
        <v>86</v>
      </c>
      <c r="AV470" s="15" t="s">
        <v>138</v>
      </c>
      <c r="AW470" s="15" t="s">
        <v>34</v>
      </c>
      <c r="AX470" s="15" t="s">
        <v>84</v>
      </c>
      <c r="AY470" s="250" t="s">
        <v>132</v>
      </c>
    </row>
    <row r="471" spans="1:65" s="2" customFormat="1" ht="24">
      <c r="A471" s="34"/>
      <c r="B471" s="35"/>
      <c r="C471" s="251" t="s">
        <v>470</v>
      </c>
      <c r="D471" s="251" t="s">
        <v>329</v>
      </c>
      <c r="E471" s="252" t="s">
        <v>471</v>
      </c>
      <c r="F471" s="253" t="s">
        <v>472</v>
      </c>
      <c r="G471" s="254" t="s">
        <v>426</v>
      </c>
      <c r="H471" s="255">
        <v>1</v>
      </c>
      <c r="I471" s="256"/>
      <c r="J471" s="257">
        <f>ROUND(I471*H471,2)</f>
        <v>0</v>
      </c>
      <c r="K471" s="258"/>
      <c r="L471" s="259"/>
      <c r="M471" s="260" t="s">
        <v>1</v>
      </c>
      <c r="N471" s="261" t="s">
        <v>41</v>
      </c>
      <c r="O471" s="71"/>
      <c r="P471" s="214">
        <f>O471*H471</f>
        <v>0</v>
      </c>
      <c r="Q471" s="214">
        <v>0.0114</v>
      </c>
      <c r="R471" s="214">
        <f>Q471*H471</f>
        <v>0.0114</v>
      </c>
      <c r="S471" s="214">
        <v>0</v>
      </c>
      <c r="T471" s="215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16" t="s">
        <v>184</v>
      </c>
      <c r="AT471" s="216" t="s">
        <v>329</v>
      </c>
      <c r="AU471" s="216" t="s">
        <v>86</v>
      </c>
      <c r="AY471" s="17" t="s">
        <v>132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7" t="s">
        <v>84</v>
      </c>
      <c r="BK471" s="217">
        <f>ROUND(I471*H471,2)</f>
        <v>0</v>
      </c>
      <c r="BL471" s="17" t="s">
        <v>138</v>
      </c>
      <c r="BM471" s="216" t="s">
        <v>473</v>
      </c>
    </row>
    <row r="472" spans="2:51" s="13" customFormat="1" ht="11.25">
      <c r="B472" s="218"/>
      <c r="C472" s="219"/>
      <c r="D472" s="220" t="s">
        <v>140</v>
      </c>
      <c r="E472" s="221" t="s">
        <v>1</v>
      </c>
      <c r="F472" s="222" t="s">
        <v>82</v>
      </c>
      <c r="G472" s="219"/>
      <c r="H472" s="221" t="s">
        <v>1</v>
      </c>
      <c r="I472" s="223"/>
      <c r="J472" s="219"/>
      <c r="K472" s="219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140</v>
      </c>
      <c r="AU472" s="228" t="s">
        <v>86</v>
      </c>
      <c r="AV472" s="13" t="s">
        <v>84</v>
      </c>
      <c r="AW472" s="13" t="s">
        <v>34</v>
      </c>
      <c r="AX472" s="13" t="s">
        <v>76</v>
      </c>
      <c r="AY472" s="228" t="s">
        <v>132</v>
      </c>
    </row>
    <row r="473" spans="2:51" s="14" customFormat="1" ht="11.25">
      <c r="B473" s="229"/>
      <c r="C473" s="230"/>
      <c r="D473" s="220" t="s">
        <v>140</v>
      </c>
      <c r="E473" s="231" t="s">
        <v>1</v>
      </c>
      <c r="F473" s="232" t="s">
        <v>84</v>
      </c>
      <c r="G473" s="230"/>
      <c r="H473" s="233">
        <v>1</v>
      </c>
      <c r="I473" s="234"/>
      <c r="J473" s="230"/>
      <c r="K473" s="230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140</v>
      </c>
      <c r="AU473" s="239" t="s">
        <v>86</v>
      </c>
      <c r="AV473" s="14" t="s">
        <v>86</v>
      </c>
      <c r="AW473" s="14" t="s">
        <v>34</v>
      </c>
      <c r="AX473" s="14" t="s">
        <v>76</v>
      </c>
      <c r="AY473" s="239" t="s">
        <v>132</v>
      </c>
    </row>
    <row r="474" spans="2:51" s="15" customFormat="1" ht="11.25">
      <c r="B474" s="240"/>
      <c r="C474" s="241"/>
      <c r="D474" s="220" t="s">
        <v>140</v>
      </c>
      <c r="E474" s="242" t="s">
        <v>1</v>
      </c>
      <c r="F474" s="243" t="s">
        <v>146</v>
      </c>
      <c r="G474" s="241"/>
      <c r="H474" s="244">
        <v>1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AT474" s="250" t="s">
        <v>140</v>
      </c>
      <c r="AU474" s="250" t="s">
        <v>86</v>
      </c>
      <c r="AV474" s="15" t="s">
        <v>138</v>
      </c>
      <c r="AW474" s="15" t="s">
        <v>34</v>
      </c>
      <c r="AX474" s="15" t="s">
        <v>84</v>
      </c>
      <c r="AY474" s="250" t="s">
        <v>132</v>
      </c>
    </row>
    <row r="475" spans="1:65" s="2" customFormat="1" ht="24">
      <c r="A475" s="34"/>
      <c r="B475" s="35"/>
      <c r="C475" s="251" t="s">
        <v>474</v>
      </c>
      <c r="D475" s="251" t="s">
        <v>329</v>
      </c>
      <c r="E475" s="252" t="s">
        <v>475</v>
      </c>
      <c r="F475" s="253" t="s">
        <v>476</v>
      </c>
      <c r="G475" s="254" t="s">
        <v>426</v>
      </c>
      <c r="H475" s="255">
        <v>1</v>
      </c>
      <c r="I475" s="256"/>
      <c r="J475" s="257">
        <f>ROUND(I475*H475,2)</f>
        <v>0</v>
      </c>
      <c r="K475" s="258"/>
      <c r="L475" s="259"/>
      <c r="M475" s="260" t="s">
        <v>1</v>
      </c>
      <c r="N475" s="261" t="s">
        <v>41</v>
      </c>
      <c r="O475" s="71"/>
      <c r="P475" s="214">
        <f>O475*H475</f>
        <v>0</v>
      </c>
      <c r="Q475" s="214">
        <v>0.0075</v>
      </c>
      <c r="R475" s="214">
        <f>Q475*H475</f>
        <v>0.0075</v>
      </c>
      <c r="S475" s="214">
        <v>0</v>
      </c>
      <c r="T475" s="215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16" t="s">
        <v>184</v>
      </c>
      <c r="AT475" s="216" t="s">
        <v>329</v>
      </c>
      <c r="AU475" s="216" t="s">
        <v>86</v>
      </c>
      <c r="AY475" s="17" t="s">
        <v>132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7" t="s">
        <v>84</v>
      </c>
      <c r="BK475" s="217">
        <f>ROUND(I475*H475,2)</f>
        <v>0</v>
      </c>
      <c r="BL475" s="17" t="s">
        <v>138</v>
      </c>
      <c r="BM475" s="216" t="s">
        <v>477</v>
      </c>
    </row>
    <row r="476" spans="2:51" s="13" customFormat="1" ht="11.25">
      <c r="B476" s="218"/>
      <c r="C476" s="219"/>
      <c r="D476" s="220" t="s">
        <v>140</v>
      </c>
      <c r="E476" s="221" t="s">
        <v>1</v>
      </c>
      <c r="F476" s="222" t="s">
        <v>82</v>
      </c>
      <c r="G476" s="219"/>
      <c r="H476" s="221" t="s">
        <v>1</v>
      </c>
      <c r="I476" s="223"/>
      <c r="J476" s="219"/>
      <c r="K476" s="219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140</v>
      </c>
      <c r="AU476" s="228" t="s">
        <v>86</v>
      </c>
      <c r="AV476" s="13" t="s">
        <v>84</v>
      </c>
      <c r="AW476" s="13" t="s">
        <v>34</v>
      </c>
      <c r="AX476" s="13" t="s">
        <v>76</v>
      </c>
      <c r="AY476" s="228" t="s">
        <v>132</v>
      </c>
    </row>
    <row r="477" spans="2:51" s="14" customFormat="1" ht="11.25">
      <c r="B477" s="229"/>
      <c r="C477" s="230"/>
      <c r="D477" s="220" t="s">
        <v>140</v>
      </c>
      <c r="E477" s="231" t="s">
        <v>1</v>
      </c>
      <c r="F477" s="232" t="s">
        <v>84</v>
      </c>
      <c r="G477" s="230"/>
      <c r="H477" s="233">
        <v>1</v>
      </c>
      <c r="I477" s="234"/>
      <c r="J477" s="230"/>
      <c r="K477" s="230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140</v>
      </c>
      <c r="AU477" s="239" t="s">
        <v>86</v>
      </c>
      <c r="AV477" s="14" t="s">
        <v>86</v>
      </c>
      <c r="AW477" s="14" t="s">
        <v>34</v>
      </c>
      <c r="AX477" s="14" t="s">
        <v>76</v>
      </c>
      <c r="AY477" s="239" t="s">
        <v>132</v>
      </c>
    </row>
    <row r="478" spans="2:51" s="15" customFormat="1" ht="11.25">
      <c r="B478" s="240"/>
      <c r="C478" s="241"/>
      <c r="D478" s="220" t="s">
        <v>140</v>
      </c>
      <c r="E478" s="242" t="s">
        <v>1</v>
      </c>
      <c r="F478" s="243" t="s">
        <v>146</v>
      </c>
      <c r="G478" s="241"/>
      <c r="H478" s="244">
        <v>1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140</v>
      </c>
      <c r="AU478" s="250" t="s">
        <v>86</v>
      </c>
      <c r="AV478" s="15" t="s">
        <v>138</v>
      </c>
      <c r="AW478" s="15" t="s">
        <v>34</v>
      </c>
      <c r="AX478" s="15" t="s">
        <v>84</v>
      </c>
      <c r="AY478" s="250" t="s">
        <v>132</v>
      </c>
    </row>
    <row r="479" spans="1:65" s="2" customFormat="1" ht="24">
      <c r="A479" s="34"/>
      <c r="B479" s="35"/>
      <c r="C479" s="204" t="s">
        <v>478</v>
      </c>
      <c r="D479" s="204" t="s">
        <v>134</v>
      </c>
      <c r="E479" s="205" t="s">
        <v>479</v>
      </c>
      <c r="F479" s="206" t="s">
        <v>480</v>
      </c>
      <c r="G479" s="207" t="s">
        <v>426</v>
      </c>
      <c r="H479" s="208">
        <v>2</v>
      </c>
      <c r="I479" s="209"/>
      <c r="J479" s="210">
        <f>ROUND(I479*H479,2)</f>
        <v>0</v>
      </c>
      <c r="K479" s="211"/>
      <c r="L479" s="39"/>
      <c r="M479" s="212" t="s">
        <v>1</v>
      </c>
      <c r="N479" s="213" t="s">
        <v>41</v>
      </c>
      <c r="O479" s="71"/>
      <c r="P479" s="214">
        <f>O479*H479</f>
        <v>0</v>
      </c>
      <c r="Q479" s="214">
        <v>0.00301</v>
      </c>
      <c r="R479" s="214">
        <f>Q479*H479</f>
        <v>0.00602</v>
      </c>
      <c r="S479" s="214">
        <v>0.03791</v>
      </c>
      <c r="T479" s="215">
        <f>S479*H479</f>
        <v>0.07582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16" t="s">
        <v>138</v>
      </c>
      <c r="AT479" s="216" t="s">
        <v>134</v>
      </c>
      <c r="AU479" s="216" t="s">
        <v>86</v>
      </c>
      <c r="AY479" s="17" t="s">
        <v>132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7" t="s">
        <v>84</v>
      </c>
      <c r="BK479" s="217">
        <f>ROUND(I479*H479,2)</f>
        <v>0</v>
      </c>
      <c r="BL479" s="17" t="s">
        <v>138</v>
      </c>
      <c r="BM479" s="216" t="s">
        <v>481</v>
      </c>
    </row>
    <row r="480" spans="2:51" s="13" customFormat="1" ht="11.25">
      <c r="B480" s="218"/>
      <c r="C480" s="219"/>
      <c r="D480" s="220" t="s">
        <v>140</v>
      </c>
      <c r="E480" s="221" t="s">
        <v>1</v>
      </c>
      <c r="F480" s="222" t="s">
        <v>82</v>
      </c>
      <c r="G480" s="219"/>
      <c r="H480" s="221" t="s">
        <v>1</v>
      </c>
      <c r="I480" s="223"/>
      <c r="J480" s="219"/>
      <c r="K480" s="219"/>
      <c r="L480" s="224"/>
      <c r="M480" s="225"/>
      <c r="N480" s="226"/>
      <c r="O480" s="226"/>
      <c r="P480" s="226"/>
      <c r="Q480" s="226"/>
      <c r="R480" s="226"/>
      <c r="S480" s="226"/>
      <c r="T480" s="227"/>
      <c r="AT480" s="228" t="s">
        <v>140</v>
      </c>
      <c r="AU480" s="228" t="s">
        <v>86</v>
      </c>
      <c r="AV480" s="13" t="s">
        <v>84</v>
      </c>
      <c r="AW480" s="13" t="s">
        <v>34</v>
      </c>
      <c r="AX480" s="13" t="s">
        <v>76</v>
      </c>
      <c r="AY480" s="228" t="s">
        <v>132</v>
      </c>
    </row>
    <row r="481" spans="2:51" s="14" customFormat="1" ht="11.25">
      <c r="B481" s="229"/>
      <c r="C481" s="230"/>
      <c r="D481" s="220" t="s">
        <v>140</v>
      </c>
      <c r="E481" s="231" t="s">
        <v>1</v>
      </c>
      <c r="F481" s="232" t="s">
        <v>86</v>
      </c>
      <c r="G481" s="230"/>
      <c r="H481" s="233">
        <v>2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140</v>
      </c>
      <c r="AU481" s="239" t="s">
        <v>86</v>
      </c>
      <c r="AV481" s="14" t="s">
        <v>86</v>
      </c>
      <c r="AW481" s="14" t="s">
        <v>34</v>
      </c>
      <c r="AX481" s="14" t="s">
        <v>76</v>
      </c>
      <c r="AY481" s="239" t="s">
        <v>132</v>
      </c>
    </row>
    <row r="482" spans="2:51" s="15" customFormat="1" ht="11.25">
      <c r="B482" s="240"/>
      <c r="C482" s="241"/>
      <c r="D482" s="220" t="s">
        <v>140</v>
      </c>
      <c r="E482" s="242" t="s">
        <v>1</v>
      </c>
      <c r="F482" s="243" t="s">
        <v>146</v>
      </c>
      <c r="G482" s="241"/>
      <c r="H482" s="244">
        <v>2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AT482" s="250" t="s">
        <v>140</v>
      </c>
      <c r="AU482" s="250" t="s">
        <v>86</v>
      </c>
      <c r="AV482" s="15" t="s">
        <v>138</v>
      </c>
      <c r="AW482" s="15" t="s">
        <v>34</v>
      </c>
      <c r="AX482" s="15" t="s">
        <v>84</v>
      </c>
      <c r="AY482" s="250" t="s">
        <v>132</v>
      </c>
    </row>
    <row r="483" spans="1:65" s="2" customFormat="1" ht="24">
      <c r="A483" s="34"/>
      <c r="B483" s="35"/>
      <c r="C483" s="251" t="s">
        <v>482</v>
      </c>
      <c r="D483" s="251" t="s">
        <v>329</v>
      </c>
      <c r="E483" s="252" t="s">
        <v>483</v>
      </c>
      <c r="F483" s="253" t="s">
        <v>484</v>
      </c>
      <c r="G483" s="254" t="s">
        <v>426</v>
      </c>
      <c r="H483" s="255">
        <v>2</v>
      </c>
      <c r="I483" s="256"/>
      <c r="J483" s="257">
        <f>ROUND(I483*H483,2)</f>
        <v>0</v>
      </c>
      <c r="K483" s="258"/>
      <c r="L483" s="259"/>
      <c r="M483" s="260" t="s">
        <v>1</v>
      </c>
      <c r="N483" s="261" t="s">
        <v>41</v>
      </c>
      <c r="O483" s="71"/>
      <c r="P483" s="214">
        <f>O483*H483</f>
        <v>0</v>
      </c>
      <c r="Q483" s="214">
        <v>0.0075</v>
      </c>
      <c r="R483" s="214">
        <f>Q483*H483</f>
        <v>0.015</v>
      </c>
      <c r="S483" s="214">
        <v>0</v>
      </c>
      <c r="T483" s="215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16" t="s">
        <v>184</v>
      </c>
      <c r="AT483" s="216" t="s">
        <v>329</v>
      </c>
      <c r="AU483" s="216" t="s">
        <v>86</v>
      </c>
      <c r="AY483" s="17" t="s">
        <v>132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7" t="s">
        <v>84</v>
      </c>
      <c r="BK483" s="217">
        <f>ROUND(I483*H483,2)</f>
        <v>0</v>
      </c>
      <c r="BL483" s="17" t="s">
        <v>138</v>
      </c>
      <c r="BM483" s="216" t="s">
        <v>485</v>
      </c>
    </row>
    <row r="484" spans="2:51" s="13" customFormat="1" ht="11.25">
      <c r="B484" s="218"/>
      <c r="C484" s="219"/>
      <c r="D484" s="220" t="s">
        <v>140</v>
      </c>
      <c r="E484" s="221" t="s">
        <v>1</v>
      </c>
      <c r="F484" s="222" t="s">
        <v>82</v>
      </c>
      <c r="G484" s="219"/>
      <c r="H484" s="221" t="s">
        <v>1</v>
      </c>
      <c r="I484" s="223"/>
      <c r="J484" s="219"/>
      <c r="K484" s="219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140</v>
      </c>
      <c r="AU484" s="228" t="s">
        <v>86</v>
      </c>
      <c r="AV484" s="13" t="s">
        <v>84</v>
      </c>
      <c r="AW484" s="13" t="s">
        <v>34</v>
      </c>
      <c r="AX484" s="13" t="s">
        <v>76</v>
      </c>
      <c r="AY484" s="228" t="s">
        <v>132</v>
      </c>
    </row>
    <row r="485" spans="2:51" s="14" customFormat="1" ht="11.25">
      <c r="B485" s="229"/>
      <c r="C485" s="230"/>
      <c r="D485" s="220" t="s">
        <v>140</v>
      </c>
      <c r="E485" s="231" t="s">
        <v>1</v>
      </c>
      <c r="F485" s="232" t="s">
        <v>86</v>
      </c>
      <c r="G485" s="230"/>
      <c r="H485" s="233">
        <v>2</v>
      </c>
      <c r="I485" s="234"/>
      <c r="J485" s="230"/>
      <c r="K485" s="230"/>
      <c r="L485" s="235"/>
      <c r="M485" s="236"/>
      <c r="N485" s="237"/>
      <c r="O485" s="237"/>
      <c r="P485" s="237"/>
      <c r="Q485" s="237"/>
      <c r="R485" s="237"/>
      <c r="S485" s="237"/>
      <c r="T485" s="238"/>
      <c r="AT485" s="239" t="s">
        <v>140</v>
      </c>
      <c r="AU485" s="239" t="s">
        <v>86</v>
      </c>
      <c r="AV485" s="14" t="s">
        <v>86</v>
      </c>
      <c r="AW485" s="14" t="s">
        <v>34</v>
      </c>
      <c r="AX485" s="14" t="s">
        <v>76</v>
      </c>
      <c r="AY485" s="239" t="s">
        <v>132</v>
      </c>
    </row>
    <row r="486" spans="2:51" s="15" customFormat="1" ht="11.25">
      <c r="B486" s="240"/>
      <c r="C486" s="241"/>
      <c r="D486" s="220" t="s">
        <v>140</v>
      </c>
      <c r="E486" s="242" t="s">
        <v>1</v>
      </c>
      <c r="F486" s="243" t="s">
        <v>146</v>
      </c>
      <c r="G486" s="241"/>
      <c r="H486" s="244">
        <v>2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AT486" s="250" t="s">
        <v>140</v>
      </c>
      <c r="AU486" s="250" t="s">
        <v>86</v>
      </c>
      <c r="AV486" s="15" t="s">
        <v>138</v>
      </c>
      <c r="AW486" s="15" t="s">
        <v>34</v>
      </c>
      <c r="AX486" s="15" t="s">
        <v>84</v>
      </c>
      <c r="AY486" s="250" t="s">
        <v>132</v>
      </c>
    </row>
    <row r="487" spans="1:65" s="2" customFormat="1" ht="24">
      <c r="A487" s="34"/>
      <c r="B487" s="35"/>
      <c r="C487" s="204" t="s">
        <v>486</v>
      </c>
      <c r="D487" s="204" t="s">
        <v>134</v>
      </c>
      <c r="E487" s="205" t="s">
        <v>487</v>
      </c>
      <c r="F487" s="206" t="s">
        <v>488</v>
      </c>
      <c r="G487" s="207" t="s">
        <v>426</v>
      </c>
      <c r="H487" s="208">
        <v>3</v>
      </c>
      <c r="I487" s="209"/>
      <c r="J487" s="210">
        <f>ROUND(I487*H487,2)</f>
        <v>0</v>
      </c>
      <c r="K487" s="211"/>
      <c r="L487" s="39"/>
      <c r="M487" s="212" t="s">
        <v>1</v>
      </c>
      <c r="N487" s="213" t="s">
        <v>41</v>
      </c>
      <c r="O487" s="71"/>
      <c r="P487" s="214">
        <f>O487*H487</f>
        <v>0</v>
      </c>
      <c r="Q487" s="214">
        <v>0.0045</v>
      </c>
      <c r="R487" s="214">
        <f>Q487*H487</f>
        <v>0.013499999999999998</v>
      </c>
      <c r="S487" s="214">
        <v>0.0545</v>
      </c>
      <c r="T487" s="215">
        <f>S487*H487</f>
        <v>0.1635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216" t="s">
        <v>138</v>
      </c>
      <c r="AT487" s="216" t="s">
        <v>134</v>
      </c>
      <c r="AU487" s="216" t="s">
        <v>86</v>
      </c>
      <c r="AY487" s="17" t="s">
        <v>132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7" t="s">
        <v>84</v>
      </c>
      <c r="BK487" s="217">
        <f>ROUND(I487*H487,2)</f>
        <v>0</v>
      </c>
      <c r="BL487" s="17" t="s">
        <v>138</v>
      </c>
      <c r="BM487" s="216" t="s">
        <v>489</v>
      </c>
    </row>
    <row r="488" spans="2:51" s="13" customFormat="1" ht="11.25">
      <c r="B488" s="218"/>
      <c r="C488" s="219"/>
      <c r="D488" s="220" t="s">
        <v>140</v>
      </c>
      <c r="E488" s="221" t="s">
        <v>1</v>
      </c>
      <c r="F488" s="222" t="s">
        <v>82</v>
      </c>
      <c r="G488" s="219"/>
      <c r="H488" s="221" t="s">
        <v>1</v>
      </c>
      <c r="I488" s="223"/>
      <c r="J488" s="219"/>
      <c r="K488" s="219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140</v>
      </c>
      <c r="AU488" s="228" t="s">
        <v>86</v>
      </c>
      <c r="AV488" s="13" t="s">
        <v>84</v>
      </c>
      <c r="AW488" s="13" t="s">
        <v>34</v>
      </c>
      <c r="AX488" s="13" t="s">
        <v>76</v>
      </c>
      <c r="AY488" s="228" t="s">
        <v>132</v>
      </c>
    </row>
    <row r="489" spans="2:51" s="14" customFormat="1" ht="11.25">
      <c r="B489" s="229"/>
      <c r="C489" s="230"/>
      <c r="D489" s="220" t="s">
        <v>140</v>
      </c>
      <c r="E489" s="231" t="s">
        <v>1</v>
      </c>
      <c r="F489" s="232" t="s">
        <v>490</v>
      </c>
      <c r="G489" s="230"/>
      <c r="H489" s="233">
        <v>3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140</v>
      </c>
      <c r="AU489" s="239" t="s">
        <v>86</v>
      </c>
      <c r="AV489" s="14" t="s">
        <v>86</v>
      </c>
      <c r="AW489" s="14" t="s">
        <v>34</v>
      </c>
      <c r="AX489" s="14" t="s">
        <v>76</v>
      </c>
      <c r="AY489" s="239" t="s">
        <v>132</v>
      </c>
    </row>
    <row r="490" spans="2:51" s="15" customFormat="1" ht="11.25">
      <c r="B490" s="240"/>
      <c r="C490" s="241"/>
      <c r="D490" s="220" t="s">
        <v>140</v>
      </c>
      <c r="E490" s="242" t="s">
        <v>1</v>
      </c>
      <c r="F490" s="243" t="s">
        <v>146</v>
      </c>
      <c r="G490" s="241"/>
      <c r="H490" s="244">
        <v>3</v>
      </c>
      <c r="I490" s="245"/>
      <c r="J490" s="241"/>
      <c r="K490" s="241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140</v>
      </c>
      <c r="AU490" s="250" t="s">
        <v>86</v>
      </c>
      <c r="AV490" s="15" t="s">
        <v>138</v>
      </c>
      <c r="AW490" s="15" t="s">
        <v>34</v>
      </c>
      <c r="AX490" s="15" t="s">
        <v>84</v>
      </c>
      <c r="AY490" s="250" t="s">
        <v>132</v>
      </c>
    </row>
    <row r="491" spans="1:65" s="2" customFormat="1" ht="24">
      <c r="A491" s="34"/>
      <c r="B491" s="35"/>
      <c r="C491" s="251" t="s">
        <v>491</v>
      </c>
      <c r="D491" s="251" t="s">
        <v>329</v>
      </c>
      <c r="E491" s="252" t="s">
        <v>492</v>
      </c>
      <c r="F491" s="253" t="s">
        <v>493</v>
      </c>
      <c r="G491" s="254" t="s">
        <v>426</v>
      </c>
      <c r="H491" s="255">
        <v>1</v>
      </c>
      <c r="I491" s="256"/>
      <c r="J491" s="257">
        <f>ROUND(I491*H491,2)</f>
        <v>0</v>
      </c>
      <c r="K491" s="258"/>
      <c r="L491" s="259"/>
      <c r="M491" s="260" t="s">
        <v>1</v>
      </c>
      <c r="N491" s="261" t="s">
        <v>41</v>
      </c>
      <c r="O491" s="71"/>
      <c r="P491" s="214">
        <f>O491*H491</f>
        <v>0</v>
      </c>
      <c r="Q491" s="214">
        <v>0.05</v>
      </c>
      <c r="R491" s="214">
        <f>Q491*H491</f>
        <v>0.05</v>
      </c>
      <c r="S491" s="214">
        <v>0</v>
      </c>
      <c r="T491" s="215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16" t="s">
        <v>184</v>
      </c>
      <c r="AT491" s="216" t="s">
        <v>329</v>
      </c>
      <c r="AU491" s="216" t="s">
        <v>86</v>
      </c>
      <c r="AY491" s="17" t="s">
        <v>132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7" t="s">
        <v>84</v>
      </c>
      <c r="BK491" s="217">
        <f>ROUND(I491*H491,2)</f>
        <v>0</v>
      </c>
      <c r="BL491" s="17" t="s">
        <v>138</v>
      </c>
      <c r="BM491" s="216" t="s">
        <v>494</v>
      </c>
    </row>
    <row r="492" spans="2:51" s="13" customFormat="1" ht="11.25">
      <c r="B492" s="218"/>
      <c r="C492" s="219"/>
      <c r="D492" s="220" t="s">
        <v>140</v>
      </c>
      <c r="E492" s="221" t="s">
        <v>1</v>
      </c>
      <c r="F492" s="222" t="s">
        <v>82</v>
      </c>
      <c r="G492" s="219"/>
      <c r="H492" s="221" t="s">
        <v>1</v>
      </c>
      <c r="I492" s="223"/>
      <c r="J492" s="219"/>
      <c r="K492" s="219"/>
      <c r="L492" s="224"/>
      <c r="M492" s="225"/>
      <c r="N492" s="226"/>
      <c r="O492" s="226"/>
      <c r="P492" s="226"/>
      <c r="Q492" s="226"/>
      <c r="R492" s="226"/>
      <c r="S492" s="226"/>
      <c r="T492" s="227"/>
      <c r="AT492" s="228" t="s">
        <v>140</v>
      </c>
      <c r="AU492" s="228" t="s">
        <v>86</v>
      </c>
      <c r="AV492" s="13" t="s">
        <v>84</v>
      </c>
      <c r="AW492" s="13" t="s">
        <v>34</v>
      </c>
      <c r="AX492" s="13" t="s">
        <v>76</v>
      </c>
      <c r="AY492" s="228" t="s">
        <v>132</v>
      </c>
    </row>
    <row r="493" spans="2:51" s="14" customFormat="1" ht="11.25">
      <c r="B493" s="229"/>
      <c r="C493" s="230"/>
      <c r="D493" s="220" t="s">
        <v>140</v>
      </c>
      <c r="E493" s="231" t="s">
        <v>1</v>
      </c>
      <c r="F493" s="232" t="s">
        <v>84</v>
      </c>
      <c r="G493" s="230"/>
      <c r="H493" s="233">
        <v>1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AT493" s="239" t="s">
        <v>140</v>
      </c>
      <c r="AU493" s="239" t="s">
        <v>86</v>
      </c>
      <c r="AV493" s="14" t="s">
        <v>86</v>
      </c>
      <c r="AW493" s="14" t="s">
        <v>34</v>
      </c>
      <c r="AX493" s="14" t="s">
        <v>76</v>
      </c>
      <c r="AY493" s="239" t="s">
        <v>132</v>
      </c>
    </row>
    <row r="494" spans="2:51" s="15" customFormat="1" ht="11.25">
      <c r="B494" s="240"/>
      <c r="C494" s="241"/>
      <c r="D494" s="220" t="s">
        <v>140</v>
      </c>
      <c r="E494" s="242" t="s">
        <v>1</v>
      </c>
      <c r="F494" s="243" t="s">
        <v>146</v>
      </c>
      <c r="G494" s="241"/>
      <c r="H494" s="244">
        <v>1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AT494" s="250" t="s">
        <v>140</v>
      </c>
      <c r="AU494" s="250" t="s">
        <v>86</v>
      </c>
      <c r="AV494" s="15" t="s">
        <v>138</v>
      </c>
      <c r="AW494" s="15" t="s">
        <v>34</v>
      </c>
      <c r="AX494" s="15" t="s">
        <v>84</v>
      </c>
      <c r="AY494" s="250" t="s">
        <v>132</v>
      </c>
    </row>
    <row r="495" spans="1:65" s="2" customFormat="1" ht="36">
      <c r="A495" s="34"/>
      <c r="B495" s="35"/>
      <c r="C495" s="251" t="s">
        <v>495</v>
      </c>
      <c r="D495" s="251" t="s">
        <v>329</v>
      </c>
      <c r="E495" s="252" t="s">
        <v>496</v>
      </c>
      <c r="F495" s="253" t="s">
        <v>497</v>
      </c>
      <c r="G495" s="254" t="s">
        <v>426</v>
      </c>
      <c r="H495" s="255">
        <v>2</v>
      </c>
      <c r="I495" s="256"/>
      <c r="J495" s="257">
        <f>ROUND(I495*H495,2)</f>
        <v>0</v>
      </c>
      <c r="K495" s="258"/>
      <c r="L495" s="259"/>
      <c r="M495" s="260" t="s">
        <v>1</v>
      </c>
      <c r="N495" s="261" t="s">
        <v>41</v>
      </c>
      <c r="O495" s="71"/>
      <c r="P495" s="214">
        <f>O495*H495</f>
        <v>0</v>
      </c>
      <c r="Q495" s="214">
        <v>0.042</v>
      </c>
      <c r="R495" s="214">
        <f>Q495*H495</f>
        <v>0.084</v>
      </c>
      <c r="S495" s="214">
        <v>0</v>
      </c>
      <c r="T495" s="215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16" t="s">
        <v>184</v>
      </c>
      <c r="AT495" s="216" t="s">
        <v>329</v>
      </c>
      <c r="AU495" s="216" t="s">
        <v>86</v>
      </c>
      <c r="AY495" s="17" t="s">
        <v>132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7" t="s">
        <v>84</v>
      </c>
      <c r="BK495" s="217">
        <f>ROUND(I495*H495,2)</f>
        <v>0</v>
      </c>
      <c r="BL495" s="17" t="s">
        <v>138</v>
      </c>
      <c r="BM495" s="216" t="s">
        <v>498</v>
      </c>
    </row>
    <row r="496" spans="2:51" s="13" customFormat="1" ht="11.25">
      <c r="B496" s="218"/>
      <c r="C496" s="219"/>
      <c r="D496" s="220" t="s">
        <v>140</v>
      </c>
      <c r="E496" s="221" t="s">
        <v>1</v>
      </c>
      <c r="F496" s="222" t="s">
        <v>82</v>
      </c>
      <c r="G496" s="219"/>
      <c r="H496" s="221" t="s">
        <v>1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140</v>
      </c>
      <c r="AU496" s="228" t="s">
        <v>86</v>
      </c>
      <c r="AV496" s="13" t="s">
        <v>84</v>
      </c>
      <c r="AW496" s="13" t="s">
        <v>34</v>
      </c>
      <c r="AX496" s="13" t="s">
        <v>76</v>
      </c>
      <c r="AY496" s="228" t="s">
        <v>132</v>
      </c>
    </row>
    <row r="497" spans="2:51" s="14" customFormat="1" ht="11.25">
      <c r="B497" s="229"/>
      <c r="C497" s="230"/>
      <c r="D497" s="220" t="s">
        <v>140</v>
      </c>
      <c r="E497" s="231" t="s">
        <v>1</v>
      </c>
      <c r="F497" s="232" t="s">
        <v>86</v>
      </c>
      <c r="G497" s="230"/>
      <c r="H497" s="233">
        <v>2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AT497" s="239" t="s">
        <v>140</v>
      </c>
      <c r="AU497" s="239" t="s">
        <v>86</v>
      </c>
      <c r="AV497" s="14" t="s">
        <v>86</v>
      </c>
      <c r="AW497" s="14" t="s">
        <v>34</v>
      </c>
      <c r="AX497" s="14" t="s">
        <v>76</v>
      </c>
      <c r="AY497" s="239" t="s">
        <v>132</v>
      </c>
    </row>
    <row r="498" spans="2:51" s="15" customFormat="1" ht="11.25">
      <c r="B498" s="240"/>
      <c r="C498" s="241"/>
      <c r="D498" s="220" t="s">
        <v>140</v>
      </c>
      <c r="E498" s="242" t="s">
        <v>1</v>
      </c>
      <c r="F498" s="243" t="s">
        <v>146</v>
      </c>
      <c r="G498" s="241"/>
      <c r="H498" s="244">
        <v>2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AT498" s="250" t="s">
        <v>140</v>
      </c>
      <c r="AU498" s="250" t="s">
        <v>86</v>
      </c>
      <c r="AV498" s="15" t="s">
        <v>138</v>
      </c>
      <c r="AW498" s="15" t="s">
        <v>34</v>
      </c>
      <c r="AX498" s="15" t="s">
        <v>84</v>
      </c>
      <c r="AY498" s="250" t="s">
        <v>132</v>
      </c>
    </row>
    <row r="499" spans="1:65" s="2" customFormat="1" ht="24">
      <c r="A499" s="34"/>
      <c r="B499" s="35"/>
      <c r="C499" s="204" t="s">
        <v>499</v>
      </c>
      <c r="D499" s="204" t="s">
        <v>134</v>
      </c>
      <c r="E499" s="205" t="s">
        <v>500</v>
      </c>
      <c r="F499" s="206" t="s">
        <v>501</v>
      </c>
      <c r="G499" s="207" t="s">
        <v>176</v>
      </c>
      <c r="H499" s="208">
        <v>68</v>
      </c>
      <c r="I499" s="209"/>
      <c r="J499" s="210">
        <f>ROUND(I499*H499,2)</f>
        <v>0</v>
      </c>
      <c r="K499" s="211"/>
      <c r="L499" s="39"/>
      <c r="M499" s="212" t="s">
        <v>1</v>
      </c>
      <c r="N499" s="213" t="s">
        <v>41</v>
      </c>
      <c r="O499" s="71"/>
      <c r="P499" s="214">
        <f>O499*H499</f>
        <v>0</v>
      </c>
      <c r="Q499" s="214">
        <v>0</v>
      </c>
      <c r="R499" s="214">
        <f>Q499*H499</f>
        <v>0</v>
      </c>
      <c r="S499" s="214">
        <v>0</v>
      </c>
      <c r="T499" s="215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216" t="s">
        <v>138</v>
      </c>
      <c r="AT499" s="216" t="s">
        <v>134</v>
      </c>
      <c r="AU499" s="216" t="s">
        <v>86</v>
      </c>
      <c r="AY499" s="17" t="s">
        <v>132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7" t="s">
        <v>84</v>
      </c>
      <c r="BK499" s="217">
        <f>ROUND(I499*H499,2)</f>
        <v>0</v>
      </c>
      <c r="BL499" s="17" t="s">
        <v>138</v>
      </c>
      <c r="BM499" s="216" t="s">
        <v>502</v>
      </c>
    </row>
    <row r="500" spans="2:51" s="13" customFormat="1" ht="11.25">
      <c r="B500" s="218"/>
      <c r="C500" s="219"/>
      <c r="D500" s="220" t="s">
        <v>140</v>
      </c>
      <c r="E500" s="221" t="s">
        <v>1</v>
      </c>
      <c r="F500" s="222" t="s">
        <v>82</v>
      </c>
      <c r="G500" s="219"/>
      <c r="H500" s="221" t="s">
        <v>1</v>
      </c>
      <c r="I500" s="223"/>
      <c r="J500" s="219"/>
      <c r="K500" s="219"/>
      <c r="L500" s="224"/>
      <c r="M500" s="225"/>
      <c r="N500" s="226"/>
      <c r="O500" s="226"/>
      <c r="P500" s="226"/>
      <c r="Q500" s="226"/>
      <c r="R500" s="226"/>
      <c r="S500" s="226"/>
      <c r="T500" s="227"/>
      <c r="AT500" s="228" t="s">
        <v>140</v>
      </c>
      <c r="AU500" s="228" t="s">
        <v>86</v>
      </c>
      <c r="AV500" s="13" t="s">
        <v>84</v>
      </c>
      <c r="AW500" s="13" t="s">
        <v>34</v>
      </c>
      <c r="AX500" s="13" t="s">
        <v>76</v>
      </c>
      <c r="AY500" s="228" t="s">
        <v>132</v>
      </c>
    </row>
    <row r="501" spans="2:51" s="14" customFormat="1" ht="11.25">
      <c r="B501" s="229"/>
      <c r="C501" s="230"/>
      <c r="D501" s="220" t="s">
        <v>140</v>
      </c>
      <c r="E501" s="231" t="s">
        <v>1</v>
      </c>
      <c r="F501" s="232" t="s">
        <v>503</v>
      </c>
      <c r="G501" s="230"/>
      <c r="H501" s="233">
        <v>68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140</v>
      </c>
      <c r="AU501" s="239" t="s">
        <v>86</v>
      </c>
      <c r="AV501" s="14" t="s">
        <v>86</v>
      </c>
      <c r="AW501" s="14" t="s">
        <v>34</v>
      </c>
      <c r="AX501" s="14" t="s">
        <v>76</v>
      </c>
      <c r="AY501" s="239" t="s">
        <v>132</v>
      </c>
    </row>
    <row r="502" spans="2:51" s="15" customFormat="1" ht="11.25">
      <c r="B502" s="240"/>
      <c r="C502" s="241"/>
      <c r="D502" s="220" t="s">
        <v>140</v>
      </c>
      <c r="E502" s="242" t="s">
        <v>1</v>
      </c>
      <c r="F502" s="243" t="s">
        <v>146</v>
      </c>
      <c r="G502" s="241"/>
      <c r="H502" s="244">
        <v>68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140</v>
      </c>
      <c r="AU502" s="250" t="s">
        <v>86</v>
      </c>
      <c r="AV502" s="15" t="s">
        <v>138</v>
      </c>
      <c r="AW502" s="15" t="s">
        <v>34</v>
      </c>
      <c r="AX502" s="15" t="s">
        <v>84</v>
      </c>
      <c r="AY502" s="250" t="s">
        <v>132</v>
      </c>
    </row>
    <row r="503" spans="1:65" s="2" customFormat="1" ht="24">
      <c r="A503" s="34"/>
      <c r="B503" s="35"/>
      <c r="C503" s="251" t="s">
        <v>504</v>
      </c>
      <c r="D503" s="251" t="s">
        <v>329</v>
      </c>
      <c r="E503" s="252" t="s">
        <v>505</v>
      </c>
      <c r="F503" s="253" t="s">
        <v>506</v>
      </c>
      <c r="G503" s="254" t="s">
        <v>176</v>
      </c>
      <c r="H503" s="255">
        <v>69.02</v>
      </c>
      <c r="I503" s="256"/>
      <c r="J503" s="257">
        <f>ROUND(I503*H503,2)</f>
        <v>0</v>
      </c>
      <c r="K503" s="258"/>
      <c r="L503" s="259"/>
      <c r="M503" s="260" t="s">
        <v>1</v>
      </c>
      <c r="N503" s="261" t="s">
        <v>41</v>
      </c>
      <c r="O503" s="71"/>
      <c r="P503" s="214">
        <f>O503*H503</f>
        <v>0</v>
      </c>
      <c r="Q503" s="214">
        <v>0.00903</v>
      </c>
      <c r="R503" s="214">
        <f>Q503*H503</f>
        <v>0.6232506</v>
      </c>
      <c r="S503" s="214">
        <v>0</v>
      </c>
      <c r="T503" s="215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216" t="s">
        <v>184</v>
      </c>
      <c r="AT503" s="216" t="s">
        <v>329</v>
      </c>
      <c r="AU503" s="216" t="s">
        <v>86</v>
      </c>
      <c r="AY503" s="17" t="s">
        <v>132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7" t="s">
        <v>84</v>
      </c>
      <c r="BK503" s="217">
        <f>ROUND(I503*H503,2)</f>
        <v>0</v>
      </c>
      <c r="BL503" s="17" t="s">
        <v>138</v>
      </c>
      <c r="BM503" s="216" t="s">
        <v>507</v>
      </c>
    </row>
    <row r="504" spans="2:51" s="13" customFormat="1" ht="11.25">
      <c r="B504" s="218"/>
      <c r="C504" s="219"/>
      <c r="D504" s="220" t="s">
        <v>140</v>
      </c>
      <c r="E504" s="221" t="s">
        <v>1</v>
      </c>
      <c r="F504" s="222" t="s">
        <v>82</v>
      </c>
      <c r="G504" s="219"/>
      <c r="H504" s="221" t="s">
        <v>1</v>
      </c>
      <c r="I504" s="223"/>
      <c r="J504" s="219"/>
      <c r="K504" s="219"/>
      <c r="L504" s="224"/>
      <c r="M504" s="225"/>
      <c r="N504" s="226"/>
      <c r="O504" s="226"/>
      <c r="P504" s="226"/>
      <c r="Q504" s="226"/>
      <c r="R504" s="226"/>
      <c r="S504" s="226"/>
      <c r="T504" s="227"/>
      <c r="AT504" s="228" t="s">
        <v>140</v>
      </c>
      <c r="AU504" s="228" t="s">
        <v>86</v>
      </c>
      <c r="AV504" s="13" t="s">
        <v>84</v>
      </c>
      <c r="AW504" s="13" t="s">
        <v>34</v>
      </c>
      <c r="AX504" s="13" t="s">
        <v>76</v>
      </c>
      <c r="AY504" s="228" t="s">
        <v>132</v>
      </c>
    </row>
    <row r="505" spans="2:51" s="14" customFormat="1" ht="11.25">
      <c r="B505" s="229"/>
      <c r="C505" s="230"/>
      <c r="D505" s="220" t="s">
        <v>140</v>
      </c>
      <c r="E505" s="231" t="s">
        <v>1</v>
      </c>
      <c r="F505" s="232" t="s">
        <v>503</v>
      </c>
      <c r="G505" s="230"/>
      <c r="H505" s="233">
        <v>68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AT505" s="239" t="s">
        <v>140</v>
      </c>
      <c r="AU505" s="239" t="s">
        <v>86</v>
      </c>
      <c r="AV505" s="14" t="s">
        <v>86</v>
      </c>
      <c r="AW505" s="14" t="s">
        <v>34</v>
      </c>
      <c r="AX505" s="14" t="s">
        <v>76</v>
      </c>
      <c r="AY505" s="239" t="s">
        <v>132</v>
      </c>
    </row>
    <row r="506" spans="2:51" s="15" customFormat="1" ht="11.25">
      <c r="B506" s="240"/>
      <c r="C506" s="241"/>
      <c r="D506" s="220" t="s">
        <v>140</v>
      </c>
      <c r="E506" s="242" t="s">
        <v>1</v>
      </c>
      <c r="F506" s="243" t="s">
        <v>146</v>
      </c>
      <c r="G506" s="241"/>
      <c r="H506" s="244">
        <v>68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AT506" s="250" t="s">
        <v>140</v>
      </c>
      <c r="AU506" s="250" t="s">
        <v>86</v>
      </c>
      <c r="AV506" s="15" t="s">
        <v>138</v>
      </c>
      <c r="AW506" s="15" t="s">
        <v>34</v>
      </c>
      <c r="AX506" s="15" t="s">
        <v>76</v>
      </c>
      <c r="AY506" s="250" t="s">
        <v>132</v>
      </c>
    </row>
    <row r="507" spans="2:51" s="14" customFormat="1" ht="11.25">
      <c r="B507" s="229"/>
      <c r="C507" s="230"/>
      <c r="D507" s="220" t="s">
        <v>140</v>
      </c>
      <c r="E507" s="231" t="s">
        <v>1</v>
      </c>
      <c r="F507" s="232" t="s">
        <v>508</v>
      </c>
      <c r="G507" s="230"/>
      <c r="H507" s="233">
        <v>69.02</v>
      </c>
      <c r="I507" s="234"/>
      <c r="J507" s="230"/>
      <c r="K507" s="230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140</v>
      </c>
      <c r="AU507" s="239" t="s">
        <v>86</v>
      </c>
      <c r="AV507" s="14" t="s">
        <v>86</v>
      </c>
      <c r="AW507" s="14" t="s">
        <v>34</v>
      </c>
      <c r="AX507" s="14" t="s">
        <v>84</v>
      </c>
      <c r="AY507" s="239" t="s">
        <v>132</v>
      </c>
    </row>
    <row r="508" spans="1:65" s="2" customFormat="1" ht="24">
      <c r="A508" s="34"/>
      <c r="B508" s="35"/>
      <c r="C508" s="204" t="s">
        <v>509</v>
      </c>
      <c r="D508" s="204" t="s">
        <v>134</v>
      </c>
      <c r="E508" s="205" t="s">
        <v>510</v>
      </c>
      <c r="F508" s="206" t="s">
        <v>511</v>
      </c>
      <c r="G508" s="207" t="s">
        <v>176</v>
      </c>
      <c r="H508" s="208">
        <v>3</v>
      </c>
      <c r="I508" s="209"/>
      <c r="J508" s="210">
        <f>ROUND(I508*H508,2)</f>
        <v>0</v>
      </c>
      <c r="K508" s="211"/>
      <c r="L508" s="39"/>
      <c r="M508" s="212" t="s">
        <v>1</v>
      </c>
      <c r="N508" s="213" t="s">
        <v>41</v>
      </c>
      <c r="O508" s="71"/>
      <c r="P508" s="214">
        <f>O508*H508</f>
        <v>0</v>
      </c>
      <c r="Q508" s="214">
        <v>0</v>
      </c>
      <c r="R508" s="214">
        <f>Q508*H508</f>
        <v>0</v>
      </c>
      <c r="S508" s="214">
        <v>0</v>
      </c>
      <c r="T508" s="215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16" t="s">
        <v>138</v>
      </c>
      <c r="AT508" s="216" t="s">
        <v>134</v>
      </c>
      <c r="AU508" s="216" t="s">
        <v>86</v>
      </c>
      <c r="AY508" s="17" t="s">
        <v>132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7" t="s">
        <v>84</v>
      </c>
      <c r="BK508" s="217">
        <f>ROUND(I508*H508,2)</f>
        <v>0</v>
      </c>
      <c r="BL508" s="17" t="s">
        <v>138</v>
      </c>
      <c r="BM508" s="216" t="s">
        <v>512</v>
      </c>
    </row>
    <row r="509" spans="2:51" s="13" customFormat="1" ht="11.25">
      <c r="B509" s="218"/>
      <c r="C509" s="219"/>
      <c r="D509" s="220" t="s">
        <v>140</v>
      </c>
      <c r="E509" s="221" t="s">
        <v>1</v>
      </c>
      <c r="F509" s="222" t="s">
        <v>82</v>
      </c>
      <c r="G509" s="219"/>
      <c r="H509" s="221" t="s">
        <v>1</v>
      </c>
      <c r="I509" s="223"/>
      <c r="J509" s="219"/>
      <c r="K509" s="219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140</v>
      </c>
      <c r="AU509" s="228" t="s">
        <v>86</v>
      </c>
      <c r="AV509" s="13" t="s">
        <v>84</v>
      </c>
      <c r="AW509" s="13" t="s">
        <v>34</v>
      </c>
      <c r="AX509" s="13" t="s">
        <v>76</v>
      </c>
      <c r="AY509" s="228" t="s">
        <v>132</v>
      </c>
    </row>
    <row r="510" spans="2:51" s="14" customFormat="1" ht="11.25">
      <c r="B510" s="229"/>
      <c r="C510" s="230"/>
      <c r="D510" s="220" t="s">
        <v>140</v>
      </c>
      <c r="E510" s="231" t="s">
        <v>1</v>
      </c>
      <c r="F510" s="232" t="s">
        <v>152</v>
      </c>
      <c r="G510" s="230"/>
      <c r="H510" s="233">
        <v>3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140</v>
      </c>
      <c r="AU510" s="239" t="s">
        <v>86</v>
      </c>
      <c r="AV510" s="14" t="s">
        <v>86</v>
      </c>
      <c r="AW510" s="14" t="s">
        <v>34</v>
      </c>
      <c r="AX510" s="14" t="s">
        <v>76</v>
      </c>
      <c r="AY510" s="239" t="s">
        <v>132</v>
      </c>
    </row>
    <row r="511" spans="2:51" s="15" customFormat="1" ht="11.25">
      <c r="B511" s="240"/>
      <c r="C511" s="241"/>
      <c r="D511" s="220" t="s">
        <v>140</v>
      </c>
      <c r="E511" s="242" t="s">
        <v>1</v>
      </c>
      <c r="F511" s="243" t="s">
        <v>146</v>
      </c>
      <c r="G511" s="241"/>
      <c r="H511" s="244">
        <v>3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AT511" s="250" t="s">
        <v>140</v>
      </c>
      <c r="AU511" s="250" t="s">
        <v>86</v>
      </c>
      <c r="AV511" s="15" t="s">
        <v>138</v>
      </c>
      <c r="AW511" s="15" t="s">
        <v>34</v>
      </c>
      <c r="AX511" s="15" t="s">
        <v>84</v>
      </c>
      <c r="AY511" s="250" t="s">
        <v>132</v>
      </c>
    </row>
    <row r="512" spans="1:65" s="2" customFormat="1" ht="24">
      <c r="A512" s="34"/>
      <c r="B512" s="35"/>
      <c r="C512" s="251" t="s">
        <v>513</v>
      </c>
      <c r="D512" s="251" t="s">
        <v>329</v>
      </c>
      <c r="E512" s="252" t="s">
        <v>514</v>
      </c>
      <c r="F512" s="253" t="s">
        <v>515</v>
      </c>
      <c r="G512" s="254" t="s">
        <v>176</v>
      </c>
      <c r="H512" s="255">
        <v>3.045</v>
      </c>
      <c r="I512" s="256"/>
      <c r="J512" s="257">
        <f>ROUND(I512*H512,2)</f>
        <v>0</v>
      </c>
      <c r="K512" s="258"/>
      <c r="L512" s="259"/>
      <c r="M512" s="260" t="s">
        <v>1</v>
      </c>
      <c r="N512" s="261" t="s">
        <v>41</v>
      </c>
      <c r="O512" s="71"/>
      <c r="P512" s="214">
        <f>O512*H512</f>
        <v>0</v>
      </c>
      <c r="Q512" s="214">
        <v>0.02238</v>
      </c>
      <c r="R512" s="214">
        <f>Q512*H512</f>
        <v>0.0681471</v>
      </c>
      <c r="S512" s="214">
        <v>0</v>
      </c>
      <c r="T512" s="215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16" t="s">
        <v>184</v>
      </c>
      <c r="AT512" s="216" t="s">
        <v>329</v>
      </c>
      <c r="AU512" s="216" t="s">
        <v>86</v>
      </c>
      <c r="AY512" s="17" t="s">
        <v>132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17" t="s">
        <v>84</v>
      </c>
      <c r="BK512" s="217">
        <f>ROUND(I512*H512,2)</f>
        <v>0</v>
      </c>
      <c r="BL512" s="17" t="s">
        <v>138</v>
      </c>
      <c r="BM512" s="216" t="s">
        <v>516</v>
      </c>
    </row>
    <row r="513" spans="2:51" s="13" customFormat="1" ht="11.25">
      <c r="B513" s="218"/>
      <c r="C513" s="219"/>
      <c r="D513" s="220" t="s">
        <v>140</v>
      </c>
      <c r="E513" s="221" t="s">
        <v>1</v>
      </c>
      <c r="F513" s="222" t="s">
        <v>82</v>
      </c>
      <c r="G513" s="219"/>
      <c r="H513" s="221" t="s">
        <v>1</v>
      </c>
      <c r="I513" s="223"/>
      <c r="J513" s="219"/>
      <c r="K513" s="219"/>
      <c r="L513" s="224"/>
      <c r="M513" s="225"/>
      <c r="N513" s="226"/>
      <c r="O513" s="226"/>
      <c r="P513" s="226"/>
      <c r="Q513" s="226"/>
      <c r="R513" s="226"/>
      <c r="S513" s="226"/>
      <c r="T513" s="227"/>
      <c r="AT513" s="228" t="s">
        <v>140</v>
      </c>
      <c r="AU513" s="228" t="s">
        <v>86</v>
      </c>
      <c r="AV513" s="13" t="s">
        <v>84</v>
      </c>
      <c r="AW513" s="13" t="s">
        <v>34</v>
      </c>
      <c r="AX513" s="13" t="s">
        <v>76</v>
      </c>
      <c r="AY513" s="228" t="s">
        <v>132</v>
      </c>
    </row>
    <row r="514" spans="2:51" s="14" customFormat="1" ht="11.25">
      <c r="B514" s="229"/>
      <c r="C514" s="230"/>
      <c r="D514" s="220" t="s">
        <v>140</v>
      </c>
      <c r="E514" s="231" t="s">
        <v>1</v>
      </c>
      <c r="F514" s="232" t="s">
        <v>152</v>
      </c>
      <c r="G514" s="230"/>
      <c r="H514" s="233">
        <v>3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140</v>
      </c>
      <c r="AU514" s="239" t="s">
        <v>86</v>
      </c>
      <c r="AV514" s="14" t="s">
        <v>86</v>
      </c>
      <c r="AW514" s="14" t="s">
        <v>34</v>
      </c>
      <c r="AX514" s="14" t="s">
        <v>76</v>
      </c>
      <c r="AY514" s="239" t="s">
        <v>132</v>
      </c>
    </row>
    <row r="515" spans="2:51" s="15" customFormat="1" ht="11.25">
      <c r="B515" s="240"/>
      <c r="C515" s="241"/>
      <c r="D515" s="220" t="s">
        <v>140</v>
      </c>
      <c r="E515" s="242" t="s">
        <v>1</v>
      </c>
      <c r="F515" s="243" t="s">
        <v>146</v>
      </c>
      <c r="G515" s="241"/>
      <c r="H515" s="244">
        <v>3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AT515" s="250" t="s">
        <v>140</v>
      </c>
      <c r="AU515" s="250" t="s">
        <v>86</v>
      </c>
      <c r="AV515" s="15" t="s">
        <v>138</v>
      </c>
      <c r="AW515" s="15" t="s">
        <v>34</v>
      </c>
      <c r="AX515" s="15" t="s">
        <v>76</v>
      </c>
      <c r="AY515" s="250" t="s">
        <v>132</v>
      </c>
    </row>
    <row r="516" spans="2:51" s="14" customFormat="1" ht="11.25">
      <c r="B516" s="229"/>
      <c r="C516" s="230"/>
      <c r="D516" s="220" t="s">
        <v>140</v>
      </c>
      <c r="E516" s="231" t="s">
        <v>1</v>
      </c>
      <c r="F516" s="232" t="s">
        <v>517</v>
      </c>
      <c r="G516" s="230"/>
      <c r="H516" s="233">
        <v>3.045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140</v>
      </c>
      <c r="AU516" s="239" t="s">
        <v>86</v>
      </c>
      <c r="AV516" s="14" t="s">
        <v>86</v>
      </c>
      <c r="AW516" s="14" t="s">
        <v>34</v>
      </c>
      <c r="AX516" s="14" t="s">
        <v>84</v>
      </c>
      <c r="AY516" s="239" t="s">
        <v>132</v>
      </c>
    </row>
    <row r="517" spans="1:65" s="2" customFormat="1" ht="24">
      <c r="A517" s="34"/>
      <c r="B517" s="35"/>
      <c r="C517" s="204" t="s">
        <v>518</v>
      </c>
      <c r="D517" s="204" t="s">
        <v>134</v>
      </c>
      <c r="E517" s="205" t="s">
        <v>519</v>
      </c>
      <c r="F517" s="206" t="s">
        <v>520</v>
      </c>
      <c r="G517" s="207" t="s">
        <v>176</v>
      </c>
      <c r="H517" s="208">
        <v>0.9</v>
      </c>
      <c r="I517" s="209"/>
      <c r="J517" s="210">
        <f>ROUND(I517*H517,2)</f>
        <v>0</v>
      </c>
      <c r="K517" s="211"/>
      <c r="L517" s="39"/>
      <c r="M517" s="212" t="s">
        <v>1</v>
      </c>
      <c r="N517" s="213" t="s">
        <v>41</v>
      </c>
      <c r="O517" s="71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16" t="s">
        <v>138</v>
      </c>
      <c r="AT517" s="216" t="s">
        <v>134</v>
      </c>
      <c r="AU517" s="216" t="s">
        <v>86</v>
      </c>
      <c r="AY517" s="17" t="s">
        <v>132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7" t="s">
        <v>84</v>
      </c>
      <c r="BK517" s="217">
        <f>ROUND(I517*H517,2)</f>
        <v>0</v>
      </c>
      <c r="BL517" s="17" t="s">
        <v>138</v>
      </c>
      <c r="BM517" s="216" t="s">
        <v>521</v>
      </c>
    </row>
    <row r="518" spans="2:51" s="13" customFormat="1" ht="11.25">
      <c r="B518" s="218"/>
      <c r="C518" s="219"/>
      <c r="D518" s="220" t="s">
        <v>140</v>
      </c>
      <c r="E518" s="221" t="s">
        <v>1</v>
      </c>
      <c r="F518" s="222" t="s">
        <v>82</v>
      </c>
      <c r="G518" s="219"/>
      <c r="H518" s="221" t="s">
        <v>1</v>
      </c>
      <c r="I518" s="223"/>
      <c r="J518" s="219"/>
      <c r="K518" s="219"/>
      <c r="L518" s="224"/>
      <c r="M518" s="225"/>
      <c r="N518" s="226"/>
      <c r="O518" s="226"/>
      <c r="P518" s="226"/>
      <c r="Q518" s="226"/>
      <c r="R518" s="226"/>
      <c r="S518" s="226"/>
      <c r="T518" s="227"/>
      <c r="AT518" s="228" t="s">
        <v>140</v>
      </c>
      <c r="AU518" s="228" t="s">
        <v>86</v>
      </c>
      <c r="AV518" s="13" t="s">
        <v>84</v>
      </c>
      <c r="AW518" s="13" t="s">
        <v>34</v>
      </c>
      <c r="AX518" s="13" t="s">
        <v>76</v>
      </c>
      <c r="AY518" s="228" t="s">
        <v>132</v>
      </c>
    </row>
    <row r="519" spans="2:51" s="14" customFormat="1" ht="11.25">
      <c r="B519" s="229"/>
      <c r="C519" s="230"/>
      <c r="D519" s="220" t="s">
        <v>140</v>
      </c>
      <c r="E519" s="231" t="s">
        <v>1</v>
      </c>
      <c r="F519" s="232" t="s">
        <v>522</v>
      </c>
      <c r="G519" s="230"/>
      <c r="H519" s="233">
        <v>0.9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140</v>
      </c>
      <c r="AU519" s="239" t="s">
        <v>86</v>
      </c>
      <c r="AV519" s="14" t="s">
        <v>86</v>
      </c>
      <c r="AW519" s="14" t="s">
        <v>34</v>
      </c>
      <c r="AX519" s="14" t="s">
        <v>76</v>
      </c>
      <c r="AY519" s="239" t="s">
        <v>132</v>
      </c>
    </row>
    <row r="520" spans="2:51" s="15" customFormat="1" ht="11.25">
      <c r="B520" s="240"/>
      <c r="C520" s="241"/>
      <c r="D520" s="220" t="s">
        <v>140</v>
      </c>
      <c r="E520" s="242" t="s">
        <v>1</v>
      </c>
      <c r="F520" s="243" t="s">
        <v>146</v>
      </c>
      <c r="G520" s="241"/>
      <c r="H520" s="244">
        <v>0.9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140</v>
      </c>
      <c r="AU520" s="250" t="s">
        <v>86</v>
      </c>
      <c r="AV520" s="15" t="s">
        <v>138</v>
      </c>
      <c r="AW520" s="15" t="s">
        <v>34</v>
      </c>
      <c r="AX520" s="15" t="s">
        <v>84</v>
      </c>
      <c r="AY520" s="250" t="s">
        <v>132</v>
      </c>
    </row>
    <row r="521" spans="1:65" s="2" customFormat="1" ht="24">
      <c r="A521" s="34"/>
      <c r="B521" s="35"/>
      <c r="C521" s="251" t="s">
        <v>503</v>
      </c>
      <c r="D521" s="251" t="s">
        <v>329</v>
      </c>
      <c r="E521" s="252" t="s">
        <v>523</v>
      </c>
      <c r="F521" s="253" t="s">
        <v>524</v>
      </c>
      <c r="G521" s="254" t="s">
        <v>176</v>
      </c>
      <c r="H521" s="255">
        <v>0.9</v>
      </c>
      <c r="I521" s="256"/>
      <c r="J521" s="257">
        <f>ROUND(I521*H521,2)</f>
        <v>0</v>
      </c>
      <c r="K521" s="258"/>
      <c r="L521" s="259"/>
      <c r="M521" s="260" t="s">
        <v>1</v>
      </c>
      <c r="N521" s="261" t="s">
        <v>41</v>
      </c>
      <c r="O521" s="71"/>
      <c r="P521" s="214">
        <f>O521*H521</f>
        <v>0</v>
      </c>
      <c r="Q521" s="214">
        <v>0.00067</v>
      </c>
      <c r="R521" s="214">
        <f>Q521*H521</f>
        <v>0.000603</v>
      </c>
      <c r="S521" s="214">
        <v>0</v>
      </c>
      <c r="T521" s="215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216" t="s">
        <v>184</v>
      </c>
      <c r="AT521" s="216" t="s">
        <v>329</v>
      </c>
      <c r="AU521" s="216" t="s">
        <v>86</v>
      </c>
      <c r="AY521" s="17" t="s">
        <v>132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7" t="s">
        <v>84</v>
      </c>
      <c r="BK521" s="217">
        <f>ROUND(I521*H521,2)</f>
        <v>0</v>
      </c>
      <c r="BL521" s="17" t="s">
        <v>138</v>
      </c>
      <c r="BM521" s="216" t="s">
        <v>525</v>
      </c>
    </row>
    <row r="522" spans="2:51" s="13" customFormat="1" ht="11.25">
      <c r="B522" s="218"/>
      <c r="C522" s="219"/>
      <c r="D522" s="220" t="s">
        <v>140</v>
      </c>
      <c r="E522" s="221" t="s">
        <v>1</v>
      </c>
      <c r="F522" s="222" t="s">
        <v>82</v>
      </c>
      <c r="G522" s="219"/>
      <c r="H522" s="221" t="s">
        <v>1</v>
      </c>
      <c r="I522" s="223"/>
      <c r="J522" s="219"/>
      <c r="K522" s="219"/>
      <c r="L522" s="224"/>
      <c r="M522" s="225"/>
      <c r="N522" s="226"/>
      <c r="O522" s="226"/>
      <c r="P522" s="226"/>
      <c r="Q522" s="226"/>
      <c r="R522" s="226"/>
      <c r="S522" s="226"/>
      <c r="T522" s="227"/>
      <c r="AT522" s="228" t="s">
        <v>140</v>
      </c>
      <c r="AU522" s="228" t="s">
        <v>86</v>
      </c>
      <c r="AV522" s="13" t="s">
        <v>84</v>
      </c>
      <c r="AW522" s="13" t="s">
        <v>34</v>
      </c>
      <c r="AX522" s="13" t="s">
        <v>76</v>
      </c>
      <c r="AY522" s="228" t="s">
        <v>132</v>
      </c>
    </row>
    <row r="523" spans="2:51" s="14" customFormat="1" ht="11.25">
      <c r="B523" s="229"/>
      <c r="C523" s="230"/>
      <c r="D523" s="220" t="s">
        <v>140</v>
      </c>
      <c r="E523" s="231" t="s">
        <v>1</v>
      </c>
      <c r="F523" s="232" t="s">
        <v>522</v>
      </c>
      <c r="G523" s="230"/>
      <c r="H523" s="233">
        <v>0.9</v>
      </c>
      <c r="I523" s="234"/>
      <c r="J523" s="230"/>
      <c r="K523" s="230"/>
      <c r="L523" s="235"/>
      <c r="M523" s="236"/>
      <c r="N523" s="237"/>
      <c r="O523" s="237"/>
      <c r="P523" s="237"/>
      <c r="Q523" s="237"/>
      <c r="R523" s="237"/>
      <c r="S523" s="237"/>
      <c r="T523" s="238"/>
      <c r="AT523" s="239" t="s">
        <v>140</v>
      </c>
      <c r="AU523" s="239" t="s">
        <v>86</v>
      </c>
      <c r="AV523" s="14" t="s">
        <v>86</v>
      </c>
      <c r="AW523" s="14" t="s">
        <v>34</v>
      </c>
      <c r="AX523" s="14" t="s">
        <v>76</v>
      </c>
      <c r="AY523" s="239" t="s">
        <v>132</v>
      </c>
    </row>
    <row r="524" spans="2:51" s="15" customFormat="1" ht="11.25">
      <c r="B524" s="240"/>
      <c r="C524" s="241"/>
      <c r="D524" s="220" t="s">
        <v>140</v>
      </c>
      <c r="E524" s="242" t="s">
        <v>1</v>
      </c>
      <c r="F524" s="243" t="s">
        <v>146</v>
      </c>
      <c r="G524" s="241"/>
      <c r="H524" s="244">
        <v>0.9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AT524" s="250" t="s">
        <v>140</v>
      </c>
      <c r="AU524" s="250" t="s">
        <v>86</v>
      </c>
      <c r="AV524" s="15" t="s">
        <v>138</v>
      </c>
      <c r="AW524" s="15" t="s">
        <v>34</v>
      </c>
      <c r="AX524" s="15" t="s">
        <v>84</v>
      </c>
      <c r="AY524" s="250" t="s">
        <v>132</v>
      </c>
    </row>
    <row r="525" spans="1:65" s="2" customFormat="1" ht="24">
      <c r="A525" s="34"/>
      <c r="B525" s="35"/>
      <c r="C525" s="204" t="s">
        <v>526</v>
      </c>
      <c r="D525" s="204" t="s">
        <v>134</v>
      </c>
      <c r="E525" s="205" t="s">
        <v>527</v>
      </c>
      <c r="F525" s="206" t="s">
        <v>528</v>
      </c>
      <c r="G525" s="207" t="s">
        <v>426</v>
      </c>
      <c r="H525" s="208">
        <v>1</v>
      </c>
      <c r="I525" s="209"/>
      <c r="J525" s="210">
        <f>ROUND(I525*H525,2)</f>
        <v>0</v>
      </c>
      <c r="K525" s="211"/>
      <c r="L525" s="39"/>
      <c r="M525" s="212" t="s">
        <v>1</v>
      </c>
      <c r="N525" s="213" t="s">
        <v>41</v>
      </c>
      <c r="O525" s="71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216" t="s">
        <v>138</v>
      </c>
      <c r="AT525" s="216" t="s">
        <v>134</v>
      </c>
      <c r="AU525" s="216" t="s">
        <v>86</v>
      </c>
      <c r="AY525" s="17" t="s">
        <v>132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7" t="s">
        <v>84</v>
      </c>
      <c r="BK525" s="217">
        <f>ROUND(I525*H525,2)</f>
        <v>0</v>
      </c>
      <c r="BL525" s="17" t="s">
        <v>138</v>
      </c>
      <c r="BM525" s="216" t="s">
        <v>529</v>
      </c>
    </row>
    <row r="526" spans="2:51" s="13" customFormat="1" ht="11.25">
      <c r="B526" s="218"/>
      <c r="C526" s="219"/>
      <c r="D526" s="220" t="s">
        <v>140</v>
      </c>
      <c r="E526" s="221" t="s">
        <v>1</v>
      </c>
      <c r="F526" s="222" t="s">
        <v>82</v>
      </c>
      <c r="G526" s="219"/>
      <c r="H526" s="221" t="s">
        <v>1</v>
      </c>
      <c r="I526" s="223"/>
      <c r="J526" s="219"/>
      <c r="K526" s="219"/>
      <c r="L526" s="224"/>
      <c r="M526" s="225"/>
      <c r="N526" s="226"/>
      <c r="O526" s="226"/>
      <c r="P526" s="226"/>
      <c r="Q526" s="226"/>
      <c r="R526" s="226"/>
      <c r="S526" s="226"/>
      <c r="T526" s="227"/>
      <c r="AT526" s="228" t="s">
        <v>140</v>
      </c>
      <c r="AU526" s="228" t="s">
        <v>86</v>
      </c>
      <c r="AV526" s="13" t="s">
        <v>84</v>
      </c>
      <c r="AW526" s="13" t="s">
        <v>34</v>
      </c>
      <c r="AX526" s="13" t="s">
        <v>76</v>
      </c>
      <c r="AY526" s="228" t="s">
        <v>132</v>
      </c>
    </row>
    <row r="527" spans="2:51" s="14" customFormat="1" ht="11.25">
      <c r="B527" s="229"/>
      <c r="C527" s="230"/>
      <c r="D527" s="220" t="s">
        <v>140</v>
      </c>
      <c r="E527" s="231" t="s">
        <v>1</v>
      </c>
      <c r="F527" s="232" t="s">
        <v>84</v>
      </c>
      <c r="G527" s="230"/>
      <c r="H527" s="233">
        <v>1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AT527" s="239" t="s">
        <v>140</v>
      </c>
      <c r="AU527" s="239" t="s">
        <v>86</v>
      </c>
      <c r="AV527" s="14" t="s">
        <v>86</v>
      </c>
      <c r="AW527" s="14" t="s">
        <v>34</v>
      </c>
      <c r="AX527" s="14" t="s">
        <v>76</v>
      </c>
      <c r="AY527" s="239" t="s">
        <v>132</v>
      </c>
    </row>
    <row r="528" spans="2:51" s="15" customFormat="1" ht="11.25">
      <c r="B528" s="240"/>
      <c r="C528" s="241"/>
      <c r="D528" s="220" t="s">
        <v>140</v>
      </c>
      <c r="E528" s="242" t="s">
        <v>1</v>
      </c>
      <c r="F528" s="243" t="s">
        <v>146</v>
      </c>
      <c r="G528" s="241"/>
      <c r="H528" s="244">
        <v>1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AT528" s="250" t="s">
        <v>140</v>
      </c>
      <c r="AU528" s="250" t="s">
        <v>86</v>
      </c>
      <c r="AV528" s="15" t="s">
        <v>138</v>
      </c>
      <c r="AW528" s="15" t="s">
        <v>34</v>
      </c>
      <c r="AX528" s="15" t="s">
        <v>84</v>
      </c>
      <c r="AY528" s="250" t="s">
        <v>132</v>
      </c>
    </row>
    <row r="529" spans="1:65" s="2" customFormat="1" ht="24">
      <c r="A529" s="34"/>
      <c r="B529" s="35"/>
      <c r="C529" s="251" t="s">
        <v>530</v>
      </c>
      <c r="D529" s="251" t="s">
        <v>329</v>
      </c>
      <c r="E529" s="252" t="s">
        <v>531</v>
      </c>
      <c r="F529" s="253" t="s">
        <v>532</v>
      </c>
      <c r="G529" s="254" t="s">
        <v>426</v>
      </c>
      <c r="H529" s="255">
        <v>1</v>
      </c>
      <c r="I529" s="256"/>
      <c r="J529" s="257">
        <f>ROUND(I529*H529,2)</f>
        <v>0</v>
      </c>
      <c r="K529" s="258"/>
      <c r="L529" s="259"/>
      <c r="M529" s="260" t="s">
        <v>1</v>
      </c>
      <c r="N529" s="261" t="s">
        <v>41</v>
      </c>
      <c r="O529" s="71"/>
      <c r="P529" s="214">
        <f>O529*H529</f>
        <v>0</v>
      </c>
      <c r="Q529" s="214">
        <v>0.00038</v>
      </c>
      <c r="R529" s="214">
        <f>Q529*H529</f>
        <v>0.00038</v>
      </c>
      <c r="S529" s="214">
        <v>0</v>
      </c>
      <c r="T529" s="215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216" t="s">
        <v>184</v>
      </c>
      <c r="AT529" s="216" t="s">
        <v>329</v>
      </c>
      <c r="AU529" s="216" t="s">
        <v>86</v>
      </c>
      <c r="AY529" s="17" t="s">
        <v>132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7" t="s">
        <v>84</v>
      </c>
      <c r="BK529" s="217">
        <f>ROUND(I529*H529,2)</f>
        <v>0</v>
      </c>
      <c r="BL529" s="17" t="s">
        <v>138</v>
      </c>
      <c r="BM529" s="216" t="s">
        <v>533</v>
      </c>
    </row>
    <row r="530" spans="2:51" s="13" customFormat="1" ht="11.25">
      <c r="B530" s="218"/>
      <c r="C530" s="219"/>
      <c r="D530" s="220" t="s">
        <v>140</v>
      </c>
      <c r="E530" s="221" t="s">
        <v>1</v>
      </c>
      <c r="F530" s="222" t="s">
        <v>82</v>
      </c>
      <c r="G530" s="219"/>
      <c r="H530" s="221" t="s">
        <v>1</v>
      </c>
      <c r="I530" s="223"/>
      <c r="J530" s="219"/>
      <c r="K530" s="219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140</v>
      </c>
      <c r="AU530" s="228" t="s">
        <v>86</v>
      </c>
      <c r="AV530" s="13" t="s">
        <v>84</v>
      </c>
      <c r="AW530" s="13" t="s">
        <v>34</v>
      </c>
      <c r="AX530" s="13" t="s">
        <v>76</v>
      </c>
      <c r="AY530" s="228" t="s">
        <v>132</v>
      </c>
    </row>
    <row r="531" spans="2:51" s="14" customFormat="1" ht="11.25">
      <c r="B531" s="229"/>
      <c r="C531" s="230"/>
      <c r="D531" s="220" t="s">
        <v>140</v>
      </c>
      <c r="E531" s="231" t="s">
        <v>1</v>
      </c>
      <c r="F531" s="232" t="s">
        <v>84</v>
      </c>
      <c r="G531" s="230"/>
      <c r="H531" s="233">
        <v>1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AT531" s="239" t="s">
        <v>140</v>
      </c>
      <c r="AU531" s="239" t="s">
        <v>86</v>
      </c>
      <c r="AV531" s="14" t="s">
        <v>86</v>
      </c>
      <c r="AW531" s="14" t="s">
        <v>34</v>
      </c>
      <c r="AX531" s="14" t="s">
        <v>76</v>
      </c>
      <c r="AY531" s="239" t="s">
        <v>132</v>
      </c>
    </row>
    <row r="532" spans="2:51" s="15" customFormat="1" ht="11.25">
      <c r="B532" s="240"/>
      <c r="C532" s="241"/>
      <c r="D532" s="220" t="s">
        <v>140</v>
      </c>
      <c r="E532" s="242" t="s">
        <v>1</v>
      </c>
      <c r="F532" s="243" t="s">
        <v>146</v>
      </c>
      <c r="G532" s="241"/>
      <c r="H532" s="244">
        <v>1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AT532" s="250" t="s">
        <v>140</v>
      </c>
      <c r="AU532" s="250" t="s">
        <v>86</v>
      </c>
      <c r="AV532" s="15" t="s">
        <v>138</v>
      </c>
      <c r="AW532" s="15" t="s">
        <v>34</v>
      </c>
      <c r="AX532" s="15" t="s">
        <v>84</v>
      </c>
      <c r="AY532" s="250" t="s">
        <v>132</v>
      </c>
    </row>
    <row r="533" spans="1:65" s="2" customFormat="1" ht="24">
      <c r="A533" s="34"/>
      <c r="B533" s="35"/>
      <c r="C533" s="204" t="s">
        <v>534</v>
      </c>
      <c r="D533" s="204" t="s">
        <v>134</v>
      </c>
      <c r="E533" s="205" t="s">
        <v>535</v>
      </c>
      <c r="F533" s="206" t="s">
        <v>536</v>
      </c>
      <c r="G533" s="207" t="s">
        <v>426</v>
      </c>
      <c r="H533" s="208">
        <v>1</v>
      </c>
      <c r="I533" s="209"/>
      <c r="J533" s="210">
        <f>ROUND(I533*H533,2)</f>
        <v>0</v>
      </c>
      <c r="K533" s="211"/>
      <c r="L533" s="39"/>
      <c r="M533" s="212" t="s">
        <v>1</v>
      </c>
      <c r="N533" s="213" t="s">
        <v>41</v>
      </c>
      <c r="O533" s="71"/>
      <c r="P533" s="214">
        <f>O533*H533</f>
        <v>0</v>
      </c>
      <c r="Q533" s="214">
        <v>0</v>
      </c>
      <c r="R533" s="214">
        <f>Q533*H533</f>
        <v>0</v>
      </c>
      <c r="S533" s="214">
        <v>0</v>
      </c>
      <c r="T533" s="215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216" t="s">
        <v>138</v>
      </c>
      <c r="AT533" s="216" t="s">
        <v>134</v>
      </c>
      <c r="AU533" s="216" t="s">
        <v>86</v>
      </c>
      <c r="AY533" s="17" t="s">
        <v>132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7" t="s">
        <v>84</v>
      </c>
      <c r="BK533" s="217">
        <f>ROUND(I533*H533,2)</f>
        <v>0</v>
      </c>
      <c r="BL533" s="17" t="s">
        <v>138</v>
      </c>
      <c r="BM533" s="216" t="s">
        <v>537</v>
      </c>
    </row>
    <row r="534" spans="2:51" s="13" customFormat="1" ht="11.25">
      <c r="B534" s="218"/>
      <c r="C534" s="219"/>
      <c r="D534" s="220" t="s">
        <v>140</v>
      </c>
      <c r="E534" s="221" t="s">
        <v>1</v>
      </c>
      <c r="F534" s="222" t="s">
        <v>82</v>
      </c>
      <c r="G534" s="219"/>
      <c r="H534" s="221" t="s">
        <v>1</v>
      </c>
      <c r="I534" s="223"/>
      <c r="J534" s="219"/>
      <c r="K534" s="219"/>
      <c r="L534" s="224"/>
      <c r="M534" s="225"/>
      <c r="N534" s="226"/>
      <c r="O534" s="226"/>
      <c r="P534" s="226"/>
      <c r="Q534" s="226"/>
      <c r="R534" s="226"/>
      <c r="S534" s="226"/>
      <c r="T534" s="227"/>
      <c r="AT534" s="228" t="s">
        <v>140</v>
      </c>
      <c r="AU534" s="228" t="s">
        <v>86</v>
      </c>
      <c r="AV534" s="13" t="s">
        <v>84</v>
      </c>
      <c r="AW534" s="13" t="s">
        <v>34</v>
      </c>
      <c r="AX534" s="13" t="s">
        <v>76</v>
      </c>
      <c r="AY534" s="228" t="s">
        <v>132</v>
      </c>
    </row>
    <row r="535" spans="2:51" s="14" customFormat="1" ht="11.25">
      <c r="B535" s="229"/>
      <c r="C535" s="230"/>
      <c r="D535" s="220" t="s">
        <v>140</v>
      </c>
      <c r="E535" s="231" t="s">
        <v>1</v>
      </c>
      <c r="F535" s="232" t="s">
        <v>84</v>
      </c>
      <c r="G535" s="230"/>
      <c r="H535" s="233">
        <v>1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140</v>
      </c>
      <c r="AU535" s="239" t="s">
        <v>86</v>
      </c>
      <c r="AV535" s="14" t="s">
        <v>86</v>
      </c>
      <c r="AW535" s="14" t="s">
        <v>34</v>
      </c>
      <c r="AX535" s="14" t="s">
        <v>76</v>
      </c>
      <c r="AY535" s="239" t="s">
        <v>132</v>
      </c>
    </row>
    <row r="536" spans="2:51" s="15" customFormat="1" ht="11.25">
      <c r="B536" s="240"/>
      <c r="C536" s="241"/>
      <c r="D536" s="220" t="s">
        <v>140</v>
      </c>
      <c r="E536" s="242" t="s">
        <v>1</v>
      </c>
      <c r="F536" s="243" t="s">
        <v>146</v>
      </c>
      <c r="G536" s="241"/>
      <c r="H536" s="244">
        <v>1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AT536" s="250" t="s">
        <v>140</v>
      </c>
      <c r="AU536" s="250" t="s">
        <v>86</v>
      </c>
      <c r="AV536" s="15" t="s">
        <v>138</v>
      </c>
      <c r="AW536" s="15" t="s">
        <v>34</v>
      </c>
      <c r="AX536" s="15" t="s">
        <v>84</v>
      </c>
      <c r="AY536" s="250" t="s">
        <v>132</v>
      </c>
    </row>
    <row r="537" spans="1:65" s="2" customFormat="1" ht="12">
      <c r="A537" s="34"/>
      <c r="B537" s="35"/>
      <c r="C537" s="251" t="s">
        <v>538</v>
      </c>
      <c r="D537" s="251" t="s">
        <v>329</v>
      </c>
      <c r="E537" s="252" t="s">
        <v>539</v>
      </c>
      <c r="F537" s="253" t="s">
        <v>540</v>
      </c>
      <c r="G537" s="254" t="s">
        <v>426</v>
      </c>
      <c r="H537" s="255">
        <v>1</v>
      </c>
      <c r="I537" s="256"/>
      <c r="J537" s="257">
        <f>ROUND(I537*H537,2)</f>
        <v>0</v>
      </c>
      <c r="K537" s="258"/>
      <c r="L537" s="259"/>
      <c r="M537" s="260" t="s">
        <v>1</v>
      </c>
      <c r="N537" s="261" t="s">
        <v>41</v>
      </c>
      <c r="O537" s="71"/>
      <c r="P537" s="214">
        <f>O537*H537</f>
        <v>0</v>
      </c>
      <c r="Q537" s="214">
        <v>0.0002</v>
      </c>
      <c r="R537" s="214">
        <f>Q537*H537</f>
        <v>0.0002</v>
      </c>
      <c r="S537" s="214">
        <v>0</v>
      </c>
      <c r="T537" s="215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16" t="s">
        <v>184</v>
      </c>
      <c r="AT537" s="216" t="s">
        <v>329</v>
      </c>
      <c r="AU537" s="216" t="s">
        <v>86</v>
      </c>
      <c r="AY537" s="17" t="s">
        <v>132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7" t="s">
        <v>84</v>
      </c>
      <c r="BK537" s="217">
        <f>ROUND(I537*H537,2)</f>
        <v>0</v>
      </c>
      <c r="BL537" s="17" t="s">
        <v>138</v>
      </c>
      <c r="BM537" s="216" t="s">
        <v>541</v>
      </c>
    </row>
    <row r="538" spans="2:51" s="13" customFormat="1" ht="11.25">
      <c r="B538" s="218"/>
      <c r="C538" s="219"/>
      <c r="D538" s="220" t="s">
        <v>140</v>
      </c>
      <c r="E538" s="221" t="s">
        <v>1</v>
      </c>
      <c r="F538" s="222" t="s">
        <v>82</v>
      </c>
      <c r="G538" s="219"/>
      <c r="H538" s="221" t="s">
        <v>1</v>
      </c>
      <c r="I538" s="223"/>
      <c r="J538" s="219"/>
      <c r="K538" s="219"/>
      <c r="L538" s="224"/>
      <c r="M538" s="225"/>
      <c r="N538" s="226"/>
      <c r="O538" s="226"/>
      <c r="P538" s="226"/>
      <c r="Q538" s="226"/>
      <c r="R538" s="226"/>
      <c r="S538" s="226"/>
      <c r="T538" s="227"/>
      <c r="AT538" s="228" t="s">
        <v>140</v>
      </c>
      <c r="AU538" s="228" t="s">
        <v>86</v>
      </c>
      <c r="AV538" s="13" t="s">
        <v>84</v>
      </c>
      <c r="AW538" s="13" t="s">
        <v>34</v>
      </c>
      <c r="AX538" s="13" t="s">
        <v>76</v>
      </c>
      <c r="AY538" s="228" t="s">
        <v>132</v>
      </c>
    </row>
    <row r="539" spans="2:51" s="14" customFormat="1" ht="11.25">
      <c r="B539" s="229"/>
      <c r="C539" s="230"/>
      <c r="D539" s="220" t="s">
        <v>140</v>
      </c>
      <c r="E539" s="231" t="s">
        <v>1</v>
      </c>
      <c r="F539" s="232" t="s">
        <v>84</v>
      </c>
      <c r="G539" s="230"/>
      <c r="H539" s="233">
        <v>1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AT539" s="239" t="s">
        <v>140</v>
      </c>
      <c r="AU539" s="239" t="s">
        <v>86</v>
      </c>
      <c r="AV539" s="14" t="s">
        <v>86</v>
      </c>
      <c r="AW539" s="14" t="s">
        <v>34</v>
      </c>
      <c r="AX539" s="14" t="s">
        <v>76</v>
      </c>
      <c r="AY539" s="239" t="s">
        <v>132</v>
      </c>
    </row>
    <row r="540" spans="2:51" s="15" customFormat="1" ht="11.25">
      <c r="B540" s="240"/>
      <c r="C540" s="241"/>
      <c r="D540" s="220" t="s">
        <v>140</v>
      </c>
      <c r="E540" s="242" t="s">
        <v>1</v>
      </c>
      <c r="F540" s="243" t="s">
        <v>146</v>
      </c>
      <c r="G540" s="241"/>
      <c r="H540" s="244">
        <v>1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AT540" s="250" t="s">
        <v>140</v>
      </c>
      <c r="AU540" s="250" t="s">
        <v>86</v>
      </c>
      <c r="AV540" s="15" t="s">
        <v>138</v>
      </c>
      <c r="AW540" s="15" t="s">
        <v>34</v>
      </c>
      <c r="AX540" s="15" t="s">
        <v>84</v>
      </c>
      <c r="AY540" s="250" t="s">
        <v>132</v>
      </c>
    </row>
    <row r="541" spans="1:65" s="2" customFormat="1" ht="24">
      <c r="A541" s="34"/>
      <c r="B541" s="35"/>
      <c r="C541" s="204" t="s">
        <v>542</v>
      </c>
      <c r="D541" s="204" t="s">
        <v>134</v>
      </c>
      <c r="E541" s="205" t="s">
        <v>543</v>
      </c>
      <c r="F541" s="206" t="s">
        <v>544</v>
      </c>
      <c r="G541" s="207" t="s">
        <v>426</v>
      </c>
      <c r="H541" s="208">
        <v>21</v>
      </c>
      <c r="I541" s="209"/>
      <c r="J541" s="210">
        <f>ROUND(I541*H541,2)</f>
        <v>0</v>
      </c>
      <c r="K541" s="211"/>
      <c r="L541" s="39"/>
      <c r="M541" s="212" t="s">
        <v>1</v>
      </c>
      <c r="N541" s="213" t="s">
        <v>41</v>
      </c>
      <c r="O541" s="71"/>
      <c r="P541" s="214">
        <f>O541*H541</f>
        <v>0</v>
      </c>
      <c r="Q541" s="214">
        <v>0</v>
      </c>
      <c r="R541" s="214">
        <f>Q541*H541</f>
        <v>0</v>
      </c>
      <c r="S541" s="214">
        <v>0</v>
      </c>
      <c r="T541" s="215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216" t="s">
        <v>138</v>
      </c>
      <c r="AT541" s="216" t="s">
        <v>134</v>
      </c>
      <c r="AU541" s="216" t="s">
        <v>86</v>
      </c>
      <c r="AY541" s="17" t="s">
        <v>132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7" t="s">
        <v>84</v>
      </c>
      <c r="BK541" s="217">
        <f>ROUND(I541*H541,2)</f>
        <v>0</v>
      </c>
      <c r="BL541" s="17" t="s">
        <v>138</v>
      </c>
      <c r="BM541" s="216" t="s">
        <v>545</v>
      </c>
    </row>
    <row r="542" spans="2:51" s="13" customFormat="1" ht="11.25">
      <c r="B542" s="218"/>
      <c r="C542" s="219"/>
      <c r="D542" s="220" t="s">
        <v>140</v>
      </c>
      <c r="E542" s="221" t="s">
        <v>1</v>
      </c>
      <c r="F542" s="222" t="s">
        <v>82</v>
      </c>
      <c r="G542" s="219"/>
      <c r="H542" s="221" t="s">
        <v>1</v>
      </c>
      <c r="I542" s="223"/>
      <c r="J542" s="219"/>
      <c r="K542" s="219"/>
      <c r="L542" s="224"/>
      <c r="M542" s="225"/>
      <c r="N542" s="226"/>
      <c r="O542" s="226"/>
      <c r="P542" s="226"/>
      <c r="Q542" s="226"/>
      <c r="R542" s="226"/>
      <c r="S542" s="226"/>
      <c r="T542" s="227"/>
      <c r="AT542" s="228" t="s">
        <v>140</v>
      </c>
      <c r="AU542" s="228" t="s">
        <v>86</v>
      </c>
      <c r="AV542" s="13" t="s">
        <v>84</v>
      </c>
      <c r="AW542" s="13" t="s">
        <v>34</v>
      </c>
      <c r="AX542" s="13" t="s">
        <v>76</v>
      </c>
      <c r="AY542" s="228" t="s">
        <v>132</v>
      </c>
    </row>
    <row r="543" spans="2:51" s="14" customFormat="1" ht="11.25">
      <c r="B543" s="229"/>
      <c r="C543" s="230"/>
      <c r="D543" s="220" t="s">
        <v>140</v>
      </c>
      <c r="E543" s="231" t="s">
        <v>1</v>
      </c>
      <c r="F543" s="232" t="s">
        <v>546</v>
      </c>
      <c r="G543" s="230"/>
      <c r="H543" s="233">
        <v>21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AT543" s="239" t="s">
        <v>140</v>
      </c>
      <c r="AU543" s="239" t="s">
        <v>86</v>
      </c>
      <c r="AV543" s="14" t="s">
        <v>86</v>
      </c>
      <c r="AW543" s="14" t="s">
        <v>34</v>
      </c>
      <c r="AX543" s="14" t="s">
        <v>76</v>
      </c>
      <c r="AY543" s="239" t="s">
        <v>132</v>
      </c>
    </row>
    <row r="544" spans="2:51" s="15" customFormat="1" ht="11.25">
      <c r="B544" s="240"/>
      <c r="C544" s="241"/>
      <c r="D544" s="220" t="s">
        <v>140</v>
      </c>
      <c r="E544" s="242" t="s">
        <v>1</v>
      </c>
      <c r="F544" s="243" t="s">
        <v>146</v>
      </c>
      <c r="G544" s="241"/>
      <c r="H544" s="244">
        <v>21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140</v>
      </c>
      <c r="AU544" s="250" t="s">
        <v>86</v>
      </c>
      <c r="AV544" s="15" t="s">
        <v>138</v>
      </c>
      <c r="AW544" s="15" t="s">
        <v>34</v>
      </c>
      <c r="AX544" s="15" t="s">
        <v>84</v>
      </c>
      <c r="AY544" s="250" t="s">
        <v>132</v>
      </c>
    </row>
    <row r="545" spans="1:65" s="2" customFormat="1" ht="12">
      <c r="A545" s="34"/>
      <c r="B545" s="35"/>
      <c r="C545" s="251" t="s">
        <v>547</v>
      </c>
      <c r="D545" s="251" t="s">
        <v>329</v>
      </c>
      <c r="E545" s="252" t="s">
        <v>548</v>
      </c>
      <c r="F545" s="253" t="s">
        <v>549</v>
      </c>
      <c r="G545" s="254" t="s">
        <v>426</v>
      </c>
      <c r="H545" s="255">
        <v>13</v>
      </c>
      <c r="I545" s="256"/>
      <c r="J545" s="257">
        <f>ROUND(I545*H545,2)</f>
        <v>0</v>
      </c>
      <c r="K545" s="258"/>
      <c r="L545" s="259"/>
      <c r="M545" s="260" t="s">
        <v>1</v>
      </c>
      <c r="N545" s="261" t="s">
        <v>41</v>
      </c>
      <c r="O545" s="71"/>
      <c r="P545" s="214">
        <f>O545*H545</f>
        <v>0</v>
      </c>
      <c r="Q545" s="214">
        <v>0.00238</v>
      </c>
      <c r="R545" s="214">
        <f>Q545*H545</f>
        <v>0.030940000000000002</v>
      </c>
      <c r="S545" s="214">
        <v>0</v>
      </c>
      <c r="T545" s="215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216" t="s">
        <v>184</v>
      </c>
      <c r="AT545" s="216" t="s">
        <v>329</v>
      </c>
      <c r="AU545" s="216" t="s">
        <v>86</v>
      </c>
      <c r="AY545" s="17" t="s">
        <v>132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7" t="s">
        <v>84</v>
      </c>
      <c r="BK545" s="217">
        <f>ROUND(I545*H545,2)</f>
        <v>0</v>
      </c>
      <c r="BL545" s="17" t="s">
        <v>138</v>
      </c>
      <c r="BM545" s="216" t="s">
        <v>550</v>
      </c>
    </row>
    <row r="546" spans="2:51" s="13" customFormat="1" ht="11.25">
      <c r="B546" s="218"/>
      <c r="C546" s="219"/>
      <c r="D546" s="220" t="s">
        <v>140</v>
      </c>
      <c r="E546" s="221" t="s">
        <v>1</v>
      </c>
      <c r="F546" s="222" t="s">
        <v>82</v>
      </c>
      <c r="G546" s="219"/>
      <c r="H546" s="221" t="s">
        <v>1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140</v>
      </c>
      <c r="AU546" s="228" t="s">
        <v>86</v>
      </c>
      <c r="AV546" s="13" t="s">
        <v>84</v>
      </c>
      <c r="AW546" s="13" t="s">
        <v>34</v>
      </c>
      <c r="AX546" s="13" t="s">
        <v>76</v>
      </c>
      <c r="AY546" s="228" t="s">
        <v>132</v>
      </c>
    </row>
    <row r="547" spans="2:51" s="14" customFormat="1" ht="11.25">
      <c r="B547" s="229"/>
      <c r="C547" s="230"/>
      <c r="D547" s="220" t="s">
        <v>140</v>
      </c>
      <c r="E547" s="231" t="s">
        <v>1</v>
      </c>
      <c r="F547" s="232" t="s">
        <v>211</v>
      </c>
      <c r="G547" s="230"/>
      <c r="H547" s="233">
        <v>13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AT547" s="239" t="s">
        <v>140</v>
      </c>
      <c r="AU547" s="239" t="s">
        <v>86</v>
      </c>
      <c r="AV547" s="14" t="s">
        <v>86</v>
      </c>
      <c r="AW547" s="14" t="s">
        <v>34</v>
      </c>
      <c r="AX547" s="14" t="s">
        <v>76</v>
      </c>
      <c r="AY547" s="239" t="s">
        <v>132</v>
      </c>
    </row>
    <row r="548" spans="2:51" s="15" customFormat="1" ht="11.25">
      <c r="B548" s="240"/>
      <c r="C548" s="241"/>
      <c r="D548" s="220" t="s">
        <v>140</v>
      </c>
      <c r="E548" s="242" t="s">
        <v>1</v>
      </c>
      <c r="F548" s="243" t="s">
        <v>146</v>
      </c>
      <c r="G548" s="241"/>
      <c r="H548" s="244">
        <v>13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AT548" s="250" t="s">
        <v>140</v>
      </c>
      <c r="AU548" s="250" t="s">
        <v>86</v>
      </c>
      <c r="AV548" s="15" t="s">
        <v>138</v>
      </c>
      <c r="AW548" s="15" t="s">
        <v>34</v>
      </c>
      <c r="AX548" s="15" t="s">
        <v>84</v>
      </c>
      <c r="AY548" s="250" t="s">
        <v>132</v>
      </c>
    </row>
    <row r="549" spans="1:65" s="2" customFormat="1" ht="24">
      <c r="A549" s="34"/>
      <c r="B549" s="35"/>
      <c r="C549" s="251" t="s">
        <v>551</v>
      </c>
      <c r="D549" s="251" t="s">
        <v>329</v>
      </c>
      <c r="E549" s="252" t="s">
        <v>552</v>
      </c>
      <c r="F549" s="253" t="s">
        <v>553</v>
      </c>
      <c r="G549" s="254" t="s">
        <v>426</v>
      </c>
      <c r="H549" s="255">
        <v>4</v>
      </c>
      <c r="I549" s="256"/>
      <c r="J549" s="257">
        <f>ROUND(I549*H549,2)</f>
        <v>0</v>
      </c>
      <c r="K549" s="258"/>
      <c r="L549" s="259"/>
      <c r="M549" s="260" t="s">
        <v>1</v>
      </c>
      <c r="N549" s="261" t="s">
        <v>41</v>
      </c>
      <c r="O549" s="71"/>
      <c r="P549" s="214">
        <f>O549*H549</f>
        <v>0</v>
      </c>
      <c r="Q549" s="214">
        <v>0.00553</v>
      </c>
      <c r="R549" s="214">
        <f>Q549*H549</f>
        <v>0.02212</v>
      </c>
      <c r="S549" s="214">
        <v>0</v>
      </c>
      <c r="T549" s="215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216" t="s">
        <v>184</v>
      </c>
      <c r="AT549" s="216" t="s">
        <v>329</v>
      </c>
      <c r="AU549" s="216" t="s">
        <v>86</v>
      </c>
      <c r="AY549" s="17" t="s">
        <v>132</v>
      </c>
      <c r="BE549" s="217">
        <f>IF(N549="základní",J549,0)</f>
        <v>0</v>
      </c>
      <c r="BF549" s="217">
        <f>IF(N549="snížená",J549,0)</f>
        <v>0</v>
      </c>
      <c r="BG549" s="217">
        <f>IF(N549="zákl. přenesená",J549,0)</f>
        <v>0</v>
      </c>
      <c r="BH549" s="217">
        <f>IF(N549="sníž. přenesená",J549,0)</f>
        <v>0</v>
      </c>
      <c r="BI549" s="217">
        <f>IF(N549="nulová",J549,0)</f>
        <v>0</v>
      </c>
      <c r="BJ549" s="17" t="s">
        <v>84</v>
      </c>
      <c r="BK549" s="217">
        <f>ROUND(I549*H549,2)</f>
        <v>0</v>
      </c>
      <c r="BL549" s="17" t="s">
        <v>138</v>
      </c>
      <c r="BM549" s="216" t="s">
        <v>554</v>
      </c>
    </row>
    <row r="550" spans="2:51" s="13" customFormat="1" ht="11.25">
      <c r="B550" s="218"/>
      <c r="C550" s="219"/>
      <c r="D550" s="220" t="s">
        <v>140</v>
      </c>
      <c r="E550" s="221" t="s">
        <v>1</v>
      </c>
      <c r="F550" s="222" t="s">
        <v>82</v>
      </c>
      <c r="G550" s="219"/>
      <c r="H550" s="221" t="s">
        <v>1</v>
      </c>
      <c r="I550" s="223"/>
      <c r="J550" s="219"/>
      <c r="K550" s="219"/>
      <c r="L550" s="224"/>
      <c r="M550" s="225"/>
      <c r="N550" s="226"/>
      <c r="O550" s="226"/>
      <c r="P550" s="226"/>
      <c r="Q550" s="226"/>
      <c r="R550" s="226"/>
      <c r="S550" s="226"/>
      <c r="T550" s="227"/>
      <c r="AT550" s="228" t="s">
        <v>140</v>
      </c>
      <c r="AU550" s="228" t="s">
        <v>86</v>
      </c>
      <c r="AV550" s="13" t="s">
        <v>84</v>
      </c>
      <c r="AW550" s="13" t="s">
        <v>34</v>
      </c>
      <c r="AX550" s="13" t="s">
        <v>76</v>
      </c>
      <c r="AY550" s="228" t="s">
        <v>132</v>
      </c>
    </row>
    <row r="551" spans="2:51" s="14" customFormat="1" ht="11.25">
      <c r="B551" s="229"/>
      <c r="C551" s="230"/>
      <c r="D551" s="220" t="s">
        <v>140</v>
      </c>
      <c r="E551" s="231" t="s">
        <v>1</v>
      </c>
      <c r="F551" s="232" t="s">
        <v>138</v>
      </c>
      <c r="G551" s="230"/>
      <c r="H551" s="233">
        <v>4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AT551" s="239" t="s">
        <v>140</v>
      </c>
      <c r="AU551" s="239" t="s">
        <v>86</v>
      </c>
      <c r="AV551" s="14" t="s">
        <v>86</v>
      </c>
      <c r="AW551" s="14" t="s">
        <v>34</v>
      </c>
      <c r="AX551" s="14" t="s">
        <v>76</v>
      </c>
      <c r="AY551" s="239" t="s">
        <v>132</v>
      </c>
    </row>
    <row r="552" spans="2:51" s="15" customFormat="1" ht="11.25">
      <c r="B552" s="240"/>
      <c r="C552" s="241"/>
      <c r="D552" s="220" t="s">
        <v>140</v>
      </c>
      <c r="E552" s="242" t="s">
        <v>1</v>
      </c>
      <c r="F552" s="243" t="s">
        <v>146</v>
      </c>
      <c r="G552" s="241"/>
      <c r="H552" s="244">
        <v>4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AT552" s="250" t="s">
        <v>140</v>
      </c>
      <c r="AU552" s="250" t="s">
        <v>86</v>
      </c>
      <c r="AV552" s="15" t="s">
        <v>138</v>
      </c>
      <c r="AW552" s="15" t="s">
        <v>34</v>
      </c>
      <c r="AX552" s="15" t="s">
        <v>84</v>
      </c>
      <c r="AY552" s="250" t="s">
        <v>132</v>
      </c>
    </row>
    <row r="553" spans="1:65" s="2" customFormat="1" ht="12">
      <c r="A553" s="34"/>
      <c r="B553" s="35"/>
      <c r="C553" s="251" t="s">
        <v>555</v>
      </c>
      <c r="D553" s="251" t="s">
        <v>329</v>
      </c>
      <c r="E553" s="252" t="s">
        <v>556</v>
      </c>
      <c r="F553" s="253" t="s">
        <v>557</v>
      </c>
      <c r="G553" s="254" t="s">
        <v>426</v>
      </c>
      <c r="H553" s="255">
        <v>4</v>
      </c>
      <c r="I553" s="256"/>
      <c r="J553" s="257">
        <f>ROUND(I553*H553,2)</f>
        <v>0</v>
      </c>
      <c r="K553" s="258"/>
      <c r="L553" s="259"/>
      <c r="M553" s="260" t="s">
        <v>1</v>
      </c>
      <c r="N553" s="261" t="s">
        <v>41</v>
      </c>
      <c r="O553" s="71"/>
      <c r="P553" s="214">
        <f>O553*H553</f>
        <v>0</v>
      </c>
      <c r="Q553" s="214">
        <v>0.00223</v>
      </c>
      <c r="R553" s="214">
        <f>Q553*H553</f>
        <v>0.00892</v>
      </c>
      <c r="S553" s="214">
        <v>0</v>
      </c>
      <c r="T553" s="215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216" t="s">
        <v>184</v>
      </c>
      <c r="AT553" s="216" t="s">
        <v>329</v>
      </c>
      <c r="AU553" s="216" t="s">
        <v>86</v>
      </c>
      <c r="AY553" s="17" t="s">
        <v>132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17" t="s">
        <v>84</v>
      </c>
      <c r="BK553" s="217">
        <f>ROUND(I553*H553,2)</f>
        <v>0</v>
      </c>
      <c r="BL553" s="17" t="s">
        <v>138</v>
      </c>
      <c r="BM553" s="216" t="s">
        <v>558</v>
      </c>
    </row>
    <row r="554" spans="2:51" s="13" customFormat="1" ht="11.25">
      <c r="B554" s="218"/>
      <c r="C554" s="219"/>
      <c r="D554" s="220" t="s">
        <v>140</v>
      </c>
      <c r="E554" s="221" t="s">
        <v>1</v>
      </c>
      <c r="F554" s="222" t="s">
        <v>82</v>
      </c>
      <c r="G554" s="219"/>
      <c r="H554" s="221" t="s">
        <v>1</v>
      </c>
      <c r="I554" s="223"/>
      <c r="J554" s="219"/>
      <c r="K554" s="219"/>
      <c r="L554" s="224"/>
      <c r="M554" s="225"/>
      <c r="N554" s="226"/>
      <c r="O554" s="226"/>
      <c r="P554" s="226"/>
      <c r="Q554" s="226"/>
      <c r="R554" s="226"/>
      <c r="S554" s="226"/>
      <c r="T554" s="227"/>
      <c r="AT554" s="228" t="s">
        <v>140</v>
      </c>
      <c r="AU554" s="228" t="s">
        <v>86</v>
      </c>
      <c r="AV554" s="13" t="s">
        <v>84</v>
      </c>
      <c r="AW554" s="13" t="s">
        <v>34</v>
      </c>
      <c r="AX554" s="13" t="s">
        <v>76</v>
      </c>
      <c r="AY554" s="228" t="s">
        <v>132</v>
      </c>
    </row>
    <row r="555" spans="2:51" s="14" customFormat="1" ht="11.25">
      <c r="B555" s="229"/>
      <c r="C555" s="230"/>
      <c r="D555" s="220" t="s">
        <v>140</v>
      </c>
      <c r="E555" s="231" t="s">
        <v>1</v>
      </c>
      <c r="F555" s="232" t="s">
        <v>138</v>
      </c>
      <c r="G555" s="230"/>
      <c r="H555" s="233">
        <v>4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140</v>
      </c>
      <c r="AU555" s="239" t="s">
        <v>86</v>
      </c>
      <c r="AV555" s="14" t="s">
        <v>86</v>
      </c>
      <c r="AW555" s="14" t="s">
        <v>34</v>
      </c>
      <c r="AX555" s="14" t="s">
        <v>76</v>
      </c>
      <c r="AY555" s="239" t="s">
        <v>132</v>
      </c>
    </row>
    <row r="556" spans="2:51" s="15" customFormat="1" ht="11.25">
      <c r="B556" s="240"/>
      <c r="C556" s="241"/>
      <c r="D556" s="220" t="s">
        <v>140</v>
      </c>
      <c r="E556" s="242" t="s">
        <v>1</v>
      </c>
      <c r="F556" s="243" t="s">
        <v>146</v>
      </c>
      <c r="G556" s="241"/>
      <c r="H556" s="244">
        <v>4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AT556" s="250" t="s">
        <v>140</v>
      </c>
      <c r="AU556" s="250" t="s">
        <v>86</v>
      </c>
      <c r="AV556" s="15" t="s">
        <v>138</v>
      </c>
      <c r="AW556" s="15" t="s">
        <v>34</v>
      </c>
      <c r="AX556" s="15" t="s">
        <v>84</v>
      </c>
      <c r="AY556" s="250" t="s">
        <v>132</v>
      </c>
    </row>
    <row r="557" spans="1:65" s="2" customFormat="1" ht="24">
      <c r="A557" s="34"/>
      <c r="B557" s="35"/>
      <c r="C557" s="204" t="s">
        <v>559</v>
      </c>
      <c r="D557" s="204" t="s">
        <v>134</v>
      </c>
      <c r="E557" s="205" t="s">
        <v>560</v>
      </c>
      <c r="F557" s="206" t="s">
        <v>561</v>
      </c>
      <c r="G557" s="207" t="s">
        <v>426</v>
      </c>
      <c r="H557" s="208">
        <v>1</v>
      </c>
      <c r="I557" s="209"/>
      <c r="J557" s="210">
        <f>ROUND(I557*H557,2)</f>
        <v>0</v>
      </c>
      <c r="K557" s="211"/>
      <c r="L557" s="39"/>
      <c r="M557" s="212" t="s">
        <v>1</v>
      </c>
      <c r="N557" s="213" t="s">
        <v>41</v>
      </c>
      <c r="O557" s="71"/>
      <c r="P557" s="214">
        <f>O557*H557</f>
        <v>0</v>
      </c>
      <c r="Q557" s="214">
        <v>0</v>
      </c>
      <c r="R557" s="214">
        <f>Q557*H557</f>
        <v>0</v>
      </c>
      <c r="S557" s="214">
        <v>0</v>
      </c>
      <c r="T557" s="215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216" t="s">
        <v>138</v>
      </c>
      <c r="AT557" s="216" t="s">
        <v>134</v>
      </c>
      <c r="AU557" s="216" t="s">
        <v>86</v>
      </c>
      <c r="AY557" s="17" t="s">
        <v>132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17" t="s">
        <v>84</v>
      </c>
      <c r="BK557" s="217">
        <f>ROUND(I557*H557,2)</f>
        <v>0</v>
      </c>
      <c r="BL557" s="17" t="s">
        <v>138</v>
      </c>
      <c r="BM557" s="216" t="s">
        <v>562</v>
      </c>
    </row>
    <row r="558" spans="2:51" s="13" customFormat="1" ht="11.25">
      <c r="B558" s="218"/>
      <c r="C558" s="219"/>
      <c r="D558" s="220" t="s">
        <v>140</v>
      </c>
      <c r="E558" s="221" t="s">
        <v>1</v>
      </c>
      <c r="F558" s="222" t="s">
        <v>82</v>
      </c>
      <c r="G558" s="219"/>
      <c r="H558" s="221" t="s">
        <v>1</v>
      </c>
      <c r="I558" s="223"/>
      <c r="J558" s="219"/>
      <c r="K558" s="219"/>
      <c r="L558" s="224"/>
      <c r="M558" s="225"/>
      <c r="N558" s="226"/>
      <c r="O558" s="226"/>
      <c r="P558" s="226"/>
      <c r="Q558" s="226"/>
      <c r="R558" s="226"/>
      <c r="S558" s="226"/>
      <c r="T558" s="227"/>
      <c r="AT558" s="228" t="s">
        <v>140</v>
      </c>
      <c r="AU558" s="228" t="s">
        <v>86</v>
      </c>
      <c r="AV558" s="13" t="s">
        <v>84</v>
      </c>
      <c r="AW558" s="13" t="s">
        <v>34</v>
      </c>
      <c r="AX558" s="13" t="s">
        <v>76</v>
      </c>
      <c r="AY558" s="228" t="s">
        <v>132</v>
      </c>
    </row>
    <row r="559" spans="2:51" s="14" customFormat="1" ht="11.25">
      <c r="B559" s="229"/>
      <c r="C559" s="230"/>
      <c r="D559" s="220" t="s">
        <v>140</v>
      </c>
      <c r="E559" s="231" t="s">
        <v>1</v>
      </c>
      <c r="F559" s="232" t="s">
        <v>84</v>
      </c>
      <c r="G559" s="230"/>
      <c r="H559" s="233">
        <v>1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140</v>
      </c>
      <c r="AU559" s="239" t="s">
        <v>86</v>
      </c>
      <c r="AV559" s="14" t="s">
        <v>86</v>
      </c>
      <c r="AW559" s="14" t="s">
        <v>34</v>
      </c>
      <c r="AX559" s="14" t="s">
        <v>76</v>
      </c>
      <c r="AY559" s="239" t="s">
        <v>132</v>
      </c>
    </row>
    <row r="560" spans="2:51" s="15" customFormat="1" ht="11.25">
      <c r="B560" s="240"/>
      <c r="C560" s="241"/>
      <c r="D560" s="220" t="s">
        <v>140</v>
      </c>
      <c r="E560" s="242" t="s">
        <v>1</v>
      </c>
      <c r="F560" s="243" t="s">
        <v>146</v>
      </c>
      <c r="G560" s="241"/>
      <c r="H560" s="244">
        <v>1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AT560" s="250" t="s">
        <v>140</v>
      </c>
      <c r="AU560" s="250" t="s">
        <v>86</v>
      </c>
      <c r="AV560" s="15" t="s">
        <v>138</v>
      </c>
      <c r="AW560" s="15" t="s">
        <v>34</v>
      </c>
      <c r="AX560" s="15" t="s">
        <v>84</v>
      </c>
      <c r="AY560" s="250" t="s">
        <v>132</v>
      </c>
    </row>
    <row r="561" spans="1:65" s="2" customFormat="1" ht="12">
      <c r="A561" s="34"/>
      <c r="B561" s="35"/>
      <c r="C561" s="251" t="s">
        <v>563</v>
      </c>
      <c r="D561" s="251" t="s">
        <v>329</v>
      </c>
      <c r="E561" s="252" t="s">
        <v>564</v>
      </c>
      <c r="F561" s="253" t="s">
        <v>565</v>
      </c>
      <c r="G561" s="254" t="s">
        <v>426</v>
      </c>
      <c r="H561" s="255">
        <v>1</v>
      </c>
      <c r="I561" s="256"/>
      <c r="J561" s="257">
        <f>ROUND(I561*H561,2)</f>
        <v>0</v>
      </c>
      <c r="K561" s="258"/>
      <c r="L561" s="259"/>
      <c r="M561" s="260" t="s">
        <v>1</v>
      </c>
      <c r="N561" s="261" t="s">
        <v>41</v>
      </c>
      <c r="O561" s="71"/>
      <c r="P561" s="214">
        <f>O561*H561</f>
        <v>0</v>
      </c>
      <c r="Q561" s="214">
        <v>0.01122</v>
      </c>
      <c r="R561" s="214">
        <f>Q561*H561</f>
        <v>0.01122</v>
      </c>
      <c r="S561" s="214">
        <v>0</v>
      </c>
      <c r="T561" s="215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216" t="s">
        <v>184</v>
      </c>
      <c r="AT561" s="216" t="s">
        <v>329</v>
      </c>
      <c r="AU561" s="216" t="s">
        <v>86</v>
      </c>
      <c r="AY561" s="17" t="s">
        <v>132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7" t="s">
        <v>84</v>
      </c>
      <c r="BK561" s="217">
        <f>ROUND(I561*H561,2)</f>
        <v>0</v>
      </c>
      <c r="BL561" s="17" t="s">
        <v>138</v>
      </c>
      <c r="BM561" s="216" t="s">
        <v>566</v>
      </c>
    </row>
    <row r="562" spans="2:51" s="13" customFormat="1" ht="11.25">
      <c r="B562" s="218"/>
      <c r="C562" s="219"/>
      <c r="D562" s="220" t="s">
        <v>140</v>
      </c>
      <c r="E562" s="221" t="s">
        <v>1</v>
      </c>
      <c r="F562" s="222" t="s">
        <v>82</v>
      </c>
      <c r="G562" s="219"/>
      <c r="H562" s="221" t="s">
        <v>1</v>
      </c>
      <c r="I562" s="223"/>
      <c r="J562" s="219"/>
      <c r="K562" s="219"/>
      <c r="L562" s="224"/>
      <c r="M562" s="225"/>
      <c r="N562" s="226"/>
      <c r="O562" s="226"/>
      <c r="P562" s="226"/>
      <c r="Q562" s="226"/>
      <c r="R562" s="226"/>
      <c r="S562" s="226"/>
      <c r="T562" s="227"/>
      <c r="AT562" s="228" t="s">
        <v>140</v>
      </c>
      <c r="AU562" s="228" t="s">
        <v>86</v>
      </c>
      <c r="AV562" s="13" t="s">
        <v>84</v>
      </c>
      <c r="AW562" s="13" t="s">
        <v>34</v>
      </c>
      <c r="AX562" s="13" t="s">
        <v>76</v>
      </c>
      <c r="AY562" s="228" t="s">
        <v>132</v>
      </c>
    </row>
    <row r="563" spans="2:51" s="14" customFormat="1" ht="11.25">
      <c r="B563" s="229"/>
      <c r="C563" s="230"/>
      <c r="D563" s="220" t="s">
        <v>140</v>
      </c>
      <c r="E563" s="231" t="s">
        <v>1</v>
      </c>
      <c r="F563" s="232" t="s">
        <v>84</v>
      </c>
      <c r="G563" s="230"/>
      <c r="H563" s="233">
        <v>1</v>
      </c>
      <c r="I563" s="234"/>
      <c r="J563" s="230"/>
      <c r="K563" s="230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140</v>
      </c>
      <c r="AU563" s="239" t="s">
        <v>86</v>
      </c>
      <c r="AV563" s="14" t="s">
        <v>86</v>
      </c>
      <c r="AW563" s="14" t="s">
        <v>34</v>
      </c>
      <c r="AX563" s="14" t="s">
        <v>76</v>
      </c>
      <c r="AY563" s="239" t="s">
        <v>132</v>
      </c>
    </row>
    <row r="564" spans="2:51" s="15" customFormat="1" ht="11.25">
      <c r="B564" s="240"/>
      <c r="C564" s="241"/>
      <c r="D564" s="220" t="s">
        <v>140</v>
      </c>
      <c r="E564" s="242" t="s">
        <v>1</v>
      </c>
      <c r="F564" s="243" t="s">
        <v>146</v>
      </c>
      <c r="G564" s="241"/>
      <c r="H564" s="244">
        <v>1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AT564" s="250" t="s">
        <v>140</v>
      </c>
      <c r="AU564" s="250" t="s">
        <v>86</v>
      </c>
      <c r="AV564" s="15" t="s">
        <v>138</v>
      </c>
      <c r="AW564" s="15" t="s">
        <v>34</v>
      </c>
      <c r="AX564" s="15" t="s">
        <v>84</v>
      </c>
      <c r="AY564" s="250" t="s">
        <v>132</v>
      </c>
    </row>
    <row r="565" spans="1:65" s="2" customFormat="1" ht="12">
      <c r="A565" s="34"/>
      <c r="B565" s="35"/>
      <c r="C565" s="204" t="s">
        <v>567</v>
      </c>
      <c r="D565" s="204" t="s">
        <v>134</v>
      </c>
      <c r="E565" s="205" t="s">
        <v>568</v>
      </c>
      <c r="F565" s="206" t="s">
        <v>569</v>
      </c>
      <c r="G565" s="207" t="s">
        <v>426</v>
      </c>
      <c r="H565" s="208">
        <v>1</v>
      </c>
      <c r="I565" s="209"/>
      <c r="J565" s="210">
        <f>ROUND(I565*H565,2)</f>
        <v>0</v>
      </c>
      <c r="K565" s="211"/>
      <c r="L565" s="39"/>
      <c r="M565" s="212" t="s">
        <v>1</v>
      </c>
      <c r="N565" s="213" t="s">
        <v>41</v>
      </c>
      <c r="O565" s="71"/>
      <c r="P565" s="214">
        <f>O565*H565</f>
        <v>0</v>
      </c>
      <c r="Q565" s="214">
        <v>0.00072</v>
      </c>
      <c r="R565" s="214">
        <f>Q565*H565</f>
        <v>0.00072</v>
      </c>
      <c r="S565" s="214">
        <v>0</v>
      </c>
      <c r="T565" s="215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216" t="s">
        <v>138</v>
      </c>
      <c r="AT565" s="216" t="s">
        <v>134</v>
      </c>
      <c r="AU565" s="216" t="s">
        <v>86</v>
      </c>
      <c r="AY565" s="17" t="s">
        <v>132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7" t="s">
        <v>84</v>
      </c>
      <c r="BK565" s="217">
        <f>ROUND(I565*H565,2)</f>
        <v>0</v>
      </c>
      <c r="BL565" s="17" t="s">
        <v>138</v>
      </c>
      <c r="BM565" s="216" t="s">
        <v>570</v>
      </c>
    </row>
    <row r="566" spans="2:51" s="13" customFormat="1" ht="11.25">
      <c r="B566" s="218"/>
      <c r="C566" s="219"/>
      <c r="D566" s="220" t="s">
        <v>140</v>
      </c>
      <c r="E566" s="221" t="s">
        <v>1</v>
      </c>
      <c r="F566" s="222" t="s">
        <v>82</v>
      </c>
      <c r="G566" s="219"/>
      <c r="H566" s="221" t="s">
        <v>1</v>
      </c>
      <c r="I566" s="223"/>
      <c r="J566" s="219"/>
      <c r="K566" s="219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140</v>
      </c>
      <c r="AU566" s="228" t="s">
        <v>86</v>
      </c>
      <c r="AV566" s="13" t="s">
        <v>84</v>
      </c>
      <c r="AW566" s="13" t="s">
        <v>34</v>
      </c>
      <c r="AX566" s="13" t="s">
        <v>76</v>
      </c>
      <c r="AY566" s="228" t="s">
        <v>132</v>
      </c>
    </row>
    <row r="567" spans="2:51" s="14" customFormat="1" ht="11.25">
      <c r="B567" s="229"/>
      <c r="C567" s="230"/>
      <c r="D567" s="220" t="s">
        <v>140</v>
      </c>
      <c r="E567" s="231" t="s">
        <v>1</v>
      </c>
      <c r="F567" s="232" t="s">
        <v>84</v>
      </c>
      <c r="G567" s="230"/>
      <c r="H567" s="233">
        <v>1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AT567" s="239" t="s">
        <v>140</v>
      </c>
      <c r="AU567" s="239" t="s">
        <v>86</v>
      </c>
      <c r="AV567" s="14" t="s">
        <v>86</v>
      </c>
      <c r="AW567" s="14" t="s">
        <v>34</v>
      </c>
      <c r="AX567" s="14" t="s">
        <v>76</v>
      </c>
      <c r="AY567" s="239" t="s">
        <v>132</v>
      </c>
    </row>
    <row r="568" spans="2:51" s="15" customFormat="1" ht="11.25">
      <c r="B568" s="240"/>
      <c r="C568" s="241"/>
      <c r="D568" s="220" t="s">
        <v>140</v>
      </c>
      <c r="E568" s="242" t="s">
        <v>1</v>
      </c>
      <c r="F568" s="243" t="s">
        <v>146</v>
      </c>
      <c r="G568" s="241"/>
      <c r="H568" s="244">
        <v>1</v>
      </c>
      <c r="I568" s="245"/>
      <c r="J568" s="241"/>
      <c r="K568" s="241"/>
      <c r="L568" s="246"/>
      <c r="M568" s="247"/>
      <c r="N568" s="248"/>
      <c r="O568" s="248"/>
      <c r="P568" s="248"/>
      <c r="Q568" s="248"/>
      <c r="R568" s="248"/>
      <c r="S568" s="248"/>
      <c r="T568" s="249"/>
      <c r="AT568" s="250" t="s">
        <v>140</v>
      </c>
      <c r="AU568" s="250" t="s">
        <v>86</v>
      </c>
      <c r="AV568" s="15" t="s">
        <v>138</v>
      </c>
      <c r="AW568" s="15" t="s">
        <v>34</v>
      </c>
      <c r="AX568" s="15" t="s">
        <v>84</v>
      </c>
      <c r="AY568" s="250" t="s">
        <v>132</v>
      </c>
    </row>
    <row r="569" spans="1:65" s="2" customFormat="1" ht="24">
      <c r="A569" s="34"/>
      <c r="B569" s="35"/>
      <c r="C569" s="251" t="s">
        <v>571</v>
      </c>
      <c r="D569" s="251" t="s">
        <v>329</v>
      </c>
      <c r="E569" s="252" t="s">
        <v>572</v>
      </c>
      <c r="F569" s="253" t="s">
        <v>573</v>
      </c>
      <c r="G569" s="254" t="s">
        <v>426</v>
      </c>
      <c r="H569" s="255">
        <v>1</v>
      </c>
      <c r="I569" s="256"/>
      <c r="J569" s="257">
        <f>ROUND(I569*H569,2)</f>
        <v>0</v>
      </c>
      <c r="K569" s="258"/>
      <c r="L569" s="259"/>
      <c r="M569" s="260" t="s">
        <v>1</v>
      </c>
      <c r="N569" s="261" t="s">
        <v>41</v>
      </c>
      <c r="O569" s="71"/>
      <c r="P569" s="214">
        <f>O569*H569</f>
        <v>0</v>
      </c>
      <c r="Q569" s="214">
        <v>0.00399</v>
      </c>
      <c r="R569" s="214">
        <f>Q569*H569</f>
        <v>0.00399</v>
      </c>
      <c r="S569" s="214">
        <v>0</v>
      </c>
      <c r="T569" s="215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216" t="s">
        <v>184</v>
      </c>
      <c r="AT569" s="216" t="s">
        <v>329</v>
      </c>
      <c r="AU569" s="216" t="s">
        <v>86</v>
      </c>
      <c r="AY569" s="17" t="s">
        <v>132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7" t="s">
        <v>84</v>
      </c>
      <c r="BK569" s="217">
        <f>ROUND(I569*H569,2)</f>
        <v>0</v>
      </c>
      <c r="BL569" s="17" t="s">
        <v>138</v>
      </c>
      <c r="BM569" s="216" t="s">
        <v>574</v>
      </c>
    </row>
    <row r="570" spans="2:51" s="13" customFormat="1" ht="11.25">
      <c r="B570" s="218"/>
      <c r="C570" s="219"/>
      <c r="D570" s="220" t="s">
        <v>140</v>
      </c>
      <c r="E570" s="221" t="s">
        <v>1</v>
      </c>
      <c r="F570" s="222" t="s">
        <v>82</v>
      </c>
      <c r="G570" s="219"/>
      <c r="H570" s="221" t="s">
        <v>1</v>
      </c>
      <c r="I570" s="223"/>
      <c r="J570" s="219"/>
      <c r="K570" s="219"/>
      <c r="L570" s="224"/>
      <c r="M570" s="225"/>
      <c r="N570" s="226"/>
      <c r="O570" s="226"/>
      <c r="P570" s="226"/>
      <c r="Q570" s="226"/>
      <c r="R570" s="226"/>
      <c r="S570" s="226"/>
      <c r="T570" s="227"/>
      <c r="AT570" s="228" t="s">
        <v>140</v>
      </c>
      <c r="AU570" s="228" t="s">
        <v>86</v>
      </c>
      <c r="AV570" s="13" t="s">
        <v>84</v>
      </c>
      <c r="AW570" s="13" t="s">
        <v>34</v>
      </c>
      <c r="AX570" s="13" t="s">
        <v>76</v>
      </c>
      <c r="AY570" s="228" t="s">
        <v>132</v>
      </c>
    </row>
    <row r="571" spans="2:51" s="14" customFormat="1" ht="11.25">
      <c r="B571" s="229"/>
      <c r="C571" s="230"/>
      <c r="D571" s="220" t="s">
        <v>140</v>
      </c>
      <c r="E571" s="231" t="s">
        <v>1</v>
      </c>
      <c r="F571" s="232" t="s">
        <v>84</v>
      </c>
      <c r="G571" s="230"/>
      <c r="H571" s="233">
        <v>1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140</v>
      </c>
      <c r="AU571" s="239" t="s">
        <v>86</v>
      </c>
      <c r="AV571" s="14" t="s">
        <v>86</v>
      </c>
      <c r="AW571" s="14" t="s">
        <v>34</v>
      </c>
      <c r="AX571" s="14" t="s">
        <v>76</v>
      </c>
      <c r="AY571" s="239" t="s">
        <v>132</v>
      </c>
    </row>
    <row r="572" spans="2:51" s="15" customFormat="1" ht="11.25">
      <c r="B572" s="240"/>
      <c r="C572" s="241"/>
      <c r="D572" s="220" t="s">
        <v>140</v>
      </c>
      <c r="E572" s="242" t="s">
        <v>1</v>
      </c>
      <c r="F572" s="243" t="s">
        <v>146</v>
      </c>
      <c r="G572" s="241"/>
      <c r="H572" s="244">
        <v>1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AT572" s="250" t="s">
        <v>140</v>
      </c>
      <c r="AU572" s="250" t="s">
        <v>86</v>
      </c>
      <c r="AV572" s="15" t="s">
        <v>138</v>
      </c>
      <c r="AW572" s="15" t="s">
        <v>34</v>
      </c>
      <c r="AX572" s="15" t="s">
        <v>84</v>
      </c>
      <c r="AY572" s="250" t="s">
        <v>132</v>
      </c>
    </row>
    <row r="573" spans="1:65" s="2" customFormat="1" ht="12">
      <c r="A573" s="34"/>
      <c r="B573" s="35"/>
      <c r="C573" s="204" t="s">
        <v>575</v>
      </c>
      <c r="D573" s="204" t="s">
        <v>134</v>
      </c>
      <c r="E573" s="205" t="s">
        <v>576</v>
      </c>
      <c r="F573" s="206" t="s">
        <v>577</v>
      </c>
      <c r="G573" s="207" t="s">
        <v>426</v>
      </c>
      <c r="H573" s="208">
        <v>1</v>
      </c>
      <c r="I573" s="209"/>
      <c r="J573" s="210">
        <f>ROUND(I573*H573,2)</f>
        <v>0</v>
      </c>
      <c r="K573" s="211"/>
      <c r="L573" s="39"/>
      <c r="M573" s="212" t="s">
        <v>1</v>
      </c>
      <c r="N573" s="213" t="s">
        <v>41</v>
      </c>
      <c r="O573" s="71"/>
      <c r="P573" s="214">
        <f>O573*H573</f>
        <v>0</v>
      </c>
      <c r="Q573" s="214">
        <v>0.00162</v>
      </c>
      <c r="R573" s="214">
        <f>Q573*H573</f>
        <v>0.00162</v>
      </c>
      <c r="S573" s="214">
        <v>0</v>
      </c>
      <c r="T573" s="215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216" t="s">
        <v>138</v>
      </c>
      <c r="AT573" s="216" t="s">
        <v>134</v>
      </c>
      <c r="AU573" s="216" t="s">
        <v>86</v>
      </c>
      <c r="AY573" s="17" t="s">
        <v>132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7" t="s">
        <v>84</v>
      </c>
      <c r="BK573" s="217">
        <f>ROUND(I573*H573,2)</f>
        <v>0</v>
      </c>
      <c r="BL573" s="17" t="s">
        <v>138</v>
      </c>
      <c r="BM573" s="216" t="s">
        <v>578</v>
      </c>
    </row>
    <row r="574" spans="2:51" s="13" customFormat="1" ht="11.25">
      <c r="B574" s="218"/>
      <c r="C574" s="219"/>
      <c r="D574" s="220" t="s">
        <v>140</v>
      </c>
      <c r="E574" s="221" t="s">
        <v>1</v>
      </c>
      <c r="F574" s="222" t="s">
        <v>82</v>
      </c>
      <c r="G574" s="219"/>
      <c r="H574" s="221" t="s">
        <v>1</v>
      </c>
      <c r="I574" s="223"/>
      <c r="J574" s="219"/>
      <c r="K574" s="219"/>
      <c r="L574" s="224"/>
      <c r="M574" s="225"/>
      <c r="N574" s="226"/>
      <c r="O574" s="226"/>
      <c r="P574" s="226"/>
      <c r="Q574" s="226"/>
      <c r="R574" s="226"/>
      <c r="S574" s="226"/>
      <c r="T574" s="227"/>
      <c r="AT574" s="228" t="s">
        <v>140</v>
      </c>
      <c r="AU574" s="228" t="s">
        <v>86</v>
      </c>
      <c r="AV574" s="13" t="s">
        <v>84</v>
      </c>
      <c r="AW574" s="13" t="s">
        <v>34</v>
      </c>
      <c r="AX574" s="13" t="s">
        <v>76</v>
      </c>
      <c r="AY574" s="228" t="s">
        <v>132</v>
      </c>
    </row>
    <row r="575" spans="2:51" s="14" customFormat="1" ht="11.25">
      <c r="B575" s="229"/>
      <c r="C575" s="230"/>
      <c r="D575" s="220" t="s">
        <v>140</v>
      </c>
      <c r="E575" s="231" t="s">
        <v>1</v>
      </c>
      <c r="F575" s="232" t="s">
        <v>84</v>
      </c>
      <c r="G575" s="230"/>
      <c r="H575" s="233">
        <v>1</v>
      </c>
      <c r="I575" s="234"/>
      <c r="J575" s="230"/>
      <c r="K575" s="230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140</v>
      </c>
      <c r="AU575" s="239" t="s">
        <v>86</v>
      </c>
      <c r="AV575" s="14" t="s">
        <v>86</v>
      </c>
      <c r="AW575" s="14" t="s">
        <v>34</v>
      </c>
      <c r="AX575" s="14" t="s">
        <v>76</v>
      </c>
      <c r="AY575" s="239" t="s">
        <v>132</v>
      </c>
    </row>
    <row r="576" spans="2:51" s="15" customFormat="1" ht="11.25">
      <c r="B576" s="240"/>
      <c r="C576" s="241"/>
      <c r="D576" s="220" t="s">
        <v>140</v>
      </c>
      <c r="E576" s="242" t="s">
        <v>1</v>
      </c>
      <c r="F576" s="243" t="s">
        <v>146</v>
      </c>
      <c r="G576" s="241"/>
      <c r="H576" s="244">
        <v>1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AT576" s="250" t="s">
        <v>140</v>
      </c>
      <c r="AU576" s="250" t="s">
        <v>86</v>
      </c>
      <c r="AV576" s="15" t="s">
        <v>138</v>
      </c>
      <c r="AW576" s="15" t="s">
        <v>34</v>
      </c>
      <c r="AX576" s="15" t="s">
        <v>84</v>
      </c>
      <c r="AY576" s="250" t="s">
        <v>132</v>
      </c>
    </row>
    <row r="577" spans="1:65" s="2" customFormat="1" ht="12">
      <c r="A577" s="34"/>
      <c r="B577" s="35"/>
      <c r="C577" s="251" t="s">
        <v>579</v>
      </c>
      <c r="D577" s="251" t="s">
        <v>329</v>
      </c>
      <c r="E577" s="252" t="s">
        <v>580</v>
      </c>
      <c r="F577" s="253" t="s">
        <v>581</v>
      </c>
      <c r="G577" s="254" t="s">
        <v>426</v>
      </c>
      <c r="H577" s="255">
        <v>1</v>
      </c>
      <c r="I577" s="256"/>
      <c r="J577" s="257">
        <f>ROUND(I577*H577,2)</f>
        <v>0</v>
      </c>
      <c r="K577" s="258"/>
      <c r="L577" s="259"/>
      <c r="M577" s="260" t="s">
        <v>1</v>
      </c>
      <c r="N577" s="261" t="s">
        <v>41</v>
      </c>
      <c r="O577" s="71"/>
      <c r="P577" s="214">
        <f>O577*H577</f>
        <v>0</v>
      </c>
      <c r="Q577" s="214">
        <v>0.01847</v>
      </c>
      <c r="R577" s="214">
        <f>Q577*H577</f>
        <v>0.01847</v>
      </c>
      <c r="S577" s="214">
        <v>0</v>
      </c>
      <c r="T577" s="215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216" t="s">
        <v>184</v>
      </c>
      <c r="AT577" s="216" t="s">
        <v>329</v>
      </c>
      <c r="AU577" s="216" t="s">
        <v>86</v>
      </c>
      <c r="AY577" s="17" t="s">
        <v>132</v>
      </c>
      <c r="BE577" s="217">
        <f>IF(N577="základní",J577,0)</f>
        <v>0</v>
      </c>
      <c r="BF577" s="217">
        <f>IF(N577="snížená",J577,0)</f>
        <v>0</v>
      </c>
      <c r="BG577" s="217">
        <f>IF(N577="zákl. přenesená",J577,0)</f>
        <v>0</v>
      </c>
      <c r="BH577" s="217">
        <f>IF(N577="sníž. přenesená",J577,0)</f>
        <v>0</v>
      </c>
      <c r="BI577" s="217">
        <f>IF(N577="nulová",J577,0)</f>
        <v>0</v>
      </c>
      <c r="BJ577" s="17" t="s">
        <v>84</v>
      </c>
      <c r="BK577" s="217">
        <f>ROUND(I577*H577,2)</f>
        <v>0</v>
      </c>
      <c r="BL577" s="17" t="s">
        <v>138</v>
      </c>
      <c r="BM577" s="216" t="s">
        <v>582</v>
      </c>
    </row>
    <row r="578" spans="2:51" s="13" customFormat="1" ht="11.25">
      <c r="B578" s="218"/>
      <c r="C578" s="219"/>
      <c r="D578" s="220" t="s">
        <v>140</v>
      </c>
      <c r="E578" s="221" t="s">
        <v>1</v>
      </c>
      <c r="F578" s="222" t="s">
        <v>82</v>
      </c>
      <c r="G578" s="219"/>
      <c r="H578" s="221" t="s">
        <v>1</v>
      </c>
      <c r="I578" s="223"/>
      <c r="J578" s="219"/>
      <c r="K578" s="219"/>
      <c r="L578" s="224"/>
      <c r="M578" s="225"/>
      <c r="N578" s="226"/>
      <c r="O578" s="226"/>
      <c r="P578" s="226"/>
      <c r="Q578" s="226"/>
      <c r="R578" s="226"/>
      <c r="S578" s="226"/>
      <c r="T578" s="227"/>
      <c r="AT578" s="228" t="s">
        <v>140</v>
      </c>
      <c r="AU578" s="228" t="s">
        <v>86</v>
      </c>
      <c r="AV578" s="13" t="s">
        <v>84</v>
      </c>
      <c r="AW578" s="13" t="s">
        <v>34</v>
      </c>
      <c r="AX578" s="13" t="s">
        <v>76</v>
      </c>
      <c r="AY578" s="228" t="s">
        <v>132</v>
      </c>
    </row>
    <row r="579" spans="2:51" s="14" customFormat="1" ht="11.25">
      <c r="B579" s="229"/>
      <c r="C579" s="230"/>
      <c r="D579" s="220" t="s">
        <v>140</v>
      </c>
      <c r="E579" s="231" t="s">
        <v>1</v>
      </c>
      <c r="F579" s="232" t="s">
        <v>84</v>
      </c>
      <c r="G579" s="230"/>
      <c r="H579" s="233">
        <v>1</v>
      </c>
      <c r="I579" s="234"/>
      <c r="J579" s="230"/>
      <c r="K579" s="230"/>
      <c r="L579" s="235"/>
      <c r="M579" s="236"/>
      <c r="N579" s="237"/>
      <c r="O579" s="237"/>
      <c r="P579" s="237"/>
      <c r="Q579" s="237"/>
      <c r="R579" s="237"/>
      <c r="S579" s="237"/>
      <c r="T579" s="238"/>
      <c r="AT579" s="239" t="s">
        <v>140</v>
      </c>
      <c r="AU579" s="239" t="s">
        <v>86</v>
      </c>
      <c r="AV579" s="14" t="s">
        <v>86</v>
      </c>
      <c r="AW579" s="14" t="s">
        <v>34</v>
      </c>
      <c r="AX579" s="14" t="s">
        <v>76</v>
      </c>
      <c r="AY579" s="239" t="s">
        <v>132</v>
      </c>
    </row>
    <row r="580" spans="2:51" s="15" customFormat="1" ht="11.25">
      <c r="B580" s="240"/>
      <c r="C580" s="241"/>
      <c r="D580" s="220" t="s">
        <v>140</v>
      </c>
      <c r="E580" s="242" t="s">
        <v>1</v>
      </c>
      <c r="F580" s="243" t="s">
        <v>146</v>
      </c>
      <c r="G580" s="241"/>
      <c r="H580" s="244">
        <v>1</v>
      </c>
      <c r="I580" s="245"/>
      <c r="J580" s="241"/>
      <c r="K580" s="241"/>
      <c r="L580" s="246"/>
      <c r="M580" s="247"/>
      <c r="N580" s="248"/>
      <c r="O580" s="248"/>
      <c r="P580" s="248"/>
      <c r="Q580" s="248"/>
      <c r="R580" s="248"/>
      <c r="S580" s="248"/>
      <c r="T580" s="249"/>
      <c r="AT580" s="250" t="s">
        <v>140</v>
      </c>
      <c r="AU580" s="250" t="s">
        <v>86</v>
      </c>
      <c r="AV580" s="15" t="s">
        <v>138</v>
      </c>
      <c r="AW580" s="15" t="s">
        <v>34</v>
      </c>
      <c r="AX580" s="15" t="s">
        <v>84</v>
      </c>
      <c r="AY580" s="250" t="s">
        <v>132</v>
      </c>
    </row>
    <row r="581" spans="1:65" s="2" customFormat="1" ht="24">
      <c r="A581" s="34"/>
      <c r="B581" s="35"/>
      <c r="C581" s="204" t="s">
        <v>583</v>
      </c>
      <c r="D581" s="204" t="s">
        <v>134</v>
      </c>
      <c r="E581" s="205" t="s">
        <v>584</v>
      </c>
      <c r="F581" s="206" t="s">
        <v>585</v>
      </c>
      <c r="G581" s="207" t="s">
        <v>426</v>
      </c>
      <c r="H581" s="208">
        <v>3</v>
      </c>
      <c r="I581" s="209"/>
      <c r="J581" s="210">
        <f>ROUND(I581*H581,2)</f>
        <v>0</v>
      </c>
      <c r="K581" s="211"/>
      <c r="L581" s="39"/>
      <c r="M581" s="212" t="s">
        <v>1</v>
      </c>
      <c r="N581" s="213" t="s">
        <v>41</v>
      </c>
      <c r="O581" s="71"/>
      <c r="P581" s="214">
        <f>O581*H581</f>
        <v>0</v>
      </c>
      <c r="Q581" s="214">
        <v>0</v>
      </c>
      <c r="R581" s="214">
        <f>Q581*H581</f>
        <v>0</v>
      </c>
      <c r="S581" s="214">
        <v>0.0173</v>
      </c>
      <c r="T581" s="215">
        <f>S581*H581</f>
        <v>0.0519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216" t="s">
        <v>138</v>
      </c>
      <c r="AT581" s="216" t="s">
        <v>134</v>
      </c>
      <c r="AU581" s="216" t="s">
        <v>86</v>
      </c>
      <c r="AY581" s="17" t="s">
        <v>132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7" t="s">
        <v>84</v>
      </c>
      <c r="BK581" s="217">
        <f>ROUND(I581*H581,2)</f>
        <v>0</v>
      </c>
      <c r="BL581" s="17" t="s">
        <v>138</v>
      </c>
      <c r="BM581" s="216" t="s">
        <v>586</v>
      </c>
    </row>
    <row r="582" spans="2:51" s="13" customFormat="1" ht="11.25">
      <c r="B582" s="218"/>
      <c r="C582" s="219"/>
      <c r="D582" s="220" t="s">
        <v>140</v>
      </c>
      <c r="E582" s="221" t="s">
        <v>1</v>
      </c>
      <c r="F582" s="222" t="s">
        <v>82</v>
      </c>
      <c r="G582" s="219"/>
      <c r="H582" s="221" t="s">
        <v>1</v>
      </c>
      <c r="I582" s="223"/>
      <c r="J582" s="219"/>
      <c r="K582" s="219"/>
      <c r="L582" s="224"/>
      <c r="M582" s="225"/>
      <c r="N582" s="226"/>
      <c r="O582" s="226"/>
      <c r="P582" s="226"/>
      <c r="Q582" s="226"/>
      <c r="R582" s="226"/>
      <c r="S582" s="226"/>
      <c r="T582" s="227"/>
      <c r="AT582" s="228" t="s">
        <v>140</v>
      </c>
      <c r="AU582" s="228" t="s">
        <v>86</v>
      </c>
      <c r="AV582" s="13" t="s">
        <v>84</v>
      </c>
      <c r="AW582" s="13" t="s">
        <v>34</v>
      </c>
      <c r="AX582" s="13" t="s">
        <v>76</v>
      </c>
      <c r="AY582" s="228" t="s">
        <v>132</v>
      </c>
    </row>
    <row r="583" spans="2:51" s="14" customFormat="1" ht="11.25">
      <c r="B583" s="229"/>
      <c r="C583" s="230"/>
      <c r="D583" s="220" t="s">
        <v>140</v>
      </c>
      <c r="E583" s="231" t="s">
        <v>1</v>
      </c>
      <c r="F583" s="232" t="s">
        <v>587</v>
      </c>
      <c r="G583" s="230"/>
      <c r="H583" s="233">
        <v>3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140</v>
      </c>
      <c r="AU583" s="239" t="s">
        <v>86</v>
      </c>
      <c r="AV583" s="14" t="s">
        <v>86</v>
      </c>
      <c r="AW583" s="14" t="s">
        <v>34</v>
      </c>
      <c r="AX583" s="14" t="s">
        <v>76</v>
      </c>
      <c r="AY583" s="239" t="s">
        <v>132</v>
      </c>
    </row>
    <row r="584" spans="2:51" s="15" customFormat="1" ht="11.25">
      <c r="B584" s="240"/>
      <c r="C584" s="241"/>
      <c r="D584" s="220" t="s">
        <v>140</v>
      </c>
      <c r="E584" s="242" t="s">
        <v>1</v>
      </c>
      <c r="F584" s="243" t="s">
        <v>146</v>
      </c>
      <c r="G584" s="241"/>
      <c r="H584" s="244">
        <v>3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AT584" s="250" t="s">
        <v>140</v>
      </c>
      <c r="AU584" s="250" t="s">
        <v>86</v>
      </c>
      <c r="AV584" s="15" t="s">
        <v>138</v>
      </c>
      <c r="AW584" s="15" t="s">
        <v>34</v>
      </c>
      <c r="AX584" s="15" t="s">
        <v>84</v>
      </c>
      <c r="AY584" s="250" t="s">
        <v>132</v>
      </c>
    </row>
    <row r="585" spans="1:65" s="2" customFormat="1" ht="12">
      <c r="A585" s="34"/>
      <c r="B585" s="35"/>
      <c r="C585" s="204" t="s">
        <v>588</v>
      </c>
      <c r="D585" s="204" t="s">
        <v>134</v>
      </c>
      <c r="E585" s="205" t="s">
        <v>589</v>
      </c>
      <c r="F585" s="206" t="s">
        <v>590</v>
      </c>
      <c r="G585" s="207" t="s">
        <v>426</v>
      </c>
      <c r="H585" s="208">
        <v>1</v>
      </c>
      <c r="I585" s="209"/>
      <c r="J585" s="210">
        <f>ROUND(I585*H585,2)</f>
        <v>0</v>
      </c>
      <c r="K585" s="211"/>
      <c r="L585" s="39"/>
      <c r="M585" s="212" t="s">
        <v>1</v>
      </c>
      <c r="N585" s="213" t="s">
        <v>41</v>
      </c>
      <c r="O585" s="71"/>
      <c r="P585" s="214">
        <f>O585*H585</f>
        <v>0</v>
      </c>
      <c r="Q585" s="214">
        <v>0.00136</v>
      </c>
      <c r="R585" s="214">
        <f>Q585*H585</f>
        <v>0.00136</v>
      </c>
      <c r="S585" s="214">
        <v>0</v>
      </c>
      <c r="T585" s="215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216" t="s">
        <v>138</v>
      </c>
      <c r="AT585" s="216" t="s">
        <v>134</v>
      </c>
      <c r="AU585" s="216" t="s">
        <v>86</v>
      </c>
      <c r="AY585" s="17" t="s">
        <v>132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7" t="s">
        <v>84</v>
      </c>
      <c r="BK585" s="217">
        <f>ROUND(I585*H585,2)</f>
        <v>0</v>
      </c>
      <c r="BL585" s="17" t="s">
        <v>138</v>
      </c>
      <c r="BM585" s="216" t="s">
        <v>591</v>
      </c>
    </row>
    <row r="586" spans="2:51" s="13" customFormat="1" ht="11.25">
      <c r="B586" s="218"/>
      <c r="C586" s="219"/>
      <c r="D586" s="220" t="s">
        <v>140</v>
      </c>
      <c r="E586" s="221" t="s">
        <v>1</v>
      </c>
      <c r="F586" s="222" t="s">
        <v>82</v>
      </c>
      <c r="G586" s="219"/>
      <c r="H586" s="221" t="s">
        <v>1</v>
      </c>
      <c r="I586" s="223"/>
      <c r="J586" s="219"/>
      <c r="K586" s="219"/>
      <c r="L586" s="224"/>
      <c r="M586" s="225"/>
      <c r="N586" s="226"/>
      <c r="O586" s="226"/>
      <c r="P586" s="226"/>
      <c r="Q586" s="226"/>
      <c r="R586" s="226"/>
      <c r="S586" s="226"/>
      <c r="T586" s="227"/>
      <c r="AT586" s="228" t="s">
        <v>140</v>
      </c>
      <c r="AU586" s="228" t="s">
        <v>86</v>
      </c>
      <c r="AV586" s="13" t="s">
        <v>84</v>
      </c>
      <c r="AW586" s="13" t="s">
        <v>34</v>
      </c>
      <c r="AX586" s="13" t="s">
        <v>76</v>
      </c>
      <c r="AY586" s="228" t="s">
        <v>132</v>
      </c>
    </row>
    <row r="587" spans="2:51" s="14" customFormat="1" ht="11.25">
      <c r="B587" s="229"/>
      <c r="C587" s="230"/>
      <c r="D587" s="220" t="s">
        <v>140</v>
      </c>
      <c r="E587" s="231" t="s">
        <v>1</v>
      </c>
      <c r="F587" s="232" t="s">
        <v>84</v>
      </c>
      <c r="G587" s="230"/>
      <c r="H587" s="233">
        <v>1</v>
      </c>
      <c r="I587" s="234"/>
      <c r="J587" s="230"/>
      <c r="K587" s="230"/>
      <c r="L587" s="235"/>
      <c r="M587" s="236"/>
      <c r="N587" s="237"/>
      <c r="O587" s="237"/>
      <c r="P587" s="237"/>
      <c r="Q587" s="237"/>
      <c r="R587" s="237"/>
      <c r="S587" s="237"/>
      <c r="T587" s="238"/>
      <c r="AT587" s="239" t="s">
        <v>140</v>
      </c>
      <c r="AU587" s="239" t="s">
        <v>86</v>
      </c>
      <c r="AV587" s="14" t="s">
        <v>86</v>
      </c>
      <c r="AW587" s="14" t="s">
        <v>34</v>
      </c>
      <c r="AX587" s="14" t="s">
        <v>76</v>
      </c>
      <c r="AY587" s="239" t="s">
        <v>132</v>
      </c>
    </row>
    <row r="588" spans="2:51" s="15" customFormat="1" ht="11.25">
      <c r="B588" s="240"/>
      <c r="C588" s="241"/>
      <c r="D588" s="220" t="s">
        <v>140</v>
      </c>
      <c r="E588" s="242" t="s">
        <v>1</v>
      </c>
      <c r="F588" s="243" t="s">
        <v>146</v>
      </c>
      <c r="G588" s="241"/>
      <c r="H588" s="244">
        <v>1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AT588" s="250" t="s">
        <v>140</v>
      </c>
      <c r="AU588" s="250" t="s">
        <v>86</v>
      </c>
      <c r="AV588" s="15" t="s">
        <v>138</v>
      </c>
      <c r="AW588" s="15" t="s">
        <v>34</v>
      </c>
      <c r="AX588" s="15" t="s">
        <v>84</v>
      </c>
      <c r="AY588" s="250" t="s">
        <v>132</v>
      </c>
    </row>
    <row r="589" spans="1:65" s="2" customFormat="1" ht="24">
      <c r="A589" s="34"/>
      <c r="B589" s="35"/>
      <c r="C589" s="251" t="s">
        <v>592</v>
      </c>
      <c r="D589" s="251" t="s">
        <v>329</v>
      </c>
      <c r="E589" s="252" t="s">
        <v>593</v>
      </c>
      <c r="F589" s="253" t="s">
        <v>594</v>
      </c>
      <c r="G589" s="254" t="s">
        <v>426</v>
      </c>
      <c r="H589" s="255">
        <v>1</v>
      </c>
      <c r="I589" s="256"/>
      <c r="J589" s="257">
        <f>ROUND(I589*H589,2)</f>
        <v>0</v>
      </c>
      <c r="K589" s="258"/>
      <c r="L589" s="259"/>
      <c r="M589" s="260" t="s">
        <v>1</v>
      </c>
      <c r="N589" s="261" t="s">
        <v>41</v>
      </c>
      <c r="O589" s="71"/>
      <c r="P589" s="214">
        <f>O589*H589</f>
        <v>0</v>
      </c>
      <c r="Q589" s="214">
        <v>0.0425</v>
      </c>
      <c r="R589" s="214">
        <f>Q589*H589</f>
        <v>0.0425</v>
      </c>
      <c r="S589" s="214">
        <v>0</v>
      </c>
      <c r="T589" s="215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216" t="s">
        <v>184</v>
      </c>
      <c r="AT589" s="216" t="s">
        <v>329</v>
      </c>
      <c r="AU589" s="216" t="s">
        <v>86</v>
      </c>
      <c r="AY589" s="17" t="s">
        <v>132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7" t="s">
        <v>84</v>
      </c>
      <c r="BK589" s="217">
        <f>ROUND(I589*H589,2)</f>
        <v>0</v>
      </c>
      <c r="BL589" s="17" t="s">
        <v>138</v>
      </c>
      <c r="BM589" s="216" t="s">
        <v>595</v>
      </c>
    </row>
    <row r="590" spans="2:51" s="13" customFormat="1" ht="11.25">
      <c r="B590" s="218"/>
      <c r="C590" s="219"/>
      <c r="D590" s="220" t="s">
        <v>140</v>
      </c>
      <c r="E590" s="221" t="s">
        <v>1</v>
      </c>
      <c r="F590" s="222" t="s">
        <v>82</v>
      </c>
      <c r="G590" s="219"/>
      <c r="H590" s="221" t="s">
        <v>1</v>
      </c>
      <c r="I590" s="223"/>
      <c r="J590" s="219"/>
      <c r="K590" s="219"/>
      <c r="L590" s="224"/>
      <c r="M590" s="225"/>
      <c r="N590" s="226"/>
      <c r="O590" s="226"/>
      <c r="P590" s="226"/>
      <c r="Q590" s="226"/>
      <c r="R590" s="226"/>
      <c r="S590" s="226"/>
      <c r="T590" s="227"/>
      <c r="AT590" s="228" t="s">
        <v>140</v>
      </c>
      <c r="AU590" s="228" t="s">
        <v>86</v>
      </c>
      <c r="AV590" s="13" t="s">
        <v>84</v>
      </c>
      <c r="AW590" s="13" t="s">
        <v>34</v>
      </c>
      <c r="AX590" s="13" t="s">
        <v>76</v>
      </c>
      <c r="AY590" s="228" t="s">
        <v>132</v>
      </c>
    </row>
    <row r="591" spans="2:51" s="14" customFormat="1" ht="11.25">
      <c r="B591" s="229"/>
      <c r="C591" s="230"/>
      <c r="D591" s="220" t="s">
        <v>140</v>
      </c>
      <c r="E591" s="231" t="s">
        <v>1</v>
      </c>
      <c r="F591" s="232" t="s">
        <v>84</v>
      </c>
      <c r="G591" s="230"/>
      <c r="H591" s="233">
        <v>1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AT591" s="239" t="s">
        <v>140</v>
      </c>
      <c r="AU591" s="239" t="s">
        <v>86</v>
      </c>
      <c r="AV591" s="14" t="s">
        <v>86</v>
      </c>
      <c r="AW591" s="14" t="s">
        <v>34</v>
      </c>
      <c r="AX591" s="14" t="s">
        <v>76</v>
      </c>
      <c r="AY591" s="239" t="s">
        <v>132</v>
      </c>
    </row>
    <row r="592" spans="2:51" s="15" customFormat="1" ht="11.25">
      <c r="B592" s="240"/>
      <c r="C592" s="241"/>
      <c r="D592" s="220" t="s">
        <v>140</v>
      </c>
      <c r="E592" s="242" t="s">
        <v>1</v>
      </c>
      <c r="F592" s="243" t="s">
        <v>146</v>
      </c>
      <c r="G592" s="241"/>
      <c r="H592" s="244">
        <v>1</v>
      </c>
      <c r="I592" s="245"/>
      <c r="J592" s="241"/>
      <c r="K592" s="241"/>
      <c r="L592" s="246"/>
      <c r="M592" s="247"/>
      <c r="N592" s="248"/>
      <c r="O592" s="248"/>
      <c r="P592" s="248"/>
      <c r="Q592" s="248"/>
      <c r="R592" s="248"/>
      <c r="S592" s="248"/>
      <c r="T592" s="249"/>
      <c r="AT592" s="250" t="s">
        <v>140</v>
      </c>
      <c r="AU592" s="250" t="s">
        <v>86</v>
      </c>
      <c r="AV592" s="15" t="s">
        <v>138</v>
      </c>
      <c r="AW592" s="15" t="s">
        <v>34</v>
      </c>
      <c r="AX592" s="15" t="s">
        <v>84</v>
      </c>
      <c r="AY592" s="250" t="s">
        <v>132</v>
      </c>
    </row>
    <row r="593" spans="1:65" s="2" customFormat="1" ht="12">
      <c r="A593" s="34"/>
      <c r="B593" s="35"/>
      <c r="C593" s="251" t="s">
        <v>596</v>
      </c>
      <c r="D593" s="251" t="s">
        <v>329</v>
      </c>
      <c r="E593" s="252" t="s">
        <v>597</v>
      </c>
      <c r="F593" s="253" t="s">
        <v>598</v>
      </c>
      <c r="G593" s="254" t="s">
        <v>426</v>
      </c>
      <c r="H593" s="255">
        <v>1</v>
      </c>
      <c r="I593" s="256"/>
      <c r="J593" s="257">
        <f>ROUND(I593*H593,2)</f>
        <v>0</v>
      </c>
      <c r="K593" s="258"/>
      <c r="L593" s="259"/>
      <c r="M593" s="260" t="s">
        <v>1</v>
      </c>
      <c r="N593" s="261" t="s">
        <v>41</v>
      </c>
      <c r="O593" s="71"/>
      <c r="P593" s="214">
        <f>O593*H593</f>
        <v>0</v>
      </c>
      <c r="Q593" s="214">
        <v>0.0015</v>
      </c>
      <c r="R593" s="214">
        <f>Q593*H593</f>
        <v>0.0015</v>
      </c>
      <c r="S593" s="214">
        <v>0</v>
      </c>
      <c r="T593" s="215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16" t="s">
        <v>184</v>
      </c>
      <c r="AT593" s="216" t="s">
        <v>329</v>
      </c>
      <c r="AU593" s="216" t="s">
        <v>86</v>
      </c>
      <c r="AY593" s="17" t="s">
        <v>132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17" t="s">
        <v>84</v>
      </c>
      <c r="BK593" s="217">
        <f>ROUND(I593*H593,2)</f>
        <v>0</v>
      </c>
      <c r="BL593" s="17" t="s">
        <v>138</v>
      </c>
      <c r="BM593" s="216" t="s">
        <v>599</v>
      </c>
    </row>
    <row r="594" spans="2:51" s="13" customFormat="1" ht="11.25">
      <c r="B594" s="218"/>
      <c r="C594" s="219"/>
      <c r="D594" s="220" t="s">
        <v>140</v>
      </c>
      <c r="E594" s="221" t="s">
        <v>1</v>
      </c>
      <c r="F594" s="222" t="s">
        <v>82</v>
      </c>
      <c r="G594" s="219"/>
      <c r="H594" s="221" t="s">
        <v>1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140</v>
      </c>
      <c r="AU594" s="228" t="s">
        <v>86</v>
      </c>
      <c r="AV594" s="13" t="s">
        <v>84</v>
      </c>
      <c r="AW594" s="13" t="s">
        <v>34</v>
      </c>
      <c r="AX594" s="13" t="s">
        <v>76</v>
      </c>
      <c r="AY594" s="228" t="s">
        <v>132</v>
      </c>
    </row>
    <row r="595" spans="2:51" s="14" customFormat="1" ht="11.25">
      <c r="B595" s="229"/>
      <c r="C595" s="230"/>
      <c r="D595" s="220" t="s">
        <v>140</v>
      </c>
      <c r="E595" s="231" t="s">
        <v>1</v>
      </c>
      <c r="F595" s="232" t="s">
        <v>84</v>
      </c>
      <c r="G595" s="230"/>
      <c r="H595" s="233">
        <v>1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AT595" s="239" t="s">
        <v>140</v>
      </c>
      <c r="AU595" s="239" t="s">
        <v>86</v>
      </c>
      <c r="AV595" s="14" t="s">
        <v>86</v>
      </c>
      <c r="AW595" s="14" t="s">
        <v>34</v>
      </c>
      <c r="AX595" s="14" t="s">
        <v>76</v>
      </c>
      <c r="AY595" s="239" t="s">
        <v>132</v>
      </c>
    </row>
    <row r="596" spans="2:51" s="15" customFormat="1" ht="11.25">
      <c r="B596" s="240"/>
      <c r="C596" s="241"/>
      <c r="D596" s="220" t="s">
        <v>140</v>
      </c>
      <c r="E596" s="242" t="s">
        <v>1</v>
      </c>
      <c r="F596" s="243" t="s">
        <v>146</v>
      </c>
      <c r="G596" s="241"/>
      <c r="H596" s="244">
        <v>1</v>
      </c>
      <c r="I596" s="245"/>
      <c r="J596" s="241"/>
      <c r="K596" s="241"/>
      <c r="L596" s="246"/>
      <c r="M596" s="247"/>
      <c r="N596" s="248"/>
      <c r="O596" s="248"/>
      <c r="P596" s="248"/>
      <c r="Q596" s="248"/>
      <c r="R596" s="248"/>
      <c r="S596" s="248"/>
      <c r="T596" s="249"/>
      <c r="AT596" s="250" t="s">
        <v>140</v>
      </c>
      <c r="AU596" s="250" t="s">
        <v>86</v>
      </c>
      <c r="AV596" s="15" t="s">
        <v>138</v>
      </c>
      <c r="AW596" s="15" t="s">
        <v>34</v>
      </c>
      <c r="AX596" s="15" t="s">
        <v>84</v>
      </c>
      <c r="AY596" s="250" t="s">
        <v>132</v>
      </c>
    </row>
    <row r="597" spans="1:65" s="2" customFormat="1" ht="12">
      <c r="A597" s="34"/>
      <c r="B597" s="35"/>
      <c r="C597" s="204" t="s">
        <v>600</v>
      </c>
      <c r="D597" s="204" t="s">
        <v>134</v>
      </c>
      <c r="E597" s="205" t="s">
        <v>601</v>
      </c>
      <c r="F597" s="206" t="s">
        <v>602</v>
      </c>
      <c r="G597" s="207" t="s">
        <v>426</v>
      </c>
      <c r="H597" s="208">
        <v>1</v>
      </c>
      <c r="I597" s="209"/>
      <c r="J597" s="210">
        <f>ROUND(I597*H597,2)</f>
        <v>0</v>
      </c>
      <c r="K597" s="211"/>
      <c r="L597" s="39"/>
      <c r="M597" s="212" t="s">
        <v>1</v>
      </c>
      <c r="N597" s="213" t="s">
        <v>41</v>
      </c>
      <c r="O597" s="71"/>
      <c r="P597" s="214">
        <f>O597*H597</f>
        <v>0</v>
      </c>
      <c r="Q597" s="214">
        <v>0.00136</v>
      </c>
      <c r="R597" s="214">
        <f>Q597*H597</f>
        <v>0.00136</v>
      </c>
      <c r="S597" s="214">
        <v>0</v>
      </c>
      <c r="T597" s="215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216" t="s">
        <v>138</v>
      </c>
      <c r="AT597" s="216" t="s">
        <v>134</v>
      </c>
      <c r="AU597" s="216" t="s">
        <v>86</v>
      </c>
      <c r="AY597" s="17" t="s">
        <v>132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7" t="s">
        <v>84</v>
      </c>
      <c r="BK597" s="217">
        <f>ROUND(I597*H597,2)</f>
        <v>0</v>
      </c>
      <c r="BL597" s="17" t="s">
        <v>138</v>
      </c>
      <c r="BM597" s="216" t="s">
        <v>603</v>
      </c>
    </row>
    <row r="598" spans="2:51" s="13" customFormat="1" ht="11.25">
      <c r="B598" s="218"/>
      <c r="C598" s="219"/>
      <c r="D598" s="220" t="s">
        <v>140</v>
      </c>
      <c r="E598" s="221" t="s">
        <v>1</v>
      </c>
      <c r="F598" s="222" t="s">
        <v>82</v>
      </c>
      <c r="G598" s="219"/>
      <c r="H598" s="221" t="s">
        <v>1</v>
      </c>
      <c r="I598" s="223"/>
      <c r="J598" s="219"/>
      <c r="K598" s="219"/>
      <c r="L598" s="224"/>
      <c r="M598" s="225"/>
      <c r="N598" s="226"/>
      <c r="O598" s="226"/>
      <c r="P598" s="226"/>
      <c r="Q598" s="226"/>
      <c r="R598" s="226"/>
      <c r="S598" s="226"/>
      <c r="T598" s="227"/>
      <c r="AT598" s="228" t="s">
        <v>140</v>
      </c>
      <c r="AU598" s="228" t="s">
        <v>86</v>
      </c>
      <c r="AV598" s="13" t="s">
        <v>84</v>
      </c>
      <c r="AW598" s="13" t="s">
        <v>34</v>
      </c>
      <c r="AX598" s="13" t="s">
        <v>76</v>
      </c>
      <c r="AY598" s="228" t="s">
        <v>132</v>
      </c>
    </row>
    <row r="599" spans="2:51" s="14" customFormat="1" ht="11.25">
      <c r="B599" s="229"/>
      <c r="C599" s="230"/>
      <c r="D599" s="220" t="s">
        <v>140</v>
      </c>
      <c r="E599" s="231" t="s">
        <v>1</v>
      </c>
      <c r="F599" s="232" t="s">
        <v>84</v>
      </c>
      <c r="G599" s="230"/>
      <c r="H599" s="233">
        <v>1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AT599" s="239" t="s">
        <v>140</v>
      </c>
      <c r="AU599" s="239" t="s">
        <v>86</v>
      </c>
      <c r="AV599" s="14" t="s">
        <v>86</v>
      </c>
      <c r="AW599" s="14" t="s">
        <v>34</v>
      </c>
      <c r="AX599" s="14" t="s">
        <v>76</v>
      </c>
      <c r="AY599" s="239" t="s">
        <v>132</v>
      </c>
    </row>
    <row r="600" spans="2:51" s="15" customFormat="1" ht="11.25">
      <c r="B600" s="240"/>
      <c r="C600" s="241"/>
      <c r="D600" s="220" t="s">
        <v>140</v>
      </c>
      <c r="E600" s="242" t="s">
        <v>1</v>
      </c>
      <c r="F600" s="243" t="s">
        <v>146</v>
      </c>
      <c r="G600" s="241"/>
      <c r="H600" s="244">
        <v>1</v>
      </c>
      <c r="I600" s="245"/>
      <c r="J600" s="241"/>
      <c r="K600" s="241"/>
      <c r="L600" s="246"/>
      <c r="M600" s="247"/>
      <c r="N600" s="248"/>
      <c r="O600" s="248"/>
      <c r="P600" s="248"/>
      <c r="Q600" s="248"/>
      <c r="R600" s="248"/>
      <c r="S600" s="248"/>
      <c r="T600" s="249"/>
      <c r="AT600" s="250" t="s">
        <v>140</v>
      </c>
      <c r="AU600" s="250" t="s">
        <v>86</v>
      </c>
      <c r="AV600" s="15" t="s">
        <v>138</v>
      </c>
      <c r="AW600" s="15" t="s">
        <v>34</v>
      </c>
      <c r="AX600" s="15" t="s">
        <v>84</v>
      </c>
      <c r="AY600" s="250" t="s">
        <v>132</v>
      </c>
    </row>
    <row r="601" spans="1:65" s="2" customFormat="1" ht="24">
      <c r="A601" s="34"/>
      <c r="B601" s="35"/>
      <c r="C601" s="204" t="s">
        <v>604</v>
      </c>
      <c r="D601" s="204" t="s">
        <v>134</v>
      </c>
      <c r="E601" s="205" t="s">
        <v>605</v>
      </c>
      <c r="F601" s="206" t="s">
        <v>606</v>
      </c>
      <c r="G601" s="207" t="s">
        <v>176</v>
      </c>
      <c r="H601" s="208">
        <v>68</v>
      </c>
      <c r="I601" s="209"/>
      <c r="J601" s="210">
        <f>ROUND(I601*H601,2)</f>
        <v>0</v>
      </c>
      <c r="K601" s="211"/>
      <c r="L601" s="39"/>
      <c r="M601" s="212" t="s">
        <v>1</v>
      </c>
      <c r="N601" s="213" t="s">
        <v>41</v>
      </c>
      <c r="O601" s="71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216" t="s">
        <v>138</v>
      </c>
      <c r="AT601" s="216" t="s">
        <v>134</v>
      </c>
      <c r="AU601" s="216" t="s">
        <v>86</v>
      </c>
      <c r="AY601" s="17" t="s">
        <v>132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17" t="s">
        <v>84</v>
      </c>
      <c r="BK601" s="217">
        <f>ROUND(I601*H601,2)</f>
        <v>0</v>
      </c>
      <c r="BL601" s="17" t="s">
        <v>138</v>
      </c>
      <c r="BM601" s="216" t="s">
        <v>607</v>
      </c>
    </row>
    <row r="602" spans="2:51" s="13" customFormat="1" ht="11.25">
      <c r="B602" s="218"/>
      <c r="C602" s="219"/>
      <c r="D602" s="220" t="s">
        <v>140</v>
      </c>
      <c r="E602" s="221" t="s">
        <v>1</v>
      </c>
      <c r="F602" s="222" t="s">
        <v>82</v>
      </c>
      <c r="G602" s="219"/>
      <c r="H602" s="221" t="s">
        <v>1</v>
      </c>
      <c r="I602" s="223"/>
      <c r="J602" s="219"/>
      <c r="K602" s="219"/>
      <c r="L602" s="224"/>
      <c r="M602" s="225"/>
      <c r="N602" s="226"/>
      <c r="O602" s="226"/>
      <c r="P602" s="226"/>
      <c r="Q602" s="226"/>
      <c r="R602" s="226"/>
      <c r="S602" s="226"/>
      <c r="T602" s="227"/>
      <c r="AT602" s="228" t="s">
        <v>140</v>
      </c>
      <c r="AU602" s="228" t="s">
        <v>86</v>
      </c>
      <c r="AV602" s="13" t="s">
        <v>84</v>
      </c>
      <c r="AW602" s="13" t="s">
        <v>34</v>
      </c>
      <c r="AX602" s="13" t="s">
        <v>76</v>
      </c>
      <c r="AY602" s="228" t="s">
        <v>132</v>
      </c>
    </row>
    <row r="603" spans="2:51" s="14" customFormat="1" ht="11.25">
      <c r="B603" s="229"/>
      <c r="C603" s="230"/>
      <c r="D603" s="220" t="s">
        <v>140</v>
      </c>
      <c r="E603" s="231" t="s">
        <v>1</v>
      </c>
      <c r="F603" s="232" t="s">
        <v>503</v>
      </c>
      <c r="G603" s="230"/>
      <c r="H603" s="233">
        <v>68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140</v>
      </c>
      <c r="AU603" s="239" t="s">
        <v>86</v>
      </c>
      <c r="AV603" s="14" t="s">
        <v>86</v>
      </c>
      <c r="AW603" s="14" t="s">
        <v>34</v>
      </c>
      <c r="AX603" s="14" t="s">
        <v>76</v>
      </c>
      <c r="AY603" s="239" t="s">
        <v>132</v>
      </c>
    </row>
    <row r="604" spans="2:51" s="15" customFormat="1" ht="11.25">
      <c r="B604" s="240"/>
      <c r="C604" s="241"/>
      <c r="D604" s="220" t="s">
        <v>140</v>
      </c>
      <c r="E604" s="242" t="s">
        <v>1</v>
      </c>
      <c r="F604" s="243" t="s">
        <v>146</v>
      </c>
      <c r="G604" s="241"/>
      <c r="H604" s="244">
        <v>68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AT604" s="250" t="s">
        <v>140</v>
      </c>
      <c r="AU604" s="250" t="s">
        <v>86</v>
      </c>
      <c r="AV604" s="15" t="s">
        <v>138</v>
      </c>
      <c r="AW604" s="15" t="s">
        <v>34</v>
      </c>
      <c r="AX604" s="15" t="s">
        <v>84</v>
      </c>
      <c r="AY604" s="250" t="s">
        <v>132</v>
      </c>
    </row>
    <row r="605" spans="1:65" s="2" customFormat="1" ht="24">
      <c r="A605" s="34"/>
      <c r="B605" s="35"/>
      <c r="C605" s="204" t="s">
        <v>608</v>
      </c>
      <c r="D605" s="204" t="s">
        <v>134</v>
      </c>
      <c r="E605" s="205" t="s">
        <v>609</v>
      </c>
      <c r="F605" s="206" t="s">
        <v>610</v>
      </c>
      <c r="G605" s="207" t="s">
        <v>426</v>
      </c>
      <c r="H605" s="208">
        <v>2</v>
      </c>
      <c r="I605" s="209"/>
      <c r="J605" s="210">
        <f>ROUND(I605*H605,2)</f>
        <v>0</v>
      </c>
      <c r="K605" s="211"/>
      <c r="L605" s="39"/>
      <c r="M605" s="212" t="s">
        <v>1</v>
      </c>
      <c r="N605" s="213" t="s">
        <v>41</v>
      </c>
      <c r="O605" s="71"/>
      <c r="P605" s="214">
        <f>O605*H605</f>
        <v>0</v>
      </c>
      <c r="Q605" s="214">
        <v>0.45937</v>
      </c>
      <c r="R605" s="214">
        <f>Q605*H605</f>
        <v>0.91874</v>
      </c>
      <c r="S605" s="214">
        <v>0</v>
      </c>
      <c r="T605" s="215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216" t="s">
        <v>138</v>
      </c>
      <c r="AT605" s="216" t="s">
        <v>134</v>
      </c>
      <c r="AU605" s="216" t="s">
        <v>86</v>
      </c>
      <c r="AY605" s="17" t="s">
        <v>132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7" t="s">
        <v>84</v>
      </c>
      <c r="BK605" s="217">
        <f>ROUND(I605*H605,2)</f>
        <v>0</v>
      </c>
      <c r="BL605" s="17" t="s">
        <v>138</v>
      </c>
      <c r="BM605" s="216" t="s">
        <v>611</v>
      </c>
    </row>
    <row r="606" spans="2:51" s="13" customFormat="1" ht="11.25">
      <c r="B606" s="218"/>
      <c r="C606" s="219"/>
      <c r="D606" s="220" t="s">
        <v>140</v>
      </c>
      <c r="E606" s="221" t="s">
        <v>1</v>
      </c>
      <c r="F606" s="222" t="s">
        <v>82</v>
      </c>
      <c r="G606" s="219"/>
      <c r="H606" s="221" t="s">
        <v>1</v>
      </c>
      <c r="I606" s="223"/>
      <c r="J606" s="219"/>
      <c r="K606" s="219"/>
      <c r="L606" s="224"/>
      <c r="M606" s="225"/>
      <c r="N606" s="226"/>
      <c r="O606" s="226"/>
      <c r="P606" s="226"/>
      <c r="Q606" s="226"/>
      <c r="R606" s="226"/>
      <c r="S606" s="226"/>
      <c r="T606" s="227"/>
      <c r="AT606" s="228" t="s">
        <v>140</v>
      </c>
      <c r="AU606" s="228" t="s">
        <v>86</v>
      </c>
      <c r="AV606" s="13" t="s">
        <v>84</v>
      </c>
      <c r="AW606" s="13" t="s">
        <v>34</v>
      </c>
      <c r="AX606" s="13" t="s">
        <v>76</v>
      </c>
      <c r="AY606" s="228" t="s">
        <v>132</v>
      </c>
    </row>
    <row r="607" spans="2:51" s="14" customFormat="1" ht="11.25">
      <c r="B607" s="229"/>
      <c r="C607" s="230"/>
      <c r="D607" s="220" t="s">
        <v>140</v>
      </c>
      <c r="E607" s="231" t="s">
        <v>1</v>
      </c>
      <c r="F607" s="232" t="s">
        <v>428</v>
      </c>
      <c r="G607" s="230"/>
      <c r="H607" s="233">
        <v>2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AT607" s="239" t="s">
        <v>140</v>
      </c>
      <c r="AU607" s="239" t="s">
        <v>86</v>
      </c>
      <c r="AV607" s="14" t="s">
        <v>86</v>
      </c>
      <c r="AW607" s="14" t="s">
        <v>34</v>
      </c>
      <c r="AX607" s="14" t="s">
        <v>76</v>
      </c>
      <c r="AY607" s="239" t="s">
        <v>132</v>
      </c>
    </row>
    <row r="608" spans="2:51" s="15" customFormat="1" ht="11.25">
      <c r="B608" s="240"/>
      <c r="C608" s="241"/>
      <c r="D608" s="220" t="s">
        <v>140</v>
      </c>
      <c r="E608" s="242" t="s">
        <v>1</v>
      </c>
      <c r="F608" s="243" t="s">
        <v>146</v>
      </c>
      <c r="G608" s="241"/>
      <c r="H608" s="244">
        <v>2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AT608" s="250" t="s">
        <v>140</v>
      </c>
      <c r="AU608" s="250" t="s">
        <v>86</v>
      </c>
      <c r="AV608" s="15" t="s">
        <v>138</v>
      </c>
      <c r="AW608" s="15" t="s">
        <v>34</v>
      </c>
      <c r="AX608" s="15" t="s">
        <v>84</v>
      </c>
      <c r="AY608" s="250" t="s">
        <v>132</v>
      </c>
    </row>
    <row r="609" spans="1:65" s="2" customFormat="1" ht="12">
      <c r="A609" s="34"/>
      <c r="B609" s="35"/>
      <c r="C609" s="204" t="s">
        <v>612</v>
      </c>
      <c r="D609" s="204" t="s">
        <v>134</v>
      </c>
      <c r="E609" s="205" t="s">
        <v>613</v>
      </c>
      <c r="F609" s="206" t="s">
        <v>614</v>
      </c>
      <c r="G609" s="207" t="s">
        <v>176</v>
      </c>
      <c r="H609" s="208">
        <v>68</v>
      </c>
      <c r="I609" s="209"/>
      <c r="J609" s="210">
        <f>ROUND(I609*H609,2)</f>
        <v>0</v>
      </c>
      <c r="K609" s="211"/>
      <c r="L609" s="39"/>
      <c r="M609" s="212" t="s">
        <v>1</v>
      </c>
      <c r="N609" s="213" t="s">
        <v>41</v>
      </c>
      <c r="O609" s="71"/>
      <c r="P609" s="214">
        <f>O609*H609</f>
        <v>0</v>
      </c>
      <c r="Q609" s="214">
        <v>0</v>
      </c>
      <c r="R609" s="214">
        <f>Q609*H609</f>
        <v>0</v>
      </c>
      <c r="S609" s="214">
        <v>0</v>
      </c>
      <c r="T609" s="215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16" t="s">
        <v>138</v>
      </c>
      <c r="AT609" s="216" t="s">
        <v>134</v>
      </c>
      <c r="AU609" s="216" t="s">
        <v>86</v>
      </c>
      <c r="AY609" s="17" t="s">
        <v>132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7" t="s">
        <v>84</v>
      </c>
      <c r="BK609" s="217">
        <f>ROUND(I609*H609,2)</f>
        <v>0</v>
      </c>
      <c r="BL609" s="17" t="s">
        <v>138</v>
      </c>
      <c r="BM609" s="216" t="s">
        <v>615</v>
      </c>
    </row>
    <row r="610" spans="2:51" s="13" customFormat="1" ht="11.25">
      <c r="B610" s="218"/>
      <c r="C610" s="219"/>
      <c r="D610" s="220" t="s">
        <v>140</v>
      </c>
      <c r="E610" s="221" t="s">
        <v>1</v>
      </c>
      <c r="F610" s="222" t="s">
        <v>82</v>
      </c>
      <c r="G610" s="219"/>
      <c r="H610" s="221" t="s">
        <v>1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140</v>
      </c>
      <c r="AU610" s="228" t="s">
        <v>86</v>
      </c>
      <c r="AV610" s="13" t="s">
        <v>84</v>
      </c>
      <c r="AW610" s="13" t="s">
        <v>34</v>
      </c>
      <c r="AX610" s="13" t="s">
        <v>76</v>
      </c>
      <c r="AY610" s="228" t="s">
        <v>132</v>
      </c>
    </row>
    <row r="611" spans="2:51" s="14" customFormat="1" ht="11.25">
      <c r="B611" s="229"/>
      <c r="C611" s="230"/>
      <c r="D611" s="220" t="s">
        <v>140</v>
      </c>
      <c r="E611" s="231" t="s">
        <v>1</v>
      </c>
      <c r="F611" s="232" t="s">
        <v>503</v>
      </c>
      <c r="G611" s="230"/>
      <c r="H611" s="233">
        <v>68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AT611" s="239" t="s">
        <v>140</v>
      </c>
      <c r="AU611" s="239" t="s">
        <v>86</v>
      </c>
      <c r="AV611" s="14" t="s">
        <v>86</v>
      </c>
      <c r="AW611" s="14" t="s">
        <v>34</v>
      </c>
      <c r="AX611" s="14" t="s">
        <v>76</v>
      </c>
      <c r="AY611" s="239" t="s">
        <v>132</v>
      </c>
    </row>
    <row r="612" spans="2:51" s="15" customFormat="1" ht="11.25">
      <c r="B612" s="240"/>
      <c r="C612" s="241"/>
      <c r="D612" s="220" t="s">
        <v>140</v>
      </c>
      <c r="E612" s="242" t="s">
        <v>1</v>
      </c>
      <c r="F612" s="243" t="s">
        <v>146</v>
      </c>
      <c r="G612" s="241"/>
      <c r="H612" s="244">
        <v>68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140</v>
      </c>
      <c r="AU612" s="250" t="s">
        <v>86</v>
      </c>
      <c r="AV612" s="15" t="s">
        <v>138</v>
      </c>
      <c r="AW612" s="15" t="s">
        <v>34</v>
      </c>
      <c r="AX612" s="15" t="s">
        <v>84</v>
      </c>
      <c r="AY612" s="250" t="s">
        <v>132</v>
      </c>
    </row>
    <row r="613" spans="1:65" s="2" customFormat="1" ht="12">
      <c r="A613" s="34"/>
      <c r="B613" s="35"/>
      <c r="C613" s="204" t="s">
        <v>616</v>
      </c>
      <c r="D613" s="204" t="s">
        <v>134</v>
      </c>
      <c r="E613" s="205" t="s">
        <v>617</v>
      </c>
      <c r="F613" s="206" t="s">
        <v>618</v>
      </c>
      <c r="G613" s="207" t="s">
        <v>426</v>
      </c>
      <c r="H613" s="208">
        <v>1</v>
      </c>
      <c r="I613" s="209"/>
      <c r="J613" s="210">
        <f>ROUND(I613*H613,2)</f>
        <v>0</v>
      </c>
      <c r="K613" s="211"/>
      <c r="L613" s="39"/>
      <c r="M613" s="212" t="s">
        <v>1</v>
      </c>
      <c r="N613" s="213" t="s">
        <v>41</v>
      </c>
      <c r="O613" s="71"/>
      <c r="P613" s="214">
        <f>O613*H613</f>
        <v>0</v>
      </c>
      <c r="Q613" s="214">
        <v>0.06383</v>
      </c>
      <c r="R613" s="214">
        <f>Q613*H613</f>
        <v>0.06383</v>
      </c>
      <c r="S613" s="214">
        <v>0</v>
      </c>
      <c r="T613" s="215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16" t="s">
        <v>138</v>
      </c>
      <c r="AT613" s="216" t="s">
        <v>134</v>
      </c>
      <c r="AU613" s="216" t="s">
        <v>86</v>
      </c>
      <c r="AY613" s="17" t="s">
        <v>132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7" t="s">
        <v>84</v>
      </c>
      <c r="BK613" s="217">
        <f>ROUND(I613*H613,2)</f>
        <v>0</v>
      </c>
      <c r="BL613" s="17" t="s">
        <v>138</v>
      </c>
      <c r="BM613" s="216" t="s">
        <v>619</v>
      </c>
    </row>
    <row r="614" spans="2:51" s="13" customFormat="1" ht="11.25">
      <c r="B614" s="218"/>
      <c r="C614" s="219"/>
      <c r="D614" s="220" t="s">
        <v>140</v>
      </c>
      <c r="E614" s="221" t="s">
        <v>1</v>
      </c>
      <c r="F614" s="222" t="s">
        <v>82</v>
      </c>
      <c r="G614" s="219"/>
      <c r="H614" s="221" t="s">
        <v>1</v>
      </c>
      <c r="I614" s="223"/>
      <c r="J614" s="219"/>
      <c r="K614" s="219"/>
      <c r="L614" s="224"/>
      <c r="M614" s="225"/>
      <c r="N614" s="226"/>
      <c r="O614" s="226"/>
      <c r="P614" s="226"/>
      <c r="Q614" s="226"/>
      <c r="R614" s="226"/>
      <c r="S614" s="226"/>
      <c r="T614" s="227"/>
      <c r="AT614" s="228" t="s">
        <v>140</v>
      </c>
      <c r="AU614" s="228" t="s">
        <v>86</v>
      </c>
      <c r="AV614" s="13" t="s">
        <v>84</v>
      </c>
      <c r="AW614" s="13" t="s">
        <v>34</v>
      </c>
      <c r="AX614" s="13" t="s">
        <v>76</v>
      </c>
      <c r="AY614" s="228" t="s">
        <v>132</v>
      </c>
    </row>
    <row r="615" spans="2:51" s="14" customFormat="1" ht="11.25">
      <c r="B615" s="229"/>
      <c r="C615" s="230"/>
      <c r="D615" s="220" t="s">
        <v>140</v>
      </c>
      <c r="E615" s="231" t="s">
        <v>1</v>
      </c>
      <c r="F615" s="232" t="s">
        <v>84</v>
      </c>
      <c r="G615" s="230"/>
      <c r="H615" s="233">
        <v>1</v>
      </c>
      <c r="I615" s="234"/>
      <c r="J615" s="230"/>
      <c r="K615" s="230"/>
      <c r="L615" s="235"/>
      <c r="M615" s="236"/>
      <c r="N615" s="237"/>
      <c r="O615" s="237"/>
      <c r="P615" s="237"/>
      <c r="Q615" s="237"/>
      <c r="R615" s="237"/>
      <c r="S615" s="237"/>
      <c r="T615" s="238"/>
      <c r="AT615" s="239" t="s">
        <v>140</v>
      </c>
      <c r="AU615" s="239" t="s">
        <v>86</v>
      </c>
      <c r="AV615" s="14" t="s">
        <v>86</v>
      </c>
      <c r="AW615" s="14" t="s">
        <v>34</v>
      </c>
      <c r="AX615" s="14" t="s">
        <v>76</v>
      </c>
      <c r="AY615" s="239" t="s">
        <v>132</v>
      </c>
    </row>
    <row r="616" spans="2:51" s="15" customFormat="1" ht="11.25">
      <c r="B616" s="240"/>
      <c r="C616" s="241"/>
      <c r="D616" s="220" t="s">
        <v>140</v>
      </c>
      <c r="E616" s="242" t="s">
        <v>1</v>
      </c>
      <c r="F616" s="243" t="s">
        <v>146</v>
      </c>
      <c r="G616" s="241"/>
      <c r="H616" s="244">
        <v>1</v>
      </c>
      <c r="I616" s="245"/>
      <c r="J616" s="241"/>
      <c r="K616" s="241"/>
      <c r="L616" s="246"/>
      <c r="M616" s="247"/>
      <c r="N616" s="248"/>
      <c r="O616" s="248"/>
      <c r="P616" s="248"/>
      <c r="Q616" s="248"/>
      <c r="R616" s="248"/>
      <c r="S616" s="248"/>
      <c r="T616" s="249"/>
      <c r="AT616" s="250" t="s">
        <v>140</v>
      </c>
      <c r="AU616" s="250" t="s">
        <v>86</v>
      </c>
      <c r="AV616" s="15" t="s">
        <v>138</v>
      </c>
      <c r="AW616" s="15" t="s">
        <v>34</v>
      </c>
      <c r="AX616" s="15" t="s">
        <v>84</v>
      </c>
      <c r="AY616" s="250" t="s">
        <v>132</v>
      </c>
    </row>
    <row r="617" spans="1:65" s="2" customFormat="1" ht="12">
      <c r="A617" s="34"/>
      <c r="B617" s="35"/>
      <c r="C617" s="251" t="s">
        <v>620</v>
      </c>
      <c r="D617" s="251" t="s">
        <v>329</v>
      </c>
      <c r="E617" s="252" t="s">
        <v>621</v>
      </c>
      <c r="F617" s="253" t="s">
        <v>622</v>
      </c>
      <c r="G617" s="254" t="s">
        <v>426</v>
      </c>
      <c r="H617" s="255">
        <v>1</v>
      </c>
      <c r="I617" s="256"/>
      <c r="J617" s="257">
        <f>ROUND(I617*H617,2)</f>
        <v>0</v>
      </c>
      <c r="K617" s="258"/>
      <c r="L617" s="259"/>
      <c r="M617" s="260" t="s">
        <v>1</v>
      </c>
      <c r="N617" s="261" t="s">
        <v>41</v>
      </c>
      <c r="O617" s="71"/>
      <c r="P617" s="214">
        <f>O617*H617</f>
        <v>0</v>
      </c>
      <c r="Q617" s="214">
        <v>0.0073</v>
      </c>
      <c r="R617" s="214">
        <f>Q617*H617</f>
        <v>0.0073</v>
      </c>
      <c r="S617" s="214">
        <v>0</v>
      </c>
      <c r="T617" s="215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216" t="s">
        <v>184</v>
      </c>
      <c r="AT617" s="216" t="s">
        <v>329</v>
      </c>
      <c r="AU617" s="216" t="s">
        <v>86</v>
      </c>
      <c r="AY617" s="17" t="s">
        <v>132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17" t="s">
        <v>84</v>
      </c>
      <c r="BK617" s="217">
        <f>ROUND(I617*H617,2)</f>
        <v>0</v>
      </c>
      <c r="BL617" s="17" t="s">
        <v>138</v>
      </c>
      <c r="BM617" s="216" t="s">
        <v>623</v>
      </c>
    </row>
    <row r="618" spans="2:51" s="13" customFormat="1" ht="11.25">
      <c r="B618" s="218"/>
      <c r="C618" s="219"/>
      <c r="D618" s="220" t="s">
        <v>140</v>
      </c>
      <c r="E618" s="221" t="s">
        <v>1</v>
      </c>
      <c r="F618" s="222" t="s">
        <v>82</v>
      </c>
      <c r="G618" s="219"/>
      <c r="H618" s="221" t="s">
        <v>1</v>
      </c>
      <c r="I618" s="223"/>
      <c r="J618" s="219"/>
      <c r="K618" s="219"/>
      <c r="L618" s="224"/>
      <c r="M618" s="225"/>
      <c r="N618" s="226"/>
      <c r="O618" s="226"/>
      <c r="P618" s="226"/>
      <c r="Q618" s="226"/>
      <c r="R618" s="226"/>
      <c r="S618" s="226"/>
      <c r="T618" s="227"/>
      <c r="AT618" s="228" t="s">
        <v>140</v>
      </c>
      <c r="AU618" s="228" t="s">
        <v>86</v>
      </c>
      <c r="AV618" s="13" t="s">
        <v>84</v>
      </c>
      <c r="AW618" s="13" t="s">
        <v>34</v>
      </c>
      <c r="AX618" s="13" t="s">
        <v>76</v>
      </c>
      <c r="AY618" s="228" t="s">
        <v>132</v>
      </c>
    </row>
    <row r="619" spans="2:51" s="14" customFormat="1" ht="11.25">
      <c r="B619" s="229"/>
      <c r="C619" s="230"/>
      <c r="D619" s="220" t="s">
        <v>140</v>
      </c>
      <c r="E619" s="231" t="s">
        <v>1</v>
      </c>
      <c r="F619" s="232" t="s">
        <v>84</v>
      </c>
      <c r="G619" s="230"/>
      <c r="H619" s="233">
        <v>1</v>
      </c>
      <c r="I619" s="234"/>
      <c r="J619" s="230"/>
      <c r="K619" s="230"/>
      <c r="L619" s="235"/>
      <c r="M619" s="236"/>
      <c r="N619" s="237"/>
      <c r="O619" s="237"/>
      <c r="P619" s="237"/>
      <c r="Q619" s="237"/>
      <c r="R619" s="237"/>
      <c r="S619" s="237"/>
      <c r="T619" s="238"/>
      <c r="AT619" s="239" t="s">
        <v>140</v>
      </c>
      <c r="AU619" s="239" t="s">
        <v>86</v>
      </c>
      <c r="AV619" s="14" t="s">
        <v>86</v>
      </c>
      <c r="AW619" s="14" t="s">
        <v>34</v>
      </c>
      <c r="AX619" s="14" t="s">
        <v>76</v>
      </c>
      <c r="AY619" s="239" t="s">
        <v>132</v>
      </c>
    </row>
    <row r="620" spans="2:51" s="15" customFormat="1" ht="11.25">
      <c r="B620" s="240"/>
      <c r="C620" s="241"/>
      <c r="D620" s="220" t="s">
        <v>140</v>
      </c>
      <c r="E620" s="242" t="s">
        <v>1</v>
      </c>
      <c r="F620" s="243" t="s">
        <v>146</v>
      </c>
      <c r="G620" s="241"/>
      <c r="H620" s="244">
        <v>1</v>
      </c>
      <c r="I620" s="245"/>
      <c r="J620" s="241"/>
      <c r="K620" s="241"/>
      <c r="L620" s="246"/>
      <c r="M620" s="247"/>
      <c r="N620" s="248"/>
      <c r="O620" s="248"/>
      <c r="P620" s="248"/>
      <c r="Q620" s="248"/>
      <c r="R620" s="248"/>
      <c r="S620" s="248"/>
      <c r="T620" s="249"/>
      <c r="AT620" s="250" t="s">
        <v>140</v>
      </c>
      <c r="AU620" s="250" t="s">
        <v>86</v>
      </c>
      <c r="AV620" s="15" t="s">
        <v>138</v>
      </c>
      <c r="AW620" s="15" t="s">
        <v>34</v>
      </c>
      <c r="AX620" s="15" t="s">
        <v>84</v>
      </c>
      <c r="AY620" s="250" t="s">
        <v>132</v>
      </c>
    </row>
    <row r="621" spans="1:65" s="2" customFormat="1" ht="12">
      <c r="A621" s="34"/>
      <c r="B621" s="35"/>
      <c r="C621" s="204" t="s">
        <v>624</v>
      </c>
      <c r="D621" s="204" t="s">
        <v>134</v>
      </c>
      <c r="E621" s="205" t="s">
        <v>625</v>
      </c>
      <c r="F621" s="206" t="s">
        <v>626</v>
      </c>
      <c r="G621" s="207" t="s">
        <v>426</v>
      </c>
      <c r="H621" s="208">
        <v>1</v>
      </c>
      <c r="I621" s="209"/>
      <c r="J621" s="210">
        <f>ROUND(I621*H621,2)</f>
        <v>0</v>
      </c>
      <c r="K621" s="211"/>
      <c r="L621" s="39"/>
      <c r="M621" s="212" t="s">
        <v>1</v>
      </c>
      <c r="N621" s="213" t="s">
        <v>41</v>
      </c>
      <c r="O621" s="71"/>
      <c r="P621" s="214">
        <f>O621*H621</f>
        <v>0</v>
      </c>
      <c r="Q621" s="214">
        <v>0.12303</v>
      </c>
      <c r="R621" s="214">
        <f>Q621*H621</f>
        <v>0.12303</v>
      </c>
      <c r="S621" s="214">
        <v>0</v>
      </c>
      <c r="T621" s="215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216" t="s">
        <v>138</v>
      </c>
      <c r="AT621" s="216" t="s">
        <v>134</v>
      </c>
      <c r="AU621" s="216" t="s">
        <v>86</v>
      </c>
      <c r="AY621" s="17" t="s">
        <v>132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17" t="s">
        <v>84</v>
      </c>
      <c r="BK621" s="217">
        <f>ROUND(I621*H621,2)</f>
        <v>0</v>
      </c>
      <c r="BL621" s="17" t="s">
        <v>138</v>
      </c>
      <c r="BM621" s="216" t="s">
        <v>627</v>
      </c>
    </row>
    <row r="622" spans="2:51" s="13" customFormat="1" ht="11.25">
      <c r="B622" s="218"/>
      <c r="C622" s="219"/>
      <c r="D622" s="220" t="s">
        <v>140</v>
      </c>
      <c r="E622" s="221" t="s">
        <v>1</v>
      </c>
      <c r="F622" s="222" t="s">
        <v>82</v>
      </c>
      <c r="G622" s="219"/>
      <c r="H622" s="221" t="s">
        <v>1</v>
      </c>
      <c r="I622" s="223"/>
      <c r="J622" s="219"/>
      <c r="K622" s="219"/>
      <c r="L622" s="224"/>
      <c r="M622" s="225"/>
      <c r="N622" s="226"/>
      <c r="O622" s="226"/>
      <c r="P622" s="226"/>
      <c r="Q622" s="226"/>
      <c r="R622" s="226"/>
      <c r="S622" s="226"/>
      <c r="T622" s="227"/>
      <c r="AT622" s="228" t="s">
        <v>140</v>
      </c>
      <c r="AU622" s="228" t="s">
        <v>86</v>
      </c>
      <c r="AV622" s="13" t="s">
        <v>84</v>
      </c>
      <c r="AW622" s="13" t="s">
        <v>34</v>
      </c>
      <c r="AX622" s="13" t="s">
        <v>76</v>
      </c>
      <c r="AY622" s="228" t="s">
        <v>132</v>
      </c>
    </row>
    <row r="623" spans="2:51" s="14" customFormat="1" ht="11.25">
      <c r="B623" s="229"/>
      <c r="C623" s="230"/>
      <c r="D623" s="220" t="s">
        <v>140</v>
      </c>
      <c r="E623" s="231" t="s">
        <v>1</v>
      </c>
      <c r="F623" s="232" t="s">
        <v>84</v>
      </c>
      <c r="G623" s="230"/>
      <c r="H623" s="233">
        <v>1</v>
      </c>
      <c r="I623" s="234"/>
      <c r="J623" s="230"/>
      <c r="K623" s="230"/>
      <c r="L623" s="235"/>
      <c r="M623" s="236"/>
      <c r="N623" s="237"/>
      <c r="O623" s="237"/>
      <c r="P623" s="237"/>
      <c r="Q623" s="237"/>
      <c r="R623" s="237"/>
      <c r="S623" s="237"/>
      <c r="T623" s="238"/>
      <c r="AT623" s="239" t="s">
        <v>140</v>
      </c>
      <c r="AU623" s="239" t="s">
        <v>86</v>
      </c>
      <c r="AV623" s="14" t="s">
        <v>86</v>
      </c>
      <c r="AW623" s="14" t="s">
        <v>34</v>
      </c>
      <c r="AX623" s="14" t="s">
        <v>76</v>
      </c>
      <c r="AY623" s="239" t="s">
        <v>132</v>
      </c>
    </row>
    <row r="624" spans="2:51" s="15" customFormat="1" ht="11.25">
      <c r="B624" s="240"/>
      <c r="C624" s="241"/>
      <c r="D624" s="220" t="s">
        <v>140</v>
      </c>
      <c r="E624" s="242" t="s">
        <v>1</v>
      </c>
      <c r="F624" s="243" t="s">
        <v>146</v>
      </c>
      <c r="G624" s="241"/>
      <c r="H624" s="244">
        <v>1</v>
      </c>
      <c r="I624" s="245"/>
      <c r="J624" s="241"/>
      <c r="K624" s="241"/>
      <c r="L624" s="246"/>
      <c r="M624" s="247"/>
      <c r="N624" s="248"/>
      <c r="O624" s="248"/>
      <c r="P624" s="248"/>
      <c r="Q624" s="248"/>
      <c r="R624" s="248"/>
      <c r="S624" s="248"/>
      <c r="T624" s="249"/>
      <c r="AT624" s="250" t="s">
        <v>140</v>
      </c>
      <c r="AU624" s="250" t="s">
        <v>86</v>
      </c>
      <c r="AV624" s="15" t="s">
        <v>138</v>
      </c>
      <c r="AW624" s="15" t="s">
        <v>34</v>
      </c>
      <c r="AX624" s="15" t="s">
        <v>84</v>
      </c>
      <c r="AY624" s="250" t="s">
        <v>132</v>
      </c>
    </row>
    <row r="625" spans="1:65" s="2" customFormat="1" ht="24">
      <c r="A625" s="34"/>
      <c r="B625" s="35"/>
      <c r="C625" s="251" t="s">
        <v>628</v>
      </c>
      <c r="D625" s="251" t="s">
        <v>329</v>
      </c>
      <c r="E625" s="252" t="s">
        <v>629</v>
      </c>
      <c r="F625" s="253" t="s">
        <v>630</v>
      </c>
      <c r="G625" s="254" t="s">
        <v>426</v>
      </c>
      <c r="H625" s="255">
        <v>1</v>
      </c>
      <c r="I625" s="256"/>
      <c r="J625" s="257">
        <f>ROUND(I625*H625,2)</f>
        <v>0</v>
      </c>
      <c r="K625" s="258"/>
      <c r="L625" s="259"/>
      <c r="M625" s="260" t="s">
        <v>1</v>
      </c>
      <c r="N625" s="261" t="s">
        <v>41</v>
      </c>
      <c r="O625" s="71"/>
      <c r="P625" s="214">
        <f>O625*H625</f>
        <v>0</v>
      </c>
      <c r="Q625" s="214">
        <v>0.0133</v>
      </c>
      <c r="R625" s="214">
        <f>Q625*H625</f>
        <v>0.0133</v>
      </c>
      <c r="S625" s="214">
        <v>0</v>
      </c>
      <c r="T625" s="215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216" t="s">
        <v>184</v>
      </c>
      <c r="AT625" s="216" t="s">
        <v>329</v>
      </c>
      <c r="AU625" s="216" t="s">
        <v>86</v>
      </c>
      <c r="AY625" s="17" t="s">
        <v>132</v>
      </c>
      <c r="BE625" s="217">
        <f>IF(N625="základní",J625,0)</f>
        <v>0</v>
      </c>
      <c r="BF625" s="217">
        <f>IF(N625="snížená",J625,0)</f>
        <v>0</v>
      </c>
      <c r="BG625" s="217">
        <f>IF(N625="zákl. přenesená",J625,0)</f>
        <v>0</v>
      </c>
      <c r="BH625" s="217">
        <f>IF(N625="sníž. přenesená",J625,0)</f>
        <v>0</v>
      </c>
      <c r="BI625" s="217">
        <f>IF(N625="nulová",J625,0)</f>
        <v>0</v>
      </c>
      <c r="BJ625" s="17" t="s">
        <v>84</v>
      </c>
      <c r="BK625" s="217">
        <f>ROUND(I625*H625,2)</f>
        <v>0</v>
      </c>
      <c r="BL625" s="17" t="s">
        <v>138</v>
      </c>
      <c r="BM625" s="216" t="s">
        <v>631</v>
      </c>
    </row>
    <row r="626" spans="2:51" s="13" customFormat="1" ht="11.25">
      <c r="B626" s="218"/>
      <c r="C626" s="219"/>
      <c r="D626" s="220" t="s">
        <v>140</v>
      </c>
      <c r="E626" s="221" t="s">
        <v>1</v>
      </c>
      <c r="F626" s="222" t="s">
        <v>82</v>
      </c>
      <c r="G626" s="219"/>
      <c r="H626" s="221" t="s">
        <v>1</v>
      </c>
      <c r="I626" s="223"/>
      <c r="J626" s="219"/>
      <c r="K626" s="219"/>
      <c r="L626" s="224"/>
      <c r="M626" s="225"/>
      <c r="N626" s="226"/>
      <c r="O626" s="226"/>
      <c r="P626" s="226"/>
      <c r="Q626" s="226"/>
      <c r="R626" s="226"/>
      <c r="S626" s="226"/>
      <c r="T626" s="227"/>
      <c r="AT626" s="228" t="s">
        <v>140</v>
      </c>
      <c r="AU626" s="228" t="s">
        <v>86</v>
      </c>
      <c r="AV626" s="13" t="s">
        <v>84</v>
      </c>
      <c r="AW626" s="13" t="s">
        <v>34</v>
      </c>
      <c r="AX626" s="13" t="s">
        <v>76</v>
      </c>
      <c r="AY626" s="228" t="s">
        <v>132</v>
      </c>
    </row>
    <row r="627" spans="2:51" s="14" customFormat="1" ht="11.25">
      <c r="B627" s="229"/>
      <c r="C627" s="230"/>
      <c r="D627" s="220" t="s">
        <v>140</v>
      </c>
      <c r="E627" s="231" t="s">
        <v>1</v>
      </c>
      <c r="F627" s="232" t="s">
        <v>84</v>
      </c>
      <c r="G627" s="230"/>
      <c r="H627" s="233">
        <v>1</v>
      </c>
      <c r="I627" s="234"/>
      <c r="J627" s="230"/>
      <c r="K627" s="230"/>
      <c r="L627" s="235"/>
      <c r="M627" s="236"/>
      <c r="N627" s="237"/>
      <c r="O627" s="237"/>
      <c r="P627" s="237"/>
      <c r="Q627" s="237"/>
      <c r="R627" s="237"/>
      <c r="S627" s="237"/>
      <c r="T627" s="238"/>
      <c r="AT627" s="239" t="s">
        <v>140</v>
      </c>
      <c r="AU627" s="239" t="s">
        <v>86</v>
      </c>
      <c r="AV627" s="14" t="s">
        <v>86</v>
      </c>
      <c r="AW627" s="14" t="s">
        <v>34</v>
      </c>
      <c r="AX627" s="14" t="s">
        <v>76</v>
      </c>
      <c r="AY627" s="239" t="s">
        <v>132</v>
      </c>
    </row>
    <row r="628" spans="2:51" s="15" customFormat="1" ht="11.25">
      <c r="B628" s="240"/>
      <c r="C628" s="241"/>
      <c r="D628" s="220" t="s">
        <v>140</v>
      </c>
      <c r="E628" s="242" t="s">
        <v>1</v>
      </c>
      <c r="F628" s="243" t="s">
        <v>146</v>
      </c>
      <c r="G628" s="241"/>
      <c r="H628" s="244">
        <v>1</v>
      </c>
      <c r="I628" s="245"/>
      <c r="J628" s="241"/>
      <c r="K628" s="241"/>
      <c r="L628" s="246"/>
      <c r="M628" s="247"/>
      <c r="N628" s="248"/>
      <c r="O628" s="248"/>
      <c r="P628" s="248"/>
      <c r="Q628" s="248"/>
      <c r="R628" s="248"/>
      <c r="S628" s="248"/>
      <c r="T628" s="249"/>
      <c r="AT628" s="250" t="s">
        <v>140</v>
      </c>
      <c r="AU628" s="250" t="s">
        <v>86</v>
      </c>
      <c r="AV628" s="15" t="s">
        <v>138</v>
      </c>
      <c r="AW628" s="15" t="s">
        <v>34</v>
      </c>
      <c r="AX628" s="15" t="s">
        <v>84</v>
      </c>
      <c r="AY628" s="250" t="s">
        <v>132</v>
      </c>
    </row>
    <row r="629" spans="1:65" s="2" customFormat="1" ht="12">
      <c r="A629" s="34"/>
      <c r="B629" s="35"/>
      <c r="C629" s="204" t="s">
        <v>632</v>
      </c>
      <c r="D629" s="204" t="s">
        <v>134</v>
      </c>
      <c r="E629" s="205" t="s">
        <v>633</v>
      </c>
      <c r="F629" s="206" t="s">
        <v>634</v>
      </c>
      <c r="G629" s="207" t="s">
        <v>426</v>
      </c>
      <c r="H629" s="208">
        <v>1</v>
      </c>
      <c r="I629" s="209"/>
      <c r="J629" s="210">
        <f>ROUND(I629*H629,2)</f>
        <v>0</v>
      </c>
      <c r="K629" s="211"/>
      <c r="L629" s="39"/>
      <c r="M629" s="212" t="s">
        <v>1</v>
      </c>
      <c r="N629" s="213" t="s">
        <v>41</v>
      </c>
      <c r="O629" s="71"/>
      <c r="P629" s="214">
        <f>O629*H629</f>
        <v>0</v>
      </c>
      <c r="Q629" s="214">
        <v>0.32906</v>
      </c>
      <c r="R629" s="214">
        <f>Q629*H629</f>
        <v>0.32906</v>
      </c>
      <c r="S629" s="214">
        <v>0</v>
      </c>
      <c r="T629" s="215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216" t="s">
        <v>138</v>
      </c>
      <c r="AT629" s="216" t="s">
        <v>134</v>
      </c>
      <c r="AU629" s="216" t="s">
        <v>86</v>
      </c>
      <c r="AY629" s="17" t="s">
        <v>132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17" t="s">
        <v>84</v>
      </c>
      <c r="BK629" s="217">
        <f>ROUND(I629*H629,2)</f>
        <v>0</v>
      </c>
      <c r="BL629" s="17" t="s">
        <v>138</v>
      </c>
      <c r="BM629" s="216" t="s">
        <v>635</v>
      </c>
    </row>
    <row r="630" spans="2:51" s="13" customFormat="1" ht="11.25">
      <c r="B630" s="218"/>
      <c r="C630" s="219"/>
      <c r="D630" s="220" t="s">
        <v>140</v>
      </c>
      <c r="E630" s="221" t="s">
        <v>1</v>
      </c>
      <c r="F630" s="222" t="s">
        <v>82</v>
      </c>
      <c r="G630" s="219"/>
      <c r="H630" s="221" t="s">
        <v>1</v>
      </c>
      <c r="I630" s="223"/>
      <c r="J630" s="219"/>
      <c r="K630" s="219"/>
      <c r="L630" s="224"/>
      <c r="M630" s="225"/>
      <c r="N630" s="226"/>
      <c r="O630" s="226"/>
      <c r="P630" s="226"/>
      <c r="Q630" s="226"/>
      <c r="R630" s="226"/>
      <c r="S630" s="226"/>
      <c r="T630" s="227"/>
      <c r="AT630" s="228" t="s">
        <v>140</v>
      </c>
      <c r="AU630" s="228" t="s">
        <v>86</v>
      </c>
      <c r="AV630" s="13" t="s">
        <v>84</v>
      </c>
      <c r="AW630" s="13" t="s">
        <v>34</v>
      </c>
      <c r="AX630" s="13" t="s">
        <v>76</v>
      </c>
      <c r="AY630" s="228" t="s">
        <v>132</v>
      </c>
    </row>
    <row r="631" spans="2:51" s="14" customFormat="1" ht="11.25">
      <c r="B631" s="229"/>
      <c r="C631" s="230"/>
      <c r="D631" s="220" t="s">
        <v>140</v>
      </c>
      <c r="E631" s="231" t="s">
        <v>1</v>
      </c>
      <c r="F631" s="232" t="s">
        <v>84</v>
      </c>
      <c r="G631" s="230"/>
      <c r="H631" s="233">
        <v>1</v>
      </c>
      <c r="I631" s="234"/>
      <c r="J631" s="230"/>
      <c r="K631" s="230"/>
      <c r="L631" s="235"/>
      <c r="M631" s="236"/>
      <c r="N631" s="237"/>
      <c r="O631" s="237"/>
      <c r="P631" s="237"/>
      <c r="Q631" s="237"/>
      <c r="R631" s="237"/>
      <c r="S631" s="237"/>
      <c r="T631" s="238"/>
      <c r="AT631" s="239" t="s">
        <v>140</v>
      </c>
      <c r="AU631" s="239" t="s">
        <v>86</v>
      </c>
      <c r="AV631" s="14" t="s">
        <v>86</v>
      </c>
      <c r="AW631" s="14" t="s">
        <v>34</v>
      </c>
      <c r="AX631" s="14" t="s">
        <v>76</v>
      </c>
      <c r="AY631" s="239" t="s">
        <v>132</v>
      </c>
    </row>
    <row r="632" spans="2:51" s="15" customFormat="1" ht="11.25">
      <c r="B632" s="240"/>
      <c r="C632" s="241"/>
      <c r="D632" s="220" t="s">
        <v>140</v>
      </c>
      <c r="E632" s="242" t="s">
        <v>1</v>
      </c>
      <c r="F632" s="243" t="s">
        <v>146</v>
      </c>
      <c r="G632" s="241"/>
      <c r="H632" s="244">
        <v>1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AT632" s="250" t="s">
        <v>140</v>
      </c>
      <c r="AU632" s="250" t="s">
        <v>86</v>
      </c>
      <c r="AV632" s="15" t="s">
        <v>138</v>
      </c>
      <c r="AW632" s="15" t="s">
        <v>34</v>
      </c>
      <c r="AX632" s="15" t="s">
        <v>84</v>
      </c>
      <c r="AY632" s="250" t="s">
        <v>132</v>
      </c>
    </row>
    <row r="633" spans="1:65" s="2" customFormat="1" ht="12">
      <c r="A633" s="34"/>
      <c r="B633" s="35"/>
      <c r="C633" s="251" t="s">
        <v>636</v>
      </c>
      <c r="D633" s="251" t="s">
        <v>329</v>
      </c>
      <c r="E633" s="252" t="s">
        <v>637</v>
      </c>
      <c r="F633" s="253" t="s">
        <v>638</v>
      </c>
      <c r="G633" s="254" t="s">
        <v>426</v>
      </c>
      <c r="H633" s="255">
        <v>1</v>
      </c>
      <c r="I633" s="256"/>
      <c r="J633" s="257">
        <f>ROUND(I633*H633,2)</f>
        <v>0</v>
      </c>
      <c r="K633" s="258"/>
      <c r="L633" s="259"/>
      <c r="M633" s="260" t="s">
        <v>1</v>
      </c>
      <c r="N633" s="261" t="s">
        <v>41</v>
      </c>
      <c r="O633" s="71"/>
      <c r="P633" s="214">
        <f>O633*H633</f>
        <v>0</v>
      </c>
      <c r="Q633" s="214">
        <v>0.0295</v>
      </c>
      <c r="R633" s="214">
        <f>Q633*H633</f>
        <v>0.0295</v>
      </c>
      <c r="S633" s="214">
        <v>0</v>
      </c>
      <c r="T633" s="215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216" t="s">
        <v>184</v>
      </c>
      <c r="AT633" s="216" t="s">
        <v>329</v>
      </c>
      <c r="AU633" s="216" t="s">
        <v>86</v>
      </c>
      <c r="AY633" s="17" t="s">
        <v>132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17" t="s">
        <v>84</v>
      </c>
      <c r="BK633" s="217">
        <f>ROUND(I633*H633,2)</f>
        <v>0</v>
      </c>
      <c r="BL633" s="17" t="s">
        <v>138</v>
      </c>
      <c r="BM633" s="216" t="s">
        <v>639</v>
      </c>
    </row>
    <row r="634" spans="2:51" s="13" customFormat="1" ht="11.25">
      <c r="B634" s="218"/>
      <c r="C634" s="219"/>
      <c r="D634" s="220" t="s">
        <v>140</v>
      </c>
      <c r="E634" s="221" t="s">
        <v>1</v>
      </c>
      <c r="F634" s="222" t="s">
        <v>82</v>
      </c>
      <c r="G634" s="219"/>
      <c r="H634" s="221" t="s">
        <v>1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140</v>
      </c>
      <c r="AU634" s="228" t="s">
        <v>86</v>
      </c>
      <c r="AV634" s="13" t="s">
        <v>84</v>
      </c>
      <c r="AW634" s="13" t="s">
        <v>34</v>
      </c>
      <c r="AX634" s="13" t="s">
        <v>76</v>
      </c>
      <c r="AY634" s="228" t="s">
        <v>132</v>
      </c>
    </row>
    <row r="635" spans="2:51" s="14" customFormat="1" ht="11.25">
      <c r="B635" s="229"/>
      <c r="C635" s="230"/>
      <c r="D635" s="220" t="s">
        <v>140</v>
      </c>
      <c r="E635" s="231" t="s">
        <v>1</v>
      </c>
      <c r="F635" s="232" t="s">
        <v>84</v>
      </c>
      <c r="G635" s="230"/>
      <c r="H635" s="233">
        <v>1</v>
      </c>
      <c r="I635" s="234"/>
      <c r="J635" s="230"/>
      <c r="K635" s="230"/>
      <c r="L635" s="235"/>
      <c r="M635" s="236"/>
      <c r="N635" s="237"/>
      <c r="O635" s="237"/>
      <c r="P635" s="237"/>
      <c r="Q635" s="237"/>
      <c r="R635" s="237"/>
      <c r="S635" s="237"/>
      <c r="T635" s="238"/>
      <c r="AT635" s="239" t="s">
        <v>140</v>
      </c>
      <c r="AU635" s="239" t="s">
        <v>86</v>
      </c>
      <c r="AV635" s="14" t="s">
        <v>86</v>
      </c>
      <c r="AW635" s="14" t="s">
        <v>34</v>
      </c>
      <c r="AX635" s="14" t="s">
        <v>76</v>
      </c>
      <c r="AY635" s="239" t="s">
        <v>132</v>
      </c>
    </row>
    <row r="636" spans="2:51" s="15" customFormat="1" ht="11.25">
      <c r="B636" s="240"/>
      <c r="C636" s="241"/>
      <c r="D636" s="220" t="s">
        <v>140</v>
      </c>
      <c r="E636" s="242" t="s">
        <v>1</v>
      </c>
      <c r="F636" s="243" t="s">
        <v>146</v>
      </c>
      <c r="G636" s="241"/>
      <c r="H636" s="244">
        <v>1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AT636" s="250" t="s">
        <v>140</v>
      </c>
      <c r="AU636" s="250" t="s">
        <v>86</v>
      </c>
      <c r="AV636" s="15" t="s">
        <v>138</v>
      </c>
      <c r="AW636" s="15" t="s">
        <v>34</v>
      </c>
      <c r="AX636" s="15" t="s">
        <v>84</v>
      </c>
      <c r="AY636" s="250" t="s">
        <v>132</v>
      </c>
    </row>
    <row r="637" spans="1:65" s="2" customFormat="1" ht="12">
      <c r="A637" s="34"/>
      <c r="B637" s="35"/>
      <c r="C637" s="204" t="s">
        <v>640</v>
      </c>
      <c r="D637" s="204" t="s">
        <v>134</v>
      </c>
      <c r="E637" s="205" t="s">
        <v>641</v>
      </c>
      <c r="F637" s="206" t="s">
        <v>642</v>
      </c>
      <c r="G637" s="207" t="s">
        <v>426</v>
      </c>
      <c r="H637" s="208">
        <v>3</v>
      </c>
      <c r="I637" s="209"/>
      <c r="J637" s="210">
        <f>ROUND(I637*H637,2)</f>
        <v>0</v>
      </c>
      <c r="K637" s="211"/>
      <c r="L637" s="39"/>
      <c r="M637" s="212" t="s">
        <v>1</v>
      </c>
      <c r="N637" s="213" t="s">
        <v>41</v>
      </c>
      <c r="O637" s="71"/>
      <c r="P637" s="214">
        <f>O637*H637</f>
        <v>0</v>
      </c>
      <c r="Q637" s="214">
        <v>0</v>
      </c>
      <c r="R637" s="214">
        <f>Q637*H637</f>
        <v>0</v>
      </c>
      <c r="S637" s="214">
        <v>0</v>
      </c>
      <c r="T637" s="215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216" t="s">
        <v>138</v>
      </c>
      <c r="AT637" s="216" t="s">
        <v>134</v>
      </c>
      <c r="AU637" s="216" t="s">
        <v>86</v>
      </c>
      <c r="AY637" s="17" t="s">
        <v>132</v>
      </c>
      <c r="BE637" s="217">
        <f>IF(N637="základní",J637,0)</f>
        <v>0</v>
      </c>
      <c r="BF637" s="217">
        <f>IF(N637="snížená",J637,0)</f>
        <v>0</v>
      </c>
      <c r="BG637" s="217">
        <f>IF(N637="zákl. přenesená",J637,0)</f>
        <v>0</v>
      </c>
      <c r="BH637" s="217">
        <f>IF(N637="sníž. přenesená",J637,0)</f>
        <v>0</v>
      </c>
      <c r="BI637" s="217">
        <f>IF(N637="nulová",J637,0)</f>
        <v>0</v>
      </c>
      <c r="BJ637" s="17" t="s">
        <v>84</v>
      </c>
      <c r="BK637" s="217">
        <f>ROUND(I637*H637,2)</f>
        <v>0</v>
      </c>
      <c r="BL637" s="17" t="s">
        <v>138</v>
      </c>
      <c r="BM637" s="216" t="s">
        <v>643</v>
      </c>
    </row>
    <row r="638" spans="2:51" s="13" customFormat="1" ht="11.25">
      <c r="B638" s="218"/>
      <c r="C638" s="219"/>
      <c r="D638" s="220" t="s">
        <v>140</v>
      </c>
      <c r="E638" s="221" t="s">
        <v>1</v>
      </c>
      <c r="F638" s="222" t="s">
        <v>82</v>
      </c>
      <c r="G638" s="219"/>
      <c r="H638" s="221" t="s">
        <v>1</v>
      </c>
      <c r="I638" s="223"/>
      <c r="J638" s="219"/>
      <c r="K638" s="219"/>
      <c r="L638" s="224"/>
      <c r="M638" s="225"/>
      <c r="N638" s="226"/>
      <c r="O638" s="226"/>
      <c r="P638" s="226"/>
      <c r="Q638" s="226"/>
      <c r="R638" s="226"/>
      <c r="S638" s="226"/>
      <c r="T638" s="227"/>
      <c r="AT638" s="228" t="s">
        <v>140</v>
      </c>
      <c r="AU638" s="228" t="s">
        <v>86</v>
      </c>
      <c r="AV638" s="13" t="s">
        <v>84</v>
      </c>
      <c r="AW638" s="13" t="s">
        <v>34</v>
      </c>
      <c r="AX638" s="13" t="s">
        <v>76</v>
      </c>
      <c r="AY638" s="228" t="s">
        <v>132</v>
      </c>
    </row>
    <row r="639" spans="2:51" s="14" customFormat="1" ht="11.25">
      <c r="B639" s="229"/>
      <c r="C639" s="230"/>
      <c r="D639" s="220" t="s">
        <v>140</v>
      </c>
      <c r="E639" s="231" t="s">
        <v>1</v>
      </c>
      <c r="F639" s="232" t="s">
        <v>644</v>
      </c>
      <c r="G639" s="230"/>
      <c r="H639" s="233">
        <v>3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AT639" s="239" t="s">
        <v>140</v>
      </c>
      <c r="AU639" s="239" t="s">
        <v>86</v>
      </c>
      <c r="AV639" s="14" t="s">
        <v>86</v>
      </c>
      <c r="AW639" s="14" t="s">
        <v>34</v>
      </c>
      <c r="AX639" s="14" t="s">
        <v>76</v>
      </c>
      <c r="AY639" s="239" t="s">
        <v>132</v>
      </c>
    </row>
    <row r="640" spans="2:51" s="15" customFormat="1" ht="11.25">
      <c r="B640" s="240"/>
      <c r="C640" s="241"/>
      <c r="D640" s="220" t="s">
        <v>140</v>
      </c>
      <c r="E640" s="242" t="s">
        <v>1</v>
      </c>
      <c r="F640" s="243" t="s">
        <v>146</v>
      </c>
      <c r="G640" s="241"/>
      <c r="H640" s="244">
        <v>3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AT640" s="250" t="s">
        <v>140</v>
      </c>
      <c r="AU640" s="250" t="s">
        <v>86</v>
      </c>
      <c r="AV640" s="15" t="s">
        <v>138</v>
      </c>
      <c r="AW640" s="15" t="s">
        <v>34</v>
      </c>
      <c r="AX640" s="15" t="s">
        <v>84</v>
      </c>
      <c r="AY640" s="250" t="s">
        <v>132</v>
      </c>
    </row>
    <row r="641" spans="1:65" s="2" customFormat="1" ht="24">
      <c r="A641" s="34"/>
      <c r="B641" s="35"/>
      <c r="C641" s="251" t="s">
        <v>645</v>
      </c>
      <c r="D641" s="251" t="s">
        <v>329</v>
      </c>
      <c r="E641" s="252" t="s">
        <v>646</v>
      </c>
      <c r="F641" s="253" t="s">
        <v>647</v>
      </c>
      <c r="G641" s="254" t="s">
        <v>426</v>
      </c>
      <c r="H641" s="255">
        <v>2</v>
      </c>
      <c r="I641" s="256"/>
      <c r="J641" s="257">
        <f>ROUND(I641*H641,2)</f>
        <v>0</v>
      </c>
      <c r="K641" s="258"/>
      <c r="L641" s="259"/>
      <c r="M641" s="260" t="s">
        <v>1</v>
      </c>
      <c r="N641" s="261" t="s">
        <v>41</v>
      </c>
      <c r="O641" s="71"/>
      <c r="P641" s="214">
        <f>O641*H641</f>
        <v>0</v>
      </c>
      <c r="Q641" s="214">
        <v>0.0009</v>
      </c>
      <c r="R641" s="214">
        <f>Q641*H641</f>
        <v>0.0018</v>
      </c>
      <c r="S641" s="214">
        <v>0</v>
      </c>
      <c r="T641" s="215">
        <f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216" t="s">
        <v>184</v>
      </c>
      <c r="AT641" s="216" t="s">
        <v>329</v>
      </c>
      <c r="AU641" s="216" t="s">
        <v>86</v>
      </c>
      <c r="AY641" s="17" t="s">
        <v>132</v>
      </c>
      <c r="BE641" s="217">
        <f>IF(N641="základní",J641,0)</f>
        <v>0</v>
      </c>
      <c r="BF641" s="217">
        <f>IF(N641="snížená",J641,0)</f>
        <v>0</v>
      </c>
      <c r="BG641" s="217">
        <f>IF(N641="zákl. přenesená",J641,0)</f>
        <v>0</v>
      </c>
      <c r="BH641" s="217">
        <f>IF(N641="sníž. přenesená",J641,0)</f>
        <v>0</v>
      </c>
      <c r="BI641" s="217">
        <f>IF(N641="nulová",J641,0)</f>
        <v>0</v>
      </c>
      <c r="BJ641" s="17" t="s">
        <v>84</v>
      </c>
      <c r="BK641" s="217">
        <f>ROUND(I641*H641,2)</f>
        <v>0</v>
      </c>
      <c r="BL641" s="17" t="s">
        <v>138</v>
      </c>
      <c r="BM641" s="216" t="s">
        <v>648</v>
      </c>
    </row>
    <row r="642" spans="2:51" s="13" customFormat="1" ht="11.25">
      <c r="B642" s="218"/>
      <c r="C642" s="219"/>
      <c r="D642" s="220" t="s">
        <v>140</v>
      </c>
      <c r="E642" s="221" t="s">
        <v>1</v>
      </c>
      <c r="F642" s="222" t="s">
        <v>82</v>
      </c>
      <c r="G642" s="219"/>
      <c r="H642" s="221" t="s">
        <v>1</v>
      </c>
      <c r="I642" s="223"/>
      <c r="J642" s="219"/>
      <c r="K642" s="219"/>
      <c r="L642" s="224"/>
      <c r="M642" s="225"/>
      <c r="N642" s="226"/>
      <c r="O642" s="226"/>
      <c r="P642" s="226"/>
      <c r="Q642" s="226"/>
      <c r="R642" s="226"/>
      <c r="S642" s="226"/>
      <c r="T642" s="227"/>
      <c r="AT642" s="228" t="s">
        <v>140</v>
      </c>
      <c r="AU642" s="228" t="s">
        <v>86</v>
      </c>
      <c r="AV642" s="13" t="s">
        <v>84</v>
      </c>
      <c r="AW642" s="13" t="s">
        <v>34</v>
      </c>
      <c r="AX642" s="13" t="s">
        <v>76</v>
      </c>
      <c r="AY642" s="228" t="s">
        <v>132</v>
      </c>
    </row>
    <row r="643" spans="2:51" s="14" customFormat="1" ht="11.25">
      <c r="B643" s="229"/>
      <c r="C643" s="230"/>
      <c r="D643" s="220" t="s">
        <v>140</v>
      </c>
      <c r="E643" s="231" t="s">
        <v>1</v>
      </c>
      <c r="F643" s="232" t="s">
        <v>86</v>
      </c>
      <c r="G643" s="230"/>
      <c r="H643" s="233">
        <v>2</v>
      </c>
      <c r="I643" s="234"/>
      <c r="J643" s="230"/>
      <c r="K643" s="230"/>
      <c r="L643" s="235"/>
      <c r="M643" s="236"/>
      <c r="N643" s="237"/>
      <c r="O643" s="237"/>
      <c r="P643" s="237"/>
      <c r="Q643" s="237"/>
      <c r="R643" s="237"/>
      <c r="S643" s="237"/>
      <c r="T643" s="238"/>
      <c r="AT643" s="239" t="s">
        <v>140</v>
      </c>
      <c r="AU643" s="239" t="s">
        <v>86</v>
      </c>
      <c r="AV643" s="14" t="s">
        <v>86</v>
      </c>
      <c r="AW643" s="14" t="s">
        <v>34</v>
      </c>
      <c r="AX643" s="14" t="s">
        <v>76</v>
      </c>
      <c r="AY643" s="239" t="s">
        <v>132</v>
      </c>
    </row>
    <row r="644" spans="2:51" s="15" customFormat="1" ht="11.25">
      <c r="B644" s="240"/>
      <c r="C644" s="241"/>
      <c r="D644" s="220" t="s">
        <v>140</v>
      </c>
      <c r="E644" s="242" t="s">
        <v>1</v>
      </c>
      <c r="F644" s="243" t="s">
        <v>146</v>
      </c>
      <c r="G644" s="241"/>
      <c r="H644" s="244">
        <v>2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AT644" s="250" t="s">
        <v>140</v>
      </c>
      <c r="AU644" s="250" t="s">
        <v>86</v>
      </c>
      <c r="AV644" s="15" t="s">
        <v>138</v>
      </c>
      <c r="AW644" s="15" t="s">
        <v>34</v>
      </c>
      <c r="AX644" s="15" t="s">
        <v>84</v>
      </c>
      <c r="AY644" s="250" t="s">
        <v>132</v>
      </c>
    </row>
    <row r="645" spans="1:65" s="2" customFormat="1" ht="24">
      <c r="A645" s="34"/>
      <c r="B645" s="35"/>
      <c r="C645" s="251" t="s">
        <v>649</v>
      </c>
      <c r="D645" s="251" t="s">
        <v>329</v>
      </c>
      <c r="E645" s="252" t="s">
        <v>650</v>
      </c>
      <c r="F645" s="253" t="s">
        <v>651</v>
      </c>
      <c r="G645" s="254" t="s">
        <v>426</v>
      </c>
      <c r="H645" s="255">
        <v>1</v>
      </c>
      <c r="I645" s="256"/>
      <c r="J645" s="257">
        <f>ROUND(I645*H645,2)</f>
        <v>0</v>
      </c>
      <c r="K645" s="258"/>
      <c r="L645" s="259"/>
      <c r="M645" s="260" t="s">
        <v>1</v>
      </c>
      <c r="N645" s="261" t="s">
        <v>41</v>
      </c>
      <c r="O645" s="71"/>
      <c r="P645" s="214">
        <f>O645*H645</f>
        <v>0</v>
      </c>
      <c r="Q645" s="214">
        <v>0.0019</v>
      </c>
      <c r="R645" s="214">
        <f>Q645*H645</f>
        <v>0.0019</v>
      </c>
      <c r="S645" s="214">
        <v>0</v>
      </c>
      <c r="T645" s="215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216" t="s">
        <v>184</v>
      </c>
      <c r="AT645" s="216" t="s">
        <v>329</v>
      </c>
      <c r="AU645" s="216" t="s">
        <v>86</v>
      </c>
      <c r="AY645" s="17" t="s">
        <v>132</v>
      </c>
      <c r="BE645" s="217">
        <f>IF(N645="základní",J645,0)</f>
        <v>0</v>
      </c>
      <c r="BF645" s="217">
        <f>IF(N645="snížená",J645,0)</f>
        <v>0</v>
      </c>
      <c r="BG645" s="217">
        <f>IF(N645="zákl. přenesená",J645,0)</f>
        <v>0</v>
      </c>
      <c r="BH645" s="217">
        <f>IF(N645="sníž. přenesená",J645,0)</f>
        <v>0</v>
      </c>
      <c r="BI645" s="217">
        <f>IF(N645="nulová",J645,0)</f>
        <v>0</v>
      </c>
      <c r="BJ645" s="17" t="s">
        <v>84</v>
      </c>
      <c r="BK645" s="217">
        <f>ROUND(I645*H645,2)</f>
        <v>0</v>
      </c>
      <c r="BL645" s="17" t="s">
        <v>138</v>
      </c>
      <c r="BM645" s="216" t="s">
        <v>652</v>
      </c>
    </row>
    <row r="646" spans="2:51" s="13" customFormat="1" ht="11.25">
      <c r="B646" s="218"/>
      <c r="C646" s="219"/>
      <c r="D646" s="220" t="s">
        <v>140</v>
      </c>
      <c r="E646" s="221" t="s">
        <v>1</v>
      </c>
      <c r="F646" s="222" t="s">
        <v>82</v>
      </c>
      <c r="G646" s="219"/>
      <c r="H646" s="221" t="s">
        <v>1</v>
      </c>
      <c r="I646" s="223"/>
      <c r="J646" s="219"/>
      <c r="K646" s="219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140</v>
      </c>
      <c r="AU646" s="228" t="s">
        <v>86</v>
      </c>
      <c r="AV646" s="13" t="s">
        <v>84</v>
      </c>
      <c r="AW646" s="13" t="s">
        <v>34</v>
      </c>
      <c r="AX646" s="13" t="s">
        <v>76</v>
      </c>
      <c r="AY646" s="228" t="s">
        <v>132</v>
      </c>
    </row>
    <row r="647" spans="2:51" s="14" customFormat="1" ht="11.25">
      <c r="B647" s="229"/>
      <c r="C647" s="230"/>
      <c r="D647" s="220" t="s">
        <v>140</v>
      </c>
      <c r="E647" s="231" t="s">
        <v>1</v>
      </c>
      <c r="F647" s="232" t="s">
        <v>84</v>
      </c>
      <c r="G647" s="230"/>
      <c r="H647" s="233">
        <v>1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AT647" s="239" t="s">
        <v>140</v>
      </c>
      <c r="AU647" s="239" t="s">
        <v>86</v>
      </c>
      <c r="AV647" s="14" t="s">
        <v>86</v>
      </c>
      <c r="AW647" s="14" t="s">
        <v>34</v>
      </c>
      <c r="AX647" s="14" t="s">
        <v>76</v>
      </c>
      <c r="AY647" s="239" t="s">
        <v>132</v>
      </c>
    </row>
    <row r="648" spans="2:51" s="15" customFormat="1" ht="11.25">
      <c r="B648" s="240"/>
      <c r="C648" s="241"/>
      <c r="D648" s="220" t="s">
        <v>140</v>
      </c>
      <c r="E648" s="242" t="s">
        <v>1</v>
      </c>
      <c r="F648" s="243" t="s">
        <v>146</v>
      </c>
      <c r="G648" s="241"/>
      <c r="H648" s="244">
        <v>1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AT648" s="250" t="s">
        <v>140</v>
      </c>
      <c r="AU648" s="250" t="s">
        <v>86</v>
      </c>
      <c r="AV648" s="15" t="s">
        <v>138</v>
      </c>
      <c r="AW648" s="15" t="s">
        <v>34</v>
      </c>
      <c r="AX648" s="15" t="s">
        <v>84</v>
      </c>
      <c r="AY648" s="250" t="s">
        <v>132</v>
      </c>
    </row>
    <row r="649" spans="1:65" s="2" customFormat="1" ht="12">
      <c r="A649" s="34"/>
      <c r="B649" s="35"/>
      <c r="C649" s="204" t="s">
        <v>653</v>
      </c>
      <c r="D649" s="204" t="s">
        <v>134</v>
      </c>
      <c r="E649" s="205" t="s">
        <v>654</v>
      </c>
      <c r="F649" s="206" t="s">
        <v>655</v>
      </c>
      <c r="G649" s="207" t="s">
        <v>426</v>
      </c>
      <c r="H649" s="208">
        <v>2</v>
      </c>
      <c r="I649" s="209"/>
      <c r="J649" s="210">
        <f>ROUND(I649*H649,2)</f>
        <v>0</v>
      </c>
      <c r="K649" s="211"/>
      <c r="L649" s="39"/>
      <c r="M649" s="212" t="s">
        <v>1</v>
      </c>
      <c r="N649" s="213" t="s">
        <v>41</v>
      </c>
      <c r="O649" s="71"/>
      <c r="P649" s="214">
        <f>O649*H649</f>
        <v>0</v>
      </c>
      <c r="Q649" s="214">
        <v>0.00031</v>
      </c>
      <c r="R649" s="214">
        <f>Q649*H649</f>
        <v>0.00062</v>
      </c>
      <c r="S649" s="214">
        <v>0</v>
      </c>
      <c r="T649" s="215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216" t="s">
        <v>138</v>
      </c>
      <c r="AT649" s="216" t="s">
        <v>134</v>
      </c>
      <c r="AU649" s="216" t="s">
        <v>86</v>
      </c>
      <c r="AY649" s="17" t="s">
        <v>132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7" t="s">
        <v>84</v>
      </c>
      <c r="BK649" s="217">
        <f>ROUND(I649*H649,2)</f>
        <v>0</v>
      </c>
      <c r="BL649" s="17" t="s">
        <v>138</v>
      </c>
      <c r="BM649" s="216" t="s">
        <v>656</v>
      </c>
    </row>
    <row r="650" spans="2:51" s="13" customFormat="1" ht="11.25">
      <c r="B650" s="218"/>
      <c r="C650" s="219"/>
      <c r="D650" s="220" t="s">
        <v>140</v>
      </c>
      <c r="E650" s="221" t="s">
        <v>1</v>
      </c>
      <c r="F650" s="222" t="s">
        <v>82</v>
      </c>
      <c r="G650" s="219"/>
      <c r="H650" s="221" t="s">
        <v>1</v>
      </c>
      <c r="I650" s="223"/>
      <c r="J650" s="219"/>
      <c r="K650" s="219"/>
      <c r="L650" s="224"/>
      <c r="M650" s="225"/>
      <c r="N650" s="226"/>
      <c r="O650" s="226"/>
      <c r="P650" s="226"/>
      <c r="Q650" s="226"/>
      <c r="R650" s="226"/>
      <c r="S650" s="226"/>
      <c r="T650" s="227"/>
      <c r="AT650" s="228" t="s">
        <v>140</v>
      </c>
      <c r="AU650" s="228" t="s">
        <v>86</v>
      </c>
      <c r="AV650" s="13" t="s">
        <v>84</v>
      </c>
      <c r="AW650" s="13" t="s">
        <v>34</v>
      </c>
      <c r="AX650" s="13" t="s">
        <v>76</v>
      </c>
      <c r="AY650" s="228" t="s">
        <v>132</v>
      </c>
    </row>
    <row r="651" spans="2:51" s="14" customFormat="1" ht="11.25">
      <c r="B651" s="229"/>
      <c r="C651" s="230"/>
      <c r="D651" s="220" t="s">
        <v>140</v>
      </c>
      <c r="E651" s="231" t="s">
        <v>1</v>
      </c>
      <c r="F651" s="232" t="s">
        <v>86</v>
      </c>
      <c r="G651" s="230"/>
      <c r="H651" s="233">
        <v>2</v>
      </c>
      <c r="I651" s="234"/>
      <c r="J651" s="230"/>
      <c r="K651" s="230"/>
      <c r="L651" s="235"/>
      <c r="M651" s="236"/>
      <c r="N651" s="237"/>
      <c r="O651" s="237"/>
      <c r="P651" s="237"/>
      <c r="Q651" s="237"/>
      <c r="R651" s="237"/>
      <c r="S651" s="237"/>
      <c r="T651" s="238"/>
      <c r="AT651" s="239" t="s">
        <v>140</v>
      </c>
      <c r="AU651" s="239" t="s">
        <v>86</v>
      </c>
      <c r="AV651" s="14" t="s">
        <v>86</v>
      </c>
      <c r="AW651" s="14" t="s">
        <v>34</v>
      </c>
      <c r="AX651" s="14" t="s">
        <v>76</v>
      </c>
      <c r="AY651" s="239" t="s">
        <v>132</v>
      </c>
    </row>
    <row r="652" spans="2:51" s="15" customFormat="1" ht="11.25">
      <c r="B652" s="240"/>
      <c r="C652" s="241"/>
      <c r="D652" s="220" t="s">
        <v>140</v>
      </c>
      <c r="E652" s="242" t="s">
        <v>1</v>
      </c>
      <c r="F652" s="243" t="s">
        <v>146</v>
      </c>
      <c r="G652" s="241"/>
      <c r="H652" s="244">
        <v>2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AT652" s="250" t="s">
        <v>140</v>
      </c>
      <c r="AU652" s="250" t="s">
        <v>86</v>
      </c>
      <c r="AV652" s="15" t="s">
        <v>138</v>
      </c>
      <c r="AW652" s="15" t="s">
        <v>34</v>
      </c>
      <c r="AX652" s="15" t="s">
        <v>84</v>
      </c>
      <c r="AY652" s="250" t="s">
        <v>132</v>
      </c>
    </row>
    <row r="653" spans="1:65" s="2" customFormat="1" ht="24">
      <c r="A653" s="34"/>
      <c r="B653" s="35"/>
      <c r="C653" s="204" t="s">
        <v>657</v>
      </c>
      <c r="D653" s="204" t="s">
        <v>134</v>
      </c>
      <c r="E653" s="205" t="s">
        <v>658</v>
      </c>
      <c r="F653" s="206" t="s">
        <v>659</v>
      </c>
      <c r="G653" s="207" t="s">
        <v>426</v>
      </c>
      <c r="H653" s="208">
        <v>2</v>
      </c>
      <c r="I653" s="209"/>
      <c r="J653" s="210">
        <f>ROUND(I653*H653,2)</f>
        <v>0</v>
      </c>
      <c r="K653" s="211"/>
      <c r="L653" s="39"/>
      <c r="M653" s="212" t="s">
        <v>1</v>
      </c>
      <c r="N653" s="213" t="s">
        <v>41</v>
      </c>
      <c r="O653" s="71"/>
      <c r="P653" s="214">
        <f>O653*H653</f>
        <v>0</v>
      </c>
      <c r="Q653" s="214">
        <v>0.00016</v>
      </c>
      <c r="R653" s="214">
        <f>Q653*H653</f>
        <v>0.00032</v>
      </c>
      <c r="S653" s="214">
        <v>0</v>
      </c>
      <c r="T653" s="215">
        <f>S653*H653</f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216" t="s">
        <v>138</v>
      </c>
      <c r="AT653" s="216" t="s">
        <v>134</v>
      </c>
      <c r="AU653" s="216" t="s">
        <v>86</v>
      </c>
      <c r="AY653" s="17" t="s">
        <v>132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17" t="s">
        <v>84</v>
      </c>
      <c r="BK653" s="217">
        <f>ROUND(I653*H653,2)</f>
        <v>0</v>
      </c>
      <c r="BL653" s="17" t="s">
        <v>138</v>
      </c>
      <c r="BM653" s="216" t="s">
        <v>660</v>
      </c>
    </row>
    <row r="654" spans="2:51" s="13" customFormat="1" ht="11.25">
      <c r="B654" s="218"/>
      <c r="C654" s="219"/>
      <c r="D654" s="220" t="s">
        <v>140</v>
      </c>
      <c r="E654" s="221" t="s">
        <v>1</v>
      </c>
      <c r="F654" s="222" t="s">
        <v>82</v>
      </c>
      <c r="G654" s="219"/>
      <c r="H654" s="221" t="s">
        <v>1</v>
      </c>
      <c r="I654" s="223"/>
      <c r="J654" s="219"/>
      <c r="K654" s="219"/>
      <c r="L654" s="224"/>
      <c r="M654" s="225"/>
      <c r="N654" s="226"/>
      <c r="O654" s="226"/>
      <c r="P654" s="226"/>
      <c r="Q654" s="226"/>
      <c r="R654" s="226"/>
      <c r="S654" s="226"/>
      <c r="T654" s="227"/>
      <c r="AT654" s="228" t="s">
        <v>140</v>
      </c>
      <c r="AU654" s="228" t="s">
        <v>86</v>
      </c>
      <c r="AV654" s="13" t="s">
        <v>84</v>
      </c>
      <c r="AW654" s="13" t="s">
        <v>34</v>
      </c>
      <c r="AX654" s="13" t="s">
        <v>76</v>
      </c>
      <c r="AY654" s="228" t="s">
        <v>132</v>
      </c>
    </row>
    <row r="655" spans="2:51" s="14" customFormat="1" ht="11.25">
      <c r="B655" s="229"/>
      <c r="C655" s="230"/>
      <c r="D655" s="220" t="s">
        <v>140</v>
      </c>
      <c r="E655" s="231" t="s">
        <v>1</v>
      </c>
      <c r="F655" s="232" t="s">
        <v>86</v>
      </c>
      <c r="G655" s="230"/>
      <c r="H655" s="233">
        <v>2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AT655" s="239" t="s">
        <v>140</v>
      </c>
      <c r="AU655" s="239" t="s">
        <v>86</v>
      </c>
      <c r="AV655" s="14" t="s">
        <v>86</v>
      </c>
      <c r="AW655" s="14" t="s">
        <v>34</v>
      </c>
      <c r="AX655" s="14" t="s">
        <v>76</v>
      </c>
      <c r="AY655" s="239" t="s">
        <v>132</v>
      </c>
    </row>
    <row r="656" spans="2:51" s="15" customFormat="1" ht="11.25">
      <c r="B656" s="240"/>
      <c r="C656" s="241"/>
      <c r="D656" s="220" t="s">
        <v>140</v>
      </c>
      <c r="E656" s="242" t="s">
        <v>1</v>
      </c>
      <c r="F656" s="243" t="s">
        <v>146</v>
      </c>
      <c r="G656" s="241"/>
      <c r="H656" s="244">
        <v>2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AT656" s="250" t="s">
        <v>140</v>
      </c>
      <c r="AU656" s="250" t="s">
        <v>86</v>
      </c>
      <c r="AV656" s="15" t="s">
        <v>138</v>
      </c>
      <c r="AW656" s="15" t="s">
        <v>34</v>
      </c>
      <c r="AX656" s="15" t="s">
        <v>84</v>
      </c>
      <c r="AY656" s="250" t="s">
        <v>132</v>
      </c>
    </row>
    <row r="657" spans="1:65" s="2" customFormat="1" ht="12">
      <c r="A657" s="34"/>
      <c r="B657" s="35"/>
      <c r="C657" s="204" t="s">
        <v>661</v>
      </c>
      <c r="D657" s="204" t="s">
        <v>134</v>
      </c>
      <c r="E657" s="205" t="s">
        <v>662</v>
      </c>
      <c r="F657" s="206" t="s">
        <v>663</v>
      </c>
      <c r="G657" s="207" t="s">
        <v>176</v>
      </c>
      <c r="H657" s="208">
        <v>75.6</v>
      </c>
      <c r="I657" s="209"/>
      <c r="J657" s="210">
        <f>ROUND(I657*H657,2)</f>
        <v>0</v>
      </c>
      <c r="K657" s="211"/>
      <c r="L657" s="39"/>
      <c r="M657" s="212" t="s">
        <v>1</v>
      </c>
      <c r="N657" s="213" t="s">
        <v>41</v>
      </c>
      <c r="O657" s="71"/>
      <c r="P657" s="214">
        <f>O657*H657</f>
        <v>0</v>
      </c>
      <c r="Q657" s="214">
        <v>0.00019</v>
      </c>
      <c r="R657" s="214">
        <f>Q657*H657</f>
        <v>0.014364</v>
      </c>
      <c r="S657" s="214">
        <v>0</v>
      </c>
      <c r="T657" s="215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216" t="s">
        <v>138</v>
      </c>
      <c r="AT657" s="216" t="s">
        <v>134</v>
      </c>
      <c r="AU657" s="216" t="s">
        <v>86</v>
      </c>
      <c r="AY657" s="17" t="s">
        <v>132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17" t="s">
        <v>84</v>
      </c>
      <c r="BK657" s="217">
        <f>ROUND(I657*H657,2)</f>
        <v>0</v>
      </c>
      <c r="BL657" s="17" t="s">
        <v>138</v>
      </c>
      <c r="BM657" s="216" t="s">
        <v>664</v>
      </c>
    </row>
    <row r="658" spans="2:51" s="13" customFormat="1" ht="11.25">
      <c r="B658" s="218"/>
      <c r="C658" s="219"/>
      <c r="D658" s="220" t="s">
        <v>140</v>
      </c>
      <c r="E658" s="221" t="s">
        <v>1</v>
      </c>
      <c r="F658" s="222" t="s">
        <v>82</v>
      </c>
      <c r="G658" s="219"/>
      <c r="H658" s="221" t="s">
        <v>1</v>
      </c>
      <c r="I658" s="223"/>
      <c r="J658" s="219"/>
      <c r="K658" s="219"/>
      <c r="L658" s="224"/>
      <c r="M658" s="225"/>
      <c r="N658" s="226"/>
      <c r="O658" s="226"/>
      <c r="P658" s="226"/>
      <c r="Q658" s="226"/>
      <c r="R658" s="226"/>
      <c r="S658" s="226"/>
      <c r="T658" s="227"/>
      <c r="AT658" s="228" t="s">
        <v>140</v>
      </c>
      <c r="AU658" s="228" t="s">
        <v>86</v>
      </c>
      <c r="AV658" s="13" t="s">
        <v>84</v>
      </c>
      <c r="AW658" s="13" t="s">
        <v>34</v>
      </c>
      <c r="AX658" s="13" t="s">
        <v>76</v>
      </c>
      <c r="AY658" s="228" t="s">
        <v>132</v>
      </c>
    </row>
    <row r="659" spans="2:51" s="14" customFormat="1" ht="11.25">
      <c r="B659" s="229"/>
      <c r="C659" s="230"/>
      <c r="D659" s="220" t="s">
        <v>140</v>
      </c>
      <c r="E659" s="231" t="s">
        <v>1</v>
      </c>
      <c r="F659" s="232" t="s">
        <v>665</v>
      </c>
      <c r="G659" s="230"/>
      <c r="H659" s="233">
        <v>75.6</v>
      </c>
      <c r="I659" s="234"/>
      <c r="J659" s="230"/>
      <c r="K659" s="230"/>
      <c r="L659" s="235"/>
      <c r="M659" s="236"/>
      <c r="N659" s="237"/>
      <c r="O659" s="237"/>
      <c r="P659" s="237"/>
      <c r="Q659" s="237"/>
      <c r="R659" s="237"/>
      <c r="S659" s="237"/>
      <c r="T659" s="238"/>
      <c r="AT659" s="239" t="s">
        <v>140</v>
      </c>
      <c r="AU659" s="239" t="s">
        <v>86</v>
      </c>
      <c r="AV659" s="14" t="s">
        <v>86</v>
      </c>
      <c r="AW659" s="14" t="s">
        <v>34</v>
      </c>
      <c r="AX659" s="14" t="s">
        <v>76</v>
      </c>
      <c r="AY659" s="239" t="s">
        <v>132</v>
      </c>
    </row>
    <row r="660" spans="2:51" s="15" customFormat="1" ht="11.25">
      <c r="B660" s="240"/>
      <c r="C660" s="241"/>
      <c r="D660" s="220" t="s">
        <v>140</v>
      </c>
      <c r="E660" s="242" t="s">
        <v>1</v>
      </c>
      <c r="F660" s="243" t="s">
        <v>146</v>
      </c>
      <c r="G660" s="241"/>
      <c r="H660" s="244">
        <v>75.6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AT660" s="250" t="s">
        <v>140</v>
      </c>
      <c r="AU660" s="250" t="s">
        <v>86</v>
      </c>
      <c r="AV660" s="15" t="s">
        <v>138</v>
      </c>
      <c r="AW660" s="15" t="s">
        <v>34</v>
      </c>
      <c r="AX660" s="15" t="s">
        <v>84</v>
      </c>
      <c r="AY660" s="250" t="s">
        <v>132</v>
      </c>
    </row>
    <row r="661" spans="1:65" s="2" customFormat="1" ht="12">
      <c r="A661" s="34"/>
      <c r="B661" s="35"/>
      <c r="C661" s="204" t="s">
        <v>666</v>
      </c>
      <c r="D661" s="204" t="s">
        <v>134</v>
      </c>
      <c r="E661" s="205" t="s">
        <v>667</v>
      </c>
      <c r="F661" s="206" t="s">
        <v>668</v>
      </c>
      <c r="G661" s="207" t="s">
        <v>176</v>
      </c>
      <c r="H661" s="208">
        <v>71</v>
      </c>
      <c r="I661" s="209"/>
      <c r="J661" s="210">
        <f>ROUND(I661*H661,2)</f>
        <v>0</v>
      </c>
      <c r="K661" s="211"/>
      <c r="L661" s="39"/>
      <c r="M661" s="212" t="s">
        <v>1</v>
      </c>
      <c r="N661" s="213" t="s">
        <v>41</v>
      </c>
      <c r="O661" s="71"/>
      <c r="P661" s="214">
        <f>O661*H661</f>
        <v>0</v>
      </c>
      <c r="Q661" s="214">
        <v>0.00013</v>
      </c>
      <c r="R661" s="214">
        <f>Q661*H661</f>
        <v>0.009229999999999999</v>
      </c>
      <c r="S661" s="214">
        <v>0</v>
      </c>
      <c r="T661" s="215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216" t="s">
        <v>138</v>
      </c>
      <c r="AT661" s="216" t="s">
        <v>134</v>
      </c>
      <c r="AU661" s="216" t="s">
        <v>86</v>
      </c>
      <c r="AY661" s="17" t="s">
        <v>132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17" t="s">
        <v>84</v>
      </c>
      <c r="BK661" s="217">
        <f>ROUND(I661*H661,2)</f>
        <v>0</v>
      </c>
      <c r="BL661" s="17" t="s">
        <v>138</v>
      </c>
      <c r="BM661" s="216" t="s">
        <v>669</v>
      </c>
    </row>
    <row r="662" spans="2:51" s="13" customFormat="1" ht="11.25">
      <c r="B662" s="218"/>
      <c r="C662" s="219"/>
      <c r="D662" s="220" t="s">
        <v>140</v>
      </c>
      <c r="E662" s="221" t="s">
        <v>1</v>
      </c>
      <c r="F662" s="222" t="s">
        <v>82</v>
      </c>
      <c r="G662" s="219"/>
      <c r="H662" s="221" t="s">
        <v>1</v>
      </c>
      <c r="I662" s="223"/>
      <c r="J662" s="219"/>
      <c r="K662" s="219"/>
      <c r="L662" s="224"/>
      <c r="M662" s="225"/>
      <c r="N662" s="226"/>
      <c r="O662" s="226"/>
      <c r="P662" s="226"/>
      <c r="Q662" s="226"/>
      <c r="R662" s="226"/>
      <c r="S662" s="226"/>
      <c r="T662" s="227"/>
      <c r="AT662" s="228" t="s">
        <v>140</v>
      </c>
      <c r="AU662" s="228" t="s">
        <v>86</v>
      </c>
      <c r="AV662" s="13" t="s">
        <v>84</v>
      </c>
      <c r="AW662" s="13" t="s">
        <v>34</v>
      </c>
      <c r="AX662" s="13" t="s">
        <v>76</v>
      </c>
      <c r="AY662" s="228" t="s">
        <v>132</v>
      </c>
    </row>
    <row r="663" spans="2:51" s="14" customFormat="1" ht="11.25">
      <c r="B663" s="229"/>
      <c r="C663" s="230"/>
      <c r="D663" s="220" t="s">
        <v>140</v>
      </c>
      <c r="E663" s="231" t="s">
        <v>1</v>
      </c>
      <c r="F663" s="232" t="s">
        <v>670</v>
      </c>
      <c r="G663" s="230"/>
      <c r="H663" s="233">
        <v>71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AT663" s="239" t="s">
        <v>140</v>
      </c>
      <c r="AU663" s="239" t="s">
        <v>86</v>
      </c>
      <c r="AV663" s="14" t="s">
        <v>86</v>
      </c>
      <c r="AW663" s="14" t="s">
        <v>34</v>
      </c>
      <c r="AX663" s="14" t="s">
        <v>76</v>
      </c>
      <c r="AY663" s="239" t="s">
        <v>132</v>
      </c>
    </row>
    <row r="664" spans="2:51" s="15" customFormat="1" ht="11.25">
      <c r="B664" s="240"/>
      <c r="C664" s="241"/>
      <c r="D664" s="220" t="s">
        <v>140</v>
      </c>
      <c r="E664" s="242" t="s">
        <v>1</v>
      </c>
      <c r="F664" s="243" t="s">
        <v>146</v>
      </c>
      <c r="G664" s="241"/>
      <c r="H664" s="244">
        <v>71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AT664" s="250" t="s">
        <v>140</v>
      </c>
      <c r="AU664" s="250" t="s">
        <v>86</v>
      </c>
      <c r="AV664" s="15" t="s">
        <v>138</v>
      </c>
      <c r="AW664" s="15" t="s">
        <v>34</v>
      </c>
      <c r="AX664" s="15" t="s">
        <v>84</v>
      </c>
      <c r="AY664" s="250" t="s">
        <v>132</v>
      </c>
    </row>
    <row r="665" spans="1:65" s="2" customFormat="1" ht="12">
      <c r="A665" s="34"/>
      <c r="B665" s="35"/>
      <c r="C665" s="204" t="s">
        <v>671</v>
      </c>
      <c r="D665" s="204" t="s">
        <v>134</v>
      </c>
      <c r="E665" s="205" t="s">
        <v>672</v>
      </c>
      <c r="F665" s="206" t="s">
        <v>673</v>
      </c>
      <c r="G665" s="207" t="s">
        <v>426</v>
      </c>
      <c r="H665" s="208">
        <v>5</v>
      </c>
      <c r="I665" s="209"/>
      <c r="J665" s="210">
        <f>ROUND(I665*H665,2)</f>
        <v>0</v>
      </c>
      <c r="K665" s="211"/>
      <c r="L665" s="39"/>
      <c r="M665" s="212" t="s">
        <v>1</v>
      </c>
      <c r="N665" s="213" t="s">
        <v>41</v>
      </c>
      <c r="O665" s="71"/>
      <c r="P665" s="214">
        <f>O665*H665</f>
        <v>0</v>
      </c>
      <c r="Q665" s="214">
        <v>0</v>
      </c>
      <c r="R665" s="214">
        <f>Q665*H665</f>
        <v>0</v>
      </c>
      <c r="S665" s="214">
        <v>0</v>
      </c>
      <c r="T665" s="215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216" t="s">
        <v>138</v>
      </c>
      <c r="AT665" s="216" t="s">
        <v>134</v>
      </c>
      <c r="AU665" s="216" t="s">
        <v>86</v>
      </c>
      <c r="AY665" s="17" t="s">
        <v>132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17" t="s">
        <v>84</v>
      </c>
      <c r="BK665" s="217">
        <f>ROUND(I665*H665,2)</f>
        <v>0</v>
      </c>
      <c r="BL665" s="17" t="s">
        <v>138</v>
      </c>
      <c r="BM665" s="216" t="s">
        <v>674</v>
      </c>
    </row>
    <row r="666" spans="2:51" s="13" customFormat="1" ht="11.25">
      <c r="B666" s="218"/>
      <c r="C666" s="219"/>
      <c r="D666" s="220" t="s">
        <v>140</v>
      </c>
      <c r="E666" s="221" t="s">
        <v>1</v>
      </c>
      <c r="F666" s="222" t="s">
        <v>82</v>
      </c>
      <c r="G666" s="219"/>
      <c r="H666" s="221" t="s">
        <v>1</v>
      </c>
      <c r="I666" s="223"/>
      <c r="J666" s="219"/>
      <c r="K666" s="219"/>
      <c r="L666" s="224"/>
      <c r="M666" s="225"/>
      <c r="N666" s="226"/>
      <c r="O666" s="226"/>
      <c r="P666" s="226"/>
      <c r="Q666" s="226"/>
      <c r="R666" s="226"/>
      <c r="S666" s="226"/>
      <c r="T666" s="227"/>
      <c r="AT666" s="228" t="s">
        <v>140</v>
      </c>
      <c r="AU666" s="228" t="s">
        <v>86</v>
      </c>
      <c r="AV666" s="13" t="s">
        <v>84</v>
      </c>
      <c r="AW666" s="13" t="s">
        <v>34</v>
      </c>
      <c r="AX666" s="13" t="s">
        <v>76</v>
      </c>
      <c r="AY666" s="228" t="s">
        <v>132</v>
      </c>
    </row>
    <row r="667" spans="2:51" s="14" customFormat="1" ht="11.25">
      <c r="B667" s="229"/>
      <c r="C667" s="230"/>
      <c r="D667" s="220" t="s">
        <v>140</v>
      </c>
      <c r="E667" s="231" t="s">
        <v>1</v>
      </c>
      <c r="F667" s="232" t="s">
        <v>167</v>
      </c>
      <c r="G667" s="230"/>
      <c r="H667" s="233">
        <v>5</v>
      </c>
      <c r="I667" s="234"/>
      <c r="J667" s="230"/>
      <c r="K667" s="230"/>
      <c r="L667" s="235"/>
      <c r="M667" s="236"/>
      <c r="N667" s="237"/>
      <c r="O667" s="237"/>
      <c r="P667" s="237"/>
      <c r="Q667" s="237"/>
      <c r="R667" s="237"/>
      <c r="S667" s="237"/>
      <c r="T667" s="238"/>
      <c r="AT667" s="239" t="s">
        <v>140</v>
      </c>
      <c r="AU667" s="239" t="s">
        <v>86</v>
      </c>
      <c r="AV667" s="14" t="s">
        <v>86</v>
      </c>
      <c r="AW667" s="14" t="s">
        <v>34</v>
      </c>
      <c r="AX667" s="14" t="s">
        <v>76</v>
      </c>
      <c r="AY667" s="239" t="s">
        <v>132</v>
      </c>
    </row>
    <row r="668" spans="2:51" s="15" customFormat="1" ht="11.25">
      <c r="B668" s="240"/>
      <c r="C668" s="241"/>
      <c r="D668" s="220" t="s">
        <v>140</v>
      </c>
      <c r="E668" s="242" t="s">
        <v>1</v>
      </c>
      <c r="F668" s="243" t="s">
        <v>146</v>
      </c>
      <c r="G668" s="241"/>
      <c r="H668" s="244">
        <v>5</v>
      </c>
      <c r="I668" s="245"/>
      <c r="J668" s="241"/>
      <c r="K668" s="241"/>
      <c r="L668" s="246"/>
      <c r="M668" s="247"/>
      <c r="N668" s="248"/>
      <c r="O668" s="248"/>
      <c r="P668" s="248"/>
      <c r="Q668" s="248"/>
      <c r="R668" s="248"/>
      <c r="S668" s="248"/>
      <c r="T668" s="249"/>
      <c r="AT668" s="250" t="s">
        <v>140</v>
      </c>
      <c r="AU668" s="250" t="s">
        <v>86</v>
      </c>
      <c r="AV668" s="15" t="s">
        <v>138</v>
      </c>
      <c r="AW668" s="15" t="s">
        <v>34</v>
      </c>
      <c r="AX668" s="15" t="s">
        <v>84</v>
      </c>
      <c r="AY668" s="250" t="s">
        <v>132</v>
      </c>
    </row>
    <row r="669" spans="1:65" s="2" customFormat="1" ht="12">
      <c r="A669" s="34"/>
      <c r="B669" s="35"/>
      <c r="C669" s="251" t="s">
        <v>675</v>
      </c>
      <c r="D669" s="251" t="s">
        <v>329</v>
      </c>
      <c r="E669" s="252" t="s">
        <v>676</v>
      </c>
      <c r="F669" s="253" t="s">
        <v>677</v>
      </c>
      <c r="G669" s="254" t="s">
        <v>426</v>
      </c>
      <c r="H669" s="255">
        <v>5</v>
      </c>
      <c r="I669" s="256"/>
      <c r="J669" s="257">
        <f>ROUND(I669*H669,2)</f>
        <v>0</v>
      </c>
      <c r="K669" s="258"/>
      <c r="L669" s="259"/>
      <c r="M669" s="260" t="s">
        <v>1</v>
      </c>
      <c r="N669" s="261" t="s">
        <v>41</v>
      </c>
      <c r="O669" s="71"/>
      <c r="P669" s="214">
        <f>O669*H669</f>
        <v>0</v>
      </c>
      <c r="Q669" s="214">
        <v>0</v>
      </c>
      <c r="R669" s="214">
        <f>Q669*H669</f>
        <v>0</v>
      </c>
      <c r="S669" s="214">
        <v>0</v>
      </c>
      <c r="T669" s="215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216" t="s">
        <v>184</v>
      </c>
      <c r="AT669" s="216" t="s">
        <v>329</v>
      </c>
      <c r="AU669" s="216" t="s">
        <v>86</v>
      </c>
      <c r="AY669" s="17" t="s">
        <v>132</v>
      </c>
      <c r="BE669" s="217">
        <f>IF(N669="základní",J669,0)</f>
        <v>0</v>
      </c>
      <c r="BF669" s="217">
        <f>IF(N669="snížená",J669,0)</f>
        <v>0</v>
      </c>
      <c r="BG669" s="217">
        <f>IF(N669="zákl. přenesená",J669,0)</f>
        <v>0</v>
      </c>
      <c r="BH669" s="217">
        <f>IF(N669="sníž. přenesená",J669,0)</f>
        <v>0</v>
      </c>
      <c r="BI669" s="217">
        <f>IF(N669="nulová",J669,0)</f>
        <v>0</v>
      </c>
      <c r="BJ669" s="17" t="s">
        <v>84</v>
      </c>
      <c r="BK669" s="217">
        <f>ROUND(I669*H669,2)</f>
        <v>0</v>
      </c>
      <c r="BL669" s="17" t="s">
        <v>138</v>
      </c>
      <c r="BM669" s="216" t="s">
        <v>678</v>
      </c>
    </row>
    <row r="670" spans="2:51" s="13" customFormat="1" ht="11.25">
      <c r="B670" s="218"/>
      <c r="C670" s="219"/>
      <c r="D670" s="220" t="s">
        <v>140</v>
      </c>
      <c r="E670" s="221" t="s">
        <v>1</v>
      </c>
      <c r="F670" s="222" t="s">
        <v>82</v>
      </c>
      <c r="G670" s="219"/>
      <c r="H670" s="221" t="s">
        <v>1</v>
      </c>
      <c r="I670" s="223"/>
      <c r="J670" s="219"/>
      <c r="K670" s="219"/>
      <c r="L670" s="224"/>
      <c r="M670" s="225"/>
      <c r="N670" s="226"/>
      <c r="O670" s="226"/>
      <c r="P670" s="226"/>
      <c r="Q670" s="226"/>
      <c r="R670" s="226"/>
      <c r="S670" s="226"/>
      <c r="T670" s="227"/>
      <c r="AT670" s="228" t="s">
        <v>140</v>
      </c>
      <c r="AU670" s="228" t="s">
        <v>86</v>
      </c>
      <c r="AV670" s="13" t="s">
        <v>84</v>
      </c>
      <c r="AW670" s="13" t="s">
        <v>34</v>
      </c>
      <c r="AX670" s="13" t="s">
        <v>76</v>
      </c>
      <c r="AY670" s="228" t="s">
        <v>132</v>
      </c>
    </row>
    <row r="671" spans="2:51" s="14" customFormat="1" ht="11.25">
      <c r="B671" s="229"/>
      <c r="C671" s="230"/>
      <c r="D671" s="220" t="s">
        <v>140</v>
      </c>
      <c r="E671" s="231" t="s">
        <v>1</v>
      </c>
      <c r="F671" s="232" t="s">
        <v>167</v>
      </c>
      <c r="G671" s="230"/>
      <c r="H671" s="233">
        <v>5</v>
      </c>
      <c r="I671" s="234"/>
      <c r="J671" s="230"/>
      <c r="K671" s="230"/>
      <c r="L671" s="235"/>
      <c r="M671" s="236"/>
      <c r="N671" s="237"/>
      <c r="O671" s="237"/>
      <c r="P671" s="237"/>
      <c r="Q671" s="237"/>
      <c r="R671" s="237"/>
      <c r="S671" s="237"/>
      <c r="T671" s="238"/>
      <c r="AT671" s="239" t="s">
        <v>140</v>
      </c>
      <c r="AU671" s="239" t="s">
        <v>86</v>
      </c>
      <c r="AV671" s="14" t="s">
        <v>86</v>
      </c>
      <c r="AW671" s="14" t="s">
        <v>34</v>
      </c>
      <c r="AX671" s="14" t="s">
        <v>76</v>
      </c>
      <c r="AY671" s="239" t="s">
        <v>132</v>
      </c>
    </row>
    <row r="672" spans="2:51" s="15" customFormat="1" ht="11.25">
      <c r="B672" s="240"/>
      <c r="C672" s="241"/>
      <c r="D672" s="220" t="s">
        <v>140</v>
      </c>
      <c r="E672" s="242" t="s">
        <v>1</v>
      </c>
      <c r="F672" s="243" t="s">
        <v>146</v>
      </c>
      <c r="G672" s="241"/>
      <c r="H672" s="244">
        <v>5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AT672" s="250" t="s">
        <v>140</v>
      </c>
      <c r="AU672" s="250" t="s">
        <v>86</v>
      </c>
      <c r="AV672" s="15" t="s">
        <v>138</v>
      </c>
      <c r="AW672" s="15" t="s">
        <v>34</v>
      </c>
      <c r="AX672" s="15" t="s">
        <v>84</v>
      </c>
      <c r="AY672" s="250" t="s">
        <v>132</v>
      </c>
    </row>
    <row r="673" spans="1:65" s="2" customFormat="1" ht="12">
      <c r="A673" s="34"/>
      <c r="B673" s="35"/>
      <c r="C673" s="204" t="s">
        <v>679</v>
      </c>
      <c r="D673" s="204" t="s">
        <v>134</v>
      </c>
      <c r="E673" s="205" t="s">
        <v>680</v>
      </c>
      <c r="F673" s="206" t="s">
        <v>681</v>
      </c>
      <c r="G673" s="207" t="s">
        <v>426</v>
      </c>
      <c r="H673" s="208">
        <v>2</v>
      </c>
      <c r="I673" s="209"/>
      <c r="J673" s="210">
        <f>ROUND(I673*H673,2)</f>
        <v>0</v>
      </c>
      <c r="K673" s="211"/>
      <c r="L673" s="39"/>
      <c r="M673" s="212" t="s">
        <v>1</v>
      </c>
      <c r="N673" s="213" t="s">
        <v>41</v>
      </c>
      <c r="O673" s="71"/>
      <c r="P673" s="214">
        <f>O673*H673</f>
        <v>0</v>
      </c>
      <c r="Q673" s="214">
        <v>0.00119</v>
      </c>
      <c r="R673" s="214">
        <f>Q673*H673</f>
        <v>0.00238</v>
      </c>
      <c r="S673" s="214">
        <v>0</v>
      </c>
      <c r="T673" s="215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216" t="s">
        <v>138</v>
      </c>
      <c r="AT673" s="216" t="s">
        <v>134</v>
      </c>
      <c r="AU673" s="216" t="s">
        <v>86</v>
      </c>
      <c r="AY673" s="17" t="s">
        <v>132</v>
      </c>
      <c r="BE673" s="217">
        <f>IF(N673="základní",J673,0)</f>
        <v>0</v>
      </c>
      <c r="BF673" s="217">
        <f>IF(N673="snížená",J673,0)</f>
        <v>0</v>
      </c>
      <c r="BG673" s="217">
        <f>IF(N673="zákl. přenesená",J673,0)</f>
        <v>0</v>
      </c>
      <c r="BH673" s="217">
        <f>IF(N673="sníž. přenesená",J673,0)</f>
        <v>0</v>
      </c>
      <c r="BI673" s="217">
        <f>IF(N673="nulová",J673,0)</f>
        <v>0</v>
      </c>
      <c r="BJ673" s="17" t="s">
        <v>84</v>
      </c>
      <c r="BK673" s="217">
        <f>ROUND(I673*H673,2)</f>
        <v>0</v>
      </c>
      <c r="BL673" s="17" t="s">
        <v>138</v>
      </c>
      <c r="BM673" s="216" t="s">
        <v>682</v>
      </c>
    </row>
    <row r="674" spans="2:51" s="13" customFormat="1" ht="11.25">
      <c r="B674" s="218"/>
      <c r="C674" s="219"/>
      <c r="D674" s="220" t="s">
        <v>140</v>
      </c>
      <c r="E674" s="221" t="s">
        <v>1</v>
      </c>
      <c r="F674" s="222" t="s">
        <v>82</v>
      </c>
      <c r="G674" s="219"/>
      <c r="H674" s="221" t="s">
        <v>1</v>
      </c>
      <c r="I674" s="223"/>
      <c r="J674" s="219"/>
      <c r="K674" s="219"/>
      <c r="L674" s="224"/>
      <c r="M674" s="225"/>
      <c r="N674" s="226"/>
      <c r="O674" s="226"/>
      <c r="P674" s="226"/>
      <c r="Q674" s="226"/>
      <c r="R674" s="226"/>
      <c r="S674" s="226"/>
      <c r="T674" s="227"/>
      <c r="AT674" s="228" t="s">
        <v>140</v>
      </c>
      <c r="AU674" s="228" t="s">
        <v>86</v>
      </c>
      <c r="AV674" s="13" t="s">
        <v>84</v>
      </c>
      <c r="AW674" s="13" t="s">
        <v>34</v>
      </c>
      <c r="AX674" s="13" t="s">
        <v>76</v>
      </c>
      <c r="AY674" s="228" t="s">
        <v>132</v>
      </c>
    </row>
    <row r="675" spans="2:51" s="14" customFormat="1" ht="11.25">
      <c r="B675" s="229"/>
      <c r="C675" s="230"/>
      <c r="D675" s="220" t="s">
        <v>140</v>
      </c>
      <c r="E675" s="231" t="s">
        <v>1</v>
      </c>
      <c r="F675" s="232" t="s">
        <v>86</v>
      </c>
      <c r="G675" s="230"/>
      <c r="H675" s="233">
        <v>2</v>
      </c>
      <c r="I675" s="234"/>
      <c r="J675" s="230"/>
      <c r="K675" s="230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140</v>
      </c>
      <c r="AU675" s="239" t="s">
        <v>86</v>
      </c>
      <c r="AV675" s="14" t="s">
        <v>86</v>
      </c>
      <c r="AW675" s="14" t="s">
        <v>34</v>
      </c>
      <c r="AX675" s="14" t="s">
        <v>76</v>
      </c>
      <c r="AY675" s="239" t="s">
        <v>132</v>
      </c>
    </row>
    <row r="676" spans="2:51" s="15" customFormat="1" ht="11.25">
      <c r="B676" s="240"/>
      <c r="C676" s="241"/>
      <c r="D676" s="220" t="s">
        <v>140</v>
      </c>
      <c r="E676" s="242" t="s">
        <v>1</v>
      </c>
      <c r="F676" s="243" t="s">
        <v>146</v>
      </c>
      <c r="G676" s="241"/>
      <c r="H676" s="244">
        <v>2</v>
      </c>
      <c r="I676" s="245"/>
      <c r="J676" s="241"/>
      <c r="K676" s="241"/>
      <c r="L676" s="246"/>
      <c r="M676" s="247"/>
      <c r="N676" s="248"/>
      <c r="O676" s="248"/>
      <c r="P676" s="248"/>
      <c r="Q676" s="248"/>
      <c r="R676" s="248"/>
      <c r="S676" s="248"/>
      <c r="T676" s="249"/>
      <c r="AT676" s="250" t="s">
        <v>140</v>
      </c>
      <c r="AU676" s="250" t="s">
        <v>86</v>
      </c>
      <c r="AV676" s="15" t="s">
        <v>138</v>
      </c>
      <c r="AW676" s="15" t="s">
        <v>34</v>
      </c>
      <c r="AX676" s="15" t="s">
        <v>84</v>
      </c>
      <c r="AY676" s="250" t="s">
        <v>132</v>
      </c>
    </row>
    <row r="677" spans="1:65" s="2" customFormat="1" ht="24">
      <c r="A677" s="34"/>
      <c r="B677" s="35"/>
      <c r="C677" s="204" t="s">
        <v>683</v>
      </c>
      <c r="D677" s="204" t="s">
        <v>134</v>
      </c>
      <c r="E677" s="205" t="s">
        <v>684</v>
      </c>
      <c r="F677" s="206" t="s">
        <v>685</v>
      </c>
      <c r="G677" s="207" t="s">
        <v>686</v>
      </c>
      <c r="H677" s="208">
        <v>2</v>
      </c>
      <c r="I677" s="209"/>
      <c r="J677" s="210">
        <f>ROUND(I677*H677,2)</f>
        <v>0</v>
      </c>
      <c r="K677" s="211"/>
      <c r="L677" s="39"/>
      <c r="M677" s="212" t="s">
        <v>1</v>
      </c>
      <c r="N677" s="213" t="s">
        <v>41</v>
      </c>
      <c r="O677" s="71"/>
      <c r="P677" s="214">
        <f>O677*H677</f>
        <v>0</v>
      </c>
      <c r="Q677" s="214">
        <v>0</v>
      </c>
      <c r="R677" s="214">
        <f>Q677*H677</f>
        <v>0</v>
      </c>
      <c r="S677" s="214">
        <v>0</v>
      </c>
      <c r="T677" s="215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216" t="s">
        <v>138</v>
      </c>
      <c r="AT677" s="216" t="s">
        <v>134</v>
      </c>
      <c r="AU677" s="216" t="s">
        <v>86</v>
      </c>
      <c r="AY677" s="17" t="s">
        <v>132</v>
      </c>
      <c r="BE677" s="217">
        <f>IF(N677="základní",J677,0)</f>
        <v>0</v>
      </c>
      <c r="BF677" s="217">
        <f>IF(N677="snížená",J677,0)</f>
        <v>0</v>
      </c>
      <c r="BG677" s="217">
        <f>IF(N677="zákl. přenesená",J677,0)</f>
        <v>0</v>
      </c>
      <c r="BH677" s="217">
        <f>IF(N677="sníž. přenesená",J677,0)</f>
        <v>0</v>
      </c>
      <c r="BI677" s="217">
        <f>IF(N677="nulová",J677,0)</f>
        <v>0</v>
      </c>
      <c r="BJ677" s="17" t="s">
        <v>84</v>
      </c>
      <c r="BK677" s="217">
        <f>ROUND(I677*H677,2)</f>
        <v>0</v>
      </c>
      <c r="BL677" s="17" t="s">
        <v>138</v>
      </c>
      <c r="BM677" s="216" t="s">
        <v>687</v>
      </c>
    </row>
    <row r="678" spans="2:51" s="13" customFormat="1" ht="11.25">
      <c r="B678" s="218"/>
      <c r="C678" s="219"/>
      <c r="D678" s="220" t="s">
        <v>140</v>
      </c>
      <c r="E678" s="221" t="s">
        <v>1</v>
      </c>
      <c r="F678" s="222" t="s">
        <v>82</v>
      </c>
      <c r="G678" s="219"/>
      <c r="H678" s="221" t="s">
        <v>1</v>
      </c>
      <c r="I678" s="223"/>
      <c r="J678" s="219"/>
      <c r="K678" s="219"/>
      <c r="L678" s="224"/>
      <c r="M678" s="225"/>
      <c r="N678" s="226"/>
      <c r="O678" s="226"/>
      <c r="P678" s="226"/>
      <c r="Q678" s="226"/>
      <c r="R678" s="226"/>
      <c r="S678" s="226"/>
      <c r="T678" s="227"/>
      <c r="AT678" s="228" t="s">
        <v>140</v>
      </c>
      <c r="AU678" s="228" t="s">
        <v>86</v>
      </c>
      <c r="AV678" s="13" t="s">
        <v>84</v>
      </c>
      <c r="AW678" s="13" t="s">
        <v>34</v>
      </c>
      <c r="AX678" s="13" t="s">
        <v>76</v>
      </c>
      <c r="AY678" s="228" t="s">
        <v>132</v>
      </c>
    </row>
    <row r="679" spans="2:51" s="14" customFormat="1" ht="11.25">
      <c r="B679" s="229"/>
      <c r="C679" s="230"/>
      <c r="D679" s="220" t="s">
        <v>140</v>
      </c>
      <c r="E679" s="231" t="s">
        <v>1</v>
      </c>
      <c r="F679" s="232" t="s">
        <v>428</v>
      </c>
      <c r="G679" s="230"/>
      <c r="H679" s="233">
        <v>2</v>
      </c>
      <c r="I679" s="234"/>
      <c r="J679" s="230"/>
      <c r="K679" s="230"/>
      <c r="L679" s="235"/>
      <c r="M679" s="236"/>
      <c r="N679" s="237"/>
      <c r="O679" s="237"/>
      <c r="P679" s="237"/>
      <c r="Q679" s="237"/>
      <c r="R679" s="237"/>
      <c r="S679" s="237"/>
      <c r="T679" s="238"/>
      <c r="AT679" s="239" t="s">
        <v>140</v>
      </c>
      <c r="AU679" s="239" t="s">
        <v>86</v>
      </c>
      <c r="AV679" s="14" t="s">
        <v>86</v>
      </c>
      <c r="AW679" s="14" t="s">
        <v>34</v>
      </c>
      <c r="AX679" s="14" t="s">
        <v>76</v>
      </c>
      <c r="AY679" s="239" t="s">
        <v>132</v>
      </c>
    </row>
    <row r="680" spans="2:51" s="15" customFormat="1" ht="11.25">
      <c r="B680" s="240"/>
      <c r="C680" s="241"/>
      <c r="D680" s="220" t="s">
        <v>140</v>
      </c>
      <c r="E680" s="242" t="s">
        <v>1</v>
      </c>
      <c r="F680" s="243" t="s">
        <v>146</v>
      </c>
      <c r="G680" s="241"/>
      <c r="H680" s="244">
        <v>2</v>
      </c>
      <c r="I680" s="245"/>
      <c r="J680" s="241"/>
      <c r="K680" s="241"/>
      <c r="L680" s="246"/>
      <c r="M680" s="247"/>
      <c r="N680" s="248"/>
      <c r="O680" s="248"/>
      <c r="P680" s="248"/>
      <c r="Q680" s="248"/>
      <c r="R680" s="248"/>
      <c r="S680" s="248"/>
      <c r="T680" s="249"/>
      <c r="AT680" s="250" t="s">
        <v>140</v>
      </c>
      <c r="AU680" s="250" t="s">
        <v>86</v>
      </c>
      <c r="AV680" s="15" t="s">
        <v>138</v>
      </c>
      <c r="AW680" s="15" t="s">
        <v>34</v>
      </c>
      <c r="AX680" s="15" t="s">
        <v>84</v>
      </c>
      <c r="AY680" s="250" t="s">
        <v>132</v>
      </c>
    </row>
    <row r="681" spans="1:65" s="2" customFormat="1" ht="24">
      <c r="A681" s="34"/>
      <c r="B681" s="35"/>
      <c r="C681" s="204" t="s">
        <v>688</v>
      </c>
      <c r="D681" s="204" t="s">
        <v>134</v>
      </c>
      <c r="E681" s="205" t="s">
        <v>689</v>
      </c>
      <c r="F681" s="206" t="s">
        <v>690</v>
      </c>
      <c r="G681" s="207" t="s">
        <v>686</v>
      </c>
      <c r="H681" s="208">
        <v>1</v>
      </c>
      <c r="I681" s="209"/>
      <c r="J681" s="210">
        <f>ROUND(I681*H681,2)</f>
        <v>0</v>
      </c>
      <c r="K681" s="211"/>
      <c r="L681" s="39"/>
      <c r="M681" s="212" t="s">
        <v>1</v>
      </c>
      <c r="N681" s="213" t="s">
        <v>41</v>
      </c>
      <c r="O681" s="71"/>
      <c r="P681" s="214">
        <f>O681*H681</f>
        <v>0</v>
      </c>
      <c r="Q681" s="214">
        <v>0</v>
      </c>
      <c r="R681" s="214">
        <f>Q681*H681</f>
        <v>0</v>
      </c>
      <c r="S681" s="214">
        <v>0</v>
      </c>
      <c r="T681" s="215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216" t="s">
        <v>138</v>
      </c>
      <c r="AT681" s="216" t="s">
        <v>134</v>
      </c>
      <c r="AU681" s="216" t="s">
        <v>86</v>
      </c>
      <c r="AY681" s="17" t="s">
        <v>132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7" t="s">
        <v>84</v>
      </c>
      <c r="BK681" s="217">
        <f>ROUND(I681*H681,2)</f>
        <v>0</v>
      </c>
      <c r="BL681" s="17" t="s">
        <v>138</v>
      </c>
      <c r="BM681" s="216" t="s">
        <v>691</v>
      </c>
    </row>
    <row r="682" spans="2:51" s="13" customFormat="1" ht="11.25">
      <c r="B682" s="218"/>
      <c r="C682" s="219"/>
      <c r="D682" s="220" t="s">
        <v>140</v>
      </c>
      <c r="E682" s="221" t="s">
        <v>1</v>
      </c>
      <c r="F682" s="222" t="s">
        <v>82</v>
      </c>
      <c r="G682" s="219"/>
      <c r="H682" s="221" t="s">
        <v>1</v>
      </c>
      <c r="I682" s="223"/>
      <c r="J682" s="219"/>
      <c r="K682" s="219"/>
      <c r="L682" s="224"/>
      <c r="M682" s="225"/>
      <c r="N682" s="226"/>
      <c r="O682" s="226"/>
      <c r="P682" s="226"/>
      <c r="Q682" s="226"/>
      <c r="R682" s="226"/>
      <c r="S682" s="226"/>
      <c r="T682" s="227"/>
      <c r="AT682" s="228" t="s">
        <v>140</v>
      </c>
      <c r="AU682" s="228" t="s">
        <v>86</v>
      </c>
      <c r="AV682" s="13" t="s">
        <v>84</v>
      </c>
      <c r="AW682" s="13" t="s">
        <v>34</v>
      </c>
      <c r="AX682" s="13" t="s">
        <v>76</v>
      </c>
      <c r="AY682" s="228" t="s">
        <v>132</v>
      </c>
    </row>
    <row r="683" spans="2:51" s="14" customFormat="1" ht="11.25">
      <c r="B683" s="229"/>
      <c r="C683" s="230"/>
      <c r="D683" s="220" t="s">
        <v>140</v>
      </c>
      <c r="E683" s="231" t="s">
        <v>1</v>
      </c>
      <c r="F683" s="232" t="s">
        <v>84</v>
      </c>
      <c r="G683" s="230"/>
      <c r="H683" s="233">
        <v>1</v>
      </c>
      <c r="I683" s="234"/>
      <c r="J683" s="230"/>
      <c r="K683" s="230"/>
      <c r="L683" s="235"/>
      <c r="M683" s="236"/>
      <c r="N683" s="237"/>
      <c r="O683" s="237"/>
      <c r="P683" s="237"/>
      <c r="Q683" s="237"/>
      <c r="R683" s="237"/>
      <c r="S683" s="237"/>
      <c r="T683" s="238"/>
      <c r="AT683" s="239" t="s">
        <v>140</v>
      </c>
      <c r="AU683" s="239" t="s">
        <v>86</v>
      </c>
      <c r="AV683" s="14" t="s">
        <v>86</v>
      </c>
      <c r="AW683" s="14" t="s">
        <v>34</v>
      </c>
      <c r="AX683" s="14" t="s">
        <v>76</v>
      </c>
      <c r="AY683" s="239" t="s">
        <v>132</v>
      </c>
    </row>
    <row r="684" spans="2:51" s="15" customFormat="1" ht="11.25">
      <c r="B684" s="240"/>
      <c r="C684" s="241"/>
      <c r="D684" s="220" t="s">
        <v>140</v>
      </c>
      <c r="E684" s="242" t="s">
        <v>1</v>
      </c>
      <c r="F684" s="243" t="s">
        <v>146</v>
      </c>
      <c r="G684" s="241"/>
      <c r="H684" s="244">
        <v>1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140</v>
      </c>
      <c r="AU684" s="250" t="s">
        <v>86</v>
      </c>
      <c r="AV684" s="15" t="s">
        <v>138</v>
      </c>
      <c r="AW684" s="15" t="s">
        <v>34</v>
      </c>
      <c r="AX684" s="15" t="s">
        <v>84</v>
      </c>
      <c r="AY684" s="250" t="s">
        <v>132</v>
      </c>
    </row>
    <row r="685" spans="1:65" s="2" customFormat="1" ht="24">
      <c r="A685" s="34"/>
      <c r="B685" s="35"/>
      <c r="C685" s="204" t="s">
        <v>692</v>
      </c>
      <c r="D685" s="204" t="s">
        <v>134</v>
      </c>
      <c r="E685" s="205" t="s">
        <v>693</v>
      </c>
      <c r="F685" s="206" t="s">
        <v>694</v>
      </c>
      <c r="G685" s="207" t="s">
        <v>686</v>
      </c>
      <c r="H685" s="208">
        <v>1</v>
      </c>
      <c r="I685" s="209"/>
      <c r="J685" s="210">
        <f>ROUND(I685*H685,2)</f>
        <v>0</v>
      </c>
      <c r="K685" s="211"/>
      <c r="L685" s="39"/>
      <c r="M685" s="212" t="s">
        <v>1</v>
      </c>
      <c r="N685" s="213" t="s">
        <v>41</v>
      </c>
      <c r="O685" s="71"/>
      <c r="P685" s="214">
        <f>O685*H685</f>
        <v>0</v>
      </c>
      <c r="Q685" s="214">
        <v>0</v>
      </c>
      <c r="R685" s="214">
        <f>Q685*H685</f>
        <v>0</v>
      </c>
      <c r="S685" s="214">
        <v>0</v>
      </c>
      <c r="T685" s="215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216" t="s">
        <v>138</v>
      </c>
      <c r="AT685" s="216" t="s">
        <v>134</v>
      </c>
      <c r="AU685" s="216" t="s">
        <v>86</v>
      </c>
      <c r="AY685" s="17" t="s">
        <v>132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7" t="s">
        <v>84</v>
      </c>
      <c r="BK685" s="217">
        <f>ROUND(I685*H685,2)</f>
        <v>0</v>
      </c>
      <c r="BL685" s="17" t="s">
        <v>138</v>
      </c>
      <c r="BM685" s="216" t="s">
        <v>695</v>
      </c>
    </row>
    <row r="686" spans="2:51" s="13" customFormat="1" ht="11.25">
      <c r="B686" s="218"/>
      <c r="C686" s="219"/>
      <c r="D686" s="220" t="s">
        <v>140</v>
      </c>
      <c r="E686" s="221" t="s">
        <v>1</v>
      </c>
      <c r="F686" s="222" t="s">
        <v>82</v>
      </c>
      <c r="G686" s="219"/>
      <c r="H686" s="221" t="s">
        <v>1</v>
      </c>
      <c r="I686" s="223"/>
      <c r="J686" s="219"/>
      <c r="K686" s="219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140</v>
      </c>
      <c r="AU686" s="228" t="s">
        <v>86</v>
      </c>
      <c r="AV686" s="13" t="s">
        <v>84</v>
      </c>
      <c r="AW686" s="13" t="s">
        <v>34</v>
      </c>
      <c r="AX686" s="13" t="s">
        <v>76</v>
      </c>
      <c r="AY686" s="228" t="s">
        <v>132</v>
      </c>
    </row>
    <row r="687" spans="2:51" s="14" customFormat="1" ht="11.25">
      <c r="B687" s="229"/>
      <c r="C687" s="230"/>
      <c r="D687" s="220" t="s">
        <v>140</v>
      </c>
      <c r="E687" s="231" t="s">
        <v>1</v>
      </c>
      <c r="F687" s="232" t="s">
        <v>84</v>
      </c>
      <c r="G687" s="230"/>
      <c r="H687" s="233">
        <v>1</v>
      </c>
      <c r="I687" s="234"/>
      <c r="J687" s="230"/>
      <c r="K687" s="230"/>
      <c r="L687" s="235"/>
      <c r="M687" s="236"/>
      <c r="N687" s="237"/>
      <c r="O687" s="237"/>
      <c r="P687" s="237"/>
      <c r="Q687" s="237"/>
      <c r="R687" s="237"/>
      <c r="S687" s="237"/>
      <c r="T687" s="238"/>
      <c r="AT687" s="239" t="s">
        <v>140</v>
      </c>
      <c r="AU687" s="239" t="s">
        <v>86</v>
      </c>
      <c r="AV687" s="14" t="s">
        <v>86</v>
      </c>
      <c r="AW687" s="14" t="s">
        <v>34</v>
      </c>
      <c r="AX687" s="14" t="s">
        <v>76</v>
      </c>
      <c r="AY687" s="239" t="s">
        <v>132</v>
      </c>
    </row>
    <row r="688" spans="2:51" s="15" customFormat="1" ht="11.25">
      <c r="B688" s="240"/>
      <c r="C688" s="241"/>
      <c r="D688" s="220" t="s">
        <v>140</v>
      </c>
      <c r="E688" s="242" t="s">
        <v>1</v>
      </c>
      <c r="F688" s="243" t="s">
        <v>146</v>
      </c>
      <c r="G688" s="241"/>
      <c r="H688" s="244">
        <v>1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AT688" s="250" t="s">
        <v>140</v>
      </c>
      <c r="AU688" s="250" t="s">
        <v>86</v>
      </c>
      <c r="AV688" s="15" t="s">
        <v>138</v>
      </c>
      <c r="AW688" s="15" t="s">
        <v>34</v>
      </c>
      <c r="AX688" s="15" t="s">
        <v>84</v>
      </c>
      <c r="AY688" s="250" t="s">
        <v>132</v>
      </c>
    </row>
    <row r="689" spans="2:63" s="12" customFormat="1" ht="12.75">
      <c r="B689" s="188"/>
      <c r="C689" s="189"/>
      <c r="D689" s="190" t="s">
        <v>75</v>
      </c>
      <c r="E689" s="202" t="s">
        <v>189</v>
      </c>
      <c r="F689" s="202" t="s">
        <v>696</v>
      </c>
      <c r="G689" s="189"/>
      <c r="H689" s="189"/>
      <c r="I689" s="192"/>
      <c r="J689" s="203">
        <f>BK689</f>
        <v>0</v>
      </c>
      <c r="K689" s="189"/>
      <c r="L689" s="194"/>
      <c r="M689" s="195"/>
      <c r="N689" s="196"/>
      <c r="O689" s="196"/>
      <c r="P689" s="197">
        <f>SUM(P690:P720)</f>
        <v>0</v>
      </c>
      <c r="Q689" s="196"/>
      <c r="R689" s="197">
        <f>SUM(R690:R720)</f>
        <v>0.00066</v>
      </c>
      <c r="S689" s="196"/>
      <c r="T689" s="198">
        <f>SUM(T690:T720)</f>
        <v>0</v>
      </c>
      <c r="AR689" s="199" t="s">
        <v>84</v>
      </c>
      <c r="AT689" s="200" t="s">
        <v>75</v>
      </c>
      <c r="AU689" s="200" t="s">
        <v>84</v>
      </c>
      <c r="AY689" s="199" t="s">
        <v>132</v>
      </c>
      <c r="BK689" s="201">
        <f>SUM(BK690:BK720)</f>
        <v>0</v>
      </c>
    </row>
    <row r="690" spans="1:65" s="2" customFormat="1" ht="24">
      <c r="A690" s="34"/>
      <c r="B690" s="35"/>
      <c r="C690" s="204" t="s">
        <v>697</v>
      </c>
      <c r="D690" s="204" t="s">
        <v>134</v>
      </c>
      <c r="E690" s="205" t="s">
        <v>698</v>
      </c>
      <c r="F690" s="206" t="s">
        <v>699</v>
      </c>
      <c r="G690" s="207" t="s">
        <v>176</v>
      </c>
      <c r="H690" s="208">
        <v>13</v>
      </c>
      <c r="I690" s="209"/>
      <c r="J690" s="210">
        <f>ROUND(I690*H690,2)</f>
        <v>0</v>
      </c>
      <c r="K690" s="211"/>
      <c r="L690" s="39"/>
      <c r="M690" s="212" t="s">
        <v>1</v>
      </c>
      <c r="N690" s="213" t="s">
        <v>41</v>
      </c>
      <c r="O690" s="71"/>
      <c r="P690" s="214">
        <f>O690*H690</f>
        <v>0</v>
      </c>
      <c r="Q690" s="214">
        <v>0</v>
      </c>
      <c r="R690" s="214">
        <f>Q690*H690</f>
        <v>0</v>
      </c>
      <c r="S690" s="214">
        <v>0</v>
      </c>
      <c r="T690" s="215">
        <f>S690*H690</f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216" t="s">
        <v>138</v>
      </c>
      <c r="AT690" s="216" t="s">
        <v>134</v>
      </c>
      <c r="AU690" s="216" t="s">
        <v>86</v>
      </c>
      <c r="AY690" s="17" t="s">
        <v>132</v>
      </c>
      <c r="BE690" s="217">
        <f>IF(N690="základní",J690,0)</f>
        <v>0</v>
      </c>
      <c r="BF690" s="217">
        <f>IF(N690="snížená",J690,0)</f>
        <v>0</v>
      </c>
      <c r="BG690" s="217">
        <f>IF(N690="zákl. přenesená",J690,0)</f>
        <v>0</v>
      </c>
      <c r="BH690" s="217">
        <f>IF(N690="sníž. přenesená",J690,0)</f>
        <v>0</v>
      </c>
      <c r="BI690" s="217">
        <f>IF(N690="nulová",J690,0)</f>
        <v>0</v>
      </c>
      <c r="BJ690" s="17" t="s">
        <v>84</v>
      </c>
      <c r="BK690" s="217">
        <f>ROUND(I690*H690,2)</f>
        <v>0</v>
      </c>
      <c r="BL690" s="17" t="s">
        <v>138</v>
      </c>
      <c r="BM690" s="216" t="s">
        <v>700</v>
      </c>
    </row>
    <row r="691" spans="2:51" s="13" customFormat="1" ht="11.25">
      <c r="B691" s="218"/>
      <c r="C691" s="219"/>
      <c r="D691" s="220" t="s">
        <v>140</v>
      </c>
      <c r="E691" s="221" t="s">
        <v>1</v>
      </c>
      <c r="F691" s="222" t="s">
        <v>82</v>
      </c>
      <c r="G691" s="219"/>
      <c r="H691" s="221" t="s">
        <v>1</v>
      </c>
      <c r="I691" s="223"/>
      <c r="J691" s="219"/>
      <c r="K691" s="219"/>
      <c r="L691" s="224"/>
      <c r="M691" s="225"/>
      <c r="N691" s="226"/>
      <c r="O691" s="226"/>
      <c r="P691" s="226"/>
      <c r="Q691" s="226"/>
      <c r="R691" s="226"/>
      <c r="S691" s="226"/>
      <c r="T691" s="227"/>
      <c r="AT691" s="228" t="s">
        <v>140</v>
      </c>
      <c r="AU691" s="228" t="s">
        <v>86</v>
      </c>
      <c r="AV691" s="13" t="s">
        <v>84</v>
      </c>
      <c r="AW691" s="13" t="s">
        <v>34</v>
      </c>
      <c r="AX691" s="13" t="s">
        <v>76</v>
      </c>
      <c r="AY691" s="228" t="s">
        <v>132</v>
      </c>
    </row>
    <row r="692" spans="2:51" s="14" customFormat="1" ht="11.25">
      <c r="B692" s="229"/>
      <c r="C692" s="230"/>
      <c r="D692" s="220" t="s">
        <v>140</v>
      </c>
      <c r="E692" s="231" t="s">
        <v>1</v>
      </c>
      <c r="F692" s="232" t="s">
        <v>178</v>
      </c>
      <c r="G692" s="230"/>
      <c r="H692" s="233">
        <v>13</v>
      </c>
      <c r="I692" s="234"/>
      <c r="J692" s="230"/>
      <c r="K692" s="230"/>
      <c r="L692" s="235"/>
      <c r="M692" s="236"/>
      <c r="N692" s="237"/>
      <c r="O692" s="237"/>
      <c r="P692" s="237"/>
      <c r="Q692" s="237"/>
      <c r="R692" s="237"/>
      <c r="S692" s="237"/>
      <c r="T692" s="238"/>
      <c r="AT692" s="239" t="s">
        <v>140</v>
      </c>
      <c r="AU692" s="239" t="s">
        <v>86</v>
      </c>
      <c r="AV692" s="14" t="s">
        <v>86</v>
      </c>
      <c r="AW692" s="14" t="s">
        <v>34</v>
      </c>
      <c r="AX692" s="14" t="s">
        <v>76</v>
      </c>
      <c r="AY692" s="239" t="s">
        <v>132</v>
      </c>
    </row>
    <row r="693" spans="2:51" s="15" customFormat="1" ht="11.25">
      <c r="B693" s="240"/>
      <c r="C693" s="241"/>
      <c r="D693" s="220" t="s">
        <v>140</v>
      </c>
      <c r="E693" s="242" t="s">
        <v>1</v>
      </c>
      <c r="F693" s="243" t="s">
        <v>146</v>
      </c>
      <c r="G693" s="241"/>
      <c r="H693" s="244">
        <v>13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AT693" s="250" t="s">
        <v>140</v>
      </c>
      <c r="AU693" s="250" t="s">
        <v>86</v>
      </c>
      <c r="AV693" s="15" t="s">
        <v>138</v>
      </c>
      <c r="AW693" s="15" t="s">
        <v>34</v>
      </c>
      <c r="AX693" s="15" t="s">
        <v>84</v>
      </c>
      <c r="AY693" s="250" t="s">
        <v>132</v>
      </c>
    </row>
    <row r="694" spans="1:65" s="2" customFormat="1" ht="24">
      <c r="A694" s="34"/>
      <c r="B694" s="35"/>
      <c r="C694" s="204" t="s">
        <v>701</v>
      </c>
      <c r="D694" s="204" t="s">
        <v>134</v>
      </c>
      <c r="E694" s="205" t="s">
        <v>702</v>
      </c>
      <c r="F694" s="206" t="s">
        <v>703</v>
      </c>
      <c r="G694" s="207" t="s">
        <v>176</v>
      </c>
      <c r="H694" s="208">
        <v>6</v>
      </c>
      <c r="I694" s="209"/>
      <c r="J694" s="210">
        <f>ROUND(I694*H694,2)</f>
        <v>0</v>
      </c>
      <c r="K694" s="211"/>
      <c r="L694" s="39"/>
      <c r="M694" s="212" t="s">
        <v>1</v>
      </c>
      <c r="N694" s="213" t="s">
        <v>41</v>
      </c>
      <c r="O694" s="71"/>
      <c r="P694" s="214">
        <f>O694*H694</f>
        <v>0</v>
      </c>
      <c r="Q694" s="214">
        <v>0.00011</v>
      </c>
      <c r="R694" s="214">
        <f>Q694*H694</f>
        <v>0.00066</v>
      </c>
      <c r="S694" s="214">
        <v>0</v>
      </c>
      <c r="T694" s="215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16" t="s">
        <v>138</v>
      </c>
      <c r="AT694" s="216" t="s">
        <v>134</v>
      </c>
      <c r="AU694" s="216" t="s">
        <v>86</v>
      </c>
      <c r="AY694" s="17" t="s">
        <v>132</v>
      </c>
      <c r="BE694" s="217">
        <f>IF(N694="základní",J694,0)</f>
        <v>0</v>
      </c>
      <c r="BF694" s="217">
        <f>IF(N694="snížená",J694,0)</f>
        <v>0</v>
      </c>
      <c r="BG694" s="217">
        <f>IF(N694="zákl. přenesená",J694,0)</f>
        <v>0</v>
      </c>
      <c r="BH694" s="217">
        <f>IF(N694="sníž. přenesená",J694,0)</f>
        <v>0</v>
      </c>
      <c r="BI694" s="217">
        <f>IF(N694="nulová",J694,0)</f>
        <v>0</v>
      </c>
      <c r="BJ694" s="17" t="s">
        <v>84</v>
      </c>
      <c r="BK694" s="217">
        <f>ROUND(I694*H694,2)</f>
        <v>0</v>
      </c>
      <c r="BL694" s="17" t="s">
        <v>138</v>
      </c>
      <c r="BM694" s="216" t="s">
        <v>704</v>
      </c>
    </row>
    <row r="695" spans="2:51" s="13" customFormat="1" ht="11.25">
      <c r="B695" s="218"/>
      <c r="C695" s="219"/>
      <c r="D695" s="220" t="s">
        <v>140</v>
      </c>
      <c r="E695" s="221" t="s">
        <v>1</v>
      </c>
      <c r="F695" s="222" t="s">
        <v>82</v>
      </c>
      <c r="G695" s="219"/>
      <c r="H695" s="221" t="s">
        <v>1</v>
      </c>
      <c r="I695" s="223"/>
      <c r="J695" s="219"/>
      <c r="K695" s="219"/>
      <c r="L695" s="224"/>
      <c r="M695" s="225"/>
      <c r="N695" s="226"/>
      <c r="O695" s="226"/>
      <c r="P695" s="226"/>
      <c r="Q695" s="226"/>
      <c r="R695" s="226"/>
      <c r="S695" s="226"/>
      <c r="T695" s="227"/>
      <c r="AT695" s="228" t="s">
        <v>140</v>
      </c>
      <c r="AU695" s="228" t="s">
        <v>86</v>
      </c>
      <c r="AV695" s="13" t="s">
        <v>84</v>
      </c>
      <c r="AW695" s="13" t="s">
        <v>34</v>
      </c>
      <c r="AX695" s="13" t="s">
        <v>76</v>
      </c>
      <c r="AY695" s="228" t="s">
        <v>132</v>
      </c>
    </row>
    <row r="696" spans="2:51" s="13" customFormat="1" ht="11.25">
      <c r="B696" s="218"/>
      <c r="C696" s="219"/>
      <c r="D696" s="220" t="s">
        <v>140</v>
      </c>
      <c r="E696" s="221" t="s">
        <v>1</v>
      </c>
      <c r="F696" s="222" t="s">
        <v>705</v>
      </c>
      <c r="G696" s="219"/>
      <c r="H696" s="221" t="s">
        <v>1</v>
      </c>
      <c r="I696" s="223"/>
      <c r="J696" s="219"/>
      <c r="K696" s="219"/>
      <c r="L696" s="224"/>
      <c r="M696" s="225"/>
      <c r="N696" s="226"/>
      <c r="O696" s="226"/>
      <c r="P696" s="226"/>
      <c r="Q696" s="226"/>
      <c r="R696" s="226"/>
      <c r="S696" s="226"/>
      <c r="T696" s="227"/>
      <c r="AT696" s="228" t="s">
        <v>140</v>
      </c>
      <c r="AU696" s="228" t="s">
        <v>86</v>
      </c>
      <c r="AV696" s="13" t="s">
        <v>84</v>
      </c>
      <c r="AW696" s="13" t="s">
        <v>34</v>
      </c>
      <c r="AX696" s="13" t="s">
        <v>76</v>
      </c>
      <c r="AY696" s="228" t="s">
        <v>132</v>
      </c>
    </row>
    <row r="697" spans="2:51" s="13" customFormat="1" ht="11.25">
      <c r="B697" s="218"/>
      <c r="C697" s="219"/>
      <c r="D697" s="220" t="s">
        <v>140</v>
      </c>
      <c r="E697" s="221" t="s">
        <v>1</v>
      </c>
      <c r="F697" s="222" t="s">
        <v>144</v>
      </c>
      <c r="G697" s="219"/>
      <c r="H697" s="221" t="s">
        <v>1</v>
      </c>
      <c r="I697" s="223"/>
      <c r="J697" s="219"/>
      <c r="K697" s="219"/>
      <c r="L697" s="224"/>
      <c r="M697" s="225"/>
      <c r="N697" s="226"/>
      <c r="O697" s="226"/>
      <c r="P697" s="226"/>
      <c r="Q697" s="226"/>
      <c r="R697" s="226"/>
      <c r="S697" s="226"/>
      <c r="T697" s="227"/>
      <c r="AT697" s="228" t="s">
        <v>140</v>
      </c>
      <c r="AU697" s="228" t="s">
        <v>86</v>
      </c>
      <c r="AV697" s="13" t="s">
        <v>84</v>
      </c>
      <c r="AW697" s="13" t="s">
        <v>34</v>
      </c>
      <c r="AX697" s="13" t="s">
        <v>76</v>
      </c>
      <c r="AY697" s="228" t="s">
        <v>132</v>
      </c>
    </row>
    <row r="698" spans="2:51" s="14" customFormat="1" ht="11.25">
      <c r="B698" s="229"/>
      <c r="C698" s="230"/>
      <c r="D698" s="220" t="s">
        <v>140</v>
      </c>
      <c r="E698" s="231" t="s">
        <v>1</v>
      </c>
      <c r="F698" s="232" t="s">
        <v>706</v>
      </c>
      <c r="G698" s="230"/>
      <c r="H698" s="233">
        <v>6</v>
      </c>
      <c r="I698" s="234"/>
      <c r="J698" s="230"/>
      <c r="K698" s="230"/>
      <c r="L698" s="235"/>
      <c r="M698" s="236"/>
      <c r="N698" s="237"/>
      <c r="O698" s="237"/>
      <c r="P698" s="237"/>
      <c r="Q698" s="237"/>
      <c r="R698" s="237"/>
      <c r="S698" s="237"/>
      <c r="T698" s="238"/>
      <c r="AT698" s="239" t="s">
        <v>140</v>
      </c>
      <c r="AU698" s="239" t="s">
        <v>86</v>
      </c>
      <c r="AV698" s="14" t="s">
        <v>86</v>
      </c>
      <c r="AW698" s="14" t="s">
        <v>34</v>
      </c>
      <c r="AX698" s="14" t="s">
        <v>76</v>
      </c>
      <c r="AY698" s="239" t="s">
        <v>132</v>
      </c>
    </row>
    <row r="699" spans="2:51" s="15" customFormat="1" ht="11.25">
      <c r="B699" s="240"/>
      <c r="C699" s="241"/>
      <c r="D699" s="220" t="s">
        <v>140</v>
      </c>
      <c r="E699" s="242" t="s">
        <v>1</v>
      </c>
      <c r="F699" s="243" t="s">
        <v>146</v>
      </c>
      <c r="G699" s="241"/>
      <c r="H699" s="244">
        <v>6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AT699" s="250" t="s">
        <v>140</v>
      </c>
      <c r="AU699" s="250" t="s">
        <v>86</v>
      </c>
      <c r="AV699" s="15" t="s">
        <v>138</v>
      </c>
      <c r="AW699" s="15" t="s">
        <v>34</v>
      </c>
      <c r="AX699" s="15" t="s">
        <v>84</v>
      </c>
      <c r="AY699" s="250" t="s">
        <v>132</v>
      </c>
    </row>
    <row r="700" spans="1:65" s="2" customFormat="1" ht="24">
      <c r="A700" s="34"/>
      <c r="B700" s="35"/>
      <c r="C700" s="204" t="s">
        <v>707</v>
      </c>
      <c r="D700" s="204" t="s">
        <v>134</v>
      </c>
      <c r="E700" s="205" t="s">
        <v>708</v>
      </c>
      <c r="F700" s="206" t="s">
        <v>709</v>
      </c>
      <c r="G700" s="207" t="s">
        <v>176</v>
      </c>
      <c r="H700" s="208">
        <v>6</v>
      </c>
      <c r="I700" s="209"/>
      <c r="J700" s="210">
        <f>ROUND(I700*H700,2)</f>
        <v>0</v>
      </c>
      <c r="K700" s="211"/>
      <c r="L700" s="39"/>
      <c r="M700" s="212" t="s">
        <v>1</v>
      </c>
      <c r="N700" s="213" t="s">
        <v>41</v>
      </c>
      <c r="O700" s="71"/>
      <c r="P700" s="214">
        <f>O700*H700</f>
        <v>0</v>
      </c>
      <c r="Q700" s="214">
        <v>0</v>
      </c>
      <c r="R700" s="214">
        <f>Q700*H700</f>
        <v>0</v>
      </c>
      <c r="S700" s="214">
        <v>0</v>
      </c>
      <c r="T700" s="215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216" t="s">
        <v>138</v>
      </c>
      <c r="AT700" s="216" t="s">
        <v>134</v>
      </c>
      <c r="AU700" s="216" t="s">
        <v>86</v>
      </c>
      <c r="AY700" s="17" t="s">
        <v>132</v>
      </c>
      <c r="BE700" s="217">
        <f>IF(N700="základní",J700,0)</f>
        <v>0</v>
      </c>
      <c r="BF700" s="217">
        <f>IF(N700="snížená",J700,0)</f>
        <v>0</v>
      </c>
      <c r="BG700" s="217">
        <f>IF(N700="zákl. přenesená",J700,0)</f>
        <v>0</v>
      </c>
      <c r="BH700" s="217">
        <f>IF(N700="sníž. přenesená",J700,0)</f>
        <v>0</v>
      </c>
      <c r="BI700" s="217">
        <f>IF(N700="nulová",J700,0)</f>
        <v>0</v>
      </c>
      <c r="BJ700" s="17" t="s">
        <v>84</v>
      </c>
      <c r="BK700" s="217">
        <f>ROUND(I700*H700,2)</f>
        <v>0</v>
      </c>
      <c r="BL700" s="17" t="s">
        <v>138</v>
      </c>
      <c r="BM700" s="216" t="s">
        <v>710</v>
      </c>
    </row>
    <row r="701" spans="2:51" s="13" customFormat="1" ht="11.25">
      <c r="B701" s="218"/>
      <c r="C701" s="219"/>
      <c r="D701" s="220" t="s">
        <v>140</v>
      </c>
      <c r="E701" s="221" t="s">
        <v>1</v>
      </c>
      <c r="F701" s="222" t="s">
        <v>82</v>
      </c>
      <c r="G701" s="219"/>
      <c r="H701" s="221" t="s">
        <v>1</v>
      </c>
      <c r="I701" s="223"/>
      <c r="J701" s="219"/>
      <c r="K701" s="219"/>
      <c r="L701" s="224"/>
      <c r="M701" s="225"/>
      <c r="N701" s="226"/>
      <c r="O701" s="226"/>
      <c r="P701" s="226"/>
      <c r="Q701" s="226"/>
      <c r="R701" s="226"/>
      <c r="S701" s="226"/>
      <c r="T701" s="227"/>
      <c r="AT701" s="228" t="s">
        <v>140</v>
      </c>
      <c r="AU701" s="228" t="s">
        <v>86</v>
      </c>
      <c r="AV701" s="13" t="s">
        <v>84</v>
      </c>
      <c r="AW701" s="13" t="s">
        <v>34</v>
      </c>
      <c r="AX701" s="13" t="s">
        <v>76</v>
      </c>
      <c r="AY701" s="228" t="s">
        <v>132</v>
      </c>
    </row>
    <row r="702" spans="2:51" s="13" customFormat="1" ht="11.25">
      <c r="B702" s="218"/>
      <c r="C702" s="219"/>
      <c r="D702" s="220" t="s">
        <v>140</v>
      </c>
      <c r="E702" s="221" t="s">
        <v>1</v>
      </c>
      <c r="F702" s="222" t="s">
        <v>711</v>
      </c>
      <c r="G702" s="219"/>
      <c r="H702" s="221" t="s">
        <v>1</v>
      </c>
      <c r="I702" s="223"/>
      <c r="J702" s="219"/>
      <c r="K702" s="219"/>
      <c r="L702" s="224"/>
      <c r="M702" s="225"/>
      <c r="N702" s="226"/>
      <c r="O702" s="226"/>
      <c r="P702" s="226"/>
      <c r="Q702" s="226"/>
      <c r="R702" s="226"/>
      <c r="S702" s="226"/>
      <c r="T702" s="227"/>
      <c r="AT702" s="228" t="s">
        <v>140</v>
      </c>
      <c r="AU702" s="228" t="s">
        <v>86</v>
      </c>
      <c r="AV702" s="13" t="s">
        <v>84</v>
      </c>
      <c r="AW702" s="13" t="s">
        <v>34</v>
      </c>
      <c r="AX702" s="13" t="s">
        <v>76</v>
      </c>
      <c r="AY702" s="228" t="s">
        <v>132</v>
      </c>
    </row>
    <row r="703" spans="2:51" s="13" customFormat="1" ht="11.25">
      <c r="B703" s="218"/>
      <c r="C703" s="219"/>
      <c r="D703" s="220" t="s">
        <v>140</v>
      </c>
      <c r="E703" s="221" t="s">
        <v>1</v>
      </c>
      <c r="F703" s="222" t="s">
        <v>144</v>
      </c>
      <c r="G703" s="219"/>
      <c r="H703" s="221" t="s">
        <v>1</v>
      </c>
      <c r="I703" s="223"/>
      <c r="J703" s="219"/>
      <c r="K703" s="219"/>
      <c r="L703" s="224"/>
      <c r="M703" s="225"/>
      <c r="N703" s="226"/>
      <c r="O703" s="226"/>
      <c r="P703" s="226"/>
      <c r="Q703" s="226"/>
      <c r="R703" s="226"/>
      <c r="S703" s="226"/>
      <c r="T703" s="227"/>
      <c r="AT703" s="228" t="s">
        <v>140</v>
      </c>
      <c r="AU703" s="228" t="s">
        <v>86</v>
      </c>
      <c r="AV703" s="13" t="s">
        <v>84</v>
      </c>
      <c r="AW703" s="13" t="s">
        <v>34</v>
      </c>
      <c r="AX703" s="13" t="s">
        <v>76</v>
      </c>
      <c r="AY703" s="228" t="s">
        <v>132</v>
      </c>
    </row>
    <row r="704" spans="2:51" s="14" customFormat="1" ht="11.25">
      <c r="B704" s="229"/>
      <c r="C704" s="230"/>
      <c r="D704" s="220" t="s">
        <v>140</v>
      </c>
      <c r="E704" s="231" t="s">
        <v>1</v>
      </c>
      <c r="F704" s="232" t="s">
        <v>706</v>
      </c>
      <c r="G704" s="230"/>
      <c r="H704" s="233">
        <v>6</v>
      </c>
      <c r="I704" s="234"/>
      <c r="J704" s="230"/>
      <c r="K704" s="230"/>
      <c r="L704" s="235"/>
      <c r="M704" s="236"/>
      <c r="N704" s="237"/>
      <c r="O704" s="237"/>
      <c r="P704" s="237"/>
      <c r="Q704" s="237"/>
      <c r="R704" s="237"/>
      <c r="S704" s="237"/>
      <c r="T704" s="238"/>
      <c r="AT704" s="239" t="s">
        <v>140</v>
      </c>
      <c r="AU704" s="239" t="s">
        <v>86</v>
      </c>
      <c r="AV704" s="14" t="s">
        <v>86</v>
      </c>
      <c r="AW704" s="14" t="s">
        <v>34</v>
      </c>
      <c r="AX704" s="14" t="s">
        <v>76</v>
      </c>
      <c r="AY704" s="239" t="s">
        <v>132</v>
      </c>
    </row>
    <row r="705" spans="2:51" s="15" customFormat="1" ht="11.25">
      <c r="B705" s="240"/>
      <c r="C705" s="241"/>
      <c r="D705" s="220" t="s">
        <v>140</v>
      </c>
      <c r="E705" s="242" t="s">
        <v>1</v>
      </c>
      <c r="F705" s="243" t="s">
        <v>146</v>
      </c>
      <c r="G705" s="241"/>
      <c r="H705" s="244">
        <v>6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AT705" s="250" t="s">
        <v>140</v>
      </c>
      <c r="AU705" s="250" t="s">
        <v>86</v>
      </c>
      <c r="AV705" s="15" t="s">
        <v>138</v>
      </c>
      <c r="AW705" s="15" t="s">
        <v>34</v>
      </c>
      <c r="AX705" s="15" t="s">
        <v>84</v>
      </c>
      <c r="AY705" s="250" t="s">
        <v>132</v>
      </c>
    </row>
    <row r="706" spans="1:65" s="2" customFormat="1" ht="12">
      <c r="A706" s="34"/>
      <c r="B706" s="35"/>
      <c r="C706" s="204" t="s">
        <v>712</v>
      </c>
      <c r="D706" s="204" t="s">
        <v>134</v>
      </c>
      <c r="E706" s="205" t="s">
        <v>713</v>
      </c>
      <c r="F706" s="206" t="s">
        <v>714</v>
      </c>
      <c r="G706" s="207" t="s">
        <v>176</v>
      </c>
      <c r="H706" s="208">
        <v>13</v>
      </c>
      <c r="I706" s="209"/>
      <c r="J706" s="210">
        <f>ROUND(I706*H706,2)</f>
        <v>0</v>
      </c>
      <c r="K706" s="211"/>
      <c r="L706" s="39"/>
      <c r="M706" s="212" t="s">
        <v>1</v>
      </c>
      <c r="N706" s="213" t="s">
        <v>41</v>
      </c>
      <c r="O706" s="71"/>
      <c r="P706" s="214">
        <f>O706*H706</f>
        <v>0</v>
      </c>
      <c r="Q706" s="214">
        <v>0</v>
      </c>
      <c r="R706" s="214">
        <f>Q706*H706</f>
        <v>0</v>
      </c>
      <c r="S706" s="214">
        <v>0</v>
      </c>
      <c r="T706" s="215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216" t="s">
        <v>138</v>
      </c>
      <c r="AT706" s="216" t="s">
        <v>134</v>
      </c>
      <c r="AU706" s="216" t="s">
        <v>86</v>
      </c>
      <c r="AY706" s="17" t="s">
        <v>132</v>
      </c>
      <c r="BE706" s="217">
        <f>IF(N706="základní",J706,0)</f>
        <v>0</v>
      </c>
      <c r="BF706" s="217">
        <f>IF(N706="snížená",J706,0)</f>
        <v>0</v>
      </c>
      <c r="BG706" s="217">
        <f>IF(N706="zákl. přenesená",J706,0)</f>
        <v>0</v>
      </c>
      <c r="BH706" s="217">
        <f>IF(N706="sníž. přenesená",J706,0)</f>
        <v>0</v>
      </c>
      <c r="BI706" s="217">
        <f>IF(N706="nulová",J706,0)</f>
        <v>0</v>
      </c>
      <c r="BJ706" s="17" t="s">
        <v>84</v>
      </c>
      <c r="BK706" s="217">
        <f>ROUND(I706*H706,2)</f>
        <v>0</v>
      </c>
      <c r="BL706" s="17" t="s">
        <v>138</v>
      </c>
      <c r="BM706" s="216" t="s">
        <v>715</v>
      </c>
    </row>
    <row r="707" spans="2:51" s="13" customFormat="1" ht="11.25">
      <c r="B707" s="218"/>
      <c r="C707" s="219"/>
      <c r="D707" s="220" t="s">
        <v>140</v>
      </c>
      <c r="E707" s="221" t="s">
        <v>1</v>
      </c>
      <c r="F707" s="222" t="s">
        <v>82</v>
      </c>
      <c r="G707" s="219"/>
      <c r="H707" s="221" t="s">
        <v>1</v>
      </c>
      <c r="I707" s="223"/>
      <c r="J707" s="219"/>
      <c r="K707" s="219"/>
      <c r="L707" s="224"/>
      <c r="M707" s="225"/>
      <c r="N707" s="226"/>
      <c r="O707" s="226"/>
      <c r="P707" s="226"/>
      <c r="Q707" s="226"/>
      <c r="R707" s="226"/>
      <c r="S707" s="226"/>
      <c r="T707" s="227"/>
      <c r="AT707" s="228" t="s">
        <v>140</v>
      </c>
      <c r="AU707" s="228" t="s">
        <v>86</v>
      </c>
      <c r="AV707" s="13" t="s">
        <v>84</v>
      </c>
      <c r="AW707" s="13" t="s">
        <v>34</v>
      </c>
      <c r="AX707" s="13" t="s">
        <v>76</v>
      </c>
      <c r="AY707" s="228" t="s">
        <v>132</v>
      </c>
    </row>
    <row r="708" spans="2:51" s="14" customFormat="1" ht="11.25">
      <c r="B708" s="229"/>
      <c r="C708" s="230"/>
      <c r="D708" s="220" t="s">
        <v>140</v>
      </c>
      <c r="E708" s="231" t="s">
        <v>1</v>
      </c>
      <c r="F708" s="232" t="s">
        <v>178</v>
      </c>
      <c r="G708" s="230"/>
      <c r="H708" s="233">
        <v>13</v>
      </c>
      <c r="I708" s="234"/>
      <c r="J708" s="230"/>
      <c r="K708" s="230"/>
      <c r="L708" s="235"/>
      <c r="M708" s="236"/>
      <c r="N708" s="237"/>
      <c r="O708" s="237"/>
      <c r="P708" s="237"/>
      <c r="Q708" s="237"/>
      <c r="R708" s="237"/>
      <c r="S708" s="237"/>
      <c r="T708" s="238"/>
      <c r="AT708" s="239" t="s">
        <v>140</v>
      </c>
      <c r="AU708" s="239" t="s">
        <v>86</v>
      </c>
      <c r="AV708" s="14" t="s">
        <v>86</v>
      </c>
      <c r="AW708" s="14" t="s">
        <v>34</v>
      </c>
      <c r="AX708" s="14" t="s">
        <v>76</v>
      </c>
      <c r="AY708" s="239" t="s">
        <v>132</v>
      </c>
    </row>
    <row r="709" spans="2:51" s="15" customFormat="1" ht="11.25">
      <c r="B709" s="240"/>
      <c r="C709" s="241"/>
      <c r="D709" s="220" t="s">
        <v>140</v>
      </c>
      <c r="E709" s="242" t="s">
        <v>1</v>
      </c>
      <c r="F709" s="243" t="s">
        <v>146</v>
      </c>
      <c r="G709" s="241"/>
      <c r="H709" s="244">
        <v>13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AT709" s="250" t="s">
        <v>140</v>
      </c>
      <c r="AU709" s="250" t="s">
        <v>86</v>
      </c>
      <c r="AV709" s="15" t="s">
        <v>138</v>
      </c>
      <c r="AW709" s="15" t="s">
        <v>34</v>
      </c>
      <c r="AX709" s="15" t="s">
        <v>84</v>
      </c>
      <c r="AY709" s="250" t="s">
        <v>132</v>
      </c>
    </row>
    <row r="710" spans="1:65" s="2" customFormat="1" ht="24">
      <c r="A710" s="34"/>
      <c r="B710" s="35"/>
      <c r="C710" s="204" t="s">
        <v>716</v>
      </c>
      <c r="D710" s="204" t="s">
        <v>134</v>
      </c>
      <c r="E710" s="205" t="s">
        <v>717</v>
      </c>
      <c r="F710" s="206" t="s">
        <v>718</v>
      </c>
      <c r="G710" s="207" t="s">
        <v>137</v>
      </c>
      <c r="H710" s="208">
        <v>101.34</v>
      </c>
      <c r="I710" s="209"/>
      <c r="J710" s="210">
        <f>ROUND(I710*H710,2)</f>
        <v>0</v>
      </c>
      <c r="K710" s="211"/>
      <c r="L710" s="39"/>
      <c r="M710" s="212" t="s">
        <v>1</v>
      </c>
      <c r="N710" s="213" t="s">
        <v>41</v>
      </c>
      <c r="O710" s="71"/>
      <c r="P710" s="214">
        <f>O710*H710</f>
        <v>0</v>
      </c>
      <c r="Q710" s="214">
        <v>0</v>
      </c>
      <c r="R710" s="214">
        <f>Q710*H710</f>
        <v>0</v>
      </c>
      <c r="S710" s="214">
        <v>0</v>
      </c>
      <c r="T710" s="215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16" t="s">
        <v>138</v>
      </c>
      <c r="AT710" s="216" t="s">
        <v>134</v>
      </c>
      <c r="AU710" s="216" t="s">
        <v>86</v>
      </c>
      <c r="AY710" s="17" t="s">
        <v>132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17" t="s">
        <v>84</v>
      </c>
      <c r="BK710" s="217">
        <f>ROUND(I710*H710,2)</f>
        <v>0</v>
      </c>
      <c r="BL710" s="17" t="s">
        <v>138</v>
      </c>
      <c r="BM710" s="216" t="s">
        <v>719</v>
      </c>
    </row>
    <row r="711" spans="2:51" s="13" customFormat="1" ht="11.25">
      <c r="B711" s="218"/>
      <c r="C711" s="219"/>
      <c r="D711" s="220" t="s">
        <v>140</v>
      </c>
      <c r="E711" s="221" t="s">
        <v>1</v>
      </c>
      <c r="F711" s="222" t="s">
        <v>82</v>
      </c>
      <c r="G711" s="219"/>
      <c r="H711" s="221" t="s">
        <v>1</v>
      </c>
      <c r="I711" s="223"/>
      <c r="J711" s="219"/>
      <c r="K711" s="219"/>
      <c r="L711" s="224"/>
      <c r="M711" s="225"/>
      <c r="N711" s="226"/>
      <c r="O711" s="226"/>
      <c r="P711" s="226"/>
      <c r="Q711" s="226"/>
      <c r="R711" s="226"/>
      <c r="S711" s="226"/>
      <c r="T711" s="227"/>
      <c r="AT711" s="228" t="s">
        <v>140</v>
      </c>
      <c r="AU711" s="228" t="s">
        <v>86</v>
      </c>
      <c r="AV711" s="13" t="s">
        <v>84</v>
      </c>
      <c r="AW711" s="13" t="s">
        <v>34</v>
      </c>
      <c r="AX711" s="13" t="s">
        <v>76</v>
      </c>
      <c r="AY711" s="228" t="s">
        <v>132</v>
      </c>
    </row>
    <row r="712" spans="2:51" s="13" customFormat="1" ht="11.25">
      <c r="B712" s="218"/>
      <c r="C712" s="219"/>
      <c r="D712" s="220" t="s">
        <v>140</v>
      </c>
      <c r="E712" s="221" t="s">
        <v>1</v>
      </c>
      <c r="F712" s="222" t="s">
        <v>720</v>
      </c>
      <c r="G712" s="219"/>
      <c r="H712" s="221" t="s">
        <v>1</v>
      </c>
      <c r="I712" s="223"/>
      <c r="J712" s="219"/>
      <c r="K712" s="219"/>
      <c r="L712" s="224"/>
      <c r="M712" s="225"/>
      <c r="N712" s="226"/>
      <c r="O712" s="226"/>
      <c r="P712" s="226"/>
      <c r="Q712" s="226"/>
      <c r="R712" s="226"/>
      <c r="S712" s="226"/>
      <c r="T712" s="227"/>
      <c r="AT712" s="228" t="s">
        <v>140</v>
      </c>
      <c r="AU712" s="228" t="s">
        <v>86</v>
      </c>
      <c r="AV712" s="13" t="s">
        <v>84</v>
      </c>
      <c r="AW712" s="13" t="s">
        <v>34</v>
      </c>
      <c r="AX712" s="13" t="s">
        <v>76</v>
      </c>
      <c r="AY712" s="228" t="s">
        <v>132</v>
      </c>
    </row>
    <row r="713" spans="2:51" s="13" customFormat="1" ht="11.25">
      <c r="B713" s="218"/>
      <c r="C713" s="219"/>
      <c r="D713" s="220" t="s">
        <v>140</v>
      </c>
      <c r="E713" s="221" t="s">
        <v>1</v>
      </c>
      <c r="F713" s="222" t="s">
        <v>142</v>
      </c>
      <c r="G713" s="219"/>
      <c r="H713" s="221" t="s">
        <v>1</v>
      </c>
      <c r="I713" s="223"/>
      <c r="J713" s="219"/>
      <c r="K713" s="219"/>
      <c r="L713" s="224"/>
      <c r="M713" s="225"/>
      <c r="N713" s="226"/>
      <c r="O713" s="226"/>
      <c r="P713" s="226"/>
      <c r="Q713" s="226"/>
      <c r="R713" s="226"/>
      <c r="S713" s="226"/>
      <c r="T713" s="227"/>
      <c r="AT713" s="228" t="s">
        <v>140</v>
      </c>
      <c r="AU713" s="228" t="s">
        <v>86</v>
      </c>
      <c r="AV713" s="13" t="s">
        <v>84</v>
      </c>
      <c r="AW713" s="13" t="s">
        <v>34</v>
      </c>
      <c r="AX713" s="13" t="s">
        <v>76</v>
      </c>
      <c r="AY713" s="228" t="s">
        <v>132</v>
      </c>
    </row>
    <row r="714" spans="2:51" s="14" customFormat="1" ht="11.25">
      <c r="B714" s="229"/>
      <c r="C714" s="230"/>
      <c r="D714" s="220" t="s">
        <v>140</v>
      </c>
      <c r="E714" s="231" t="s">
        <v>1</v>
      </c>
      <c r="F714" s="232" t="s">
        <v>143</v>
      </c>
      <c r="G714" s="230"/>
      <c r="H714" s="233">
        <v>3.84</v>
      </c>
      <c r="I714" s="234"/>
      <c r="J714" s="230"/>
      <c r="K714" s="230"/>
      <c r="L714" s="235"/>
      <c r="M714" s="236"/>
      <c r="N714" s="237"/>
      <c r="O714" s="237"/>
      <c r="P714" s="237"/>
      <c r="Q714" s="237"/>
      <c r="R714" s="237"/>
      <c r="S714" s="237"/>
      <c r="T714" s="238"/>
      <c r="AT714" s="239" t="s">
        <v>140</v>
      </c>
      <c r="AU714" s="239" t="s">
        <v>86</v>
      </c>
      <c r="AV714" s="14" t="s">
        <v>86</v>
      </c>
      <c r="AW714" s="14" t="s">
        <v>34</v>
      </c>
      <c r="AX714" s="14" t="s">
        <v>76</v>
      </c>
      <c r="AY714" s="239" t="s">
        <v>132</v>
      </c>
    </row>
    <row r="715" spans="2:51" s="13" customFormat="1" ht="11.25">
      <c r="B715" s="218"/>
      <c r="C715" s="219"/>
      <c r="D715" s="220" t="s">
        <v>140</v>
      </c>
      <c r="E715" s="221" t="s">
        <v>1</v>
      </c>
      <c r="F715" s="222" t="s">
        <v>144</v>
      </c>
      <c r="G715" s="219"/>
      <c r="H715" s="221" t="s">
        <v>1</v>
      </c>
      <c r="I715" s="223"/>
      <c r="J715" s="219"/>
      <c r="K715" s="219"/>
      <c r="L715" s="224"/>
      <c r="M715" s="225"/>
      <c r="N715" s="226"/>
      <c r="O715" s="226"/>
      <c r="P715" s="226"/>
      <c r="Q715" s="226"/>
      <c r="R715" s="226"/>
      <c r="S715" s="226"/>
      <c r="T715" s="227"/>
      <c r="AT715" s="228" t="s">
        <v>140</v>
      </c>
      <c r="AU715" s="228" t="s">
        <v>86</v>
      </c>
      <c r="AV715" s="13" t="s">
        <v>84</v>
      </c>
      <c r="AW715" s="13" t="s">
        <v>34</v>
      </c>
      <c r="AX715" s="13" t="s">
        <v>76</v>
      </c>
      <c r="AY715" s="228" t="s">
        <v>132</v>
      </c>
    </row>
    <row r="716" spans="2:51" s="14" customFormat="1" ht="11.25">
      <c r="B716" s="229"/>
      <c r="C716" s="230"/>
      <c r="D716" s="220" t="s">
        <v>140</v>
      </c>
      <c r="E716" s="231" t="s">
        <v>1</v>
      </c>
      <c r="F716" s="232" t="s">
        <v>145</v>
      </c>
      <c r="G716" s="230"/>
      <c r="H716" s="233">
        <v>64.5</v>
      </c>
      <c r="I716" s="234"/>
      <c r="J716" s="230"/>
      <c r="K716" s="230"/>
      <c r="L716" s="235"/>
      <c r="M716" s="236"/>
      <c r="N716" s="237"/>
      <c r="O716" s="237"/>
      <c r="P716" s="237"/>
      <c r="Q716" s="237"/>
      <c r="R716" s="237"/>
      <c r="S716" s="237"/>
      <c r="T716" s="238"/>
      <c r="AT716" s="239" t="s">
        <v>140</v>
      </c>
      <c r="AU716" s="239" t="s">
        <v>86</v>
      </c>
      <c r="AV716" s="14" t="s">
        <v>86</v>
      </c>
      <c r="AW716" s="14" t="s">
        <v>34</v>
      </c>
      <c r="AX716" s="14" t="s">
        <v>76</v>
      </c>
      <c r="AY716" s="239" t="s">
        <v>132</v>
      </c>
    </row>
    <row r="717" spans="2:51" s="13" customFormat="1" ht="22.5">
      <c r="B717" s="218"/>
      <c r="C717" s="219"/>
      <c r="D717" s="220" t="s">
        <v>140</v>
      </c>
      <c r="E717" s="221" t="s">
        <v>1</v>
      </c>
      <c r="F717" s="222" t="s">
        <v>415</v>
      </c>
      <c r="G717" s="219"/>
      <c r="H717" s="221" t="s">
        <v>1</v>
      </c>
      <c r="I717" s="223"/>
      <c r="J717" s="219"/>
      <c r="K717" s="219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140</v>
      </c>
      <c r="AU717" s="228" t="s">
        <v>86</v>
      </c>
      <c r="AV717" s="13" t="s">
        <v>84</v>
      </c>
      <c r="AW717" s="13" t="s">
        <v>34</v>
      </c>
      <c r="AX717" s="13" t="s">
        <v>76</v>
      </c>
      <c r="AY717" s="228" t="s">
        <v>132</v>
      </c>
    </row>
    <row r="718" spans="2:51" s="13" customFormat="1" ht="11.25">
      <c r="B718" s="218"/>
      <c r="C718" s="219"/>
      <c r="D718" s="220" t="s">
        <v>140</v>
      </c>
      <c r="E718" s="221" t="s">
        <v>1</v>
      </c>
      <c r="F718" s="222" t="s">
        <v>144</v>
      </c>
      <c r="G718" s="219"/>
      <c r="H718" s="221" t="s">
        <v>1</v>
      </c>
      <c r="I718" s="223"/>
      <c r="J718" s="219"/>
      <c r="K718" s="219"/>
      <c r="L718" s="224"/>
      <c r="M718" s="225"/>
      <c r="N718" s="226"/>
      <c r="O718" s="226"/>
      <c r="P718" s="226"/>
      <c r="Q718" s="226"/>
      <c r="R718" s="226"/>
      <c r="S718" s="226"/>
      <c r="T718" s="227"/>
      <c r="AT718" s="228" t="s">
        <v>140</v>
      </c>
      <c r="AU718" s="228" t="s">
        <v>86</v>
      </c>
      <c r="AV718" s="13" t="s">
        <v>84</v>
      </c>
      <c r="AW718" s="13" t="s">
        <v>34</v>
      </c>
      <c r="AX718" s="13" t="s">
        <v>76</v>
      </c>
      <c r="AY718" s="228" t="s">
        <v>132</v>
      </c>
    </row>
    <row r="719" spans="2:51" s="14" customFormat="1" ht="11.25">
      <c r="B719" s="229"/>
      <c r="C719" s="230"/>
      <c r="D719" s="220" t="s">
        <v>140</v>
      </c>
      <c r="E719" s="231" t="s">
        <v>1</v>
      </c>
      <c r="F719" s="232" t="s">
        <v>151</v>
      </c>
      <c r="G719" s="230"/>
      <c r="H719" s="233">
        <v>33</v>
      </c>
      <c r="I719" s="234"/>
      <c r="J719" s="230"/>
      <c r="K719" s="230"/>
      <c r="L719" s="235"/>
      <c r="M719" s="236"/>
      <c r="N719" s="237"/>
      <c r="O719" s="237"/>
      <c r="P719" s="237"/>
      <c r="Q719" s="237"/>
      <c r="R719" s="237"/>
      <c r="S719" s="237"/>
      <c r="T719" s="238"/>
      <c r="AT719" s="239" t="s">
        <v>140</v>
      </c>
      <c r="AU719" s="239" t="s">
        <v>86</v>
      </c>
      <c r="AV719" s="14" t="s">
        <v>86</v>
      </c>
      <c r="AW719" s="14" t="s">
        <v>34</v>
      </c>
      <c r="AX719" s="14" t="s">
        <v>76</v>
      </c>
      <c r="AY719" s="239" t="s">
        <v>132</v>
      </c>
    </row>
    <row r="720" spans="2:51" s="15" customFormat="1" ht="11.25">
      <c r="B720" s="240"/>
      <c r="C720" s="241"/>
      <c r="D720" s="220" t="s">
        <v>140</v>
      </c>
      <c r="E720" s="242" t="s">
        <v>1</v>
      </c>
      <c r="F720" s="243" t="s">
        <v>146</v>
      </c>
      <c r="G720" s="241"/>
      <c r="H720" s="244">
        <v>101.34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AT720" s="250" t="s">
        <v>140</v>
      </c>
      <c r="AU720" s="250" t="s">
        <v>86</v>
      </c>
      <c r="AV720" s="15" t="s">
        <v>138</v>
      </c>
      <c r="AW720" s="15" t="s">
        <v>34</v>
      </c>
      <c r="AX720" s="15" t="s">
        <v>84</v>
      </c>
      <c r="AY720" s="250" t="s">
        <v>132</v>
      </c>
    </row>
    <row r="721" spans="2:63" s="12" customFormat="1" ht="12.75">
      <c r="B721" s="188"/>
      <c r="C721" s="189"/>
      <c r="D721" s="190" t="s">
        <v>75</v>
      </c>
      <c r="E721" s="202" t="s">
        <v>721</v>
      </c>
      <c r="F721" s="202" t="s">
        <v>722</v>
      </c>
      <c r="G721" s="189"/>
      <c r="H721" s="189"/>
      <c r="I721" s="192"/>
      <c r="J721" s="203">
        <f>BK721</f>
        <v>0</v>
      </c>
      <c r="K721" s="189"/>
      <c r="L721" s="194"/>
      <c r="M721" s="195"/>
      <c r="N721" s="196"/>
      <c r="O721" s="196"/>
      <c r="P721" s="197">
        <f>SUM(P722:P764)</f>
        <v>0</v>
      </c>
      <c r="Q721" s="196"/>
      <c r="R721" s="197">
        <f>SUM(R722:R764)</f>
        <v>0</v>
      </c>
      <c r="S721" s="196"/>
      <c r="T721" s="198">
        <f>SUM(T722:T764)</f>
        <v>0</v>
      </c>
      <c r="AR721" s="199" t="s">
        <v>84</v>
      </c>
      <c r="AT721" s="200" t="s">
        <v>75</v>
      </c>
      <c r="AU721" s="200" t="s">
        <v>84</v>
      </c>
      <c r="AY721" s="199" t="s">
        <v>132</v>
      </c>
      <c r="BK721" s="201">
        <f>SUM(BK722:BK764)</f>
        <v>0</v>
      </c>
    </row>
    <row r="722" spans="1:65" s="2" customFormat="1" ht="24">
      <c r="A722" s="34"/>
      <c r="B722" s="35"/>
      <c r="C722" s="204" t="s">
        <v>723</v>
      </c>
      <c r="D722" s="204" t="s">
        <v>134</v>
      </c>
      <c r="E722" s="205" t="s">
        <v>724</v>
      </c>
      <c r="F722" s="206" t="s">
        <v>725</v>
      </c>
      <c r="G722" s="207" t="s">
        <v>311</v>
      </c>
      <c r="H722" s="208">
        <v>26.018</v>
      </c>
      <c r="I722" s="209"/>
      <c r="J722" s="210">
        <f>ROUND(I722*H722,2)</f>
        <v>0</v>
      </c>
      <c r="K722" s="211"/>
      <c r="L722" s="39"/>
      <c r="M722" s="212" t="s">
        <v>1</v>
      </c>
      <c r="N722" s="213" t="s">
        <v>41</v>
      </c>
      <c r="O722" s="71"/>
      <c r="P722" s="214">
        <f>O722*H722</f>
        <v>0</v>
      </c>
      <c r="Q722" s="214">
        <v>0</v>
      </c>
      <c r="R722" s="214">
        <f>Q722*H722</f>
        <v>0</v>
      </c>
      <c r="S722" s="214">
        <v>0</v>
      </c>
      <c r="T722" s="215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216" t="s">
        <v>138</v>
      </c>
      <c r="AT722" s="216" t="s">
        <v>134</v>
      </c>
      <c r="AU722" s="216" t="s">
        <v>86</v>
      </c>
      <c r="AY722" s="17" t="s">
        <v>132</v>
      </c>
      <c r="BE722" s="217">
        <f>IF(N722="základní",J722,0)</f>
        <v>0</v>
      </c>
      <c r="BF722" s="217">
        <f>IF(N722="snížená",J722,0)</f>
        <v>0</v>
      </c>
      <c r="BG722" s="217">
        <f>IF(N722="zákl. přenesená",J722,0)</f>
        <v>0</v>
      </c>
      <c r="BH722" s="217">
        <f>IF(N722="sníž. přenesená",J722,0)</f>
        <v>0</v>
      </c>
      <c r="BI722" s="217">
        <f>IF(N722="nulová",J722,0)</f>
        <v>0</v>
      </c>
      <c r="BJ722" s="17" t="s">
        <v>84</v>
      </c>
      <c r="BK722" s="217">
        <f>ROUND(I722*H722,2)</f>
        <v>0</v>
      </c>
      <c r="BL722" s="17" t="s">
        <v>138</v>
      </c>
      <c r="BM722" s="216" t="s">
        <v>726</v>
      </c>
    </row>
    <row r="723" spans="2:51" s="13" customFormat="1" ht="11.25">
      <c r="B723" s="218"/>
      <c r="C723" s="219"/>
      <c r="D723" s="220" t="s">
        <v>140</v>
      </c>
      <c r="E723" s="221" t="s">
        <v>1</v>
      </c>
      <c r="F723" s="222" t="s">
        <v>727</v>
      </c>
      <c r="G723" s="219"/>
      <c r="H723" s="221" t="s">
        <v>1</v>
      </c>
      <c r="I723" s="223"/>
      <c r="J723" s="219"/>
      <c r="K723" s="219"/>
      <c r="L723" s="224"/>
      <c r="M723" s="225"/>
      <c r="N723" s="226"/>
      <c r="O723" s="226"/>
      <c r="P723" s="226"/>
      <c r="Q723" s="226"/>
      <c r="R723" s="226"/>
      <c r="S723" s="226"/>
      <c r="T723" s="227"/>
      <c r="AT723" s="228" t="s">
        <v>140</v>
      </c>
      <c r="AU723" s="228" t="s">
        <v>86</v>
      </c>
      <c r="AV723" s="13" t="s">
        <v>84</v>
      </c>
      <c r="AW723" s="13" t="s">
        <v>34</v>
      </c>
      <c r="AX723" s="13" t="s">
        <v>76</v>
      </c>
      <c r="AY723" s="228" t="s">
        <v>132</v>
      </c>
    </row>
    <row r="724" spans="2:51" s="14" customFormat="1" ht="11.25">
      <c r="B724" s="229"/>
      <c r="C724" s="230"/>
      <c r="D724" s="220" t="s">
        <v>140</v>
      </c>
      <c r="E724" s="231" t="s">
        <v>1</v>
      </c>
      <c r="F724" s="232" t="s">
        <v>728</v>
      </c>
      <c r="G724" s="230"/>
      <c r="H724" s="233">
        <v>26.018</v>
      </c>
      <c r="I724" s="234"/>
      <c r="J724" s="230"/>
      <c r="K724" s="230"/>
      <c r="L724" s="235"/>
      <c r="M724" s="236"/>
      <c r="N724" s="237"/>
      <c r="O724" s="237"/>
      <c r="P724" s="237"/>
      <c r="Q724" s="237"/>
      <c r="R724" s="237"/>
      <c r="S724" s="237"/>
      <c r="T724" s="238"/>
      <c r="AT724" s="239" t="s">
        <v>140</v>
      </c>
      <c r="AU724" s="239" t="s">
        <v>86</v>
      </c>
      <c r="AV724" s="14" t="s">
        <v>86</v>
      </c>
      <c r="AW724" s="14" t="s">
        <v>34</v>
      </c>
      <c r="AX724" s="14" t="s">
        <v>76</v>
      </c>
      <c r="AY724" s="239" t="s">
        <v>132</v>
      </c>
    </row>
    <row r="725" spans="2:51" s="15" customFormat="1" ht="11.25">
      <c r="B725" s="240"/>
      <c r="C725" s="241"/>
      <c r="D725" s="220" t="s">
        <v>140</v>
      </c>
      <c r="E725" s="242" t="s">
        <v>1</v>
      </c>
      <c r="F725" s="243" t="s">
        <v>146</v>
      </c>
      <c r="G725" s="241"/>
      <c r="H725" s="244">
        <v>26.018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AT725" s="250" t="s">
        <v>140</v>
      </c>
      <c r="AU725" s="250" t="s">
        <v>86</v>
      </c>
      <c r="AV725" s="15" t="s">
        <v>138</v>
      </c>
      <c r="AW725" s="15" t="s">
        <v>34</v>
      </c>
      <c r="AX725" s="15" t="s">
        <v>84</v>
      </c>
      <c r="AY725" s="250" t="s">
        <v>132</v>
      </c>
    </row>
    <row r="726" spans="1:65" s="2" customFormat="1" ht="24">
      <c r="A726" s="34"/>
      <c r="B726" s="35"/>
      <c r="C726" s="204" t="s">
        <v>729</v>
      </c>
      <c r="D726" s="204" t="s">
        <v>134</v>
      </c>
      <c r="E726" s="205" t="s">
        <v>730</v>
      </c>
      <c r="F726" s="206" t="s">
        <v>731</v>
      </c>
      <c r="G726" s="207" t="s">
        <v>311</v>
      </c>
      <c r="H726" s="208">
        <v>208.144</v>
      </c>
      <c r="I726" s="209"/>
      <c r="J726" s="210">
        <f>ROUND(I726*H726,2)</f>
        <v>0</v>
      </c>
      <c r="K726" s="211"/>
      <c r="L726" s="39"/>
      <c r="M726" s="212" t="s">
        <v>1</v>
      </c>
      <c r="N726" s="213" t="s">
        <v>41</v>
      </c>
      <c r="O726" s="71"/>
      <c r="P726" s="214">
        <f>O726*H726</f>
        <v>0</v>
      </c>
      <c r="Q726" s="214">
        <v>0</v>
      </c>
      <c r="R726" s="214">
        <f>Q726*H726</f>
        <v>0</v>
      </c>
      <c r="S726" s="214">
        <v>0</v>
      </c>
      <c r="T726" s="215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216" t="s">
        <v>138</v>
      </c>
      <c r="AT726" s="216" t="s">
        <v>134</v>
      </c>
      <c r="AU726" s="216" t="s">
        <v>86</v>
      </c>
      <c r="AY726" s="17" t="s">
        <v>132</v>
      </c>
      <c r="BE726" s="217">
        <f>IF(N726="základní",J726,0)</f>
        <v>0</v>
      </c>
      <c r="BF726" s="217">
        <f>IF(N726="snížená",J726,0)</f>
        <v>0</v>
      </c>
      <c r="BG726" s="217">
        <f>IF(N726="zákl. přenesená",J726,0)</f>
        <v>0</v>
      </c>
      <c r="BH726" s="217">
        <f>IF(N726="sníž. přenesená",J726,0)</f>
        <v>0</v>
      </c>
      <c r="BI726" s="217">
        <f>IF(N726="nulová",J726,0)</f>
        <v>0</v>
      </c>
      <c r="BJ726" s="17" t="s">
        <v>84</v>
      </c>
      <c r="BK726" s="217">
        <f>ROUND(I726*H726,2)</f>
        <v>0</v>
      </c>
      <c r="BL726" s="17" t="s">
        <v>138</v>
      </c>
      <c r="BM726" s="216" t="s">
        <v>732</v>
      </c>
    </row>
    <row r="727" spans="2:51" s="13" customFormat="1" ht="11.25">
      <c r="B727" s="218"/>
      <c r="C727" s="219"/>
      <c r="D727" s="220" t="s">
        <v>140</v>
      </c>
      <c r="E727" s="221" t="s">
        <v>1</v>
      </c>
      <c r="F727" s="222" t="s">
        <v>727</v>
      </c>
      <c r="G727" s="219"/>
      <c r="H727" s="221" t="s">
        <v>1</v>
      </c>
      <c r="I727" s="223"/>
      <c r="J727" s="219"/>
      <c r="K727" s="219"/>
      <c r="L727" s="224"/>
      <c r="M727" s="225"/>
      <c r="N727" s="226"/>
      <c r="O727" s="226"/>
      <c r="P727" s="226"/>
      <c r="Q727" s="226"/>
      <c r="R727" s="226"/>
      <c r="S727" s="226"/>
      <c r="T727" s="227"/>
      <c r="AT727" s="228" t="s">
        <v>140</v>
      </c>
      <c r="AU727" s="228" t="s">
        <v>86</v>
      </c>
      <c r="AV727" s="13" t="s">
        <v>84</v>
      </c>
      <c r="AW727" s="13" t="s">
        <v>34</v>
      </c>
      <c r="AX727" s="13" t="s">
        <v>76</v>
      </c>
      <c r="AY727" s="228" t="s">
        <v>132</v>
      </c>
    </row>
    <row r="728" spans="2:51" s="14" customFormat="1" ht="11.25">
      <c r="B728" s="229"/>
      <c r="C728" s="230"/>
      <c r="D728" s="220" t="s">
        <v>140</v>
      </c>
      <c r="E728" s="231" t="s">
        <v>1</v>
      </c>
      <c r="F728" s="232" t="s">
        <v>728</v>
      </c>
      <c r="G728" s="230"/>
      <c r="H728" s="233">
        <v>26.018</v>
      </c>
      <c r="I728" s="234"/>
      <c r="J728" s="230"/>
      <c r="K728" s="230"/>
      <c r="L728" s="235"/>
      <c r="M728" s="236"/>
      <c r="N728" s="237"/>
      <c r="O728" s="237"/>
      <c r="P728" s="237"/>
      <c r="Q728" s="237"/>
      <c r="R728" s="237"/>
      <c r="S728" s="237"/>
      <c r="T728" s="238"/>
      <c r="AT728" s="239" t="s">
        <v>140</v>
      </c>
      <c r="AU728" s="239" t="s">
        <v>86</v>
      </c>
      <c r="AV728" s="14" t="s">
        <v>86</v>
      </c>
      <c r="AW728" s="14" t="s">
        <v>34</v>
      </c>
      <c r="AX728" s="14" t="s">
        <v>76</v>
      </c>
      <c r="AY728" s="239" t="s">
        <v>132</v>
      </c>
    </row>
    <row r="729" spans="2:51" s="15" customFormat="1" ht="11.25">
      <c r="B729" s="240"/>
      <c r="C729" s="241"/>
      <c r="D729" s="220" t="s">
        <v>140</v>
      </c>
      <c r="E729" s="242" t="s">
        <v>1</v>
      </c>
      <c r="F729" s="243" t="s">
        <v>146</v>
      </c>
      <c r="G729" s="241"/>
      <c r="H729" s="244">
        <v>26.018</v>
      </c>
      <c r="I729" s="245"/>
      <c r="J729" s="241"/>
      <c r="K729" s="241"/>
      <c r="L729" s="246"/>
      <c r="M729" s="247"/>
      <c r="N729" s="248"/>
      <c r="O729" s="248"/>
      <c r="P729" s="248"/>
      <c r="Q729" s="248"/>
      <c r="R729" s="248"/>
      <c r="S729" s="248"/>
      <c r="T729" s="249"/>
      <c r="AT729" s="250" t="s">
        <v>140</v>
      </c>
      <c r="AU729" s="250" t="s">
        <v>86</v>
      </c>
      <c r="AV729" s="15" t="s">
        <v>138</v>
      </c>
      <c r="AW729" s="15" t="s">
        <v>34</v>
      </c>
      <c r="AX729" s="15" t="s">
        <v>76</v>
      </c>
      <c r="AY729" s="250" t="s">
        <v>132</v>
      </c>
    </row>
    <row r="730" spans="2:51" s="14" customFormat="1" ht="11.25">
      <c r="B730" s="229"/>
      <c r="C730" s="230"/>
      <c r="D730" s="220" t="s">
        <v>140</v>
      </c>
      <c r="E730" s="231" t="s">
        <v>1</v>
      </c>
      <c r="F730" s="232" t="s">
        <v>733</v>
      </c>
      <c r="G730" s="230"/>
      <c r="H730" s="233">
        <v>208.144</v>
      </c>
      <c r="I730" s="234"/>
      <c r="J730" s="230"/>
      <c r="K730" s="230"/>
      <c r="L730" s="235"/>
      <c r="M730" s="236"/>
      <c r="N730" s="237"/>
      <c r="O730" s="237"/>
      <c r="P730" s="237"/>
      <c r="Q730" s="237"/>
      <c r="R730" s="237"/>
      <c r="S730" s="237"/>
      <c r="T730" s="238"/>
      <c r="AT730" s="239" t="s">
        <v>140</v>
      </c>
      <c r="AU730" s="239" t="s">
        <v>86</v>
      </c>
      <c r="AV730" s="14" t="s">
        <v>86</v>
      </c>
      <c r="AW730" s="14" t="s">
        <v>34</v>
      </c>
      <c r="AX730" s="14" t="s">
        <v>84</v>
      </c>
      <c r="AY730" s="239" t="s">
        <v>132</v>
      </c>
    </row>
    <row r="731" spans="1:65" s="2" customFormat="1" ht="24">
      <c r="A731" s="34"/>
      <c r="B731" s="35"/>
      <c r="C731" s="204" t="s">
        <v>734</v>
      </c>
      <c r="D731" s="204" t="s">
        <v>134</v>
      </c>
      <c r="E731" s="205" t="s">
        <v>735</v>
      </c>
      <c r="F731" s="206" t="s">
        <v>736</v>
      </c>
      <c r="G731" s="207" t="s">
        <v>311</v>
      </c>
      <c r="H731" s="208">
        <v>33.23</v>
      </c>
      <c r="I731" s="209"/>
      <c r="J731" s="210">
        <f>ROUND(I731*H731,2)</f>
        <v>0</v>
      </c>
      <c r="K731" s="211"/>
      <c r="L731" s="39"/>
      <c r="M731" s="212" t="s">
        <v>1</v>
      </c>
      <c r="N731" s="213" t="s">
        <v>41</v>
      </c>
      <c r="O731" s="71"/>
      <c r="P731" s="214">
        <f>O731*H731</f>
        <v>0</v>
      </c>
      <c r="Q731" s="214">
        <v>0</v>
      </c>
      <c r="R731" s="214">
        <f>Q731*H731</f>
        <v>0</v>
      </c>
      <c r="S731" s="214">
        <v>0</v>
      </c>
      <c r="T731" s="215">
        <f>S731*H731</f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216" t="s">
        <v>138</v>
      </c>
      <c r="AT731" s="216" t="s">
        <v>134</v>
      </c>
      <c r="AU731" s="216" t="s">
        <v>86</v>
      </c>
      <c r="AY731" s="17" t="s">
        <v>132</v>
      </c>
      <c r="BE731" s="217">
        <f>IF(N731="základní",J731,0)</f>
        <v>0</v>
      </c>
      <c r="BF731" s="217">
        <f>IF(N731="snížená",J731,0)</f>
        <v>0</v>
      </c>
      <c r="BG731" s="217">
        <f>IF(N731="zákl. přenesená",J731,0)</f>
        <v>0</v>
      </c>
      <c r="BH731" s="217">
        <f>IF(N731="sníž. přenesená",J731,0)</f>
        <v>0</v>
      </c>
      <c r="BI731" s="217">
        <f>IF(N731="nulová",J731,0)</f>
        <v>0</v>
      </c>
      <c r="BJ731" s="17" t="s">
        <v>84</v>
      </c>
      <c r="BK731" s="217">
        <f>ROUND(I731*H731,2)</f>
        <v>0</v>
      </c>
      <c r="BL731" s="17" t="s">
        <v>138</v>
      </c>
      <c r="BM731" s="216" t="s">
        <v>737</v>
      </c>
    </row>
    <row r="732" spans="2:51" s="13" customFormat="1" ht="11.25">
      <c r="B732" s="218"/>
      <c r="C732" s="219"/>
      <c r="D732" s="220" t="s">
        <v>140</v>
      </c>
      <c r="E732" s="221" t="s">
        <v>1</v>
      </c>
      <c r="F732" s="222" t="s">
        <v>738</v>
      </c>
      <c r="G732" s="219"/>
      <c r="H732" s="221" t="s">
        <v>1</v>
      </c>
      <c r="I732" s="223"/>
      <c r="J732" s="219"/>
      <c r="K732" s="219"/>
      <c r="L732" s="224"/>
      <c r="M732" s="225"/>
      <c r="N732" s="226"/>
      <c r="O732" s="226"/>
      <c r="P732" s="226"/>
      <c r="Q732" s="226"/>
      <c r="R732" s="226"/>
      <c r="S732" s="226"/>
      <c r="T732" s="227"/>
      <c r="AT732" s="228" t="s">
        <v>140</v>
      </c>
      <c r="AU732" s="228" t="s">
        <v>86</v>
      </c>
      <c r="AV732" s="13" t="s">
        <v>84</v>
      </c>
      <c r="AW732" s="13" t="s">
        <v>34</v>
      </c>
      <c r="AX732" s="13" t="s">
        <v>76</v>
      </c>
      <c r="AY732" s="228" t="s">
        <v>132</v>
      </c>
    </row>
    <row r="733" spans="2:51" s="14" customFormat="1" ht="11.25">
      <c r="B733" s="229"/>
      <c r="C733" s="230"/>
      <c r="D733" s="220" t="s">
        <v>140</v>
      </c>
      <c r="E733" s="231" t="s">
        <v>1</v>
      </c>
      <c r="F733" s="232" t="s">
        <v>739</v>
      </c>
      <c r="G733" s="230"/>
      <c r="H733" s="233">
        <v>27.503</v>
      </c>
      <c r="I733" s="234"/>
      <c r="J733" s="230"/>
      <c r="K733" s="230"/>
      <c r="L733" s="235"/>
      <c r="M733" s="236"/>
      <c r="N733" s="237"/>
      <c r="O733" s="237"/>
      <c r="P733" s="237"/>
      <c r="Q733" s="237"/>
      <c r="R733" s="237"/>
      <c r="S733" s="237"/>
      <c r="T733" s="238"/>
      <c r="AT733" s="239" t="s">
        <v>140</v>
      </c>
      <c r="AU733" s="239" t="s">
        <v>86</v>
      </c>
      <c r="AV733" s="14" t="s">
        <v>86</v>
      </c>
      <c r="AW733" s="14" t="s">
        <v>34</v>
      </c>
      <c r="AX733" s="14" t="s">
        <v>76</v>
      </c>
      <c r="AY733" s="239" t="s">
        <v>132</v>
      </c>
    </row>
    <row r="734" spans="2:51" s="13" customFormat="1" ht="11.25">
      <c r="B734" s="218"/>
      <c r="C734" s="219"/>
      <c r="D734" s="220" t="s">
        <v>140</v>
      </c>
      <c r="E734" s="221" t="s">
        <v>1</v>
      </c>
      <c r="F734" s="222" t="s">
        <v>740</v>
      </c>
      <c r="G734" s="219"/>
      <c r="H734" s="221" t="s">
        <v>1</v>
      </c>
      <c r="I734" s="223"/>
      <c r="J734" s="219"/>
      <c r="K734" s="219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140</v>
      </c>
      <c r="AU734" s="228" t="s">
        <v>86</v>
      </c>
      <c r="AV734" s="13" t="s">
        <v>84</v>
      </c>
      <c r="AW734" s="13" t="s">
        <v>34</v>
      </c>
      <c r="AX734" s="13" t="s">
        <v>76</v>
      </c>
      <c r="AY734" s="228" t="s">
        <v>132</v>
      </c>
    </row>
    <row r="735" spans="2:51" s="14" customFormat="1" ht="11.25">
      <c r="B735" s="229"/>
      <c r="C735" s="230"/>
      <c r="D735" s="220" t="s">
        <v>140</v>
      </c>
      <c r="E735" s="231" t="s">
        <v>1</v>
      </c>
      <c r="F735" s="232" t="s">
        <v>741</v>
      </c>
      <c r="G735" s="230"/>
      <c r="H735" s="233">
        <v>0.99</v>
      </c>
      <c r="I735" s="234"/>
      <c r="J735" s="230"/>
      <c r="K735" s="230"/>
      <c r="L735" s="235"/>
      <c r="M735" s="236"/>
      <c r="N735" s="237"/>
      <c r="O735" s="237"/>
      <c r="P735" s="237"/>
      <c r="Q735" s="237"/>
      <c r="R735" s="237"/>
      <c r="S735" s="237"/>
      <c r="T735" s="238"/>
      <c r="AT735" s="239" t="s">
        <v>140</v>
      </c>
      <c r="AU735" s="239" t="s">
        <v>86</v>
      </c>
      <c r="AV735" s="14" t="s">
        <v>86</v>
      </c>
      <c r="AW735" s="14" t="s">
        <v>34</v>
      </c>
      <c r="AX735" s="14" t="s">
        <v>76</v>
      </c>
      <c r="AY735" s="239" t="s">
        <v>132</v>
      </c>
    </row>
    <row r="736" spans="2:51" s="13" customFormat="1" ht="11.25">
      <c r="B736" s="218"/>
      <c r="C736" s="219"/>
      <c r="D736" s="220" t="s">
        <v>140</v>
      </c>
      <c r="E736" s="221" t="s">
        <v>1</v>
      </c>
      <c r="F736" s="222" t="s">
        <v>742</v>
      </c>
      <c r="G736" s="219"/>
      <c r="H736" s="221" t="s">
        <v>1</v>
      </c>
      <c r="I736" s="223"/>
      <c r="J736" s="219"/>
      <c r="K736" s="219"/>
      <c r="L736" s="224"/>
      <c r="M736" s="225"/>
      <c r="N736" s="226"/>
      <c r="O736" s="226"/>
      <c r="P736" s="226"/>
      <c r="Q736" s="226"/>
      <c r="R736" s="226"/>
      <c r="S736" s="226"/>
      <c r="T736" s="227"/>
      <c r="AT736" s="228" t="s">
        <v>140</v>
      </c>
      <c r="AU736" s="228" t="s">
        <v>86</v>
      </c>
      <c r="AV736" s="13" t="s">
        <v>84</v>
      </c>
      <c r="AW736" s="13" t="s">
        <v>34</v>
      </c>
      <c r="AX736" s="13" t="s">
        <v>76</v>
      </c>
      <c r="AY736" s="228" t="s">
        <v>132</v>
      </c>
    </row>
    <row r="737" spans="2:51" s="14" customFormat="1" ht="11.25">
      <c r="B737" s="229"/>
      <c r="C737" s="230"/>
      <c r="D737" s="220" t="s">
        <v>140</v>
      </c>
      <c r="E737" s="231" t="s">
        <v>1</v>
      </c>
      <c r="F737" s="232" t="s">
        <v>743</v>
      </c>
      <c r="G737" s="230"/>
      <c r="H737" s="233">
        <v>4.737</v>
      </c>
      <c r="I737" s="234"/>
      <c r="J737" s="230"/>
      <c r="K737" s="230"/>
      <c r="L737" s="235"/>
      <c r="M737" s="236"/>
      <c r="N737" s="237"/>
      <c r="O737" s="237"/>
      <c r="P737" s="237"/>
      <c r="Q737" s="237"/>
      <c r="R737" s="237"/>
      <c r="S737" s="237"/>
      <c r="T737" s="238"/>
      <c r="AT737" s="239" t="s">
        <v>140</v>
      </c>
      <c r="AU737" s="239" t="s">
        <v>86</v>
      </c>
      <c r="AV737" s="14" t="s">
        <v>86</v>
      </c>
      <c r="AW737" s="14" t="s">
        <v>34</v>
      </c>
      <c r="AX737" s="14" t="s">
        <v>76</v>
      </c>
      <c r="AY737" s="239" t="s">
        <v>132</v>
      </c>
    </row>
    <row r="738" spans="2:51" s="15" customFormat="1" ht="11.25">
      <c r="B738" s="240"/>
      <c r="C738" s="241"/>
      <c r="D738" s="220" t="s">
        <v>140</v>
      </c>
      <c r="E738" s="242" t="s">
        <v>1</v>
      </c>
      <c r="F738" s="243" t="s">
        <v>146</v>
      </c>
      <c r="G738" s="241"/>
      <c r="H738" s="244">
        <v>33.23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AT738" s="250" t="s">
        <v>140</v>
      </c>
      <c r="AU738" s="250" t="s">
        <v>86</v>
      </c>
      <c r="AV738" s="15" t="s">
        <v>138</v>
      </c>
      <c r="AW738" s="15" t="s">
        <v>34</v>
      </c>
      <c r="AX738" s="15" t="s">
        <v>84</v>
      </c>
      <c r="AY738" s="250" t="s">
        <v>132</v>
      </c>
    </row>
    <row r="739" spans="1:65" s="2" customFormat="1" ht="24">
      <c r="A739" s="34"/>
      <c r="B739" s="35"/>
      <c r="C739" s="204" t="s">
        <v>744</v>
      </c>
      <c r="D739" s="204" t="s">
        <v>134</v>
      </c>
      <c r="E739" s="205" t="s">
        <v>745</v>
      </c>
      <c r="F739" s="206" t="s">
        <v>746</v>
      </c>
      <c r="G739" s="207" t="s">
        <v>311</v>
      </c>
      <c r="H739" s="208">
        <v>265.84</v>
      </c>
      <c r="I739" s="209"/>
      <c r="J739" s="210">
        <f>ROUND(I739*H739,2)</f>
        <v>0</v>
      </c>
      <c r="K739" s="211"/>
      <c r="L739" s="39"/>
      <c r="M739" s="212" t="s">
        <v>1</v>
      </c>
      <c r="N739" s="213" t="s">
        <v>41</v>
      </c>
      <c r="O739" s="71"/>
      <c r="P739" s="214">
        <f>O739*H739</f>
        <v>0</v>
      </c>
      <c r="Q739" s="214">
        <v>0</v>
      </c>
      <c r="R739" s="214">
        <f>Q739*H739</f>
        <v>0</v>
      </c>
      <c r="S739" s="214">
        <v>0</v>
      </c>
      <c r="T739" s="215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216" t="s">
        <v>138</v>
      </c>
      <c r="AT739" s="216" t="s">
        <v>134</v>
      </c>
      <c r="AU739" s="216" t="s">
        <v>86</v>
      </c>
      <c r="AY739" s="17" t="s">
        <v>132</v>
      </c>
      <c r="BE739" s="217">
        <f>IF(N739="základní",J739,0)</f>
        <v>0</v>
      </c>
      <c r="BF739" s="217">
        <f>IF(N739="snížená",J739,0)</f>
        <v>0</v>
      </c>
      <c r="BG739" s="217">
        <f>IF(N739="zákl. přenesená",J739,0)</f>
        <v>0</v>
      </c>
      <c r="BH739" s="217">
        <f>IF(N739="sníž. přenesená",J739,0)</f>
        <v>0</v>
      </c>
      <c r="BI739" s="217">
        <f>IF(N739="nulová",J739,0)</f>
        <v>0</v>
      </c>
      <c r="BJ739" s="17" t="s">
        <v>84</v>
      </c>
      <c r="BK739" s="217">
        <f>ROUND(I739*H739,2)</f>
        <v>0</v>
      </c>
      <c r="BL739" s="17" t="s">
        <v>138</v>
      </c>
      <c r="BM739" s="216" t="s">
        <v>747</v>
      </c>
    </row>
    <row r="740" spans="2:51" s="13" customFormat="1" ht="11.25">
      <c r="B740" s="218"/>
      <c r="C740" s="219"/>
      <c r="D740" s="220" t="s">
        <v>140</v>
      </c>
      <c r="E740" s="221" t="s">
        <v>1</v>
      </c>
      <c r="F740" s="222" t="s">
        <v>738</v>
      </c>
      <c r="G740" s="219"/>
      <c r="H740" s="221" t="s">
        <v>1</v>
      </c>
      <c r="I740" s="223"/>
      <c r="J740" s="219"/>
      <c r="K740" s="219"/>
      <c r="L740" s="224"/>
      <c r="M740" s="225"/>
      <c r="N740" s="226"/>
      <c r="O740" s="226"/>
      <c r="P740" s="226"/>
      <c r="Q740" s="226"/>
      <c r="R740" s="226"/>
      <c r="S740" s="226"/>
      <c r="T740" s="227"/>
      <c r="AT740" s="228" t="s">
        <v>140</v>
      </c>
      <c r="AU740" s="228" t="s">
        <v>86</v>
      </c>
      <c r="AV740" s="13" t="s">
        <v>84</v>
      </c>
      <c r="AW740" s="13" t="s">
        <v>34</v>
      </c>
      <c r="AX740" s="13" t="s">
        <v>76</v>
      </c>
      <c r="AY740" s="228" t="s">
        <v>132</v>
      </c>
    </row>
    <row r="741" spans="2:51" s="14" customFormat="1" ht="11.25">
      <c r="B741" s="229"/>
      <c r="C741" s="230"/>
      <c r="D741" s="220" t="s">
        <v>140</v>
      </c>
      <c r="E741" s="231" t="s">
        <v>1</v>
      </c>
      <c r="F741" s="232" t="s">
        <v>739</v>
      </c>
      <c r="G741" s="230"/>
      <c r="H741" s="233">
        <v>27.503</v>
      </c>
      <c r="I741" s="234"/>
      <c r="J741" s="230"/>
      <c r="K741" s="230"/>
      <c r="L741" s="235"/>
      <c r="M741" s="236"/>
      <c r="N741" s="237"/>
      <c r="O741" s="237"/>
      <c r="P741" s="237"/>
      <c r="Q741" s="237"/>
      <c r="R741" s="237"/>
      <c r="S741" s="237"/>
      <c r="T741" s="238"/>
      <c r="AT741" s="239" t="s">
        <v>140</v>
      </c>
      <c r="AU741" s="239" t="s">
        <v>86</v>
      </c>
      <c r="AV741" s="14" t="s">
        <v>86</v>
      </c>
      <c r="AW741" s="14" t="s">
        <v>34</v>
      </c>
      <c r="AX741" s="14" t="s">
        <v>76</v>
      </c>
      <c r="AY741" s="239" t="s">
        <v>132</v>
      </c>
    </row>
    <row r="742" spans="2:51" s="13" customFormat="1" ht="11.25">
      <c r="B742" s="218"/>
      <c r="C742" s="219"/>
      <c r="D742" s="220" t="s">
        <v>140</v>
      </c>
      <c r="E742" s="221" t="s">
        <v>1</v>
      </c>
      <c r="F742" s="222" t="s">
        <v>740</v>
      </c>
      <c r="G742" s="219"/>
      <c r="H742" s="221" t="s">
        <v>1</v>
      </c>
      <c r="I742" s="223"/>
      <c r="J742" s="219"/>
      <c r="K742" s="219"/>
      <c r="L742" s="224"/>
      <c r="M742" s="225"/>
      <c r="N742" s="226"/>
      <c r="O742" s="226"/>
      <c r="P742" s="226"/>
      <c r="Q742" s="226"/>
      <c r="R742" s="226"/>
      <c r="S742" s="226"/>
      <c r="T742" s="227"/>
      <c r="AT742" s="228" t="s">
        <v>140</v>
      </c>
      <c r="AU742" s="228" t="s">
        <v>86</v>
      </c>
      <c r="AV742" s="13" t="s">
        <v>84</v>
      </c>
      <c r="AW742" s="13" t="s">
        <v>34</v>
      </c>
      <c r="AX742" s="13" t="s">
        <v>76</v>
      </c>
      <c r="AY742" s="228" t="s">
        <v>132</v>
      </c>
    </row>
    <row r="743" spans="2:51" s="14" customFormat="1" ht="11.25">
      <c r="B743" s="229"/>
      <c r="C743" s="230"/>
      <c r="D743" s="220" t="s">
        <v>140</v>
      </c>
      <c r="E743" s="231" t="s">
        <v>1</v>
      </c>
      <c r="F743" s="232" t="s">
        <v>741</v>
      </c>
      <c r="G743" s="230"/>
      <c r="H743" s="233">
        <v>0.99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AT743" s="239" t="s">
        <v>140</v>
      </c>
      <c r="AU743" s="239" t="s">
        <v>86</v>
      </c>
      <c r="AV743" s="14" t="s">
        <v>86</v>
      </c>
      <c r="AW743" s="14" t="s">
        <v>34</v>
      </c>
      <c r="AX743" s="14" t="s">
        <v>76</v>
      </c>
      <c r="AY743" s="239" t="s">
        <v>132</v>
      </c>
    </row>
    <row r="744" spans="2:51" s="13" customFormat="1" ht="11.25">
      <c r="B744" s="218"/>
      <c r="C744" s="219"/>
      <c r="D744" s="220" t="s">
        <v>140</v>
      </c>
      <c r="E744" s="221" t="s">
        <v>1</v>
      </c>
      <c r="F744" s="222" t="s">
        <v>742</v>
      </c>
      <c r="G744" s="219"/>
      <c r="H744" s="221" t="s">
        <v>1</v>
      </c>
      <c r="I744" s="223"/>
      <c r="J744" s="219"/>
      <c r="K744" s="219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140</v>
      </c>
      <c r="AU744" s="228" t="s">
        <v>86</v>
      </c>
      <c r="AV744" s="13" t="s">
        <v>84</v>
      </c>
      <c r="AW744" s="13" t="s">
        <v>34</v>
      </c>
      <c r="AX744" s="13" t="s">
        <v>76</v>
      </c>
      <c r="AY744" s="228" t="s">
        <v>132</v>
      </c>
    </row>
    <row r="745" spans="2:51" s="14" customFormat="1" ht="11.25">
      <c r="B745" s="229"/>
      <c r="C745" s="230"/>
      <c r="D745" s="220" t="s">
        <v>140</v>
      </c>
      <c r="E745" s="231" t="s">
        <v>1</v>
      </c>
      <c r="F745" s="232" t="s">
        <v>743</v>
      </c>
      <c r="G745" s="230"/>
      <c r="H745" s="233">
        <v>4.737</v>
      </c>
      <c r="I745" s="234"/>
      <c r="J745" s="230"/>
      <c r="K745" s="230"/>
      <c r="L745" s="235"/>
      <c r="M745" s="236"/>
      <c r="N745" s="237"/>
      <c r="O745" s="237"/>
      <c r="P745" s="237"/>
      <c r="Q745" s="237"/>
      <c r="R745" s="237"/>
      <c r="S745" s="237"/>
      <c r="T745" s="238"/>
      <c r="AT745" s="239" t="s">
        <v>140</v>
      </c>
      <c r="AU745" s="239" t="s">
        <v>86</v>
      </c>
      <c r="AV745" s="14" t="s">
        <v>86</v>
      </c>
      <c r="AW745" s="14" t="s">
        <v>34</v>
      </c>
      <c r="AX745" s="14" t="s">
        <v>76</v>
      </c>
      <c r="AY745" s="239" t="s">
        <v>132</v>
      </c>
    </row>
    <row r="746" spans="2:51" s="15" customFormat="1" ht="11.25">
      <c r="B746" s="240"/>
      <c r="C746" s="241"/>
      <c r="D746" s="220" t="s">
        <v>140</v>
      </c>
      <c r="E746" s="242" t="s">
        <v>1</v>
      </c>
      <c r="F746" s="243" t="s">
        <v>146</v>
      </c>
      <c r="G746" s="241"/>
      <c r="H746" s="244">
        <v>33.23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AT746" s="250" t="s">
        <v>140</v>
      </c>
      <c r="AU746" s="250" t="s">
        <v>86</v>
      </c>
      <c r="AV746" s="15" t="s">
        <v>138</v>
      </c>
      <c r="AW746" s="15" t="s">
        <v>34</v>
      </c>
      <c r="AX746" s="15" t="s">
        <v>76</v>
      </c>
      <c r="AY746" s="250" t="s">
        <v>132</v>
      </c>
    </row>
    <row r="747" spans="2:51" s="14" customFormat="1" ht="11.25">
      <c r="B747" s="229"/>
      <c r="C747" s="230"/>
      <c r="D747" s="220" t="s">
        <v>140</v>
      </c>
      <c r="E747" s="231" t="s">
        <v>1</v>
      </c>
      <c r="F747" s="232" t="s">
        <v>748</v>
      </c>
      <c r="G747" s="230"/>
      <c r="H747" s="233">
        <v>265.84</v>
      </c>
      <c r="I747" s="234"/>
      <c r="J747" s="230"/>
      <c r="K747" s="230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140</v>
      </c>
      <c r="AU747" s="239" t="s">
        <v>86</v>
      </c>
      <c r="AV747" s="14" t="s">
        <v>86</v>
      </c>
      <c r="AW747" s="14" t="s">
        <v>34</v>
      </c>
      <c r="AX747" s="14" t="s">
        <v>84</v>
      </c>
      <c r="AY747" s="239" t="s">
        <v>132</v>
      </c>
    </row>
    <row r="748" spans="1:65" s="2" customFormat="1" ht="24">
      <c r="A748" s="34"/>
      <c r="B748" s="35"/>
      <c r="C748" s="204" t="s">
        <v>749</v>
      </c>
      <c r="D748" s="204" t="s">
        <v>134</v>
      </c>
      <c r="E748" s="205" t="s">
        <v>750</v>
      </c>
      <c r="F748" s="206" t="s">
        <v>751</v>
      </c>
      <c r="G748" s="207" t="s">
        <v>311</v>
      </c>
      <c r="H748" s="208">
        <v>59.248</v>
      </c>
      <c r="I748" s="209"/>
      <c r="J748" s="210">
        <f>ROUND(I748*H748,2)</f>
        <v>0</v>
      </c>
      <c r="K748" s="211"/>
      <c r="L748" s="39"/>
      <c r="M748" s="212" t="s">
        <v>1</v>
      </c>
      <c r="N748" s="213" t="s">
        <v>41</v>
      </c>
      <c r="O748" s="71"/>
      <c r="P748" s="214">
        <f>O748*H748</f>
        <v>0</v>
      </c>
      <c r="Q748" s="214">
        <v>0</v>
      </c>
      <c r="R748" s="214">
        <f>Q748*H748</f>
        <v>0</v>
      </c>
      <c r="S748" s="214">
        <v>0</v>
      </c>
      <c r="T748" s="215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216" t="s">
        <v>138</v>
      </c>
      <c r="AT748" s="216" t="s">
        <v>134</v>
      </c>
      <c r="AU748" s="216" t="s">
        <v>86</v>
      </c>
      <c r="AY748" s="17" t="s">
        <v>132</v>
      </c>
      <c r="BE748" s="217">
        <f>IF(N748="základní",J748,0)</f>
        <v>0</v>
      </c>
      <c r="BF748" s="217">
        <f>IF(N748="snížená",J748,0)</f>
        <v>0</v>
      </c>
      <c r="BG748" s="217">
        <f>IF(N748="zákl. přenesená",J748,0)</f>
        <v>0</v>
      </c>
      <c r="BH748" s="217">
        <f>IF(N748="sníž. přenesená",J748,0)</f>
        <v>0</v>
      </c>
      <c r="BI748" s="217">
        <f>IF(N748="nulová",J748,0)</f>
        <v>0</v>
      </c>
      <c r="BJ748" s="17" t="s">
        <v>84</v>
      </c>
      <c r="BK748" s="217">
        <f>ROUND(I748*H748,2)</f>
        <v>0</v>
      </c>
      <c r="BL748" s="17" t="s">
        <v>138</v>
      </c>
      <c r="BM748" s="216" t="s">
        <v>752</v>
      </c>
    </row>
    <row r="749" spans="1:65" s="2" customFormat="1" ht="36">
      <c r="A749" s="34"/>
      <c r="B749" s="35"/>
      <c r="C749" s="204" t="s">
        <v>753</v>
      </c>
      <c r="D749" s="204" t="s">
        <v>134</v>
      </c>
      <c r="E749" s="205" t="s">
        <v>754</v>
      </c>
      <c r="F749" s="206" t="s">
        <v>755</v>
      </c>
      <c r="G749" s="207" t="s">
        <v>311</v>
      </c>
      <c r="H749" s="208">
        <v>27.503</v>
      </c>
      <c r="I749" s="209"/>
      <c r="J749" s="210">
        <f>ROUND(I749*H749,2)</f>
        <v>0</v>
      </c>
      <c r="K749" s="211"/>
      <c r="L749" s="39"/>
      <c r="M749" s="212" t="s">
        <v>1</v>
      </c>
      <c r="N749" s="213" t="s">
        <v>41</v>
      </c>
      <c r="O749" s="71"/>
      <c r="P749" s="214">
        <f>O749*H749</f>
        <v>0</v>
      </c>
      <c r="Q749" s="214">
        <v>0</v>
      </c>
      <c r="R749" s="214">
        <f>Q749*H749</f>
        <v>0</v>
      </c>
      <c r="S749" s="214">
        <v>0</v>
      </c>
      <c r="T749" s="215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216" t="s">
        <v>138</v>
      </c>
      <c r="AT749" s="216" t="s">
        <v>134</v>
      </c>
      <c r="AU749" s="216" t="s">
        <v>86</v>
      </c>
      <c r="AY749" s="17" t="s">
        <v>132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17" t="s">
        <v>84</v>
      </c>
      <c r="BK749" s="217">
        <f>ROUND(I749*H749,2)</f>
        <v>0</v>
      </c>
      <c r="BL749" s="17" t="s">
        <v>138</v>
      </c>
      <c r="BM749" s="216" t="s">
        <v>756</v>
      </c>
    </row>
    <row r="750" spans="2:51" s="13" customFormat="1" ht="11.25">
      <c r="B750" s="218"/>
      <c r="C750" s="219"/>
      <c r="D750" s="220" t="s">
        <v>140</v>
      </c>
      <c r="E750" s="221" t="s">
        <v>1</v>
      </c>
      <c r="F750" s="222" t="s">
        <v>738</v>
      </c>
      <c r="G750" s="219"/>
      <c r="H750" s="221" t="s">
        <v>1</v>
      </c>
      <c r="I750" s="223"/>
      <c r="J750" s="219"/>
      <c r="K750" s="219"/>
      <c r="L750" s="224"/>
      <c r="M750" s="225"/>
      <c r="N750" s="226"/>
      <c r="O750" s="226"/>
      <c r="P750" s="226"/>
      <c r="Q750" s="226"/>
      <c r="R750" s="226"/>
      <c r="S750" s="226"/>
      <c r="T750" s="227"/>
      <c r="AT750" s="228" t="s">
        <v>140</v>
      </c>
      <c r="AU750" s="228" t="s">
        <v>86</v>
      </c>
      <c r="AV750" s="13" t="s">
        <v>84</v>
      </c>
      <c r="AW750" s="13" t="s">
        <v>34</v>
      </c>
      <c r="AX750" s="13" t="s">
        <v>76</v>
      </c>
      <c r="AY750" s="228" t="s">
        <v>132</v>
      </c>
    </row>
    <row r="751" spans="2:51" s="14" customFormat="1" ht="11.25">
      <c r="B751" s="229"/>
      <c r="C751" s="230"/>
      <c r="D751" s="220" t="s">
        <v>140</v>
      </c>
      <c r="E751" s="231" t="s">
        <v>1</v>
      </c>
      <c r="F751" s="232" t="s">
        <v>739</v>
      </c>
      <c r="G751" s="230"/>
      <c r="H751" s="233">
        <v>27.503</v>
      </c>
      <c r="I751" s="234"/>
      <c r="J751" s="230"/>
      <c r="K751" s="230"/>
      <c r="L751" s="235"/>
      <c r="M751" s="236"/>
      <c r="N751" s="237"/>
      <c r="O751" s="237"/>
      <c r="P751" s="237"/>
      <c r="Q751" s="237"/>
      <c r="R751" s="237"/>
      <c r="S751" s="237"/>
      <c r="T751" s="238"/>
      <c r="AT751" s="239" t="s">
        <v>140</v>
      </c>
      <c r="AU751" s="239" t="s">
        <v>86</v>
      </c>
      <c r="AV751" s="14" t="s">
        <v>86</v>
      </c>
      <c r="AW751" s="14" t="s">
        <v>34</v>
      </c>
      <c r="AX751" s="14" t="s">
        <v>76</v>
      </c>
      <c r="AY751" s="239" t="s">
        <v>132</v>
      </c>
    </row>
    <row r="752" spans="2:51" s="15" customFormat="1" ht="11.25">
      <c r="B752" s="240"/>
      <c r="C752" s="241"/>
      <c r="D752" s="220" t="s">
        <v>140</v>
      </c>
      <c r="E752" s="242" t="s">
        <v>1</v>
      </c>
      <c r="F752" s="243" t="s">
        <v>146</v>
      </c>
      <c r="G752" s="241"/>
      <c r="H752" s="244">
        <v>27.503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140</v>
      </c>
      <c r="AU752" s="250" t="s">
        <v>86</v>
      </c>
      <c r="AV752" s="15" t="s">
        <v>138</v>
      </c>
      <c r="AW752" s="15" t="s">
        <v>34</v>
      </c>
      <c r="AX752" s="15" t="s">
        <v>84</v>
      </c>
      <c r="AY752" s="250" t="s">
        <v>132</v>
      </c>
    </row>
    <row r="753" spans="1:65" s="2" customFormat="1" ht="36">
      <c r="A753" s="34"/>
      <c r="B753" s="35"/>
      <c r="C753" s="204" t="s">
        <v>757</v>
      </c>
      <c r="D753" s="204" t="s">
        <v>134</v>
      </c>
      <c r="E753" s="205" t="s">
        <v>758</v>
      </c>
      <c r="F753" s="206" t="s">
        <v>759</v>
      </c>
      <c r="G753" s="207" t="s">
        <v>311</v>
      </c>
      <c r="H753" s="208">
        <v>26.018</v>
      </c>
      <c r="I753" s="209"/>
      <c r="J753" s="210">
        <f>ROUND(I753*H753,2)</f>
        <v>0</v>
      </c>
      <c r="K753" s="211"/>
      <c r="L753" s="39"/>
      <c r="M753" s="212" t="s">
        <v>1</v>
      </c>
      <c r="N753" s="213" t="s">
        <v>41</v>
      </c>
      <c r="O753" s="71"/>
      <c r="P753" s="214">
        <f>O753*H753</f>
        <v>0</v>
      </c>
      <c r="Q753" s="214">
        <v>0</v>
      </c>
      <c r="R753" s="214">
        <f>Q753*H753</f>
        <v>0</v>
      </c>
      <c r="S753" s="214">
        <v>0</v>
      </c>
      <c r="T753" s="215">
        <f>S753*H753</f>
        <v>0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216" t="s">
        <v>138</v>
      </c>
      <c r="AT753" s="216" t="s">
        <v>134</v>
      </c>
      <c r="AU753" s="216" t="s">
        <v>86</v>
      </c>
      <c r="AY753" s="17" t="s">
        <v>132</v>
      </c>
      <c r="BE753" s="217">
        <f>IF(N753="základní",J753,0)</f>
        <v>0</v>
      </c>
      <c r="BF753" s="217">
        <f>IF(N753="snížená",J753,0)</f>
        <v>0</v>
      </c>
      <c r="BG753" s="217">
        <f>IF(N753="zákl. přenesená",J753,0)</f>
        <v>0</v>
      </c>
      <c r="BH753" s="217">
        <f>IF(N753="sníž. přenesená",J753,0)</f>
        <v>0</v>
      </c>
      <c r="BI753" s="217">
        <f>IF(N753="nulová",J753,0)</f>
        <v>0</v>
      </c>
      <c r="BJ753" s="17" t="s">
        <v>84</v>
      </c>
      <c r="BK753" s="217">
        <f>ROUND(I753*H753,2)</f>
        <v>0</v>
      </c>
      <c r="BL753" s="17" t="s">
        <v>138</v>
      </c>
      <c r="BM753" s="216" t="s">
        <v>760</v>
      </c>
    </row>
    <row r="754" spans="2:51" s="13" customFormat="1" ht="11.25">
      <c r="B754" s="218"/>
      <c r="C754" s="219"/>
      <c r="D754" s="220" t="s">
        <v>140</v>
      </c>
      <c r="E754" s="221" t="s">
        <v>1</v>
      </c>
      <c r="F754" s="222" t="s">
        <v>727</v>
      </c>
      <c r="G754" s="219"/>
      <c r="H754" s="221" t="s">
        <v>1</v>
      </c>
      <c r="I754" s="223"/>
      <c r="J754" s="219"/>
      <c r="K754" s="219"/>
      <c r="L754" s="224"/>
      <c r="M754" s="225"/>
      <c r="N754" s="226"/>
      <c r="O754" s="226"/>
      <c r="P754" s="226"/>
      <c r="Q754" s="226"/>
      <c r="R754" s="226"/>
      <c r="S754" s="226"/>
      <c r="T754" s="227"/>
      <c r="AT754" s="228" t="s">
        <v>140</v>
      </c>
      <c r="AU754" s="228" t="s">
        <v>86</v>
      </c>
      <c r="AV754" s="13" t="s">
        <v>84</v>
      </c>
      <c r="AW754" s="13" t="s">
        <v>34</v>
      </c>
      <c r="AX754" s="13" t="s">
        <v>76</v>
      </c>
      <c r="AY754" s="228" t="s">
        <v>132</v>
      </c>
    </row>
    <row r="755" spans="2:51" s="14" customFormat="1" ht="11.25">
      <c r="B755" s="229"/>
      <c r="C755" s="230"/>
      <c r="D755" s="220" t="s">
        <v>140</v>
      </c>
      <c r="E755" s="231" t="s">
        <v>1</v>
      </c>
      <c r="F755" s="232" t="s">
        <v>728</v>
      </c>
      <c r="G755" s="230"/>
      <c r="H755" s="233">
        <v>26.018</v>
      </c>
      <c r="I755" s="234"/>
      <c r="J755" s="230"/>
      <c r="K755" s="230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140</v>
      </c>
      <c r="AU755" s="239" t="s">
        <v>86</v>
      </c>
      <c r="AV755" s="14" t="s">
        <v>86</v>
      </c>
      <c r="AW755" s="14" t="s">
        <v>34</v>
      </c>
      <c r="AX755" s="14" t="s">
        <v>76</v>
      </c>
      <c r="AY755" s="239" t="s">
        <v>132</v>
      </c>
    </row>
    <row r="756" spans="2:51" s="15" customFormat="1" ht="11.25">
      <c r="B756" s="240"/>
      <c r="C756" s="241"/>
      <c r="D756" s="220" t="s">
        <v>140</v>
      </c>
      <c r="E756" s="242" t="s">
        <v>1</v>
      </c>
      <c r="F756" s="243" t="s">
        <v>146</v>
      </c>
      <c r="G756" s="241"/>
      <c r="H756" s="244">
        <v>26.018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AT756" s="250" t="s">
        <v>140</v>
      </c>
      <c r="AU756" s="250" t="s">
        <v>86</v>
      </c>
      <c r="AV756" s="15" t="s">
        <v>138</v>
      </c>
      <c r="AW756" s="15" t="s">
        <v>34</v>
      </c>
      <c r="AX756" s="15" t="s">
        <v>84</v>
      </c>
      <c r="AY756" s="250" t="s">
        <v>132</v>
      </c>
    </row>
    <row r="757" spans="1:65" s="2" customFormat="1" ht="48">
      <c r="A757" s="34"/>
      <c r="B757" s="35"/>
      <c r="C757" s="204" t="s">
        <v>761</v>
      </c>
      <c r="D757" s="204" t="s">
        <v>134</v>
      </c>
      <c r="E757" s="205" t="s">
        <v>762</v>
      </c>
      <c r="F757" s="206" t="s">
        <v>763</v>
      </c>
      <c r="G757" s="207" t="s">
        <v>311</v>
      </c>
      <c r="H757" s="208">
        <v>0.99</v>
      </c>
      <c r="I757" s="209"/>
      <c r="J757" s="210">
        <f>ROUND(I757*H757,2)</f>
        <v>0</v>
      </c>
      <c r="K757" s="211"/>
      <c r="L757" s="39"/>
      <c r="M757" s="212" t="s">
        <v>1</v>
      </c>
      <c r="N757" s="213" t="s">
        <v>41</v>
      </c>
      <c r="O757" s="71"/>
      <c r="P757" s="214">
        <f>O757*H757</f>
        <v>0</v>
      </c>
      <c r="Q757" s="214">
        <v>0</v>
      </c>
      <c r="R757" s="214">
        <f>Q757*H757</f>
        <v>0</v>
      </c>
      <c r="S757" s="214">
        <v>0</v>
      </c>
      <c r="T757" s="215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216" t="s">
        <v>138</v>
      </c>
      <c r="AT757" s="216" t="s">
        <v>134</v>
      </c>
      <c r="AU757" s="216" t="s">
        <v>86</v>
      </c>
      <c r="AY757" s="17" t="s">
        <v>132</v>
      </c>
      <c r="BE757" s="217">
        <f>IF(N757="základní",J757,0)</f>
        <v>0</v>
      </c>
      <c r="BF757" s="217">
        <f>IF(N757="snížená",J757,0)</f>
        <v>0</v>
      </c>
      <c r="BG757" s="217">
        <f>IF(N757="zákl. přenesená",J757,0)</f>
        <v>0</v>
      </c>
      <c r="BH757" s="217">
        <f>IF(N757="sníž. přenesená",J757,0)</f>
        <v>0</v>
      </c>
      <c r="BI757" s="217">
        <f>IF(N757="nulová",J757,0)</f>
        <v>0</v>
      </c>
      <c r="BJ757" s="17" t="s">
        <v>84</v>
      </c>
      <c r="BK757" s="217">
        <f>ROUND(I757*H757,2)</f>
        <v>0</v>
      </c>
      <c r="BL757" s="17" t="s">
        <v>138</v>
      </c>
      <c r="BM757" s="216" t="s">
        <v>764</v>
      </c>
    </row>
    <row r="758" spans="2:51" s="13" customFormat="1" ht="11.25">
      <c r="B758" s="218"/>
      <c r="C758" s="219"/>
      <c r="D758" s="220" t="s">
        <v>140</v>
      </c>
      <c r="E758" s="221" t="s">
        <v>1</v>
      </c>
      <c r="F758" s="222" t="s">
        <v>740</v>
      </c>
      <c r="G758" s="219"/>
      <c r="H758" s="221" t="s">
        <v>1</v>
      </c>
      <c r="I758" s="223"/>
      <c r="J758" s="219"/>
      <c r="K758" s="219"/>
      <c r="L758" s="224"/>
      <c r="M758" s="225"/>
      <c r="N758" s="226"/>
      <c r="O758" s="226"/>
      <c r="P758" s="226"/>
      <c r="Q758" s="226"/>
      <c r="R758" s="226"/>
      <c r="S758" s="226"/>
      <c r="T758" s="227"/>
      <c r="AT758" s="228" t="s">
        <v>140</v>
      </c>
      <c r="AU758" s="228" t="s">
        <v>86</v>
      </c>
      <c r="AV758" s="13" t="s">
        <v>84</v>
      </c>
      <c r="AW758" s="13" t="s">
        <v>34</v>
      </c>
      <c r="AX758" s="13" t="s">
        <v>76</v>
      </c>
      <c r="AY758" s="228" t="s">
        <v>132</v>
      </c>
    </row>
    <row r="759" spans="2:51" s="14" customFormat="1" ht="11.25">
      <c r="B759" s="229"/>
      <c r="C759" s="230"/>
      <c r="D759" s="220" t="s">
        <v>140</v>
      </c>
      <c r="E759" s="231" t="s">
        <v>1</v>
      </c>
      <c r="F759" s="232" t="s">
        <v>741</v>
      </c>
      <c r="G759" s="230"/>
      <c r="H759" s="233">
        <v>0.99</v>
      </c>
      <c r="I759" s="234"/>
      <c r="J759" s="230"/>
      <c r="K759" s="230"/>
      <c r="L759" s="235"/>
      <c r="M759" s="236"/>
      <c r="N759" s="237"/>
      <c r="O759" s="237"/>
      <c r="P759" s="237"/>
      <c r="Q759" s="237"/>
      <c r="R759" s="237"/>
      <c r="S759" s="237"/>
      <c r="T759" s="238"/>
      <c r="AT759" s="239" t="s">
        <v>140</v>
      </c>
      <c r="AU759" s="239" t="s">
        <v>86</v>
      </c>
      <c r="AV759" s="14" t="s">
        <v>86</v>
      </c>
      <c r="AW759" s="14" t="s">
        <v>34</v>
      </c>
      <c r="AX759" s="14" t="s">
        <v>76</v>
      </c>
      <c r="AY759" s="239" t="s">
        <v>132</v>
      </c>
    </row>
    <row r="760" spans="2:51" s="15" customFormat="1" ht="11.25">
      <c r="B760" s="240"/>
      <c r="C760" s="241"/>
      <c r="D760" s="220" t="s">
        <v>140</v>
      </c>
      <c r="E760" s="242" t="s">
        <v>1</v>
      </c>
      <c r="F760" s="243" t="s">
        <v>146</v>
      </c>
      <c r="G760" s="241"/>
      <c r="H760" s="244">
        <v>0.99</v>
      </c>
      <c r="I760" s="245"/>
      <c r="J760" s="241"/>
      <c r="K760" s="241"/>
      <c r="L760" s="246"/>
      <c r="M760" s="247"/>
      <c r="N760" s="248"/>
      <c r="O760" s="248"/>
      <c r="P760" s="248"/>
      <c r="Q760" s="248"/>
      <c r="R760" s="248"/>
      <c r="S760" s="248"/>
      <c r="T760" s="249"/>
      <c r="AT760" s="250" t="s">
        <v>140</v>
      </c>
      <c r="AU760" s="250" t="s">
        <v>86</v>
      </c>
      <c r="AV760" s="15" t="s">
        <v>138</v>
      </c>
      <c r="AW760" s="15" t="s">
        <v>34</v>
      </c>
      <c r="AX760" s="15" t="s">
        <v>84</v>
      </c>
      <c r="AY760" s="250" t="s">
        <v>132</v>
      </c>
    </row>
    <row r="761" spans="1:65" s="2" customFormat="1" ht="24">
      <c r="A761" s="34"/>
      <c r="B761" s="35"/>
      <c r="C761" s="204" t="s">
        <v>765</v>
      </c>
      <c r="D761" s="204" t="s">
        <v>134</v>
      </c>
      <c r="E761" s="205" t="s">
        <v>766</v>
      </c>
      <c r="F761" s="206" t="s">
        <v>767</v>
      </c>
      <c r="G761" s="207" t="s">
        <v>311</v>
      </c>
      <c r="H761" s="208">
        <v>4.737</v>
      </c>
      <c r="I761" s="209"/>
      <c r="J761" s="210">
        <f>ROUND(I761*H761,2)</f>
        <v>0</v>
      </c>
      <c r="K761" s="211"/>
      <c r="L761" s="39"/>
      <c r="M761" s="212" t="s">
        <v>1</v>
      </c>
      <c r="N761" s="213" t="s">
        <v>41</v>
      </c>
      <c r="O761" s="71"/>
      <c r="P761" s="214">
        <f>O761*H761</f>
        <v>0</v>
      </c>
      <c r="Q761" s="214">
        <v>0</v>
      </c>
      <c r="R761" s="214">
        <f>Q761*H761</f>
        <v>0</v>
      </c>
      <c r="S761" s="214">
        <v>0</v>
      </c>
      <c r="T761" s="215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216" t="s">
        <v>138</v>
      </c>
      <c r="AT761" s="216" t="s">
        <v>134</v>
      </c>
      <c r="AU761" s="216" t="s">
        <v>86</v>
      </c>
      <c r="AY761" s="17" t="s">
        <v>132</v>
      </c>
      <c r="BE761" s="217">
        <f>IF(N761="základní",J761,0)</f>
        <v>0</v>
      </c>
      <c r="BF761" s="217">
        <f>IF(N761="snížená",J761,0)</f>
        <v>0</v>
      </c>
      <c r="BG761" s="217">
        <f>IF(N761="zákl. přenesená",J761,0)</f>
        <v>0</v>
      </c>
      <c r="BH761" s="217">
        <f>IF(N761="sníž. přenesená",J761,0)</f>
        <v>0</v>
      </c>
      <c r="BI761" s="217">
        <f>IF(N761="nulová",J761,0)</f>
        <v>0</v>
      </c>
      <c r="BJ761" s="17" t="s">
        <v>84</v>
      </c>
      <c r="BK761" s="217">
        <f>ROUND(I761*H761,2)</f>
        <v>0</v>
      </c>
      <c r="BL761" s="17" t="s">
        <v>138</v>
      </c>
      <c r="BM761" s="216" t="s">
        <v>768</v>
      </c>
    </row>
    <row r="762" spans="2:51" s="13" customFormat="1" ht="11.25">
      <c r="B762" s="218"/>
      <c r="C762" s="219"/>
      <c r="D762" s="220" t="s">
        <v>140</v>
      </c>
      <c r="E762" s="221" t="s">
        <v>1</v>
      </c>
      <c r="F762" s="222" t="s">
        <v>742</v>
      </c>
      <c r="G762" s="219"/>
      <c r="H762" s="221" t="s">
        <v>1</v>
      </c>
      <c r="I762" s="223"/>
      <c r="J762" s="219"/>
      <c r="K762" s="219"/>
      <c r="L762" s="224"/>
      <c r="M762" s="225"/>
      <c r="N762" s="226"/>
      <c r="O762" s="226"/>
      <c r="P762" s="226"/>
      <c r="Q762" s="226"/>
      <c r="R762" s="226"/>
      <c r="S762" s="226"/>
      <c r="T762" s="227"/>
      <c r="AT762" s="228" t="s">
        <v>140</v>
      </c>
      <c r="AU762" s="228" t="s">
        <v>86</v>
      </c>
      <c r="AV762" s="13" t="s">
        <v>84</v>
      </c>
      <c r="AW762" s="13" t="s">
        <v>34</v>
      </c>
      <c r="AX762" s="13" t="s">
        <v>76</v>
      </c>
      <c r="AY762" s="228" t="s">
        <v>132</v>
      </c>
    </row>
    <row r="763" spans="2:51" s="14" customFormat="1" ht="11.25">
      <c r="B763" s="229"/>
      <c r="C763" s="230"/>
      <c r="D763" s="220" t="s">
        <v>140</v>
      </c>
      <c r="E763" s="231" t="s">
        <v>1</v>
      </c>
      <c r="F763" s="232" t="s">
        <v>743</v>
      </c>
      <c r="G763" s="230"/>
      <c r="H763" s="233">
        <v>4.737</v>
      </c>
      <c r="I763" s="234"/>
      <c r="J763" s="230"/>
      <c r="K763" s="230"/>
      <c r="L763" s="235"/>
      <c r="M763" s="236"/>
      <c r="N763" s="237"/>
      <c r="O763" s="237"/>
      <c r="P763" s="237"/>
      <c r="Q763" s="237"/>
      <c r="R763" s="237"/>
      <c r="S763" s="237"/>
      <c r="T763" s="238"/>
      <c r="AT763" s="239" t="s">
        <v>140</v>
      </c>
      <c r="AU763" s="239" t="s">
        <v>86</v>
      </c>
      <c r="AV763" s="14" t="s">
        <v>86</v>
      </c>
      <c r="AW763" s="14" t="s">
        <v>34</v>
      </c>
      <c r="AX763" s="14" t="s">
        <v>76</v>
      </c>
      <c r="AY763" s="239" t="s">
        <v>132</v>
      </c>
    </row>
    <row r="764" spans="2:51" s="15" customFormat="1" ht="11.25">
      <c r="B764" s="240"/>
      <c r="C764" s="241"/>
      <c r="D764" s="220" t="s">
        <v>140</v>
      </c>
      <c r="E764" s="242" t="s">
        <v>1</v>
      </c>
      <c r="F764" s="243" t="s">
        <v>146</v>
      </c>
      <c r="G764" s="241"/>
      <c r="H764" s="244">
        <v>4.737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AT764" s="250" t="s">
        <v>140</v>
      </c>
      <c r="AU764" s="250" t="s">
        <v>86</v>
      </c>
      <c r="AV764" s="15" t="s">
        <v>138</v>
      </c>
      <c r="AW764" s="15" t="s">
        <v>34</v>
      </c>
      <c r="AX764" s="15" t="s">
        <v>84</v>
      </c>
      <c r="AY764" s="250" t="s">
        <v>132</v>
      </c>
    </row>
    <row r="765" spans="2:63" s="12" customFormat="1" ht="12.75">
      <c r="B765" s="188"/>
      <c r="C765" s="189"/>
      <c r="D765" s="190" t="s">
        <v>75</v>
      </c>
      <c r="E765" s="202" t="s">
        <v>769</v>
      </c>
      <c r="F765" s="202" t="s">
        <v>770</v>
      </c>
      <c r="G765" s="189"/>
      <c r="H765" s="189"/>
      <c r="I765" s="192"/>
      <c r="J765" s="203">
        <f>BK765</f>
        <v>0</v>
      </c>
      <c r="K765" s="189"/>
      <c r="L765" s="194"/>
      <c r="M765" s="195"/>
      <c r="N765" s="196"/>
      <c r="O765" s="196"/>
      <c r="P765" s="197">
        <f>SUM(P766:P767)</f>
        <v>0</v>
      </c>
      <c r="Q765" s="196"/>
      <c r="R765" s="197">
        <f>SUM(R766:R767)</f>
        <v>0</v>
      </c>
      <c r="S765" s="196"/>
      <c r="T765" s="198">
        <f>SUM(T766:T767)</f>
        <v>0</v>
      </c>
      <c r="AR765" s="199" t="s">
        <v>84</v>
      </c>
      <c r="AT765" s="200" t="s">
        <v>75</v>
      </c>
      <c r="AU765" s="200" t="s">
        <v>84</v>
      </c>
      <c r="AY765" s="199" t="s">
        <v>132</v>
      </c>
      <c r="BK765" s="201">
        <f>SUM(BK766:BK767)</f>
        <v>0</v>
      </c>
    </row>
    <row r="766" spans="1:65" s="2" customFormat="1" ht="24">
      <c r="A766" s="34"/>
      <c r="B766" s="35"/>
      <c r="C766" s="204" t="s">
        <v>771</v>
      </c>
      <c r="D766" s="204" t="s">
        <v>134</v>
      </c>
      <c r="E766" s="205" t="s">
        <v>772</v>
      </c>
      <c r="F766" s="206" t="s">
        <v>773</v>
      </c>
      <c r="G766" s="207" t="s">
        <v>311</v>
      </c>
      <c r="H766" s="208">
        <v>44.959</v>
      </c>
      <c r="I766" s="209"/>
      <c r="J766" s="210">
        <f>ROUND(I766*H766,2)</f>
        <v>0</v>
      </c>
      <c r="K766" s="211"/>
      <c r="L766" s="39"/>
      <c r="M766" s="212" t="s">
        <v>1</v>
      </c>
      <c r="N766" s="213" t="s">
        <v>41</v>
      </c>
      <c r="O766" s="71"/>
      <c r="P766" s="214">
        <f>O766*H766</f>
        <v>0</v>
      </c>
      <c r="Q766" s="214">
        <v>0</v>
      </c>
      <c r="R766" s="214">
        <f>Q766*H766</f>
        <v>0</v>
      </c>
      <c r="S766" s="214">
        <v>0</v>
      </c>
      <c r="T766" s="215">
        <f>S766*H766</f>
        <v>0</v>
      </c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R766" s="216" t="s">
        <v>138</v>
      </c>
      <c r="AT766" s="216" t="s">
        <v>134</v>
      </c>
      <c r="AU766" s="216" t="s">
        <v>86</v>
      </c>
      <c r="AY766" s="17" t="s">
        <v>132</v>
      </c>
      <c r="BE766" s="217">
        <f>IF(N766="základní",J766,0)</f>
        <v>0</v>
      </c>
      <c r="BF766" s="217">
        <f>IF(N766="snížená",J766,0)</f>
        <v>0</v>
      </c>
      <c r="BG766" s="217">
        <f>IF(N766="zákl. přenesená",J766,0)</f>
        <v>0</v>
      </c>
      <c r="BH766" s="217">
        <f>IF(N766="sníž. přenesená",J766,0)</f>
        <v>0</v>
      </c>
      <c r="BI766" s="217">
        <f>IF(N766="nulová",J766,0)</f>
        <v>0</v>
      </c>
      <c r="BJ766" s="17" t="s">
        <v>84</v>
      </c>
      <c r="BK766" s="217">
        <f>ROUND(I766*H766,2)</f>
        <v>0</v>
      </c>
      <c r="BL766" s="17" t="s">
        <v>138</v>
      </c>
      <c r="BM766" s="216" t="s">
        <v>774</v>
      </c>
    </row>
    <row r="767" spans="1:65" s="2" customFormat="1" ht="24">
      <c r="A767" s="34"/>
      <c r="B767" s="35"/>
      <c r="C767" s="204" t="s">
        <v>775</v>
      </c>
      <c r="D767" s="204" t="s">
        <v>134</v>
      </c>
      <c r="E767" s="205" t="s">
        <v>776</v>
      </c>
      <c r="F767" s="206" t="s">
        <v>777</v>
      </c>
      <c r="G767" s="207" t="s">
        <v>311</v>
      </c>
      <c r="H767" s="208">
        <v>3.003</v>
      </c>
      <c r="I767" s="209"/>
      <c r="J767" s="210">
        <f>ROUND(I767*H767,2)</f>
        <v>0</v>
      </c>
      <c r="K767" s="211"/>
      <c r="L767" s="39"/>
      <c r="M767" s="212" t="s">
        <v>1</v>
      </c>
      <c r="N767" s="213" t="s">
        <v>41</v>
      </c>
      <c r="O767" s="71"/>
      <c r="P767" s="214">
        <f>O767*H767</f>
        <v>0</v>
      </c>
      <c r="Q767" s="214">
        <v>0</v>
      </c>
      <c r="R767" s="214">
        <f>Q767*H767</f>
        <v>0</v>
      </c>
      <c r="S767" s="214">
        <v>0</v>
      </c>
      <c r="T767" s="215">
        <f>S767*H767</f>
        <v>0</v>
      </c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R767" s="216" t="s">
        <v>138</v>
      </c>
      <c r="AT767" s="216" t="s">
        <v>134</v>
      </c>
      <c r="AU767" s="216" t="s">
        <v>86</v>
      </c>
      <c r="AY767" s="17" t="s">
        <v>132</v>
      </c>
      <c r="BE767" s="217">
        <f>IF(N767="základní",J767,0)</f>
        <v>0</v>
      </c>
      <c r="BF767" s="217">
        <f>IF(N767="snížená",J767,0)</f>
        <v>0</v>
      </c>
      <c r="BG767" s="217">
        <f>IF(N767="zákl. přenesená",J767,0)</f>
        <v>0</v>
      </c>
      <c r="BH767" s="217">
        <f>IF(N767="sníž. přenesená",J767,0)</f>
        <v>0</v>
      </c>
      <c r="BI767" s="217">
        <f>IF(N767="nulová",J767,0)</f>
        <v>0</v>
      </c>
      <c r="BJ767" s="17" t="s">
        <v>84</v>
      </c>
      <c r="BK767" s="217">
        <f>ROUND(I767*H767,2)</f>
        <v>0</v>
      </c>
      <c r="BL767" s="17" t="s">
        <v>138</v>
      </c>
      <c r="BM767" s="216" t="s">
        <v>778</v>
      </c>
    </row>
    <row r="768" spans="2:63" s="12" customFormat="1" ht="12">
      <c r="B768" s="188"/>
      <c r="C768" s="189"/>
      <c r="D768" s="190" t="s">
        <v>75</v>
      </c>
      <c r="E768" s="191" t="s">
        <v>329</v>
      </c>
      <c r="F768" s="191" t="s">
        <v>779</v>
      </c>
      <c r="G768" s="189"/>
      <c r="H768" s="189"/>
      <c r="I768" s="192"/>
      <c r="J768" s="193">
        <f>BK768</f>
        <v>0</v>
      </c>
      <c r="K768" s="189"/>
      <c r="L768" s="194"/>
      <c r="M768" s="195"/>
      <c r="N768" s="196"/>
      <c r="O768" s="196"/>
      <c r="P768" s="197">
        <f>P769</f>
        <v>0</v>
      </c>
      <c r="Q768" s="196"/>
      <c r="R768" s="197">
        <f>R769</f>
        <v>0.0006732000000000001</v>
      </c>
      <c r="S768" s="196"/>
      <c r="T768" s="198">
        <f>T769</f>
        <v>0</v>
      </c>
      <c r="AR768" s="199" t="s">
        <v>152</v>
      </c>
      <c r="AT768" s="200" t="s">
        <v>75</v>
      </c>
      <c r="AU768" s="200" t="s">
        <v>76</v>
      </c>
      <c r="AY768" s="199" t="s">
        <v>132</v>
      </c>
      <c r="BK768" s="201">
        <f>BK769</f>
        <v>0</v>
      </c>
    </row>
    <row r="769" spans="2:63" s="12" customFormat="1" ht="12.75">
      <c r="B769" s="188"/>
      <c r="C769" s="189"/>
      <c r="D769" s="190" t="s">
        <v>75</v>
      </c>
      <c r="E769" s="202" t="s">
        <v>780</v>
      </c>
      <c r="F769" s="202" t="s">
        <v>781</v>
      </c>
      <c r="G769" s="189"/>
      <c r="H769" s="189"/>
      <c r="I769" s="192"/>
      <c r="J769" s="203">
        <f>BK769</f>
        <v>0</v>
      </c>
      <c r="K769" s="189"/>
      <c r="L769" s="194"/>
      <c r="M769" s="195"/>
      <c r="N769" s="196"/>
      <c r="O769" s="196"/>
      <c r="P769" s="197">
        <f>SUM(P770:P773)</f>
        <v>0</v>
      </c>
      <c r="Q769" s="196"/>
      <c r="R769" s="197">
        <f>SUM(R770:R773)</f>
        <v>0.0006732000000000001</v>
      </c>
      <c r="S769" s="196"/>
      <c r="T769" s="198">
        <f>SUM(T770:T773)</f>
        <v>0</v>
      </c>
      <c r="AR769" s="199" t="s">
        <v>152</v>
      </c>
      <c r="AT769" s="200" t="s">
        <v>75</v>
      </c>
      <c r="AU769" s="200" t="s">
        <v>84</v>
      </c>
      <c r="AY769" s="199" t="s">
        <v>132</v>
      </c>
      <c r="BK769" s="201">
        <f>SUM(BK770:BK773)</f>
        <v>0</v>
      </c>
    </row>
    <row r="770" spans="1:65" s="2" customFormat="1" ht="24">
      <c r="A770" s="34"/>
      <c r="B770" s="35"/>
      <c r="C770" s="204" t="s">
        <v>782</v>
      </c>
      <c r="D770" s="204" t="s">
        <v>134</v>
      </c>
      <c r="E770" s="205" t="s">
        <v>783</v>
      </c>
      <c r="F770" s="206" t="s">
        <v>784</v>
      </c>
      <c r="G770" s="207" t="s">
        <v>785</v>
      </c>
      <c r="H770" s="208">
        <v>0.068</v>
      </c>
      <c r="I770" s="209"/>
      <c r="J770" s="210">
        <f>ROUND(I770*H770,2)</f>
        <v>0</v>
      </c>
      <c r="K770" s="211"/>
      <c r="L770" s="39"/>
      <c r="M770" s="212" t="s">
        <v>1</v>
      </c>
      <c r="N770" s="213" t="s">
        <v>41</v>
      </c>
      <c r="O770" s="71"/>
      <c r="P770" s="214">
        <f>O770*H770</f>
        <v>0</v>
      </c>
      <c r="Q770" s="214">
        <v>0.0099</v>
      </c>
      <c r="R770" s="214">
        <f>Q770*H770</f>
        <v>0.0006732000000000001</v>
      </c>
      <c r="S770" s="214">
        <v>0</v>
      </c>
      <c r="T770" s="215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216" t="s">
        <v>504</v>
      </c>
      <c r="AT770" s="216" t="s">
        <v>134</v>
      </c>
      <c r="AU770" s="216" t="s">
        <v>86</v>
      </c>
      <c r="AY770" s="17" t="s">
        <v>132</v>
      </c>
      <c r="BE770" s="217">
        <f>IF(N770="základní",J770,0)</f>
        <v>0</v>
      </c>
      <c r="BF770" s="217">
        <f>IF(N770="snížená",J770,0)</f>
        <v>0</v>
      </c>
      <c r="BG770" s="217">
        <f>IF(N770="zákl. přenesená",J770,0)</f>
        <v>0</v>
      </c>
      <c r="BH770" s="217">
        <f>IF(N770="sníž. přenesená",J770,0)</f>
        <v>0</v>
      </c>
      <c r="BI770" s="217">
        <f>IF(N770="nulová",J770,0)</f>
        <v>0</v>
      </c>
      <c r="BJ770" s="17" t="s">
        <v>84</v>
      </c>
      <c r="BK770" s="217">
        <f>ROUND(I770*H770,2)</f>
        <v>0</v>
      </c>
      <c r="BL770" s="17" t="s">
        <v>504</v>
      </c>
      <c r="BM770" s="216" t="s">
        <v>786</v>
      </c>
    </row>
    <row r="771" spans="2:51" s="13" customFormat="1" ht="11.25">
      <c r="B771" s="218"/>
      <c r="C771" s="219"/>
      <c r="D771" s="220" t="s">
        <v>140</v>
      </c>
      <c r="E771" s="221" t="s">
        <v>1</v>
      </c>
      <c r="F771" s="222" t="s">
        <v>82</v>
      </c>
      <c r="G771" s="219"/>
      <c r="H771" s="221" t="s">
        <v>1</v>
      </c>
      <c r="I771" s="223"/>
      <c r="J771" s="219"/>
      <c r="K771" s="219"/>
      <c r="L771" s="224"/>
      <c r="M771" s="225"/>
      <c r="N771" s="226"/>
      <c r="O771" s="226"/>
      <c r="P771" s="226"/>
      <c r="Q771" s="226"/>
      <c r="R771" s="226"/>
      <c r="S771" s="226"/>
      <c r="T771" s="227"/>
      <c r="AT771" s="228" t="s">
        <v>140</v>
      </c>
      <c r="AU771" s="228" t="s">
        <v>86</v>
      </c>
      <c r="AV771" s="13" t="s">
        <v>84</v>
      </c>
      <c r="AW771" s="13" t="s">
        <v>34</v>
      </c>
      <c r="AX771" s="13" t="s">
        <v>76</v>
      </c>
      <c r="AY771" s="228" t="s">
        <v>132</v>
      </c>
    </row>
    <row r="772" spans="2:51" s="14" customFormat="1" ht="11.25">
      <c r="B772" s="229"/>
      <c r="C772" s="230"/>
      <c r="D772" s="220" t="s">
        <v>140</v>
      </c>
      <c r="E772" s="231" t="s">
        <v>1</v>
      </c>
      <c r="F772" s="232" t="s">
        <v>787</v>
      </c>
      <c r="G772" s="230"/>
      <c r="H772" s="233">
        <v>0.068</v>
      </c>
      <c r="I772" s="234"/>
      <c r="J772" s="230"/>
      <c r="K772" s="230"/>
      <c r="L772" s="235"/>
      <c r="M772" s="236"/>
      <c r="N772" s="237"/>
      <c r="O772" s="237"/>
      <c r="P772" s="237"/>
      <c r="Q772" s="237"/>
      <c r="R772" s="237"/>
      <c r="S772" s="237"/>
      <c r="T772" s="238"/>
      <c r="AT772" s="239" t="s">
        <v>140</v>
      </c>
      <c r="AU772" s="239" t="s">
        <v>86</v>
      </c>
      <c r="AV772" s="14" t="s">
        <v>86</v>
      </c>
      <c r="AW772" s="14" t="s">
        <v>34</v>
      </c>
      <c r="AX772" s="14" t="s">
        <v>76</v>
      </c>
      <c r="AY772" s="239" t="s">
        <v>132</v>
      </c>
    </row>
    <row r="773" spans="2:51" s="15" customFormat="1" ht="11.25">
      <c r="B773" s="240"/>
      <c r="C773" s="241"/>
      <c r="D773" s="220" t="s">
        <v>140</v>
      </c>
      <c r="E773" s="242" t="s">
        <v>1</v>
      </c>
      <c r="F773" s="243" t="s">
        <v>146</v>
      </c>
      <c r="G773" s="241"/>
      <c r="H773" s="244">
        <v>0.068</v>
      </c>
      <c r="I773" s="245"/>
      <c r="J773" s="241"/>
      <c r="K773" s="241"/>
      <c r="L773" s="246"/>
      <c r="M773" s="262"/>
      <c r="N773" s="263"/>
      <c r="O773" s="263"/>
      <c r="P773" s="263"/>
      <c r="Q773" s="263"/>
      <c r="R773" s="263"/>
      <c r="S773" s="263"/>
      <c r="T773" s="264"/>
      <c r="AT773" s="250" t="s">
        <v>140</v>
      </c>
      <c r="AU773" s="250" t="s">
        <v>86</v>
      </c>
      <c r="AV773" s="15" t="s">
        <v>138</v>
      </c>
      <c r="AW773" s="15" t="s">
        <v>34</v>
      </c>
      <c r="AX773" s="15" t="s">
        <v>84</v>
      </c>
      <c r="AY773" s="250" t="s">
        <v>132</v>
      </c>
    </row>
    <row r="774" spans="1:31" s="2" customFormat="1" ht="6.95" customHeight="1">
      <c r="A774" s="34"/>
      <c r="B774" s="54"/>
      <c r="C774" s="55"/>
      <c r="D774" s="55"/>
      <c r="E774" s="55"/>
      <c r="F774" s="55"/>
      <c r="G774" s="55"/>
      <c r="H774" s="55"/>
      <c r="I774" s="152"/>
      <c r="J774" s="55"/>
      <c r="K774" s="55"/>
      <c r="L774" s="39"/>
      <c r="M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</row>
  </sheetData>
  <sheetProtection algorithmName="SHA-512" hashValue="EgWDph/bQua+uWcnsnLTSg2LJfdfhZyrt+sfWMEZcDp0BGSsewEJx2FG+H8lPLw8JL/g/q+KXsmkmHKuuiEafA==" saltValue="7LWYL+gFoKduStBMkIs04JcgqRT+2B1eCECcs+/rHXkXlyUEMuWQP3/uZe3m5+IYENRTDufLwqQybvCG+FO3yg==" spinCount="100000" sheet="1" objects="1" scenarios="1" formatColumns="0" formatRows="0" autoFilter="0"/>
  <autoFilter ref="C125:K77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95"/>
  <sheetViews>
    <sheetView showGridLines="0" workbookViewId="0" topLeftCell="A1">
      <selection activeCell="J20" sqref="J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SOKOLOV, UL. SOKOLOVSKÁ - VÝMĚNA VODOVODU U ÚČKA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788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26</v>
      </c>
      <c r="G12" s="34"/>
      <c r="H12" s="34"/>
      <c r="I12" s="117" t="s">
        <v>22</v>
      </c>
      <c r="J12" s="118" t="str">
        <f>'Rekapitulace stavby'!AN8</f>
        <v>17. 3. 2022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26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26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ROUND((SUM(BE126:BE694)),2)</f>
        <v>0</v>
      </c>
      <c r="G33" s="34"/>
      <c r="H33" s="34"/>
      <c r="I33" s="131">
        <v>0.21</v>
      </c>
      <c r="J33" s="130">
        <f>ROUND(((SUM(BE126:BE694))*I33),2)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ROUND((SUM(BF126:BF694)),2)</f>
        <v>0</v>
      </c>
      <c r="G34" s="34"/>
      <c r="H34" s="34"/>
      <c r="I34" s="131">
        <v>0.15</v>
      </c>
      <c r="J34" s="130">
        <f>ROUND(((SUM(BF126:BF694))*I34),2)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ROUND((SUM(BG126:BG694)),2)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ROUND((SUM(BH126:BH694)),2)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ROUND((SUM(BI126:BI694)),2)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SOKOLOV, UL. SOKOLOVSKÁ - VÝMĚNA VODOVODU U ÚČKA</v>
      </c>
      <c r="F85" s="319"/>
      <c r="G85" s="319"/>
      <c r="H85" s="31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SO 02 - Vodovodní řad 2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17. 3. 2022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J300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110</v>
      </c>
      <c r="E100" s="171"/>
      <c r="F100" s="171"/>
      <c r="G100" s="171"/>
      <c r="H100" s="171"/>
      <c r="I100" s="172"/>
      <c r="J100" s="173">
        <f>J314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J364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112</v>
      </c>
      <c r="E102" s="171"/>
      <c r="F102" s="171"/>
      <c r="G102" s="171"/>
      <c r="H102" s="171"/>
      <c r="I102" s="172"/>
      <c r="J102" s="173">
        <f>J608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113</v>
      </c>
      <c r="E103" s="171"/>
      <c r="F103" s="171"/>
      <c r="G103" s="171"/>
      <c r="H103" s="171"/>
      <c r="I103" s="172"/>
      <c r="J103" s="173">
        <f>J642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114</v>
      </c>
      <c r="E104" s="171"/>
      <c r="F104" s="171"/>
      <c r="G104" s="171"/>
      <c r="H104" s="171"/>
      <c r="I104" s="172"/>
      <c r="J104" s="173">
        <f>J686</f>
        <v>0</v>
      </c>
      <c r="K104" s="169"/>
      <c r="L104" s="174"/>
    </row>
    <row r="105" spans="2:12" s="9" customFormat="1" ht="24.95" customHeight="1">
      <c r="B105" s="161"/>
      <c r="C105" s="162"/>
      <c r="D105" s="163" t="s">
        <v>115</v>
      </c>
      <c r="E105" s="164"/>
      <c r="F105" s="164"/>
      <c r="G105" s="164"/>
      <c r="H105" s="164"/>
      <c r="I105" s="165"/>
      <c r="J105" s="166">
        <f>J689</f>
        <v>0</v>
      </c>
      <c r="K105" s="162"/>
      <c r="L105" s="167"/>
    </row>
    <row r="106" spans="2:12" s="10" customFormat="1" ht="19.9" customHeight="1">
      <c r="B106" s="168"/>
      <c r="C106" s="169"/>
      <c r="D106" s="170" t="s">
        <v>116</v>
      </c>
      <c r="E106" s="171"/>
      <c r="F106" s="171"/>
      <c r="G106" s="171"/>
      <c r="H106" s="171"/>
      <c r="I106" s="172"/>
      <c r="J106" s="173">
        <f>J690</f>
        <v>0</v>
      </c>
      <c r="K106" s="169"/>
      <c r="L106" s="174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117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18" t="str">
        <f>E7</f>
        <v>SOKOLOV, UL. SOKOLOVSKÁ - VÝMĚNA VODOVODU U ÚČKA</v>
      </c>
      <c r="F116" s="319"/>
      <c r="G116" s="319"/>
      <c r="H116" s="319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100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0" t="str">
        <f>E9</f>
        <v>SO 02 - Vodovodní řad 2</v>
      </c>
      <c r="F118" s="320"/>
      <c r="G118" s="320"/>
      <c r="H118" s="320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117" t="s">
        <v>22</v>
      </c>
      <c r="J120" s="66" t="str">
        <f>IF(J12="","",J12)</f>
        <v>17. 3. 2022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 xml:space="preserve"> </v>
      </c>
      <c r="G122" s="36"/>
      <c r="H122" s="36"/>
      <c r="I122" s="117" t="s">
        <v>30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117" t="s">
        <v>33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5"/>
      <c r="B125" s="176"/>
      <c r="C125" s="177" t="s">
        <v>118</v>
      </c>
      <c r="D125" s="178" t="s">
        <v>61</v>
      </c>
      <c r="E125" s="178" t="s">
        <v>57</v>
      </c>
      <c r="F125" s="178" t="s">
        <v>58</v>
      </c>
      <c r="G125" s="178" t="s">
        <v>119</v>
      </c>
      <c r="H125" s="178" t="s">
        <v>120</v>
      </c>
      <c r="I125" s="179" t="s">
        <v>121</v>
      </c>
      <c r="J125" s="180" t="s">
        <v>104</v>
      </c>
      <c r="K125" s="181" t="s">
        <v>122</v>
      </c>
      <c r="L125" s="182"/>
      <c r="M125" s="75" t="s">
        <v>1</v>
      </c>
      <c r="N125" s="76" t="s">
        <v>40</v>
      </c>
      <c r="O125" s="76" t="s">
        <v>123</v>
      </c>
      <c r="P125" s="76" t="s">
        <v>124</v>
      </c>
      <c r="Q125" s="76" t="s">
        <v>125</v>
      </c>
      <c r="R125" s="76" t="s">
        <v>126</v>
      </c>
      <c r="S125" s="76" t="s">
        <v>127</v>
      </c>
      <c r="T125" s="77" t="s">
        <v>128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63" s="2" customFormat="1" ht="22.9" customHeight="1">
      <c r="A126" s="34"/>
      <c r="B126" s="35"/>
      <c r="C126" s="82" t="s">
        <v>129</v>
      </c>
      <c r="D126" s="36"/>
      <c r="E126" s="36"/>
      <c r="F126" s="36"/>
      <c r="G126" s="36"/>
      <c r="H126" s="36"/>
      <c r="I126" s="115"/>
      <c r="J126" s="183">
        <f>BK126</f>
        <v>0</v>
      </c>
      <c r="K126" s="36"/>
      <c r="L126" s="39"/>
      <c r="M126" s="78"/>
      <c r="N126" s="184"/>
      <c r="O126" s="79"/>
      <c r="P126" s="185">
        <f>P127+P689</f>
        <v>0</v>
      </c>
      <c r="Q126" s="79"/>
      <c r="R126" s="185">
        <f>R127+R689</f>
        <v>147.40660939999998</v>
      </c>
      <c r="S126" s="79"/>
      <c r="T126" s="186">
        <f>T127+T689</f>
        <v>37.511590000000005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106</v>
      </c>
      <c r="BK126" s="187">
        <f>BK127+BK689</f>
        <v>0</v>
      </c>
    </row>
    <row r="127" spans="2:63" s="12" customFormat="1" ht="25.9" customHeight="1">
      <c r="B127" s="188"/>
      <c r="C127" s="189"/>
      <c r="D127" s="190" t="s">
        <v>75</v>
      </c>
      <c r="E127" s="191" t="s">
        <v>130</v>
      </c>
      <c r="F127" s="191" t="s">
        <v>131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P128+P300+P314+P364+P608+P642+P686</f>
        <v>0</v>
      </c>
      <c r="Q127" s="196"/>
      <c r="R127" s="197">
        <f>R128+R300+R314+R364+R608+R642+R686</f>
        <v>147.40624309999998</v>
      </c>
      <c r="S127" s="196"/>
      <c r="T127" s="198">
        <f>T128+T300+T314+T364+T608+T642+T686</f>
        <v>37.511590000000005</v>
      </c>
      <c r="AR127" s="199" t="s">
        <v>84</v>
      </c>
      <c r="AT127" s="200" t="s">
        <v>75</v>
      </c>
      <c r="AU127" s="200" t="s">
        <v>76</v>
      </c>
      <c r="AY127" s="199" t="s">
        <v>132</v>
      </c>
      <c r="BK127" s="201">
        <f>BK128+BK300+BK314+BK364+BK608+BK642+BK686</f>
        <v>0</v>
      </c>
    </row>
    <row r="128" spans="2:63" s="12" customFormat="1" ht="12.75">
      <c r="B128" s="188"/>
      <c r="C128" s="189"/>
      <c r="D128" s="190" t="s">
        <v>75</v>
      </c>
      <c r="E128" s="202" t="s">
        <v>84</v>
      </c>
      <c r="F128" s="202" t="s">
        <v>133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SUM(P129:P299)</f>
        <v>0</v>
      </c>
      <c r="Q128" s="196"/>
      <c r="R128" s="197">
        <f>SUM(R129:R299)</f>
        <v>145.400175</v>
      </c>
      <c r="S128" s="196"/>
      <c r="T128" s="198">
        <f>SUM(T129:T299)</f>
        <v>35.807</v>
      </c>
      <c r="AR128" s="199" t="s">
        <v>84</v>
      </c>
      <c r="AT128" s="200" t="s">
        <v>75</v>
      </c>
      <c r="AU128" s="200" t="s">
        <v>84</v>
      </c>
      <c r="AY128" s="199" t="s">
        <v>132</v>
      </c>
      <c r="BK128" s="201">
        <f>SUM(BK129:BK299)</f>
        <v>0</v>
      </c>
    </row>
    <row r="129" spans="1:65" s="2" customFormat="1" ht="24">
      <c r="A129" s="34"/>
      <c r="B129" s="35"/>
      <c r="C129" s="204" t="s">
        <v>84</v>
      </c>
      <c r="D129" s="204" t="s">
        <v>134</v>
      </c>
      <c r="E129" s="205" t="s">
        <v>147</v>
      </c>
      <c r="F129" s="206" t="s">
        <v>148</v>
      </c>
      <c r="G129" s="207" t="s">
        <v>137</v>
      </c>
      <c r="H129" s="208">
        <v>3</v>
      </c>
      <c r="I129" s="209"/>
      <c r="J129" s="210">
        <f>ROUND(I129*H129,2)</f>
        <v>0</v>
      </c>
      <c r="K129" s="211"/>
      <c r="L129" s="39"/>
      <c r="M129" s="212" t="s">
        <v>1</v>
      </c>
      <c r="N129" s="213" t="s">
        <v>41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0.295</v>
      </c>
      <c r="T129" s="215">
        <f>S129*H129</f>
        <v>0.885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138</v>
      </c>
      <c r="AT129" s="216" t="s">
        <v>134</v>
      </c>
      <c r="AU129" s="216" t="s">
        <v>86</v>
      </c>
      <c r="AY129" s="17" t="s">
        <v>132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84</v>
      </c>
      <c r="BK129" s="217">
        <f>ROUND(I129*H129,2)</f>
        <v>0</v>
      </c>
      <c r="BL129" s="17" t="s">
        <v>138</v>
      </c>
      <c r="BM129" s="216" t="s">
        <v>789</v>
      </c>
    </row>
    <row r="130" spans="2:51" s="13" customFormat="1" ht="11.25">
      <c r="B130" s="218"/>
      <c r="C130" s="219"/>
      <c r="D130" s="220" t="s">
        <v>140</v>
      </c>
      <c r="E130" s="221" t="s">
        <v>1</v>
      </c>
      <c r="F130" s="222" t="s">
        <v>88</v>
      </c>
      <c r="G130" s="219"/>
      <c r="H130" s="221" t="s">
        <v>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140</v>
      </c>
      <c r="AU130" s="228" t="s">
        <v>86</v>
      </c>
      <c r="AV130" s="13" t="s">
        <v>84</v>
      </c>
      <c r="AW130" s="13" t="s">
        <v>34</v>
      </c>
      <c r="AX130" s="13" t="s">
        <v>76</v>
      </c>
      <c r="AY130" s="228" t="s">
        <v>132</v>
      </c>
    </row>
    <row r="131" spans="2:51" s="13" customFormat="1" ht="11.25">
      <c r="B131" s="218"/>
      <c r="C131" s="219"/>
      <c r="D131" s="220" t="s">
        <v>140</v>
      </c>
      <c r="E131" s="221" t="s">
        <v>1</v>
      </c>
      <c r="F131" s="222" t="s">
        <v>150</v>
      </c>
      <c r="G131" s="219"/>
      <c r="H131" s="221" t="s">
        <v>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140</v>
      </c>
      <c r="AU131" s="228" t="s">
        <v>86</v>
      </c>
      <c r="AV131" s="13" t="s">
        <v>84</v>
      </c>
      <c r="AW131" s="13" t="s">
        <v>34</v>
      </c>
      <c r="AX131" s="13" t="s">
        <v>76</v>
      </c>
      <c r="AY131" s="228" t="s">
        <v>132</v>
      </c>
    </row>
    <row r="132" spans="2:51" s="13" customFormat="1" ht="11.25">
      <c r="B132" s="218"/>
      <c r="C132" s="219"/>
      <c r="D132" s="220" t="s">
        <v>140</v>
      </c>
      <c r="E132" s="221" t="s">
        <v>1</v>
      </c>
      <c r="F132" s="222" t="s">
        <v>144</v>
      </c>
      <c r="G132" s="219"/>
      <c r="H132" s="221" t="s">
        <v>1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140</v>
      </c>
      <c r="AU132" s="228" t="s">
        <v>86</v>
      </c>
      <c r="AV132" s="13" t="s">
        <v>84</v>
      </c>
      <c r="AW132" s="13" t="s">
        <v>34</v>
      </c>
      <c r="AX132" s="13" t="s">
        <v>76</v>
      </c>
      <c r="AY132" s="228" t="s">
        <v>132</v>
      </c>
    </row>
    <row r="133" spans="2:51" s="14" customFormat="1" ht="11.25">
      <c r="B133" s="229"/>
      <c r="C133" s="230"/>
      <c r="D133" s="220" t="s">
        <v>140</v>
      </c>
      <c r="E133" s="231" t="s">
        <v>1</v>
      </c>
      <c r="F133" s="232" t="s">
        <v>210</v>
      </c>
      <c r="G133" s="230"/>
      <c r="H133" s="233">
        <v>3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140</v>
      </c>
      <c r="AU133" s="239" t="s">
        <v>86</v>
      </c>
      <c r="AV133" s="14" t="s">
        <v>86</v>
      </c>
      <c r="AW133" s="14" t="s">
        <v>34</v>
      </c>
      <c r="AX133" s="14" t="s">
        <v>76</v>
      </c>
      <c r="AY133" s="239" t="s">
        <v>132</v>
      </c>
    </row>
    <row r="134" spans="2:51" s="15" customFormat="1" ht="11.25">
      <c r="B134" s="240"/>
      <c r="C134" s="241"/>
      <c r="D134" s="220" t="s">
        <v>140</v>
      </c>
      <c r="E134" s="242" t="s">
        <v>1</v>
      </c>
      <c r="F134" s="243" t="s">
        <v>146</v>
      </c>
      <c r="G134" s="241"/>
      <c r="H134" s="244">
        <v>3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140</v>
      </c>
      <c r="AU134" s="250" t="s">
        <v>86</v>
      </c>
      <c r="AV134" s="15" t="s">
        <v>138</v>
      </c>
      <c r="AW134" s="15" t="s">
        <v>34</v>
      </c>
      <c r="AX134" s="15" t="s">
        <v>84</v>
      </c>
      <c r="AY134" s="250" t="s">
        <v>132</v>
      </c>
    </row>
    <row r="135" spans="1:65" s="2" customFormat="1" ht="24">
      <c r="A135" s="34"/>
      <c r="B135" s="35"/>
      <c r="C135" s="204" t="s">
        <v>86</v>
      </c>
      <c r="D135" s="204" t="s">
        <v>134</v>
      </c>
      <c r="E135" s="205" t="s">
        <v>790</v>
      </c>
      <c r="F135" s="206" t="s">
        <v>791</v>
      </c>
      <c r="G135" s="207" t="s">
        <v>137</v>
      </c>
      <c r="H135" s="208">
        <v>52.5</v>
      </c>
      <c r="I135" s="209"/>
      <c r="J135" s="210">
        <f>ROUND(I135*H135,2)</f>
        <v>0</v>
      </c>
      <c r="K135" s="211"/>
      <c r="L135" s="39"/>
      <c r="M135" s="212" t="s">
        <v>1</v>
      </c>
      <c r="N135" s="213" t="s">
        <v>41</v>
      </c>
      <c r="O135" s="71"/>
      <c r="P135" s="214">
        <f>O135*H135</f>
        <v>0</v>
      </c>
      <c r="Q135" s="214">
        <v>0</v>
      </c>
      <c r="R135" s="214">
        <f>Q135*H135</f>
        <v>0</v>
      </c>
      <c r="S135" s="214">
        <v>0.098</v>
      </c>
      <c r="T135" s="215">
        <f>S135*H135</f>
        <v>5.1450000000000005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138</v>
      </c>
      <c r="AT135" s="216" t="s">
        <v>134</v>
      </c>
      <c r="AU135" s="216" t="s">
        <v>86</v>
      </c>
      <c r="AY135" s="17" t="s">
        <v>132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84</v>
      </c>
      <c r="BK135" s="217">
        <f>ROUND(I135*H135,2)</f>
        <v>0</v>
      </c>
      <c r="BL135" s="17" t="s">
        <v>138</v>
      </c>
      <c r="BM135" s="216" t="s">
        <v>792</v>
      </c>
    </row>
    <row r="136" spans="2:51" s="13" customFormat="1" ht="11.25">
      <c r="B136" s="218"/>
      <c r="C136" s="219"/>
      <c r="D136" s="220" t="s">
        <v>140</v>
      </c>
      <c r="E136" s="221" t="s">
        <v>1</v>
      </c>
      <c r="F136" s="222" t="s">
        <v>88</v>
      </c>
      <c r="G136" s="219"/>
      <c r="H136" s="221" t="s">
        <v>1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140</v>
      </c>
      <c r="AU136" s="228" t="s">
        <v>86</v>
      </c>
      <c r="AV136" s="13" t="s">
        <v>84</v>
      </c>
      <c r="AW136" s="13" t="s">
        <v>34</v>
      </c>
      <c r="AX136" s="13" t="s">
        <v>76</v>
      </c>
      <c r="AY136" s="228" t="s">
        <v>132</v>
      </c>
    </row>
    <row r="137" spans="2:51" s="13" customFormat="1" ht="11.25">
      <c r="B137" s="218"/>
      <c r="C137" s="219"/>
      <c r="D137" s="220" t="s">
        <v>140</v>
      </c>
      <c r="E137" s="221" t="s">
        <v>1</v>
      </c>
      <c r="F137" s="222" t="s">
        <v>793</v>
      </c>
      <c r="G137" s="219"/>
      <c r="H137" s="221" t="s">
        <v>1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140</v>
      </c>
      <c r="AU137" s="228" t="s">
        <v>86</v>
      </c>
      <c r="AV137" s="13" t="s">
        <v>84</v>
      </c>
      <c r="AW137" s="13" t="s">
        <v>34</v>
      </c>
      <c r="AX137" s="13" t="s">
        <v>76</v>
      </c>
      <c r="AY137" s="228" t="s">
        <v>132</v>
      </c>
    </row>
    <row r="138" spans="2:51" s="13" customFormat="1" ht="11.25">
      <c r="B138" s="218"/>
      <c r="C138" s="219"/>
      <c r="D138" s="220" t="s">
        <v>140</v>
      </c>
      <c r="E138" s="221" t="s">
        <v>1</v>
      </c>
      <c r="F138" s="222" t="s">
        <v>144</v>
      </c>
      <c r="G138" s="219"/>
      <c r="H138" s="221" t="s">
        <v>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140</v>
      </c>
      <c r="AU138" s="228" t="s">
        <v>86</v>
      </c>
      <c r="AV138" s="13" t="s">
        <v>84</v>
      </c>
      <c r="AW138" s="13" t="s">
        <v>34</v>
      </c>
      <c r="AX138" s="13" t="s">
        <v>76</v>
      </c>
      <c r="AY138" s="228" t="s">
        <v>132</v>
      </c>
    </row>
    <row r="139" spans="2:51" s="14" customFormat="1" ht="11.25">
      <c r="B139" s="229"/>
      <c r="C139" s="230"/>
      <c r="D139" s="220" t="s">
        <v>140</v>
      </c>
      <c r="E139" s="231" t="s">
        <v>1</v>
      </c>
      <c r="F139" s="232" t="s">
        <v>794</v>
      </c>
      <c r="G139" s="230"/>
      <c r="H139" s="233">
        <v>52.5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140</v>
      </c>
      <c r="AU139" s="239" t="s">
        <v>86</v>
      </c>
      <c r="AV139" s="14" t="s">
        <v>86</v>
      </c>
      <c r="AW139" s="14" t="s">
        <v>34</v>
      </c>
      <c r="AX139" s="14" t="s">
        <v>76</v>
      </c>
      <c r="AY139" s="239" t="s">
        <v>132</v>
      </c>
    </row>
    <row r="140" spans="2:51" s="15" customFormat="1" ht="11.25">
      <c r="B140" s="240"/>
      <c r="C140" s="241"/>
      <c r="D140" s="220" t="s">
        <v>140</v>
      </c>
      <c r="E140" s="242" t="s">
        <v>1</v>
      </c>
      <c r="F140" s="243" t="s">
        <v>146</v>
      </c>
      <c r="G140" s="241"/>
      <c r="H140" s="244">
        <v>52.5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140</v>
      </c>
      <c r="AU140" s="250" t="s">
        <v>86</v>
      </c>
      <c r="AV140" s="15" t="s">
        <v>138</v>
      </c>
      <c r="AW140" s="15" t="s">
        <v>34</v>
      </c>
      <c r="AX140" s="15" t="s">
        <v>84</v>
      </c>
      <c r="AY140" s="250" t="s">
        <v>132</v>
      </c>
    </row>
    <row r="141" spans="1:65" s="2" customFormat="1" ht="24">
      <c r="A141" s="34"/>
      <c r="B141" s="35"/>
      <c r="C141" s="204" t="s">
        <v>152</v>
      </c>
      <c r="D141" s="204" t="s">
        <v>134</v>
      </c>
      <c r="E141" s="205" t="s">
        <v>795</v>
      </c>
      <c r="F141" s="206" t="s">
        <v>796</v>
      </c>
      <c r="G141" s="207" t="s">
        <v>137</v>
      </c>
      <c r="H141" s="208">
        <v>52.5</v>
      </c>
      <c r="I141" s="209"/>
      <c r="J141" s="210">
        <f>ROUND(I141*H141,2)</f>
        <v>0</v>
      </c>
      <c r="K141" s="211"/>
      <c r="L141" s="39"/>
      <c r="M141" s="212" t="s">
        <v>1</v>
      </c>
      <c r="N141" s="213" t="s">
        <v>41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0.22</v>
      </c>
      <c r="T141" s="215">
        <f>S141*H141</f>
        <v>11.55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138</v>
      </c>
      <c r="AT141" s="216" t="s">
        <v>134</v>
      </c>
      <c r="AU141" s="216" t="s">
        <v>86</v>
      </c>
      <c r="AY141" s="17" t="s">
        <v>132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138</v>
      </c>
      <c r="BM141" s="216" t="s">
        <v>797</v>
      </c>
    </row>
    <row r="142" spans="2:51" s="13" customFormat="1" ht="11.25">
      <c r="B142" s="218"/>
      <c r="C142" s="219"/>
      <c r="D142" s="220" t="s">
        <v>140</v>
      </c>
      <c r="E142" s="221" t="s">
        <v>1</v>
      </c>
      <c r="F142" s="222" t="s">
        <v>88</v>
      </c>
      <c r="G142" s="219"/>
      <c r="H142" s="221" t="s">
        <v>1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140</v>
      </c>
      <c r="AU142" s="228" t="s">
        <v>86</v>
      </c>
      <c r="AV142" s="13" t="s">
        <v>84</v>
      </c>
      <c r="AW142" s="13" t="s">
        <v>34</v>
      </c>
      <c r="AX142" s="13" t="s">
        <v>76</v>
      </c>
      <c r="AY142" s="228" t="s">
        <v>132</v>
      </c>
    </row>
    <row r="143" spans="2:51" s="13" customFormat="1" ht="11.25">
      <c r="B143" s="218"/>
      <c r="C143" s="219"/>
      <c r="D143" s="220" t="s">
        <v>140</v>
      </c>
      <c r="E143" s="221" t="s">
        <v>1</v>
      </c>
      <c r="F143" s="222" t="s">
        <v>793</v>
      </c>
      <c r="G143" s="219"/>
      <c r="H143" s="221" t="s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140</v>
      </c>
      <c r="AU143" s="228" t="s">
        <v>86</v>
      </c>
      <c r="AV143" s="13" t="s">
        <v>84</v>
      </c>
      <c r="AW143" s="13" t="s">
        <v>34</v>
      </c>
      <c r="AX143" s="13" t="s">
        <v>76</v>
      </c>
      <c r="AY143" s="228" t="s">
        <v>132</v>
      </c>
    </row>
    <row r="144" spans="2:51" s="13" customFormat="1" ht="11.25">
      <c r="B144" s="218"/>
      <c r="C144" s="219"/>
      <c r="D144" s="220" t="s">
        <v>140</v>
      </c>
      <c r="E144" s="221" t="s">
        <v>1</v>
      </c>
      <c r="F144" s="222" t="s">
        <v>144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140</v>
      </c>
      <c r="AU144" s="228" t="s">
        <v>86</v>
      </c>
      <c r="AV144" s="13" t="s">
        <v>84</v>
      </c>
      <c r="AW144" s="13" t="s">
        <v>34</v>
      </c>
      <c r="AX144" s="13" t="s">
        <v>76</v>
      </c>
      <c r="AY144" s="228" t="s">
        <v>132</v>
      </c>
    </row>
    <row r="145" spans="2:51" s="14" customFormat="1" ht="11.25">
      <c r="B145" s="229"/>
      <c r="C145" s="230"/>
      <c r="D145" s="220" t="s">
        <v>140</v>
      </c>
      <c r="E145" s="231" t="s">
        <v>1</v>
      </c>
      <c r="F145" s="232" t="s">
        <v>794</v>
      </c>
      <c r="G145" s="230"/>
      <c r="H145" s="233">
        <v>52.5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140</v>
      </c>
      <c r="AU145" s="239" t="s">
        <v>86</v>
      </c>
      <c r="AV145" s="14" t="s">
        <v>86</v>
      </c>
      <c r="AW145" s="14" t="s">
        <v>34</v>
      </c>
      <c r="AX145" s="14" t="s">
        <v>76</v>
      </c>
      <c r="AY145" s="239" t="s">
        <v>132</v>
      </c>
    </row>
    <row r="146" spans="2:51" s="15" customFormat="1" ht="11.25">
      <c r="B146" s="240"/>
      <c r="C146" s="241"/>
      <c r="D146" s="220" t="s">
        <v>140</v>
      </c>
      <c r="E146" s="242" t="s">
        <v>1</v>
      </c>
      <c r="F146" s="243" t="s">
        <v>146</v>
      </c>
      <c r="G146" s="241"/>
      <c r="H146" s="244">
        <v>52.5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140</v>
      </c>
      <c r="AU146" s="250" t="s">
        <v>86</v>
      </c>
      <c r="AV146" s="15" t="s">
        <v>138</v>
      </c>
      <c r="AW146" s="15" t="s">
        <v>34</v>
      </c>
      <c r="AX146" s="15" t="s">
        <v>84</v>
      </c>
      <c r="AY146" s="250" t="s">
        <v>132</v>
      </c>
    </row>
    <row r="147" spans="1:65" s="2" customFormat="1" ht="24">
      <c r="A147" s="34"/>
      <c r="B147" s="35"/>
      <c r="C147" s="204" t="s">
        <v>138</v>
      </c>
      <c r="D147" s="204" t="s">
        <v>134</v>
      </c>
      <c r="E147" s="205" t="s">
        <v>162</v>
      </c>
      <c r="F147" s="206" t="s">
        <v>163</v>
      </c>
      <c r="G147" s="207" t="s">
        <v>137</v>
      </c>
      <c r="H147" s="208">
        <v>40.7</v>
      </c>
      <c r="I147" s="209"/>
      <c r="J147" s="210">
        <f>ROUND(I147*H147,2)</f>
        <v>0</v>
      </c>
      <c r="K147" s="211"/>
      <c r="L147" s="39"/>
      <c r="M147" s="212" t="s">
        <v>1</v>
      </c>
      <c r="N147" s="213" t="s">
        <v>41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0.44</v>
      </c>
      <c r="T147" s="215">
        <f>S147*H147</f>
        <v>17.908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138</v>
      </c>
      <c r="AT147" s="216" t="s">
        <v>134</v>
      </c>
      <c r="AU147" s="216" t="s">
        <v>86</v>
      </c>
      <c r="AY147" s="17" t="s">
        <v>132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84</v>
      </c>
      <c r="BK147" s="217">
        <f>ROUND(I147*H147,2)</f>
        <v>0</v>
      </c>
      <c r="BL147" s="17" t="s">
        <v>138</v>
      </c>
      <c r="BM147" s="216" t="s">
        <v>798</v>
      </c>
    </row>
    <row r="148" spans="2:51" s="13" customFormat="1" ht="11.25">
      <c r="B148" s="218"/>
      <c r="C148" s="219"/>
      <c r="D148" s="220" t="s">
        <v>140</v>
      </c>
      <c r="E148" s="221" t="s">
        <v>1</v>
      </c>
      <c r="F148" s="222" t="s">
        <v>88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140</v>
      </c>
      <c r="AU148" s="228" t="s">
        <v>86</v>
      </c>
      <c r="AV148" s="13" t="s">
        <v>84</v>
      </c>
      <c r="AW148" s="13" t="s">
        <v>34</v>
      </c>
      <c r="AX148" s="13" t="s">
        <v>76</v>
      </c>
      <c r="AY148" s="228" t="s">
        <v>132</v>
      </c>
    </row>
    <row r="149" spans="2:51" s="13" customFormat="1" ht="11.25">
      <c r="B149" s="218"/>
      <c r="C149" s="219"/>
      <c r="D149" s="220" t="s">
        <v>140</v>
      </c>
      <c r="E149" s="221" t="s">
        <v>1</v>
      </c>
      <c r="F149" s="222" t="s">
        <v>144</v>
      </c>
      <c r="G149" s="219"/>
      <c r="H149" s="221" t="s">
        <v>1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140</v>
      </c>
      <c r="AU149" s="228" t="s">
        <v>86</v>
      </c>
      <c r="AV149" s="13" t="s">
        <v>84</v>
      </c>
      <c r="AW149" s="13" t="s">
        <v>34</v>
      </c>
      <c r="AX149" s="13" t="s">
        <v>76</v>
      </c>
      <c r="AY149" s="228" t="s">
        <v>132</v>
      </c>
    </row>
    <row r="150" spans="2:51" s="13" customFormat="1" ht="22.5">
      <c r="B150" s="218"/>
      <c r="C150" s="219"/>
      <c r="D150" s="220" t="s">
        <v>140</v>
      </c>
      <c r="E150" s="221" t="s">
        <v>1</v>
      </c>
      <c r="F150" s="222" t="s">
        <v>799</v>
      </c>
      <c r="G150" s="219"/>
      <c r="H150" s="221" t="s">
        <v>1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140</v>
      </c>
      <c r="AU150" s="228" t="s">
        <v>86</v>
      </c>
      <c r="AV150" s="13" t="s">
        <v>84</v>
      </c>
      <c r="AW150" s="13" t="s">
        <v>34</v>
      </c>
      <c r="AX150" s="13" t="s">
        <v>76</v>
      </c>
      <c r="AY150" s="228" t="s">
        <v>132</v>
      </c>
    </row>
    <row r="151" spans="2:51" s="14" customFormat="1" ht="11.25">
      <c r="B151" s="229"/>
      <c r="C151" s="230"/>
      <c r="D151" s="220" t="s">
        <v>140</v>
      </c>
      <c r="E151" s="231" t="s">
        <v>1</v>
      </c>
      <c r="F151" s="232" t="s">
        <v>800</v>
      </c>
      <c r="G151" s="230"/>
      <c r="H151" s="233">
        <v>38.5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140</v>
      </c>
      <c r="AU151" s="239" t="s">
        <v>86</v>
      </c>
      <c r="AV151" s="14" t="s">
        <v>86</v>
      </c>
      <c r="AW151" s="14" t="s">
        <v>34</v>
      </c>
      <c r="AX151" s="14" t="s">
        <v>76</v>
      </c>
      <c r="AY151" s="239" t="s">
        <v>132</v>
      </c>
    </row>
    <row r="152" spans="2:51" s="13" customFormat="1" ht="22.5">
      <c r="B152" s="218"/>
      <c r="C152" s="219"/>
      <c r="D152" s="220" t="s">
        <v>140</v>
      </c>
      <c r="E152" s="221" t="s">
        <v>1</v>
      </c>
      <c r="F152" s="222" t="s">
        <v>165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140</v>
      </c>
      <c r="AU152" s="228" t="s">
        <v>86</v>
      </c>
      <c r="AV152" s="13" t="s">
        <v>84</v>
      </c>
      <c r="AW152" s="13" t="s">
        <v>34</v>
      </c>
      <c r="AX152" s="13" t="s">
        <v>76</v>
      </c>
      <c r="AY152" s="228" t="s">
        <v>132</v>
      </c>
    </row>
    <row r="153" spans="2:51" s="14" customFormat="1" ht="11.25">
      <c r="B153" s="229"/>
      <c r="C153" s="230"/>
      <c r="D153" s="220" t="s">
        <v>140</v>
      </c>
      <c r="E153" s="231" t="s">
        <v>1</v>
      </c>
      <c r="F153" s="232" t="s">
        <v>801</v>
      </c>
      <c r="G153" s="230"/>
      <c r="H153" s="233">
        <v>2.2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140</v>
      </c>
      <c r="AU153" s="239" t="s">
        <v>86</v>
      </c>
      <c r="AV153" s="14" t="s">
        <v>86</v>
      </c>
      <c r="AW153" s="14" t="s">
        <v>34</v>
      </c>
      <c r="AX153" s="14" t="s">
        <v>76</v>
      </c>
      <c r="AY153" s="239" t="s">
        <v>132</v>
      </c>
    </row>
    <row r="154" spans="2:51" s="15" customFormat="1" ht="11.25">
      <c r="B154" s="240"/>
      <c r="C154" s="241"/>
      <c r="D154" s="220" t="s">
        <v>140</v>
      </c>
      <c r="E154" s="242" t="s">
        <v>1</v>
      </c>
      <c r="F154" s="243" t="s">
        <v>146</v>
      </c>
      <c r="G154" s="241"/>
      <c r="H154" s="244">
        <v>40.7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140</v>
      </c>
      <c r="AU154" s="250" t="s">
        <v>86</v>
      </c>
      <c r="AV154" s="15" t="s">
        <v>138</v>
      </c>
      <c r="AW154" s="15" t="s">
        <v>34</v>
      </c>
      <c r="AX154" s="15" t="s">
        <v>84</v>
      </c>
      <c r="AY154" s="250" t="s">
        <v>132</v>
      </c>
    </row>
    <row r="155" spans="1:65" s="2" customFormat="1" ht="12">
      <c r="A155" s="34"/>
      <c r="B155" s="35"/>
      <c r="C155" s="204" t="s">
        <v>167</v>
      </c>
      <c r="D155" s="204" t="s">
        <v>134</v>
      </c>
      <c r="E155" s="205" t="s">
        <v>802</v>
      </c>
      <c r="F155" s="206" t="s">
        <v>803</v>
      </c>
      <c r="G155" s="207" t="s">
        <v>176</v>
      </c>
      <c r="H155" s="208">
        <v>1.1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41</v>
      </c>
      <c r="O155" s="71"/>
      <c r="P155" s="214">
        <f>O155*H155</f>
        <v>0</v>
      </c>
      <c r="Q155" s="214">
        <v>0</v>
      </c>
      <c r="R155" s="214">
        <f>Q155*H155</f>
        <v>0</v>
      </c>
      <c r="S155" s="214">
        <v>0.29</v>
      </c>
      <c r="T155" s="215">
        <f>S155*H155</f>
        <v>0.319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138</v>
      </c>
      <c r="AT155" s="216" t="s">
        <v>134</v>
      </c>
      <c r="AU155" s="216" t="s">
        <v>86</v>
      </c>
      <c r="AY155" s="17" t="s">
        <v>132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84</v>
      </c>
      <c r="BK155" s="217">
        <f>ROUND(I155*H155,2)</f>
        <v>0</v>
      </c>
      <c r="BL155" s="17" t="s">
        <v>138</v>
      </c>
      <c r="BM155" s="216" t="s">
        <v>804</v>
      </c>
    </row>
    <row r="156" spans="2:51" s="13" customFormat="1" ht="11.25">
      <c r="B156" s="218"/>
      <c r="C156" s="219"/>
      <c r="D156" s="220" t="s">
        <v>140</v>
      </c>
      <c r="E156" s="221" t="s">
        <v>1</v>
      </c>
      <c r="F156" s="222" t="s">
        <v>88</v>
      </c>
      <c r="G156" s="219"/>
      <c r="H156" s="221" t="s">
        <v>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140</v>
      </c>
      <c r="AU156" s="228" t="s">
        <v>86</v>
      </c>
      <c r="AV156" s="13" t="s">
        <v>84</v>
      </c>
      <c r="AW156" s="13" t="s">
        <v>34</v>
      </c>
      <c r="AX156" s="13" t="s">
        <v>76</v>
      </c>
      <c r="AY156" s="228" t="s">
        <v>132</v>
      </c>
    </row>
    <row r="157" spans="2:51" s="14" customFormat="1" ht="11.25">
      <c r="B157" s="229"/>
      <c r="C157" s="230"/>
      <c r="D157" s="220" t="s">
        <v>140</v>
      </c>
      <c r="E157" s="231" t="s">
        <v>1</v>
      </c>
      <c r="F157" s="232" t="s">
        <v>805</v>
      </c>
      <c r="G157" s="230"/>
      <c r="H157" s="233">
        <v>1.1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140</v>
      </c>
      <c r="AU157" s="239" t="s">
        <v>86</v>
      </c>
      <c r="AV157" s="14" t="s">
        <v>86</v>
      </c>
      <c r="AW157" s="14" t="s">
        <v>34</v>
      </c>
      <c r="AX157" s="14" t="s">
        <v>76</v>
      </c>
      <c r="AY157" s="239" t="s">
        <v>132</v>
      </c>
    </row>
    <row r="158" spans="2:51" s="15" customFormat="1" ht="11.25">
      <c r="B158" s="240"/>
      <c r="C158" s="241"/>
      <c r="D158" s="220" t="s">
        <v>140</v>
      </c>
      <c r="E158" s="242" t="s">
        <v>1</v>
      </c>
      <c r="F158" s="243" t="s">
        <v>146</v>
      </c>
      <c r="G158" s="241"/>
      <c r="H158" s="244">
        <v>1.1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140</v>
      </c>
      <c r="AU158" s="250" t="s">
        <v>86</v>
      </c>
      <c r="AV158" s="15" t="s">
        <v>138</v>
      </c>
      <c r="AW158" s="15" t="s">
        <v>34</v>
      </c>
      <c r="AX158" s="15" t="s">
        <v>84</v>
      </c>
      <c r="AY158" s="250" t="s">
        <v>132</v>
      </c>
    </row>
    <row r="159" spans="1:65" s="2" customFormat="1" ht="24">
      <c r="A159" s="34"/>
      <c r="B159" s="35"/>
      <c r="C159" s="204" t="s">
        <v>173</v>
      </c>
      <c r="D159" s="204" t="s">
        <v>134</v>
      </c>
      <c r="E159" s="205" t="s">
        <v>180</v>
      </c>
      <c r="F159" s="206" t="s">
        <v>181</v>
      </c>
      <c r="G159" s="207" t="s">
        <v>182</v>
      </c>
      <c r="H159" s="208">
        <v>120</v>
      </c>
      <c r="I159" s="209"/>
      <c r="J159" s="210">
        <f>ROUND(I159*H159,2)</f>
        <v>0</v>
      </c>
      <c r="K159" s="211"/>
      <c r="L159" s="39"/>
      <c r="M159" s="212" t="s">
        <v>1</v>
      </c>
      <c r="N159" s="213" t="s">
        <v>41</v>
      </c>
      <c r="O159" s="71"/>
      <c r="P159" s="214">
        <f>O159*H159</f>
        <v>0</v>
      </c>
      <c r="Q159" s="214">
        <v>3E-05</v>
      </c>
      <c r="R159" s="214">
        <f>Q159*H159</f>
        <v>0.0036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138</v>
      </c>
      <c r="AT159" s="216" t="s">
        <v>134</v>
      </c>
      <c r="AU159" s="216" t="s">
        <v>86</v>
      </c>
      <c r="AY159" s="17" t="s">
        <v>132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84</v>
      </c>
      <c r="BK159" s="217">
        <f>ROUND(I159*H159,2)</f>
        <v>0</v>
      </c>
      <c r="BL159" s="17" t="s">
        <v>138</v>
      </c>
      <c r="BM159" s="216" t="s">
        <v>806</v>
      </c>
    </row>
    <row r="160" spans="1:65" s="2" customFormat="1" ht="24">
      <c r="A160" s="34"/>
      <c r="B160" s="35"/>
      <c r="C160" s="204" t="s">
        <v>179</v>
      </c>
      <c r="D160" s="204" t="s">
        <v>134</v>
      </c>
      <c r="E160" s="205" t="s">
        <v>185</v>
      </c>
      <c r="F160" s="206" t="s">
        <v>186</v>
      </c>
      <c r="G160" s="207" t="s">
        <v>187</v>
      </c>
      <c r="H160" s="208">
        <v>15</v>
      </c>
      <c r="I160" s="209"/>
      <c r="J160" s="210">
        <f>ROUND(I160*H160,2)</f>
        <v>0</v>
      </c>
      <c r="K160" s="211"/>
      <c r="L160" s="39"/>
      <c r="M160" s="212" t="s">
        <v>1</v>
      </c>
      <c r="N160" s="213" t="s">
        <v>41</v>
      </c>
      <c r="O160" s="71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138</v>
      </c>
      <c r="AT160" s="216" t="s">
        <v>134</v>
      </c>
      <c r="AU160" s="216" t="s">
        <v>86</v>
      </c>
      <c r="AY160" s="17" t="s">
        <v>132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84</v>
      </c>
      <c r="BK160" s="217">
        <f>ROUND(I160*H160,2)</f>
        <v>0</v>
      </c>
      <c r="BL160" s="17" t="s">
        <v>138</v>
      </c>
      <c r="BM160" s="216" t="s">
        <v>807</v>
      </c>
    </row>
    <row r="161" spans="1:65" s="2" customFormat="1" ht="24">
      <c r="A161" s="34"/>
      <c r="B161" s="35"/>
      <c r="C161" s="204" t="s">
        <v>184</v>
      </c>
      <c r="D161" s="204" t="s">
        <v>134</v>
      </c>
      <c r="E161" s="205" t="s">
        <v>190</v>
      </c>
      <c r="F161" s="206" t="s">
        <v>191</v>
      </c>
      <c r="G161" s="207" t="s">
        <v>176</v>
      </c>
      <c r="H161" s="208">
        <v>1.5</v>
      </c>
      <c r="I161" s="209"/>
      <c r="J161" s="210">
        <f>ROUND(I161*H161,2)</f>
        <v>0</v>
      </c>
      <c r="K161" s="211"/>
      <c r="L161" s="39"/>
      <c r="M161" s="212" t="s">
        <v>1</v>
      </c>
      <c r="N161" s="213" t="s">
        <v>41</v>
      </c>
      <c r="O161" s="71"/>
      <c r="P161" s="214">
        <f>O161*H161</f>
        <v>0</v>
      </c>
      <c r="Q161" s="214">
        <v>0.00868</v>
      </c>
      <c r="R161" s="214">
        <f>Q161*H161</f>
        <v>0.01302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138</v>
      </c>
      <c r="AT161" s="216" t="s">
        <v>134</v>
      </c>
      <c r="AU161" s="216" t="s">
        <v>86</v>
      </c>
      <c r="AY161" s="17" t="s">
        <v>132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84</v>
      </c>
      <c r="BK161" s="217">
        <f>ROUND(I161*H161,2)</f>
        <v>0</v>
      </c>
      <c r="BL161" s="17" t="s">
        <v>138</v>
      </c>
      <c r="BM161" s="216" t="s">
        <v>808</v>
      </c>
    </row>
    <row r="162" spans="2:51" s="13" customFormat="1" ht="11.25">
      <c r="B162" s="218"/>
      <c r="C162" s="219"/>
      <c r="D162" s="220" t="s">
        <v>140</v>
      </c>
      <c r="E162" s="221" t="s">
        <v>1</v>
      </c>
      <c r="F162" s="222" t="s">
        <v>88</v>
      </c>
      <c r="G162" s="219"/>
      <c r="H162" s="221" t="s">
        <v>1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140</v>
      </c>
      <c r="AU162" s="228" t="s">
        <v>86</v>
      </c>
      <c r="AV162" s="13" t="s">
        <v>84</v>
      </c>
      <c r="AW162" s="13" t="s">
        <v>34</v>
      </c>
      <c r="AX162" s="13" t="s">
        <v>76</v>
      </c>
      <c r="AY162" s="228" t="s">
        <v>132</v>
      </c>
    </row>
    <row r="163" spans="2:51" s="13" customFormat="1" ht="11.25">
      <c r="B163" s="218"/>
      <c r="C163" s="219"/>
      <c r="D163" s="220" t="s">
        <v>140</v>
      </c>
      <c r="E163" s="221" t="s">
        <v>1</v>
      </c>
      <c r="F163" s="222" t="s">
        <v>199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86</v>
      </c>
      <c r="AV163" s="13" t="s">
        <v>84</v>
      </c>
      <c r="AW163" s="13" t="s">
        <v>34</v>
      </c>
      <c r="AX163" s="13" t="s">
        <v>76</v>
      </c>
      <c r="AY163" s="228" t="s">
        <v>132</v>
      </c>
    </row>
    <row r="164" spans="2:51" s="14" customFormat="1" ht="11.25">
      <c r="B164" s="229"/>
      <c r="C164" s="230"/>
      <c r="D164" s="220" t="s">
        <v>140</v>
      </c>
      <c r="E164" s="231" t="s">
        <v>1</v>
      </c>
      <c r="F164" s="232" t="s">
        <v>194</v>
      </c>
      <c r="G164" s="230"/>
      <c r="H164" s="233">
        <v>1.5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140</v>
      </c>
      <c r="AU164" s="239" t="s">
        <v>86</v>
      </c>
      <c r="AV164" s="14" t="s">
        <v>86</v>
      </c>
      <c r="AW164" s="14" t="s">
        <v>34</v>
      </c>
      <c r="AX164" s="14" t="s">
        <v>76</v>
      </c>
      <c r="AY164" s="239" t="s">
        <v>132</v>
      </c>
    </row>
    <row r="165" spans="2:51" s="15" customFormat="1" ht="11.25">
      <c r="B165" s="240"/>
      <c r="C165" s="241"/>
      <c r="D165" s="220" t="s">
        <v>140</v>
      </c>
      <c r="E165" s="242" t="s">
        <v>1</v>
      </c>
      <c r="F165" s="243" t="s">
        <v>146</v>
      </c>
      <c r="G165" s="241"/>
      <c r="H165" s="244">
        <v>1.5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140</v>
      </c>
      <c r="AU165" s="250" t="s">
        <v>86</v>
      </c>
      <c r="AV165" s="15" t="s">
        <v>138</v>
      </c>
      <c r="AW165" s="15" t="s">
        <v>34</v>
      </c>
      <c r="AX165" s="15" t="s">
        <v>84</v>
      </c>
      <c r="AY165" s="250" t="s">
        <v>132</v>
      </c>
    </row>
    <row r="166" spans="1:65" s="2" customFormat="1" ht="24">
      <c r="A166" s="34"/>
      <c r="B166" s="35"/>
      <c r="C166" s="204" t="s">
        <v>189</v>
      </c>
      <c r="D166" s="204" t="s">
        <v>134</v>
      </c>
      <c r="E166" s="205" t="s">
        <v>809</v>
      </c>
      <c r="F166" s="206" t="s">
        <v>810</v>
      </c>
      <c r="G166" s="207" t="s">
        <v>176</v>
      </c>
      <c r="H166" s="208">
        <v>1.5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41</v>
      </c>
      <c r="O166" s="71"/>
      <c r="P166" s="214">
        <f>O166*H166</f>
        <v>0</v>
      </c>
      <c r="Q166" s="214">
        <v>0.00868</v>
      </c>
      <c r="R166" s="214">
        <f>Q166*H166</f>
        <v>0.01302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138</v>
      </c>
      <c r="AT166" s="216" t="s">
        <v>134</v>
      </c>
      <c r="AU166" s="216" t="s">
        <v>86</v>
      </c>
      <c r="AY166" s="17" t="s">
        <v>132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84</v>
      </c>
      <c r="BK166" s="217">
        <f>ROUND(I166*H166,2)</f>
        <v>0</v>
      </c>
      <c r="BL166" s="17" t="s">
        <v>138</v>
      </c>
      <c r="BM166" s="216" t="s">
        <v>811</v>
      </c>
    </row>
    <row r="167" spans="2:51" s="13" customFormat="1" ht="11.25">
      <c r="B167" s="218"/>
      <c r="C167" s="219"/>
      <c r="D167" s="220" t="s">
        <v>140</v>
      </c>
      <c r="E167" s="221" t="s">
        <v>1</v>
      </c>
      <c r="F167" s="222" t="s">
        <v>88</v>
      </c>
      <c r="G167" s="219"/>
      <c r="H167" s="221" t="s">
        <v>1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140</v>
      </c>
      <c r="AU167" s="228" t="s">
        <v>86</v>
      </c>
      <c r="AV167" s="13" t="s">
        <v>84</v>
      </c>
      <c r="AW167" s="13" t="s">
        <v>34</v>
      </c>
      <c r="AX167" s="13" t="s">
        <v>76</v>
      </c>
      <c r="AY167" s="228" t="s">
        <v>132</v>
      </c>
    </row>
    <row r="168" spans="2:51" s="13" customFormat="1" ht="11.25">
      <c r="B168" s="218"/>
      <c r="C168" s="219"/>
      <c r="D168" s="220" t="s">
        <v>140</v>
      </c>
      <c r="E168" s="221" t="s">
        <v>1</v>
      </c>
      <c r="F168" s="222" t="s">
        <v>199</v>
      </c>
      <c r="G168" s="219"/>
      <c r="H168" s="221" t="s">
        <v>1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140</v>
      </c>
      <c r="AU168" s="228" t="s">
        <v>86</v>
      </c>
      <c r="AV168" s="13" t="s">
        <v>84</v>
      </c>
      <c r="AW168" s="13" t="s">
        <v>34</v>
      </c>
      <c r="AX168" s="13" t="s">
        <v>76</v>
      </c>
      <c r="AY168" s="228" t="s">
        <v>132</v>
      </c>
    </row>
    <row r="169" spans="2:51" s="14" customFormat="1" ht="11.25">
      <c r="B169" s="229"/>
      <c r="C169" s="230"/>
      <c r="D169" s="220" t="s">
        <v>140</v>
      </c>
      <c r="E169" s="231" t="s">
        <v>1</v>
      </c>
      <c r="F169" s="232" t="s">
        <v>194</v>
      </c>
      <c r="G169" s="230"/>
      <c r="H169" s="233">
        <v>1.5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140</v>
      </c>
      <c r="AU169" s="239" t="s">
        <v>86</v>
      </c>
      <c r="AV169" s="14" t="s">
        <v>86</v>
      </c>
      <c r="AW169" s="14" t="s">
        <v>34</v>
      </c>
      <c r="AX169" s="14" t="s">
        <v>76</v>
      </c>
      <c r="AY169" s="239" t="s">
        <v>132</v>
      </c>
    </row>
    <row r="170" spans="2:51" s="15" customFormat="1" ht="11.25">
      <c r="B170" s="240"/>
      <c r="C170" s="241"/>
      <c r="D170" s="220" t="s">
        <v>140</v>
      </c>
      <c r="E170" s="242" t="s">
        <v>1</v>
      </c>
      <c r="F170" s="243" t="s">
        <v>146</v>
      </c>
      <c r="G170" s="241"/>
      <c r="H170" s="244">
        <v>1.5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140</v>
      </c>
      <c r="AU170" s="250" t="s">
        <v>86</v>
      </c>
      <c r="AV170" s="15" t="s">
        <v>138</v>
      </c>
      <c r="AW170" s="15" t="s">
        <v>34</v>
      </c>
      <c r="AX170" s="15" t="s">
        <v>84</v>
      </c>
      <c r="AY170" s="250" t="s">
        <v>132</v>
      </c>
    </row>
    <row r="171" spans="1:65" s="2" customFormat="1" ht="24">
      <c r="A171" s="34"/>
      <c r="B171" s="35"/>
      <c r="C171" s="204" t="s">
        <v>195</v>
      </c>
      <c r="D171" s="204" t="s">
        <v>134</v>
      </c>
      <c r="E171" s="205" t="s">
        <v>812</v>
      </c>
      <c r="F171" s="206" t="s">
        <v>813</v>
      </c>
      <c r="G171" s="207" t="s">
        <v>176</v>
      </c>
      <c r="H171" s="208">
        <v>1.5</v>
      </c>
      <c r="I171" s="209"/>
      <c r="J171" s="210">
        <f>ROUND(I171*H171,2)</f>
        <v>0</v>
      </c>
      <c r="K171" s="211"/>
      <c r="L171" s="39"/>
      <c r="M171" s="212" t="s">
        <v>1</v>
      </c>
      <c r="N171" s="213" t="s">
        <v>41</v>
      </c>
      <c r="O171" s="71"/>
      <c r="P171" s="214">
        <f>O171*H171</f>
        <v>0</v>
      </c>
      <c r="Q171" s="214">
        <v>0.06053</v>
      </c>
      <c r="R171" s="214">
        <f>Q171*H171</f>
        <v>0.090795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138</v>
      </c>
      <c r="AT171" s="216" t="s">
        <v>134</v>
      </c>
      <c r="AU171" s="216" t="s">
        <v>86</v>
      </c>
      <c r="AY171" s="17" t="s">
        <v>132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84</v>
      </c>
      <c r="BK171" s="217">
        <f>ROUND(I171*H171,2)</f>
        <v>0</v>
      </c>
      <c r="BL171" s="17" t="s">
        <v>138</v>
      </c>
      <c r="BM171" s="216" t="s">
        <v>814</v>
      </c>
    </row>
    <row r="172" spans="2:51" s="13" customFormat="1" ht="11.25">
      <c r="B172" s="218"/>
      <c r="C172" s="219"/>
      <c r="D172" s="220" t="s">
        <v>140</v>
      </c>
      <c r="E172" s="221" t="s">
        <v>1</v>
      </c>
      <c r="F172" s="222" t="s">
        <v>88</v>
      </c>
      <c r="G172" s="219"/>
      <c r="H172" s="221" t="s">
        <v>1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140</v>
      </c>
      <c r="AU172" s="228" t="s">
        <v>86</v>
      </c>
      <c r="AV172" s="13" t="s">
        <v>84</v>
      </c>
      <c r="AW172" s="13" t="s">
        <v>34</v>
      </c>
      <c r="AX172" s="13" t="s">
        <v>76</v>
      </c>
      <c r="AY172" s="228" t="s">
        <v>132</v>
      </c>
    </row>
    <row r="173" spans="2:51" s="13" customFormat="1" ht="11.25">
      <c r="B173" s="218"/>
      <c r="C173" s="219"/>
      <c r="D173" s="220" t="s">
        <v>140</v>
      </c>
      <c r="E173" s="221" t="s">
        <v>1</v>
      </c>
      <c r="F173" s="222" t="s">
        <v>815</v>
      </c>
      <c r="G173" s="219"/>
      <c r="H173" s="221" t="s">
        <v>1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140</v>
      </c>
      <c r="AU173" s="228" t="s">
        <v>86</v>
      </c>
      <c r="AV173" s="13" t="s">
        <v>84</v>
      </c>
      <c r="AW173" s="13" t="s">
        <v>34</v>
      </c>
      <c r="AX173" s="13" t="s">
        <v>76</v>
      </c>
      <c r="AY173" s="228" t="s">
        <v>132</v>
      </c>
    </row>
    <row r="174" spans="2:51" s="14" customFormat="1" ht="11.25">
      <c r="B174" s="229"/>
      <c r="C174" s="230"/>
      <c r="D174" s="220" t="s">
        <v>140</v>
      </c>
      <c r="E174" s="231" t="s">
        <v>1</v>
      </c>
      <c r="F174" s="232" t="s">
        <v>194</v>
      </c>
      <c r="G174" s="230"/>
      <c r="H174" s="233">
        <v>1.5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140</v>
      </c>
      <c r="AU174" s="239" t="s">
        <v>86</v>
      </c>
      <c r="AV174" s="14" t="s">
        <v>86</v>
      </c>
      <c r="AW174" s="14" t="s">
        <v>34</v>
      </c>
      <c r="AX174" s="14" t="s">
        <v>76</v>
      </c>
      <c r="AY174" s="239" t="s">
        <v>132</v>
      </c>
    </row>
    <row r="175" spans="2:51" s="15" customFormat="1" ht="11.25">
      <c r="B175" s="240"/>
      <c r="C175" s="241"/>
      <c r="D175" s="220" t="s">
        <v>140</v>
      </c>
      <c r="E175" s="242" t="s">
        <v>1</v>
      </c>
      <c r="F175" s="243" t="s">
        <v>146</v>
      </c>
      <c r="G175" s="241"/>
      <c r="H175" s="244">
        <v>1.5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140</v>
      </c>
      <c r="AU175" s="250" t="s">
        <v>86</v>
      </c>
      <c r="AV175" s="15" t="s">
        <v>138</v>
      </c>
      <c r="AW175" s="15" t="s">
        <v>34</v>
      </c>
      <c r="AX175" s="15" t="s">
        <v>84</v>
      </c>
      <c r="AY175" s="250" t="s">
        <v>132</v>
      </c>
    </row>
    <row r="176" spans="1:65" s="2" customFormat="1" ht="24">
      <c r="A176" s="34"/>
      <c r="B176" s="35"/>
      <c r="C176" s="204" t="s">
        <v>200</v>
      </c>
      <c r="D176" s="204" t="s">
        <v>134</v>
      </c>
      <c r="E176" s="205" t="s">
        <v>206</v>
      </c>
      <c r="F176" s="206" t="s">
        <v>207</v>
      </c>
      <c r="G176" s="207" t="s">
        <v>176</v>
      </c>
      <c r="H176" s="208">
        <v>3</v>
      </c>
      <c r="I176" s="209"/>
      <c r="J176" s="210">
        <f>ROUND(I176*H176,2)</f>
        <v>0</v>
      </c>
      <c r="K176" s="211"/>
      <c r="L176" s="39"/>
      <c r="M176" s="212" t="s">
        <v>1</v>
      </c>
      <c r="N176" s="213" t="s">
        <v>41</v>
      </c>
      <c r="O176" s="71"/>
      <c r="P176" s="214">
        <f>O176*H176</f>
        <v>0</v>
      </c>
      <c r="Q176" s="214">
        <v>0.01269</v>
      </c>
      <c r="R176" s="214">
        <f>Q176*H176</f>
        <v>0.03807</v>
      </c>
      <c r="S176" s="214">
        <v>0</v>
      </c>
      <c r="T176" s="21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138</v>
      </c>
      <c r="AT176" s="216" t="s">
        <v>134</v>
      </c>
      <c r="AU176" s="216" t="s">
        <v>86</v>
      </c>
      <c r="AY176" s="17" t="s">
        <v>132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84</v>
      </c>
      <c r="BK176" s="217">
        <f>ROUND(I176*H176,2)</f>
        <v>0</v>
      </c>
      <c r="BL176" s="17" t="s">
        <v>138</v>
      </c>
      <c r="BM176" s="216" t="s">
        <v>816</v>
      </c>
    </row>
    <row r="177" spans="2:51" s="13" customFormat="1" ht="11.25">
      <c r="B177" s="218"/>
      <c r="C177" s="219"/>
      <c r="D177" s="220" t="s">
        <v>140</v>
      </c>
      <c r="E177" s="221" t="s">
        <v>1</v>
      </c>
      <c r="F177" s="222" t="s">
        <v>88</v>
      </c>
      <c r="G177" s="219"/>
      <c r="H177" s="221" t="s">
        <v>1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140</v>
      </c>
      <c r="AU177" s="228" t="s">
        <v>86</v>
      </c>
      <c r="AV177" s="13" t="s">
        <v>84</v>
      </c>
      <c r="AW177" s="13" t="s">
        <v>34</v>
      </c>
      <c r="AX177" s="13" t="s">
        <v>76</v>
      </c>
      <c r="AY177" s="228" t="s">
        <v>132</v>
      </c>
    </row>
    <row r="178" spans="2:51" s="13" customFormat="1" ht="11.25">
      <c r="B178" s="218"/>
      <c r="C178" s="219"/>
      <c r="D178" s="220" t="s">
        <v>140</v>
      </c>
      <c r="E178" s="221" t="s">
        <v>1</v>
      </c>
      <c r="F178" s="222" t="s">
        <v>209</v>
      </c>
      <c r="G178" s="219"/>
      <c r="H178" s="221" t="s">
        <v>1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140</v>
      </c>
      <c r="AU178" s="228" t="s">
        <v>86</v>
      </c>
      <c r="AV178" s="13" t="s">
        <v>84</v>
      </c>
      <c r="AW178" s="13" t="s">
        <v>34</v>
      </c>
      <c r="AX178" s="13" t="s">
        <v>76</v>
      </c>
      <c r="AY178" s="228" t="s">
        <v>132</v>
      </c>
    </row>
    <row r="179" spans="2:51" s="14" customFormat="1" ht="11.25">
      <c r="B179" s="229"/>
      <c r="C179" s="230"/>
      <c r="D179" s="220" t="s">
        <v>140</v>
      </c>
      <c r="E179" s="231" t="s">
        <v>1</v>
      </c>
      <c r="F179" s="232" t="s">
        <v>210</v>
      </c>
      <c r="G179" s="230"/>
      <c r="H179" s="233">
        <v>3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140</v>
      </c>
      <c r="AU179" s="239" t="s">
        <v>86</v>
      </c>
      <c r="AV179" s="14" t="s">
        <v>86</v>
      </c>
      <c r="AW179" s="14" t="s">
        <v>34</v>
      </c>
      <c r="AX179" s="14" t="s">
        <v>76</v>
      </c>
      <c r="AY179" s="239" t="s">
        <v>132</v>
      </c>
    </row>
    <row r="180" spans="2:51" s="15" customFormat="1" ht="11.25">
      <c r="B180" s="240"/>
      <c r="C180" s="241"/>
      <c r="D180" s="220" t="s">
        <v>140</v>
      </c>
      <c r="E180" s="242" t="s">
        <v>1</v>
      </c>
      <c r="F180" s="243" t="s">
        <v>146</v>
      </c>
      <c r="G180" s="241"/>
      <c r="H180" s="244">
        <v>3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140</v>
      </c>
      <c r="AU180" s="250" t="s">
        <v>86</v>
      </c>
      <c r="AV180" s="15" t="s">
        <v>138</v>
      </c>
      <c r="AW180" s="15" t="s">
        <v>34</v>
      </c>
      <c r="AX180" s="15" t="s">
        <v>84</v>
      </c>
      <c r="AY180" s="250" t="s">
        <v>132</v>
      </c>
    </row>
    <row r="181" spans="1:65" s="2" customFormat="1" ht="24">
      <c r="A181" s="34"/>
      <c r="B181" s="35"/>
      <c r="C181" s="204" t="s">
        <v>205</v>
      </c>
      <c r="D181" s="204" t="s">
        <v>134</v>
      </c>
      <c r="E181" s="205" t="s">
        <v>817</v>
      </c>
      <c r="F181" s="206" t="s">
        <v>818</v>
      </c>
      <c r="G181" s="207" t="s">
        <v>214</v>
      </c>
      <c r="H181" s="208">
        <v>53.638</v>
      </c>
      <c r="I181" s="209"/>
      <c r="J181" s="210">
        <f>ROUND(I181*H181,2)</f>
        <v>0</v>
      </c>
      <c r="K181" s="211"/>
      <c r="L181" s="39"/>
      <c r="M181" s="212" t="s">
        <v>1</v>
      </c>
      <c r="N181" s="213" t="s">
        <v>41</v>
      </c>
      <c r="O181" s="71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6" t="s">
        <v>138</v>
      </c>
      <c r="AT181" s="216" t="s">
        <v>134</v>
      </c>
      <c r="AU181" s="216" t="s">
        <v>86</v>
      </c>
      <c r="AY181" s="17" t="s">
        <v>132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84</v>
      </c>
      <c r="BK181" s="217">
        <f>ROUND(I181*H181,2)</f>
        <v>0</v>
      </c>
      <c r="BL181" s="17" t="s">
        <v>138</v>
      </c>
      <c r="BM181" s="216" t="s">
        <v>819</v>
      </c>
    </row>
    <row r="182" spans="2:51" s="13" customFormat="1" ht="11.25">
      <c r="B182" s="218"/>
      <c r="C182" s="219"/>
      <c r="D182" s="220" t="s">
        <v>140</v>
      </c>
      <c r="E182" s="221" t="s">
        <v>1</v>
      </c>
      <c r="F182" s="222" t="s">
        <v>88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140</v>
      </c>
      <c r="AU182" s="228" t="s">
        <v>86</v>
      </c>
      <c r="AV182" s="13" t="s">
        <v>84</v>
      </c>
      <c r="AW182" s="13" t="s">
        <v>34</v>
      </c>
      <c r="AX182" s="13" t="s">
        <v>76</v>
      </c>
      <c r="AY182" s="228" t="s">
        <v>132</v>
      </c>
    </row>
    <row r="183" spans="2:51" s="13" customFormat="1" ht="11.25">
      <c r="B183" s="218"/>
      <c r="C183" s="219"/>
      <c r="D183" s="220" t="s">
        <v>140</v>
      </c>
      <c r="E183" s="221" t="s">
        <v>1</v>
      </c>
      <c r="F183" s="222" t="s">
        <v>820</v>
      </c>
      <c r="G183" s="219"/>
      <c r="H183" s="221" t="s">
        <v>1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140</v>
      </c>
      <c r="AU183" s="228" t="s">
        <v>86</v>
      </c>
      <c r="AV183" s="13" t="s">
        <v>84</v>
      </c>
      <c r="AW183" s="13" t="s">
        <v>34</v>
      </c>
      <c r="AX183" s="13" t="s">
        <v>76</v>
      </c>
      <c r="AY183" s="228" t="s">
        <v>132</v>
      </c>
    </row>
    <row r="184" spans="2:51" s="13" customFormat="1" ht="22.5">
      <c r="B184" s="218"/>
      <c r="C184" s="219"/>
      <c r="D184" s="220" t="s">
        <v>140</v>
      </c>
      <c r="E184" s="221" t="s">
        <v>1</v>
      </c>
      <c r="F184" s="222" t="s">
        <v>821</v>
      </c>
      <c r="G184" s="219"/>
      <c r="H184" s="221" t="s">
        <v>1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140</v>
      </c>
      <c r="AU184" s="228" t="s">
        <v>86</v>
      </c>
      <c r="AV184" s="13" t="s">
        <v>84</v>
      </c>
      <c r="AW184" s="13" t="s">
        <v>34</v>
      </c>
      <c r="AX184" s="13" t="s">
        <v>76</v>
      </c>
      <c r="AY184" s="228" t="s">
        <v>132</v>
      </c>
    </row>
    <row r="185" spans="2:51" s="13" customFormat="1" ht="11.25">
      <c r="B185" s="218"/>
      <c r="C185" s="219"/>
      <c r="D185" s="220" t="s">
        <v>140</v>
      </c>
      <c r="E185" s="221" t="s">
        <v>1</v>
      </c>
      <c r="F185" s="222" t="s">
        <v>218</v>
      </c>
      <c r="G185" s="219"/>
      <c r="H185" s="221" t="s">
        <v>1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140</v>
      </c>
      <c r="AU185" s="228" t="s">
        <v>86</v>
      </c>
      <c r="AV185" s="13" t="s">
        <v>84</v>
      </c>
      <c r="AW185" s="13" t="s">
        <v>34</v>
      </c>
      <c r="AX185" s="13" t="s">
        <v>76</v>
      </c>
      <c r="AY185" s="228" t="s">
        <v>132</v>
      </c>
    </row>
    <row r="186" spans="2:51" s="13" customFormat="1" ht="11.25">
      <c r="B186" s="218"/>
      <c r="C186" s="219"/>
      <c r="D186" s="220" t="s">
        <v>140</v>
      </c>
      <c r="E186" s="221" t="s">
        <v>1</v>
      </c>
      <c r="F186" s="222" t="s">
        <v>822</v>
      </c>
      <c r="G186" s="219"/>
      <c r="H186" s="221" t="s">
        <v>1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140</v>
      </c>
      <c r="AU186" s="228" t="s">
        <v>86</v>
      </c>
      <c r="AV186" s="13" t="s">
        <v>84</v>
      </c>
      <c r="AW186" s="13" t="s">
        <v>34</v>
      </c>
      <c r="AX186" s="13" t="s">
        <v>76</v>
      </c>
      <c r="AY186" s="228" t="s">
        <v>132</v>
      </c>
    </row>
    <row r="187" spans="2:51" s="14" customFormat="1" ht="11.25">
      <c r="B187" s="229"/>
      <c r="C187" s="230"/>
      <c r="D187" s="220" t="s">
        <v>140</v>
      </c>
      <c r="E187" s="231" t="s">
        <v>1</v>
      </c>
      <c r="F187" s="232" t="s">
        <v>823</v>
      </c>
      <c r="G187" s="230"/>
      <c r="H187" s="233">
        <v>50.666000000000004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140</v>
      </c>
      <c r="AU187" s="239" t="s">
        <v>86</v>
      </c>
      <c r="AV187" s="14" t="s">
        <v>86</v>
      </c>
      <c r="AW187" s="14" t="s">
        <v>34</v>
      </c>
      <c r="AX187" s="14" t="s">
        <v>76</v>
      </c>
      <c r="AY187" s="239" t="s">
        <v>132</v>
      </c>
    </row>
    <row r="188" spans="2:51" s="13" customFormat="1" ht="11.25">
      <c r="B188" s="218"/>
      <c r="C188" s="219"/>
      <c r="D188" s="220" t="s">
        <v>140</v>
      </c>
      <c r="E188" s="221" t="s">
        <v>1</v>
      </c>
      <c r="F188" s="222" t="s">
        <v>824</v>
      </c>
      <c r="G188" s="219"/>
      <c r="H188" s="221" t="s">
        <v>1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140</v>
      </c>
      <c r="AU188" s="228" t="s">
        <v>86</v>
      </c>
      <c r="AV188" s="13" t="s">
        <v>84</v>
      </c>
      <c r="AW188" s="13" t="s">
        <v>34</v>
      </c>
      <c r="AX188" s="13" t="s">
        <v>76</v>
      </c>
      <c r="AY188" s="228" t="s">
        <v>132</v>
      </c>
    </row>
    <row r="189" spans="2:51" s="14" customFormat="1" ht="11.25">
      <c r="B189" s="229"/>
      <c r="C189" s="230"/>
      <c r="D189" s="220" t="s">
        <v>140</v>
      </c>
      <c r="E189" s="231" t="s">
        <v>1</v>
      </c>
      <c r="F189" s="232" t="s">
        <v>825</v>
      </c>
      <c r="G189" s="230"/>
      <c r="H189" s="233">
        <v>2.9721999999999995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140</v>
      </c>
      <c r="AU189" s="239" t="s">
        <v>86</v>
      </c>
      <c r="AV189" s="14" t="s">
        <v>86</v>
      </c>
      <c r="AW189" s="14" t="s">
        <v>34</v>
      </c>
      <c r="AX189" s="14" t="s">
        <v>76</v>
      </c>
      <c r="AY189" s="239" t="s">
        <v>132</v>
      </c>
    </row>
    <row r="190" spans="2:51" s="15" customFormat="1" ht="11.25">
      <c r="B190" s="240"/>
      <c r="C190" s="241"/>
      <c r="D190" s="220" t="s">
        <v>140</v>
      </c>
      <c r="E190" s="242" t="s">
        <v>1</v>
      </c>
      <c r="F190" s="243" t="s">
        <v>146</v>
      </c>
      <c r="G190" s="241"/>
      <c r="H190" s="244">
        <v>53.638200000000005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140</v>
      </c>
      <c r="AU190" s="250" t="s">
        <v>86</v>
      </c>
      <c r="AV190" s="15" t="s">
        <v>138</v>
      </c>
      <c r="AW190" s="15" t="s">
        <v>34</v>
      </c>
      <c r="AX190" s="15" t="s">
        <v>84</v>
      </c>
      <c r="AY190" s="250" t="s">
        <v>132</v>
      </c>
    </row>
    <row r="191" spans="1:65" s="2" customFormat="1" ht="24">
      <c r="A191" s="34"/>
      <c r="B191" s="35"/>
      <c r="C191" s="204" t="s">
        <v>211</v>
      </c>
      <c r="D191" s="204" t="s">
        <v>134</v>
      </c>
      <c r="E191" s="205" t="s">
        <v>826</v>
      </c>
      <c r="F191" s="206" t="s">
        <v>827</v>
      </c>
      <c r="G191" s="207" t="s">
        <v>214</v>
      </c>
      <c r="H191" s="208">
        <v>22.988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41</v>
      </c>
      <c r="O191" s="71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138</v>
      </c>
      <c r="AT191" s="216" t="s">
        <v>134</v>
      </c>
      <c r="AU191" s="216" t="s">
        <v>86</v>
      </c>
      <c r="AY191" s="17" t="s">
        <v>132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84</v>
      </c>
      <c r="BK191" s="217">
        <f>ROUND(I191*H191,2)</f>
        <v>0</v>
      </c>
      <c r="BL191" s="17" t="s">
        <v>138</v>
      </c>
      <c r="BM191" s="216" t="s">
        <v>828</v>
      </c>
    </row>
    <row r="192" spans="2:51" s="13" customFormat="1" ht="11.25">
      <c r="B192" s="218"/>
      <c r="C192" s="219"/>
      <c r="D192" s="220" t="s">
        <v>140</v>
      </c>
      <c r="E192" s="221" t="s">
        <v>1</v>
      </c>
      <c r="F192" s="222" t="s">
        <v>88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140</v>
      </c>
      <c r="AU192" s="228" t="s">
        <v>86</v>
      </c>
      <c r="AV192" s="13" t="s">
        <v>84</v>
      </c>
      <c r="AW192" s="13" t="s">
        <v>34</v>
      </c>
      <c r="AX192" s="13" t="s">
        <v>76</v>
      </c>
      <c r="AY192" s="228" t="s">
        <v>132</v>
      </c>
    </row>
    <row r="193" spans="2:51" s="13" customFormat="1" ht="11.25">
      <c r="B193" s="218"/>
      <c r="C193" s="219"/>
      <c r="D193" s="220" t="s">
        <v>140</v>
      </c>
      <c r="E193" s="221" t="s">
        <v>1</v>
      </c>
      <c r="F193" s="222" t="s">
        <v>820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140</v>
      </c>
      <c r="AU193" s="228" t="s">
        <v>86</v>
      </c>
      <c r="AV193" s="13" t="s">
        <v>84</v>
      </c>
      <c r="AW193" s="13" t="s">
        <v>34</v>
      </c>
      <c r="AX193" s="13" t="s">
        <v>76</v>
      </c>
      <c r="AY193" s="228" t="s">
        <v>132</v>
      </c>
    </row>
    <row r="194" spans="2:51" s="13" customFormat="1" ht="22.5">
      <c r="B194" s="218"/>
      <c r="C194" s="219"/>
      <c r="D194" s="220" t="s">
        <v>140</v>
      </c>
      <c r="E194" s="221" t="s">
        <v>1</v>
      </c>
      <c r="F194" s="222" t="s">
        <v>821</v>
      </c>
      <c r="G194" s="219"/>
      <c r="H194" s="221" t="s">
        <v>1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140</v>
      </c>
      <c r="AU194" s="228" t="s">
        <v>86</v>
      </c>
      <c r="AV194" s="13" t="s">
        <v>84</v>
      </c>
      <c r="AW194" s="13" t="s">
        <v>34</v>
      </c>
      <c r="AX194" s="13" t="s">
        <v>76</v>
      </c>
      <c r="AY194" s="228" t="s">
        <v>132</v>
      </c>
    </row>
    <row r="195" spans="2:51" s="13" customFormat="1" ht="11.25">
      <c r="B195" s="218"/>
      <c r="C195" s="219"/>
      <c r="D195" s="220" t="s">
        <v>140</v>
      </c>
      <c r="E195" s="221" t="s">
        <v>1</v>
      </c>
      <c r="F195" s="222" t="s">
        <v>225</v>
      </c>
      <c r="G195" s="219"/>
      <c r="H195" s="221" t="s">
        <v>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140</v>
      </c>
      <c r="AU195" s="228" t="s">
        <v>86</v>
      </c>
      <c r="AV195" s="13" t="s">
        <v>84</v>
      </c>
      <c r="AW195" s="13" t="s">
        <v>34</v>
      </c>
      <c r="AX195" s="13" t="s">
        <v>76</v>
      </c>
      <c r="AY195" s="228" t="s">
        <v>132</v>
      </c>
    </row>
    <row r="196" spans="2:51" s="13" customFormat="1" ht="11.25">
      <c r="B196" s="218"/>
      <c r="C196" s="219"/>
      <c r="D196" s="220" t="s">
        <v>140</v>
      </c>
      <c r="E196" s="221" t="s">
        <v>1</v>
      </c>
      <c r="F196" s="222" t="s">
        <v>822</v>
      </c>
      <c r="G196" s="219"/>
      <c r="H196" s="221" t="s">
        <v>1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140</v>
      </c>
      <c r="AU196" s="228" t="s">
        <v>86</v>
      </c>
      <c r="AV196" s="13" t="s">
        <v>84</v>
      </c>
      <c r="AW196" s="13" t="s">
        <v>34</v>
      </c>
      <c r="AX196" s="13" t="s">
        <v>76</v>
      </c>
      <c r="AY196" s="228" t="s">
        <v>132</v>
      </c>
    </row>
    <row r="197" spans="2:51" s="14" customFormat="1" ht="11.25">
      <c r="B197" s="229"/>
      <c r="C197" s="230"/>
      <c r="D197" s="220" t="s">
        <v>140</v>
      </c>
      <c r="E197" s="231" t="s">
        <v>1</v>
      </c>
      <c r="F197" s="232" t="s">
        <v>829</v>
      </c>
      <c r="G197" s="230"/>
      <c r="H197" s="233">
        <v>21.714000000000002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140</v>
      </c>
      <c r="AU197" s="239" t="s">
        <v>86</v>
      </c>
      <c r="AV197" s="14" t="s">
        <v>86</v>
      </c>
      <c r="AW197" s="14" t="s">
        <v>34</v>
      </c>
      <c r="AX197" s="14" t="s">
        <v>76</v>
      </c>
      <c r="AY197" s="239" t="s">
        <v>132</v>
      </c>
    </row>
    <row r="198" spans="2:51" s="13" customFormat="1" ht="11.25">
      <c r="B198" s="218"/>
      <c r="C198" s="219"/>
      <c r="D198" s="220" t="s">
        <v>140</v>
      </c>
      <c r="E198" s="221" t="s">
        <v>1</v>
      </c>
      <c r="F198" s="222" t="s">
        <v>824</v>
      </c>
      <c r="G198" s="219"/>
      <c r="H198" s="221" t="s">
        <v>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140</v>
      </c>
      <c r="AU198" s="228" t="s">
        <v>86</v>
      </c>
      <c r="AV198" s="13" t="s">
        <v>84</v>
      </c>
      <c r="AW198" s="13" t="s">
        <v>34</v>
      </c>
      <c r="AX198" s="13" t="s">
        <v>76</v>
      </c>
      <c r="AY198" s="228" t="s">
        <v>132</v>
      </c>
    </row>
    <row r="199" spans="2:51" s="14" customFormat="1" ht="11.25">
      <c r="B199" s="229"/>
      <c r="C199" s="230"/>
      <c r="D199" s="220" t="s">
        <v>140</v>
      </c>
      <c r="E199" s="231" t="s">
        <v>1</v>
      </c>
      <c r="F199" s="232" t="s">
        <v>830</v>
      </c>
      <c r="G199" s="230"/>
      <c r="H199" s="233">
        <v>1.2737999999999998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140</v>
      </c>
      <c r="AU199" s="239" t="s">
        <v>86</v>
      </c>
      <c r="AV199" s="14" t="s">
        <v>86</v>
      </c>
      <c r="AW199" s="14" t="s">
        <v>34</v>
      </c>
      <c r="AX199" s="14" t="s">
        <v>76</v>
      </c>
      <c r="AY199" s="239" t="s">
        <v>132</v>
      </c>
    </row>
    <row r="200" spans="2:51" s="15" customFormat="1" ht="11.25">
      <c r="B200" s="240"/>
      <c r="C200" s="241"/>
      <c r="D200" s="220" t="s">
        <v>140</v>
      </c>
      <c r="E200" s="242" t="s">
        <v>1</v>
      </c>
      <c r="F200" s="243" t="s">
        <v>146</v>
      </c>
      <c r="G200" s="241"/>
      <c r="H200" s="244">
        <v>22.987800000000004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140</v>
      </c>
      <c r="AU200" s="250" t="s">
        <v>86</v>
      </c>
      <c r="AV200" s="15" t="s">
        <v>138</v>
      </c>
      <c r="AW200" s="15" t="s">
        <v>34</v>
      </c>
      <c r="AX200" s="15" t="s">
        <v>84</v>
      </c>
      <c r="AY200" s="250" t="s">
        <v>132</v>
      </c>
    </row>
    <row r="201" spans="1:65" s="2" customFormat="1" ht="24">
      <c r="A201" s="34"/>
      <c r="B201" s="35"/>
      <c r="C201" s="204" t="s">
        <v>221</v>
      </c>
      <c r="D201" s="204" t="s">
        <v>134</v>
      </c>
      <c r="E201" s="205" t="s">
        <v>246</v>
      </c>
      <c r="F201" s="206" t="s">
        <v>247</v>
      </c>
      <c r="G201" s="207" t="s">
        <v>214</v>
      </c>
      <c r="H201" s="208">
        <v>15.325</v>
      </c>
      <c r="I201" s="209"/>
      <c r="J201" s="210">
        <f>ROUND(I201*H201,2)</f>
        <v>0</v>
      </c>
      <c r="K201" s="211"/>
      <c r="L201" s="39"/>
      <c r="M201" s="212" t="s">
        <v>1</v>
      </c>
      <c r="N201" s="213" t="s">
        <v>41</v>
      </c>
      <c r="O201" s="71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138</v>
      </c>
      <c r="AT201" s="216" t="s">
        <v>134</v>
      </c>
      <c r="AU201" s="216" t="s">
        <v>86</v>
      </c>
      <c r="AY201" s="17" t="s">
        <v>132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84</v>
      </c>
      <c r="BK201" s="217">
        <f>ROUND(I201*H201,2)</f>
        <v>0</v>
      </c>
      <c r="BL201" s="17" t="s">
        <v>138</v>
      </c>
      <c r="BM201" s="216" t="s">
        <v>831</v>
      </c>
    </row>
    <row r="202" spans="2:51" s="14" customFormat="1" ht="11.25">
      <c r="B202" s="229"/>
      <c r="C202" s="230"/>
      <c r="D202" s="220" t="s">
        <v>140</v>
      </c>
      <c r="E202" s="231" t="s">
        <v>1</v>
      </c>
      <c r="F202" s="232" t="s">
        <v>832</v>
      </c>
      <c r="G202" s="230"/>
      <c r="H202" s="233">
        <v>15.325200000000002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140</v>
      </c>
      <c r="AU202" s="239" t="s">
        <v>86</v>
      </c>
      <c r="AV202" s="14" t="s">
        <v>86</v>
      </c>
      <c r="AW202" s="14" t="s">
        <v>34</v>
      </c>
      <c r="AX202" s="14" t="s">
        <v>76</v>
      </c>
      <c r="AY202" s="239" t="s">
        <v>132</v>
      </c>
    </row>
    <row r="203" spans="2:51" s="15" customFormat="1" ht="11.25">
      <c r="B203" s="240"/>
      <c r="C203" s="241"/>
      <c r="D203" s="220" t="s">
        <v>140</v>
      </c>
      <c r="E203" s="242" t="s">
        <v>1</v>
      </c>
      <c r="F203" s="243" t="s">
        <v>146</v>
      </c>
      <c r="G203" s="241"/>
      <c r="H203" s="244">
        <v>15.325200000000002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140</v>
      </c>
      <c r="AU203" s="250" t="s">
        <v>86</v>
      </c>
      <c r="AV203" s="15" t="s">
        <v>138</v>
      </c>
      <c r="AW203" s="15" t="s">
        <v>34</v>
      </c>
      <c r="AX203" s="15" t="s">
        <v>84</v>
      </c>
      <c r="AY203" s="250" t="s">
        <v>132</v>
      </c>
    </row>
    <row r="204" spans="1:65" s="2" customFormat="1" ht="24">
      <c r="A204" s="34"/>
      <c r="B204" s="35"/>
      <c r="C204" s="204" t="s">
        <v>8</v>
      </c>
      <c r="D204" s="204" t="s">
        <v>134</v>
      </c>
      <c r="E204" s="205" t="s">
        <v>833</v>
      </c>
      <c r="F204" s="206" t="s">
        <v>834</v>
      </c>
      <c r="G204" s="207" t="s">
        <v>137</v>
      </c>
      <c r="H204" s="208">
        <v>170.2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41</v>
      </c>
      <c r="O204" s="71"/>
      <c r="P204" s="214">
        <f>O204*H204</f>
        <v>0</v>
      </c>
      <c r="Q204" s="214">
        <v>0.00085</v>
      </c>
      <c r="R204" s="214">
        <f>Q204*H204</f>
        <v>0.14467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138</v>
      </c>
      <c r="AT204" s="216" t="s">
        <v>134</v>
      </c>
      <c r="AU204" s="216" t="s">
        <v>86</v>
      </c>
      <c r="AY204" s="17" t="s">
        <v>132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84</v>
      </c>
      <c r="BK204" s="217">
        <f>ROUND(I204*H204,2)</f>
        <v>0</v>
      </c>
      <c r="BL204" s="17" t="s">
        <v>138</v>
      </c>
      <c r="BM204" s="216" t="s">
        <v>835</v>
      </c>
    </row>
    <row r="205" spans="2:51" s="13" customFormat="1" ht="11.25">
      <c r="B205" s="218"/>
      <c r="C205" s="219"/>
      <c r="D205" s="220" t="s">
        <v>140</v>
      </c>
      <c r="E205" s="221" t="s">
        <v>1</v>
      </c>
      <c r="F205" s="222" t="s">
        <v>88</v>
      </c>
      <c r="G205" s="219"/>
      <c r="H205" s="221" t="s">
        <v>1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140</v>
      </c>
      <c r="AU205" s="228" t="s">
        <v>86</v>
      </c>
      <c r="AV205" s="13" t="s">
        <v>84</v>
      </c>
      <c r="AW205" s="13" t="s">
        <v>34</v>
      </c>
      <c r="AX205" s="13" t="s">
        <v>76</v>
      </c>
      <c r="AY205" s="228" t="s">
        <v>132</v>
      </c>
    </row>
    <row r="206" spans="2:51" s="13" customFormat="1" ht="11.25">
      <c r="B206" s="218"/>
      <c r="C206" s="219"/>
      <c r="D206" s="220" t="s">
        <v>140</v>
      </c>
      <c r="E206" s="221" t="s">
        <v>1</v>
      </c>
      <c r="F206" s="222" t="s">
        <v>144</v>
      </c>
      <c r="G206" s="219"/>
      <c r="H206" s="221" t="s">
        <v>1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140</v>
      </c>
      <c r="AU206" s="228" t="s">
        <v>86</v>
      </c>
      <c r="AV206" s="13" t="s">
        <v>84</v>
      </c>
      <c r="AW206" s="13" t="s">
        <v>34</v>
      </c>
      <c r="AX206" s="13" t="s">
        <v>76</v>
      </c>
      <c r="AY206" s="228" t="s">
        <v>132</v>
      </c>
    </row>
    <row r="207" spans="2:51" s="14" customFormat="1" ht="11.25">
      <c r="B207" s="229"/>
      <c r="C207" s="230"/>
      <c r="D207" s="220" t="s">
        <v>140</v>
      </c>
      <c r="E207" s="231" t="s">
        <v>1</v>
      </c>
      <c r="F207" s="232" t="s">
        <v>836</v>
      </c>
      <c r="G207" s="230"/>
      <c r="H207" s="233">
        <v>170.2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140</v>
      </c>
      <c r="AU207" s="239" t="s">
        <v>86</v>
      </c>
      <c r="AV207" s="14" t="s">
        <v>86</v>
      </c>
      <c r="AW207" s="14" t="s">
        <v>34</v>
      </c>
      <c r="AX207" s="14" t="s">
        <v>76</v>
      </c>
      <c r="AY207" s="239" t="s">
        <v>132</v>
      </c>
    </row>
    <row r="208" spans="2:51" s="15" customFormat="1" ht="11.25">
      <c r="B208" s="240"/>
      <c r="C208" s="241"/>
      <c r="D208" s="220" t="s">
        <v>140</v>
      </c>
      <c r="E208" s="242" t="s">
        <v>1</v>
      </c>
      <c r="F208" s="243" t="s">
        <v>146</v>
      </c>
      <c r="G208" s="241"/>
      <c r="H208" s="244">
        <v>170.2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140</v>
      </c>
      <c r="AU208" s="250" t="s">
        <v>86</v>
      </c>
      <c r="AV208" s="15" t="s">
        <v>138</v>
      </c>
      <c r="AW208" s="15" t="s">
        <v>34</v>
      </c>
      <c r="AX208" s="15" t="s">
        <v>84</v>
      </c>
      <c r="AY208" s="250" t="s">
        <v>132</v>
      </c>
    </row>
    <row r="209" spans="1:65" s="2" customFormat="1" ht="24">
      <c r="A209" s="34"/>
      <c r="B209" s="35"/>
      <c r="C209" s="204" t="s">
        <v>237</v>
      </c>
      <c r="D209" s="204" t="s">
        <v>134</v>
      </c>
      <c r="E209" s="205" t="s">
        <v>837</v>
      </c>
      <c r="F209" s="206" t="s">
        <v>838</v>
      </c>
      <c r="G209" s="207" t="s">
        <v>137</v>
      </c>
      <c r="H209" s="208">
        <v>170.2</v>
      </c>
      <c r="I209" s="209"/>
      <c r="J209" s="210">
        <f>ROUND(I209*H209,2)</f>
        <v>0</v>
      </c>
      <c r="K209" s="211"/>
      <c r="L209" s="39"/>
      <c r="M209" s="212" t="s">
        <v>1</v>
      </c>
      <c r="N209" s="213" t="s">
        <v>41</v>
      </c>
      <c r="O209" s="71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6" t="s">
        <v>138</v>
      </c>
      <c r="AT209" s="216" t="s">
        <v>134</v>
      </c>
      <c r="AU209" s="216" t="s">
        <v>86</v>
      </c>
      <c r="AY209" s="17" t="s">
        <v>132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7" t="s">
        <v>84</v>
      </c>
      <c r="BK209" s="217">
        <f>ROUND(I209*H209,2)</f>
        <v>0</v>
      </c>
      <c r="BL209" s="17" t="s">
        <v>138</v>
      </c>
      <c r="BM209" s="216" t="s">
        <v>839</v>
      </c>
    </row>
    <row r="210" spans="2:51" s="13" customFormat="1" ht="11.25">
      <c r="B210" s="218"/>
      <c r="C210" s="219"/>
      <c r="D210" s="220" t="s">
        <v>140</v>
      </c>
      <c r="E210" s="221" t="s">
        <v>1</v>
      </c>
      <c r="F210" s="222" t="s">
        <v>88</v>
      </c>
      <c r="G210" s="219"/>
      <c r="H210" s="221" t="s">
        <v>1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140</v>
      </c>
      <c r="AU210" s="228" t="s">
        <v>86</v>
      </c>
      <c r="AV210" s="13" t="s">
        <v>84</v>
      </c>
      <c r="AW210" s="13" t="s">
        <v>34</v>
      </c>
      <c r="AX210" s="13" t="s">
        <v>76</v>
      </c>
      <c r="AY210" s="228" t="s">
        <v>132</v>
      </c>
    </row>
    <row r="211" spans="2:51" s="13" customFormat="1" ht="11.25">
      <c r="B211" s="218"/>
      <c r="C211" s="219"/>
      <c r="D211" s="220" t="s">
        <v>140</v>
      </c>
      <c r="E211" s="221" t="s">
        <v>1</v>
      </c>
      <c r="F211" s="222" t="s">
        <v>144</v>
      </c>
      <c r="G211" s="219"/>
      <c r="H211" s="221" t="s">
        <v>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140</v>
      </c>
      <c r="AU211" s="228" t="s">
        <v>86</v>
      </c>
      <c r="AV211" s="13" t="s">
        <v>84</v>
      </c>
      <c r="AW211" s="13" t="s">
        <v>34</v>
      </c>
      <c r="AX211" s="13" t="s">
        <v>76</v>
      </c>
      <c r="AY211" s="228" t="s">
        <v>132</v>
      </c>
    </row>
    <row r="212" spans="2:51" s="14" customFormat="1" ht="11.25">
      <c r="B212" s="229"/>
      <c r="C212" s="230"/>
      <c r="D212" s="220" t="s">
        <v>140</v>
      </c>
      <c r="E212" s="231" t="s">
        <v>1</v>
      </c>
      <c r="F212" s="232" t="s">
        <v>836</v>
      </c>
      <c r="G212" s="230"/>
      <c r="H212" s="233">
        <v>170.2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140</v>
      </c>
      <c r="AU212" s="239" t="s">
        <v>86</v>
      </c>
      <c r="AV212" s="14" t="s">
        <v>86</v>
      </c>
      <c r="AW212" s="14" t="s">
        <v>34</v>
      </c>
      <c r="AX212" s="14" t="s">
        <v>76</v>
      </c>
      <c r="AY212" s="239" t="s">
        <v>132</v>
      </c>
    </row>
    <row r="213" spans="2:51" s="15" customFormat="1" ht="11.25">
      <c r="B213" s="240"/>
      <c r="C213" s="241"/>
      <c r="D213" s="220" t="s">
        <v>140</v>
      </c>
      <c r="E213" s="242" t="s">
        <v>1</v>
      </c>
      <c r="F213" s="243" t="s">
        <v>146</v>
      </c>
      <c r="G213" s="241"/>
      <c r="H213" s="244">
        <v>170.2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140</v>
      </c>
      <c r="AU213" s="250" t="s">
        <v>86</v>
      </c>
      <c r="AV213" s="15" t="s">
        <v>138</v>
      </c>
      <c r="AW213" s="15" t="s">
        <v>34</v>
      </c>
      <c r="AX213" s="15" t="s">
        <v>84</v>
      </c>
      <c r="AY213" s="250" t="s">
        <v>132</v>
      </c>
    </row>
    <row r="214" spans="1:65" s="2" customFormat="1" ht="36">
      <c r="A214" s="34"/>
      <c r="B214" s="35"/>
      <c r="C214" s="204" t="s">
        <v>245</v>
      </c>
      <c r="D214" s="204" t="s">
        <v>134</v>
      </c>
      <c r="E214" s="205" t="s">
        <v>261</v>
      </c>
      <c r="F214" s="206" t="s">
        <v>262</v>
      </c>
      <c r="G214" s="207" t="s">
        <v>214</v>
      </c>
      <c r="H214" s="208">
        <v>39.423</v>
      </c>
      <c r="I214" s="209"/>
      <c r="J214" s="210">
        <f>ROUND(I214*H214,2)</f>
        <v>0</v>
      </c>
      <c r="K214" s="211"/>
      <c r="L214" s="39"/>
      <c r="M214" s="212" t="s">
        <v>1</v>
      </c>
      <c r="N214" s="213" t="s">
        <v>41</v>
      </c>
      <c r="O214" s="71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138</v>
      </c>
      <c r="AT214" s="216" t="s">
        <v>134</v>
      </c>
      <c r="AU214" s="216" t="s">
        <v>86</v>
      </c>
      <c r="AY214" s="17" t="s">
        <v>132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84</v>
      </c>
      <c r="BK214" s="217">
        <f>ROUND(I214*H214,2)</f>
        <v>0</v>
      </c>
      <c r="BL214" s="17" t="s">
        <v>138</v>
      </c>
      <c r="BM214" s="216" t="s">
        <v>840</v>
      </c>
    </row>
    <row r="215" spans="2:51" s="13" customFormat="1" ht="11.25">
      <c r="B215" s="218"/>
      <c r="C215" s="219"/>
      <c r="D215" s="220" t="s">
        <v>140</v>
      </c>
      <c r="E215" s="221" t="s">
        <v>1</v>
      </c>
      <c r="F215" s="222" t="s">
        <v>88</v>
      </c>
      <c r="G215" s="219"/>
      <c r="H215" s="221" t="s">
        <v>1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140</v>
      </c>
      <c r="AU215" s="228" t="s">
        <v>86</v>
      </c>
      <c r="AV215" s="13" t="s">
        <v>84</v>
      </c>
      <c r="AW215" s="13" t="s">
        <v>34</v>
      </c>
      <c r="AX215" s="13" t="s">
        <v>76</v>
      </c>
      <c r="AY215" s="228" t="s">
        <v>132</v>
      </c>
    </row>
    <row r="216" spans="2:51" s="13" customFormat="1" ht="11.25">
      <c r="B216" s="218"/>
      <c r="C216" s="219"/>
      <c r="D216" s="220" t="s">
        <v>140</v>
      </c>
      <c r="E216" s="221" t="s">
        <v>1</v>
      </c>
      <c r="F216" s="222" t="s">
        <v>264</v>
      </c>
      <c r="G216" s="219"/>
      <c r="H216" s="221" t="s">
        <v>1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140</v>
      </c>
      <c r="AU216" s="228" t="s">
        <v>86</v>
      </c>
      <c r="AV216" s="13" t="s">
        <v>84</v>
      </c>
      <c r="AW216" s="13" t="s">
        <v>34</v>
      </c>
      <c r="AX216" s="13" t="s">
        <v>76</v>
      </c>
      <c r="AY216" s="228" t="s">
        <v>132</v>
      </c>
    </row>
    <row r="217" spans="2:51" s="14" customFormat="1" ht="11.25">
      <c r="B217" s="229"/>
      <c r="C217" s="230"/>
      <c r="D217" s="220" t="s">
        <v>140</v>
      </c>
      <c r="E217" s="231" t="s">
        <v>1</v>
      </c>
      <c r="F217" s="232" t="s">
        <v>841</v>
      </c>
      <c r="G217" s="230"/>
      <c r="H217" s="233">
        <v>39.422599999999996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140</v>
      </c>
      <c r="AU217" s="239" t="s">
        <v>86</v>
      </c>
      <c r="AV217" s="14" t="s">
        <v>86</v>
      </c>
      <c r="AW217" s="14" t="s">
        <v>34</v>
      </c>
      <c r="AX217" s="14" t="s">
        <v>76</v>
      </c>
      <c r="AY217" s="239" t="s">
        <v>132</v>
      </c>
    </row>
    <row r="218" spans="2:51" s="15" customFormat="1" ht="11.25">
      <c r="B218" s="240"/>
      <c r="C218" s="241"/>
      <c r="D218" s="220" t="s">
        <v>140</v>
      </c>
      <c r="E218" s="242" t="s">
        <v>1</v>
      </c>
      <c r="F218" s="243" t="s">
        <v>146</v>
      </c>
      <c r="G218" s="241"/>
      <c r="H218" s="244">
        <v>39.422599999999996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140</v>
      </c>
      <c r="AU218" s="250" t="s">
        <v>86</v>
      </c>
      <c r="AV218" s="15" t="s">
        <v>138</v>
      </c>
      <c r="AW218" s="15" t="s">
        <v>34</v>
      </c>
      <c r="AX218" s="15" t="s">
        <v>84</v>
      </c>
      <c r="AY218" s="250" t="s">
        <v>132</v>
      </c>
    </row>
    <row r="219" spans="1:65" s="2" customFormat="1" ht="36">
      <c r="A219" s="34"/>
      <c r="B219" s="35"/>
      <c r="C219" s="204" t="s">
        <v>250</v>
      </c>
      <c r="D219" s="204" t="s">
        <v>134</v>
      </c>
      <c r="E219" s="205" t="s">
        <v>266</v>
      </c>
      <c r="F219" s="206" t="s">
        <v>267</v>
      </c>
      <c r="G219" s="207" t="s">
        <v>214</v>
      </c>
      <c r="H219" s="208">
        <v>16.895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41</v>
      </c>
      <c r="O219" s="71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138</v>
      </c>
      <c r="AT219" s="216" t="s">
        <v>134</v>
      </c>
      <c r="AU219" s="216" t="s">
        <v>86</v>
      </c>
      <c r="AY219" s="17" t="s">
        <v>132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84</v>
      </c>
      <c r="BK219" s="217">
        <f>ROUND(I219*H219,2)</f>
        <v>0</v>
      </c>
      <c r="BL219" s="17" t="s">
        <v>138</v>
      </c>
      <c r="BM219" s="216" t="s">
        <v>842</v>
      </c>
    </row>
    <row r="220" spans="2:51" s="13" customFormat="1" ht="11.25">
      <c r="B220" s="218"/>
      <c r="C220" s="219"/>
      <c r="D220" s="220" t="s">
        <v>140</v>
      </c>
      <c r="E220" s="221" t="s">
        <v>1</v>
      </c>
      <c r="F220" s="222" t="s">
        <v>88</v>
      </c>
      <c r="G220" s="219"/>
      <c r="H220" s="221" t="s">
        <v>1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140</v>
      </c>
      <c r="AU220" s="228" t="s">
        <v>86</v>
      </c>
      <c r="AV220" s="13" t="s">
        <v>84</v>
      </c>
      <c r="AW220" s="13" t="s">
        <v>34</v>
      </c>
      <c r="AX220" s="13" t="s">
        <v>76</v>
      </c>
      <c r="AY220" s="228" t="s">
        <v>132</v>
      </c>
    </row>
    <row r="221" spans="2:51" s="13" customFormat="1" ht="11.25">
      <c r="B221" s="218"/>
      <c r="C221" s="219"/>
      <c r="D221" s="220" t="s">
        <v>140</v>
      </c>
      <c r="E221" s="221" t="s">
        <v>1</v>
      </c>
      <c r="F221" s="222" t="s">
        <v>264</v>
      </c>
      <c r="G221" s="219"/>
      <c r="H221" s="221" t="s">
        <v>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140</v>
      </c>
      <c r="AU221" s="228" t="s">
        <v>86</v>
      </c>
      <c r="AV221" s="13" t="s">
        <v>84</v>
      </c>
      <c r="AW221" s="13" t="s">
        <v>34</v>
      </c>
      <c r="AX221" s="13" t="s">
        <v>76</v>
      </c>
      <c r="AY221" s="228" t="s">
        <v>132</v>
      </c>
    </row>
    <row r="222" spans="2:51" s="14" customFormat="1" ht="11.25">
      <c r="B222" s="229"/>
      <c r="C222" s="230"/>
      <c r="D222" s="220" t="s">
        <v>140</v>
      </c>
      <c r="E222" s="231" t="s">
        <v>1</v>
      </c>
      <c r="F222" s="232" t="s">
        <v>269</v>
      </c>
      <c r="G222" s="230"/>
      <c r="H222" s="233">
        <v>16.8954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140</v>
      </c>
      <c r="AU222" s="239" t="s">
        <v>86</v>
      </c>
      <c r="AV222" s="14" t="s">
        <v>86</v>
      </c>
      <c r="AW222" s="14" t="s">
        <v>34</v>
      </c>
      <c r="AX222" s="14" t="s">
        <v>76</v>
      </c>
      <c r="AY222" s="239" t="s">
        <v>132</v>
      </c>
    </row>
    <row r="223" spans="2:51" s="15" customFormat="1" ht="11.25">
      <c r="B223" s="240"/>
      <c r="C223" s="241"/>
      <c r="D223" s="220" t="s">
        <v>140</v>
      </c>
      <c r="E223" s="242" t="s">
        <v>1</v>
      </c>
      <c r="F223" s="243" t="s">
        <v>146</v>
      </c>
      <c r="G223" s="241"/>
      <c r="H223" s="244">
        <v>16.8954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140</v>
      </c>
      <c r="AU223" s="250" t="s">
        <v>86</v>
      </c>
      <c r="AV223" s="15" t="s">
        <v>138</v>
      </c>
      <c r="AW223" s="15" t="s">
        <v>34</v>
      </c>
      <c r="AX223" s="15" t="s">
        <v>84</v>
      </c>
      <c r="AY223" s="250" t="s">
        <v>132</v>
      </c>
    </row>
    <row r="224" spans="1:65" s="2" customFormat="1" ht="36">
      <c r="A224" s="34"/>
      <c r="B224" s="35"/>
      <c r="C224" s="204" t="s">
        <v>256</v>
      </c>
      <c r="D224" s="204" t="s">
        <v>134</v>
      </c>
      <c r="E224" s="205" t="s">
        <v>271</v>
      </c>
      <c r="F224" s="206" t="s">
        <v>272</v>
      </c>
      <c r="G224" s="207" t="s">
        <v>214</v>
      </c>
      <c r="H224" s="208">
        <v>53.638</v>
      </c>
      <c r="I224" s="209"/>
      <c r="J224" s="210">
        <f>ROUND(I224*H224,2)</f>
        <v>0</v>
      </c>
      <c r="K224" s="211"/>
      <c r="L224" s="39"/>
      <c r="M224" s="212" t="s">
        <v>1</v>
      </c>
      <c r="N224" s="213" t="s">
        <v>41</v>
      </c>
      <c r="O224" s="71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138</v>
      </c>
      <c r="AT224" s="216" t="s">
        <v>134</v>
      </c>
      <c r="AU224" s="216" t="s">
        <v>86</v>
      </c>
      <c r="AY224" s="17" t="s">
        <v>132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7" t="s">
        <v>84</v>
      </c>
      <c r="BK224" s="217">
        <f>ROUND(I224*H224,2)</f>
        <v>0</v>
      </c>
      <c r="BL224" s="17" t="s">
        <v>138</v>
      </c>
      <c r="BM224" s="216" t="s">
        <v>843</v>
      </c>
    </row>
    <row r="225" spans="2:51" s="13" customFormat="1" ht="11.25">
      <c r="B225" s="218"/>
      <c r="C225" s="219"/>
      <c r="D225" s="220" t="s">
        <v>140</v>
      </c>
      <c r="E225" s="221" t="s">
        <v>1</v>
      </c>
      <c r="F225" s="222" t="s">
        <v>88</v>
      </c>
      <c r="G225" s="219"/>
      <c r="H225" s="221" t="s">
        <v>1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140</v>
      </c>
      <c r="AU225" s="228" t="s">
        <v>86</v>
      </c>
      <c r="AV225" s="13" t="s">
        <v>84</v>
      </c>
      <c r="AW225" s="13" t="s">
        <v>34</v>
      </c>
      <c r="AX225" s="13" t="s">
        <v>76</v>
      </c>
      <c r="AY225" s="228" t="s">
        <v>132</v>
      </c>
    </row>
    <row r="226" spans="2:51" s="13" customFormat="1" ht="11.25">
      <c r="B226" s="218"/>
      <c r="C226" s="219"/>
      <c r="D226" s="220" t="s">
        <v>140</v>
      </c>
      <c r="E226" s="221" t="s">
        <v>1</v>
      </c>
      <c r="F226" s="222" t="s">
        <v>844</v>
      </c>
      <c r="G226" s="219"/>
      <c r="H226" s="221" t="s">
        <v>1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140</v>
      </c>
      <c r="AU226" s="228" t="s">
        <v>86</v>
      </c>
      <c r="AV226" s="13" t="s">
        <v>84</v>
      </c>
      <c r="AW226" s="13" t="s">
        <v>34</v>
      </c>
      <c r="AX226" s="13" t="s">
        <v>76</v>
      </c>
      <c r="AY226" s="228" t="s">
        <v>132</v>
      </c>
    </row>
    <row r="227" spans="2:51" s="14" customFormat="1" ht="11.25">
      <c r="B227" s="229"/>
      <c r="C227" s="230"/>
      <c r="D227" s="220" t="s">
        <v>140</v>
      </c>
      <c r="E227" s="231" t="s">
        <v>1</v>
      </c>
      <c r="F227" s="232" t="s">
        <v>845</v>
      </c>
      <c r="G227" s="230"/>
      <c r="H227" s="233">
        <v>53.6382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140</v>
      </c>
      <c r="AU227" s="239" t="s">
        <v>86</v>
      </c>
      <c r="AV227" s="14" t="s">
        <v>86</v>
      </c>
      <c r="AW227" s="14" t="s">
        <v>34</v>
      </c>
      <c r="AX227" s="14" t="s">
        <v>76</v>
      </c>
      <c r="AY227" s="239" t="s">
        <v>132</v>
      </c>
    </row>
    <row r="228" spans="2:51" s="15" customFormat="1" ht="11.25">
      <c r="B228" s="240"/>
      <c r="C228" s="241"/>
      <c r="D228" s="220" t="s">
        <v>140</v>
      </c>
      <c r="E228" s="242" t="s">
        <v>1</v>
      </c>
      <c r="F228" s="243" t="s">
        <v>146</v>
      </c>
      <c r="G228" s="241"/>
      <c r="H228" s="244">
        <v>53.6382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140</v>
      </c>
      <c r="AU228" s="250" t="s">
        <v>86</v>
      </c>
      <c r="AV228" s="15" t="s">
        <v>138</v>
      </c>
      <c r="AW228" s="15" t="s">
        <v>34</v>
      </c>
      <c r="AX228" s="15" t="s">
        <v>84</v>
      </c>
      <c r="AY228" s="250" t="s">
        <v>132</v>
      </c>
    </row>
    <row r="229" spans="1:65" s="2" customFormat="1" ht="36">
      <c r="A229" s="34"/>
      <c r="B229" s="35"/>
      <c r="C229" s="204" t="s">
        <v>260</v>
      </c>
      <c r="D229" s="204" t="s">
        <v>134</v>
      </c>
      <c r="E229" s="205" t="s">
        <v>284</v>
      </c>
      <c r="F229" s="206" t="s">
        <v>285</v>
      </c>
      <c r="G229" s="207" t="s">
        <v>214</v>
      </c>
      <c r="H229" s="208">
        <v>22.988</v>
      </c>
      <c r="I229" s="209"/>
      <c r="J229" s="210">
        <f>ROUND(I229*H229,2)</f>
        <v>0</v>
      </c>
      <c r="K229" s="211"/>
      <c r="L229" s="39"/>
      <c r="M229" s="212" t="s">
        <v>1</v>
      </c>
      <c r="N229" s="213" t="s">
        <v>41</v>
      </c>
      <c r="O229" s="71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6" t="s">
        <v>138</v>
      </c>
      <c r="AT229" s="216" t="s">
        <v>134</v>
      </c>
      <c r="AU229" s="216" t="s">
        <v>86</v>
      </c>
      <c r="AY229" s="17" t="s">
        <v>132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7" t="s">
        <v>84</v>
      </c>
      <c r="BK229" s="217">
        <f>ROUND(I229*H229,2)</f>
        <v>0</v>
      </c>
      <c r="BL229" s="17" t="s">
        <v>138</v>
      </c>
      <c r="BM229" s="216" t="s">
        <v>846</v>
      </c>
    </row>
    <row r="230" spans="2:51" s="13" customFormat="1" ht="11.25">
      <c r="B230" s="218"/>
      <c r="C230" s="219"/>
      <c r="D230" s="220" t="s">
        <v>140</v>
      </c>
      <c r="E230" s="221" t="s">
        <v>1</v>
      </c>
      <c r="F230" s="222" t="s">
        <v>88</v>
      </c>
      <c r="G230" s="219"/>
      <c r="H230" s="221" t="s">
        <v>1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140</v>
      </c>
      <c r="AU230" s="228" t="s">
        <v>86</v>
      </c>
      <c r="AV230" s="13" t="s">
        <v>84</v>
      </c>
      <c r="AW230" s="13" t="s">
        <v>34</v>
      </c>
      <c r="AX230" s="13" t="s">
        <v>76</v>
      </c>
      <c r="AY230" s="228" t="s">
        <v>132</v>
      </c>
    </row>
    <row r="231" spans="2:51" s="13" customFormat="1" ht="11.25">
      <c r="B231" s="218"/>
      <c r="C231" s="219"/>
      <c r="D231" s="220" t="s">
        <v>140</v>
      </c>
      <c r="E231" s="221" t="s">
        <v>1</v>
      </c>
      <c r="F231" s="222" t="s">
        <v>844</v>
      </c>
      <c r="G231" s="219"/>
      <c r="H231" s="221" t="s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140</v>
      </c>
      <c r="AU231" s="228" t="s">
        <v>86</v>
      </c>
      <c r="AV231" s="13" t="s">
        <v>84</v>
      </c>
      <c r="AW231" s="13" t="s">
        <v>34</v>
      </c>
      <c r="AX231" s="13" t="s">
        <v>76</v>
      </c>
      <c r="AY231" s="228" t="s">
        <v>132</v>
      </c>
    </row>
    <row r="232" spans="2:51" s="14" customFormat="1" ht="11.25">
      <c r="B232" s="229"/>
      <c r="C232" s="230"/>
      <c r="D232" s="220" t="s">
        <v>140</v>
      </c>
      <c r="E232" s="231" t="s">
        <v>1</v>
      </c>
      <c r="F232" s="232" t="s">
        <v>847</v>
      </c>
      <c r="G232" s="230"/>
      <c r="H232" s="233">
        <v>22.9878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140</v>
      </c>
      <c r="AU232" s="239" t="s">
        <v>86</v>
      </c>
      <c r="AV232" s="14" t="s">
        <v>86</v>
      </c>
      <c r="AW232" s="14" t="s">
        <v>34</v>
      </c>
      <c r="AX232" s="14" t="s">
        <v>76</v>
      </c>
      <c r="AY232" s="239" t="s">
        <v>132</v>
      </c>
    </row>
    <row r="233" spans="2:51" s="15" customFormat="1" ht="11.25">
      <c r="B233" s="240"/>
      <c r="C233" s="241"/>
      <c r="D233" s="220" t="s">
        <v>140</v>
      </c>
      <c r="E233" s="242" t="s">
        <v>1</v>
      </c>
      <c r="F233" s="243" t="s">
        <v>146</v>
      </c>
      <c r="G233" s="241"/>
      <c r="H233" s="244">
        <v>22.9878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140</v>
      </c>
      <c r="AU233" s="250" t="s">
        <v>86</v>
      </c>
      <c r="AV233" s="15" t="s">
        <v>138</v>
      </c>
      <c r="AW233" s="15" t="s">
        <v>34</v>
      </c>
      <c r="AX233" s="15" t="s">
        <v>84</v>
      </c>
      <c r="AY233" s="250" t="s">
        <v>132</v>
      </c>
    </row>
    <row r="234" spans="1:65" s="2" customFormat="1" ht="24">
      <c r="A234" s="34"/>
      <c r="B234" s="35"/>
      <c r="C234" s="204" t="s">
        <v>7</v>
      </c>
      <c r="D234" s="204" t="s">
        <v>134</v>
      </c>
      <c r="E234" s="205" t="s">
        <v>292</v>
      </c>
      <c r="F234" s="206" t="s">
        <v>293</v>
      </c>
      <c r="G234" s="207" t="s">
        <v>214</v>
      </c>
      <c r="H234" s="208">
        <v>39.423</v>
      </c>
      <c r="I234" s="209"/>
      <c r="J234" s="210">
        <f>ROUND(I234*H234,2)</f>
        <v>0</v>
      </c>
      <c r="K234" s="211"/>
      <c r="L234" s="39"/>
      <c r="M234" s="212" t="s">
        <v>1</v>
      </c>
      <c r="N234" s="213" t="s">
        <v>41</v>
      </c>
      <c r="O234" s="71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138</v>
      </c>
      <c r="AT234" s="216" t="s">
        <v>134</v>
      </c>
      <c r="AU234" s="216" t="s">
        <v>86</v>
      </c>
      <c r="AY234" s="17" t="s">
        <v>132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84</v>
      </c>
      <c r="BK234" s="217">
        <f>ROUND(I234*H234,2)</f>
        <v>0</v>
      </c>
      <c r="BL234" s="17" t="s">
        <v>138</v>
      </c>
      <c r="BM234" s="216" t="s">
        <v>848</v>
      </c>
    </row>
    <row r="235" spans="2:51" s="13" customFormat="1" ht="11.25">
      <c r="B235" s="218"/>
      <c r="C235" s="219"/>
      <c r="D235" s="220" t="s">
        <v>140</v>
      </c>
      <c r="E235" s="221" t="s">
        <v>1</v>
      </c>
      <c r="F235" s="222" t="s">
        <v>88</v>
      </c>
      <c r="G235" s="219"/>
      <c r="H235" s="221" t="s">
        <v>1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140</v>
      </c>
      <c r="AU235" s="228" t="s">
        <v>86</v>
      </c>
      <c r="AV235" s="13" t="s">
        <v>84</v>
      </c>
      <c r="AW235" s="13" t="s">
        <v>34</v>
      </c>
      <c r="AX235" s="13" t="s">
        <v>76</v>
      </c>
      <c r="AY235" s="228" t="s">
        <v>132</v>
      </c>
    </row>
    <row r="236" spans="2:51" s="13" customFormat="1" ht="11.25">
      <c r="B236" s="218"/>
      <c r="C236" s="219"/>
      <c r="D236" s="220" t="s">
        <v>140</v>
      </c>
      <c r="E236" s="221" t="s">
        <v>1</v>
      </c>
      <c r="F236" s="222" t="s">
        <v>295</v>
      </c>
      <c r="G236" s="219"/>
      <c r="H236" s="221" t="s">
        <v>1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140</v>
      </c>
      <c r="AU236" s="228" t="s">
        <v>86</v>
      </c>
      <c r="AV236" s="13" t="s">
        <v>84</v>
      </c>
      <c r="AW236" s="13" t="s">
        <v>34</v>
      </c>
      <c r="AX236" s="13" t="s">
        <v>76</v>
      </c>
      <c r="AY236" s="228" t="s">
        <v>132</v>
      </c>
    </row>
    <row r="237" spans="2:51" s="14" customFormat="1" ht="11.25">
      <c r="B237" s="229"/>
      <c r="C237" s="230"/>
      <c r="D237" s="220" t="s">
        <v>140</v>
      </c>
      <c r="E237" s="231" t="s">
        <v>1</v>
      </c>
      <c r="F237" s="232" t="s">
        <v>845</v>
      </c>
      <c r="G237" s="230"/>
      <c r="H237" s="233">
        <v>53.6382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140</v>
      </c>
      <c r="AU237" s="239" t="s">
        <v>86</v>
      </c>
      <c r="AV237" s="14" t="s">
        <v>86</v>
      </c>
      <c r="AW237" s="14" t="s">
        <v>34</v>
      </c>
      <c r="AX237" s="14" t="s">
        <v>76</v>
      </c>
      <c r="AY237" s="239" t="s">
        <v>132</v>
      </c>
    </row>
    <row r="238" spans="2:51" s="13" customFormat="1" ht="11.25">
      <c r="B238" s="218"/>
      <c r="C238" s="219"/>
      <c r="D238" s="220" t="s">
        <v>140</v>
      </c>
      <c r="E238" s="221" t="s">
        <v>1</v>
      </c>
      <c r="F238" s="222" t="s">
        <v>275</v>
      </c>
      <c r="G238" s="219"/>
      <c r="H238" s="221" t="s">
        <v>1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140</v>
      </c>
      <c r="AU238" s="228" t="s">
        <v>86</v>
      </c>
      <c r="AV238" s="13" t="s">
        <v>84</v>
      </c>
      <c r="AW238" s="13" t="s">
        <v>34</v>
      </c>
      <c r="AX238" s="13" t="s">
        <v>76</v>
      </c>
      <c r="AY238" s="228" t="s">
        <v>132</v>
      </c>
    </row>
    <row r="239" spans="2:51" s="14" customFormat="1" ht="11.25">
      <c r="B239" s="229"/>
      <c r="C239" s="230"/>
      <c r="D239" s="220" t="s">
        <v>140</v>
      </c>
      <c r="E239" s="231" t="s">
        <v>1</v>
      </c>
      <c r="F239" s="232" t="s">
        <v>849</v>
      </c>
      <c r="G239" s="230"/>
      <c r="H239" s="233">
        <v>-2.849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140</v>
      </c>
      <c r="AU239" s="239" t="s">
        <v>86</v>
      </c>
      <c r="AV239" s="14" t="s">
        <v>86</v>
      </c>
      <c r="AW239" s="14" t="s">
        <v>34</v>
      </c>
      <c r="AX239" s="14" t="s">
        <v>76</v>
      </c>
      <c r="AY239" s="239" t="s">
        <v>132</v>
      </c>
    </row>
    <row r="240" spans="2:51" s="13" customFormat="1" ht="11.25">
      <c r="B240" s="218"/>
      <c r="C240" s="219"/>
      <c r="D240" s="220" t="s">
        <v>140</v>
      </c>
      <c r="E240" s="221" t="s">
        <v>1</v>
      </c>
      <c r="F240" s="222" t="s">
        <v>277</v>
      </c>
      <c r="G240" s="219"/>
      <c r="H240" s="221" t="s">
        <v>1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140</v>
      </c>
      <c r="AU240" s="228" t="s">
        <v>86</v>
      </c>
      <c r="AV240" s="13" t="s">
        <v>84</v>
      </c>
      <c r="AW240" s="13" t="s">
        <v>34</v>
      </c>
      <c r="AX240" s="13" t="s">
        <v>76</v>
      </c>
      <c r="AY240" s="228" t="s">
        <v>132</v>
      </c>
    </row>
    <row r="241" spans="2:51" s="14" customFormat="1" ht="11.25">
      <c r="B241" s="229"/>
      <c r="C241" s="230"/>
      <c r="D241" s="220" t="s">
        <v>140</v>
      </c>
      <c r="E241" s="231" t="s">
        <v>1</v>
      </c>
      <c r="F241" s="232" t="s">
        <v>850</v>
      </c>
      <c r="G241" s="230"/>
      <c r="H241" s="233">
        <v>-11.111099999999999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140</v>
      </c>
      <c r="AU241" s="239" t="s">
        <v>86</v>
      </c>
      <c r="AV241" s="14" t="s">
        <v>86</v>
      </c>
      <c r="AW241" s="14" t="s">
        <v>34</v>
      </c>
      <c r="AX241" s="14" t="s">
        <v>76</v>
      </c>
      <c r="AY241" s="239" t="s">
        <v>132</v>
      </c>
    </row>
    <row r="242" spans="2:51" s="13" customFormat="1" ht="11.25">
      <c r="B242" s="218"/>
      <c r="C242" s="219"/>
      <c r="D242" s="220" t="s">
        <v>140</v>
      </c>
      <c r="E242" s="221" t="s">
        <v>1</v>
      </c>
      <c r="F242" s="222" t="s">
        <v>279</v>
      </c>
      <c r="G242" s="219"/>
      <c r="H242" s="221" t="s">
        <v>1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140</v>
      </c>
      <c r="AU242" s="228" t="s">
        <v>86</v>
      </c>
      <c r="AV242" s="13" t="s">
        <v>84</v>
      </c>
      <c r="AW242" s="13" t="s">
        <v>34</v>
      </c>
      <c r="AX242" s="13" t="s">
        <v>76</v>
      </c>
      <c r="AY242" s="228" t="s">
        <v>132</v>
      </c>
    </row>
    <row r="243" spans="2:51" s="14" customFormat="1" ht="11.25">
      <c r="B243" s="229"/>
      <c r="C243" s="230"/>
      <c r="D243" s="220" t="s">
        <v>140</v>
      </c>
      <c r="E243" s="231" t="s">
        <v>1</v>
      </c>
      <c r="F243" s="232" t="s">
        <v>851</v>
      </c>
      <c r="G243" s="230"/>
      <c r="H243" s="233">
        <v>-0.2555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140</v>
      </c>
      <c r="AU243" s="239" t="s">
        <v>86</v>
      </c>
      <c r="AV243" s="14" t="s">
        <v>86</v>
      </c>
      <c r="AW243" s="14" t="s">
        <v>34</v>
      </c>
      <c r="AX243" s="14" t="s">
        <v>76</v>
      </c>
      <c r="AY243" s="239" t="s">
        <v>132</v>
      </c>
    </row>
    <row r="244" spans="2:51" s="15" customFormat="1" ht="11.25">
      <c r="B244" s="240"/>
      <c r="C244" s="241"/>
      <c r="D244" s="220" t="s">
        <v>140</v>
      </c>
      <c r="E244" s="242" t="s">
        <v>1</v>
      </c>
      <c r="F244" s="243" t="s">
        <v>146</v>
      </c>
      <c r="G244" s="241"/>
      <c r="H244" s="244">
        <v>39.422599999999996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140</v>
      </c>
      <c r="AU244" s="250" t="s">
        <v>86</v>
      </c>
      <c r="AV244" s="15" t="s">
        <v>138</v>
      </c>
      <c r="AW244" s="15" t="s">
        <v>34</v>
      </c>
      <c r="AX244" s="15" t="s">
        <v>84</v>
      </c>
      <c r="AY244" s="250" t="s">
        <v>132</v>
      </c>
    </row>
    <row r="245" spans="1:65" s="2" customFormat="1" ht="24">
      <c r="A245" s="34"/>
      <c r="B245" s="35"/>
      <c r="C245" s="204" t="s">
        <v>270</v>
      </c>
      <c r="D245" s="204" t="s">
        <v>134</v>
      </c>
      <c r="E245" s="205" t="s">
        <v>301</v>
      </c>
      <c r="F245" s="206" t="s">
        <v>302</v>
      </c>
      <c r="G245" s="207" t="s">
        <v>214</v>
      </c>
      <c r="H245" s="208">
        <v>16.895</v>
      </c>
      <c r="I245" s="209"/>
      <c r="J245" s="210">
        <f>ROUND(I245*H245,2)</f>
        <v>0</v>
      </c>
      <c r="K245" s="211"/>
      <c r="L245" s="39"/>
      <c r="M245" s="212" t="s">
        <v>1</v>
      </c>
      <c r="N245" s="213" t="s">
        <v>41</v>
      </c>
      <c r="O245" s="71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6" t="s">
        <v>138</v>
      </c>
      <c r="AT245" s="216" t="s">
        <v>134</v>
      </c>
      <c r="AU245" s="216" t="s">
        <v>86</v>
      </c>
      <c r="AY245" s="17" t="s">
        <v>132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7" t="s">
        <v>84</v>
      </c>
      <c r="BK245" s="217">
        <f>ROUND(I245*H245,2)</f>
        <v>0</v>
      </c>
      <c r="BL245" s="17" t="s">
        <v>138</v>
      </c>
      <c r="BM245" s="216" t="s">
        <v>852</v>
      </c>
    </row>
    <row r="246" spans="2:51" s="13" customFormat="1" ht="11.25">
      <c r="B246" s="218"/>
      <c r="C246" s="219"/>
      <c r="D246" s="220" t="s">
        <v>140</v>
      </c>
      <c r="E246" s="221" t="s">
        <v>1</v>
      </c>
      <c r="F246" s="222" t="s">
        <v>88</v>
      </c>
      <c r="G246" s="219"/>
      <c r="H246" s="221" t="s">
        <v>1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140</v>
      </c>
      <c r="AU246" s="228" t="s">
        <v>86</v>
      </c>
      <c r="AV246" s="13" t="s">
        <v>84</v>
      </c>
      <c r="AW246" s="13" t="s">
        <v>34</v>
      </c>
      <c r="AX246" s="13" t="s">
        <v>76</v>
      </c>
      <c r="AY246" s="228" t="s">
        <v>132</v>
      </c>
    </row>
    <row r="247" spans="2:51" s="13" customFormat="1" ht="11.25">
      <c r="B247" s="218"/>
      <c r="C247" s="219"/>
      <c r="D247" s="220" t="s">
        <v>140</v>
      </c>
      <c r="E247" s="221" t="s">
        <v>1</v>
      </c>
      <c r="F247" s="222" t="s">
        <v>295</v>
      </c>
      <c r="G247" s="219"/>
      <c r="H247" s="221" t="s">
        <v>1</v>
      </c>
      <c r="I247" s="223"/>
      <c r="J247" s="219"/>
      <c r="K247" s="219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140</v>
      </c>
      <c r="AU247" s="228" t="s">
        <v>86</v>
      </c>
      <c r="AV247" s="13" t="s">
        <v>84</v>
      </c>
      <c r="AW247" s="13" t="s">
        <v>34</v>
      </c>
      <c r="AX247" s="13" t="s">
        <v>76</v>
      </c>
      <c r="AY247" s="228" t="s">
        <v>132</v>
      </c>
    </row>
    <row r="248" spans="2:51" s="14" customFormat="1" ht="11.25">
      <c r="B248" s="229"/>
      <c r="C248" s="230"/>
      <c r="D248" s="220" t="s">
        <v>140</v>
      </c>
      <c r="E248" s="231" t="s">
        <v>1</v>
      </c>
      <c r="F248" s="232" t="s">
        <v>847</v>
      </c>
      <c r="G248" s="230"/>
      <c r="H248" s="233">
        <v>22.9878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140</v>
      </c>
      <c r="AU248" s="239" t="s">
        <v>86</v>
      </c>
      <c r="AV248" s="14" t="s">
        <v>86</v>
      </c>
      <c r="AW248" s="14" t="s">
        <v>34</v>
      </c>
      <c r="AX248" s="14" t="s">
        <v>76</v>
      </c>
      <c r="AY248" s="239" t="s">
        <v>132</v>
      </c>
    </row>
    <row r="249" spans="2:51" s="13" customFormat="1" ht="11.25">
      <c r="B249" s="218"/>
      <c r="C249" s="219"/>
      <c r="D249" s="220" t="s">
        <v>140</v>
      </c>
      <c r="E249" s="221" t="s">
        <v>1</v>
      </c>
      <c r="F249" s="222" t="s">
        <v>275</v>
      </c>
      <c r="G249" s="219"/>
      <c r="H249" s="221" t="s">
        <v>1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140</v>
      </c>
      <c r="AU249" s="228" t="s">
        <v>86</v>
      </c>
      <c r="AV249" s="13" t="s">
        <v>84</v>
      </c>
      <c r="AW249" s="13" t="s">
        <v>34</v>
      </c>
      <c r="AX249" s="13" t="s">
        <v>76</v>
      </c>
      <c r="AY249" s="228" t="s">
        <v>132</v>
      </c>
    </row>
    <row r="250" spans="2:51" s="14" customFormat="1" ht="11.25">
      <c r="B250" s="229"/>
      <c r="C250" s="230"/>
      <c r="D250" s="220" t="s">
        <v>140</v>
      </c>
      <c r="E250" s="231" t="s">
        <v>1</v>
      </c>
      <c r="F250" s="232" t="s">
        <v>853</v>
      </c>
      <c r="G250" s="230"/>
      <c r="H250" s="233">
        <v>-1.221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140</v>
      </c>
      <c r="AU250" s="239" t="s">
        <v>86</v>
      </c>
      <c r="AV250" s="14" t="s">
        <v>86</v>
      </c>
      <c r="AW250" s="14" t="s">
        <v>34</v>
      </c>
      <c r="AX250" s="14" t="s">
        <v>76</v>
      </c>
      <c r="AY250" s="239" t="s">
        <v>132</v>
      </c>
    </row>
    <row r="251" spans="2:51" s="13" customFormat="1" ht="11.25">
      <c r="B251" s="218"/>
      <c r="C251" s="219"/>
      <c r="D251" s="220" t="s">
        <v>140</v>
      </c>
      <c r="E251" s="221" t="s">
        <v>1</v>
      </c>
      <c r="F251" s="222" t="s">
        <v>277</v>
      </c>
      <c r="G251" s="219"/>
      <c r="H251" s="221" t="s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140</v>
      </c>
      <c r="AU251" s="228" t="s">
        <v>86</v>
      </c>
      <c r="AV251" s="13" t="s">
        <v>84</v>
      </c>
      <c r="AW251" s="13" t="s">
        <v>34</v>
      </c>
      <c r="AX251" s="13" t="s">
        <v>76</v>
      </c>
      <c r="AY251" s="228" t="s">
        <v>132</v>
      </c>
    </row>
    <row r="252" spans="2:51" s="14" customFormat="1" ht="11.25">
      <c r="B252" s="229"/>
      <c r="C252" s="230"/>
      <c r="D252" s="220" t="s">
        <v>140</v>
      </c>
      <c r="E252" s="231" t="s">
        <v>1</v>
      </c>
      <c r="F252" s="232" t="s">
        <v>854</v>
      </c>
      <c r="G252" s="230"/>
      <c r="H252" s="233">
        <v>-4.7619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140</v>
      </c>
      <c r="AU252" s="239" t="s">
        <v>86</v>
      </c>
      <c r="AV252" s="14" t="s">
        <v>86</v>
      </c>
      <c r="AW252" s="14" t="s">
        <v>34</v>
      </c>
      <c r="AX252" s="14" t="s">
        <v>76</v>
      </c>
      <c r="AY252" s="239" t="s">
        <v>132</v>
      </c>
    </row>
    <row r="253" spans="2:51" s="13" customFormat="1" ht="11.25">
      <c r="B253" s="218"/>
      <c r="C253" s="219"/>
      <c r="D253" s="220" t="s">
        <v>140</v>
      </c>
      <c r="E253" s="221" t="s">
        <v>1</v>
      </c>
      <c r="F253" s="222" t="s">
        <v>279</v>
      </c>
      <c r="G253" s="219"/>
      <c r="H253" s="221" t="s">
        <v>1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140</v>
      </c>
      <c r="AU253" s="228" t="s">
        <v>86</v>
      </c>
      <c r="AV253" s="13" t="s">
        <v>84</v>
      </c>
      <c r="AW253" s="13" t="s">
        <v>34</v>
      </c>
      <c r="AX253" s="13" t="s">
        <v>76</v>
      </c>
      <c r="AY253" s="228" t="s">
        <v>132</v>
      </c>
    </row>
    <row r="254" spans="2:51" s="14" customFormat="1" ht="11.25">
      <c r="B254" s="229"/>
      <c r="C254" s="230"/>
      <c r="D254" s="220" t="s">
        <v>140</v>
      </c>
      <c r="E254" s="231" t="s">
        <v>1</v>
      </c>
      <c r="F254" s="232" t="s">
        <v>855</v>
      </c>
      <c r="G254" s="230"/>
      <c r="H254" s="233">
        <v>-0.1095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140</v>
      </c>
      <c r="AU254" s="239" t="s">
        <v>86</v>
      </c>
      <c r="AV254" s="14" t="s">
        <v>86</v>
      </c>
      <c r="AW254" s="14" t="s">
        <v>34</v>
      </c>
      <c r="AX254" s="14" t="s">
        <v>76</v>
      </c>
      <c r="AY254" s="239" t="s">
        <v>132</v>
      </c>
    </row>
    <row r="255" spans="2:51" s="15" customFormat="1" ht="11.25">
      <c r="B255" s="240"/>
      <c r="C255" s="241"/>
      <c r="D255" s="220" t="s">
        <v>140</v>
      </c>
      <c r="E255" s="242" t="s">
        <v>1</v>
      </c>
      <c r="F255" s="243" t="s">
        <v>146</v>
      </c>
      <c r="G255" s="241"/>
      <c r="H255" s="244">
        <v>16.8954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140</v>
      </c>
      <c r="AU255" s="250" t="s">
        <v>86</v>
      </c>
      <c r="AV255" s="15" t="s">
        <v>138</v>
      </c>
      <c r="AW255" s="15" t="s">
        <v>34</v>
      </c>
      <c r="AX255" s="15" t="s">
        <v>84</v>
      </c>
      <c r="AY255" s="250" t="s">
        <v>132</v>
      </c>
    </row>
    <row r="256" spans="1:65" s="2" customFormat="1" ht="24">
      <c r="A256" s="34"/>
      <c r="B256" s="35"/>
      <c r="C256" s="204" t="s">
        <v>283</v>
      </c>
      <c r="D256" s="204" t="s">
        <v>134</v>
      </c>
      <c r="E256" s="205" t="s">
        <v>309</v>
      </c>
      <c r="F256" s="206" t="s">
        <v>310</v>
      </c>
      <c r="G256" s="207" t="s">
        <v>311</v>
      </c>
      <c r="H256" s="208">
        <v>135.168</v>
      </c>
      <c r="I256" s="209"/>
      <c r="J256" s="210">
        <f>ROUND(I256*H256,2)</f>
        <v>0</v>
      </c>
      <c r="K256" s="211"/>
      <c r="L256" s="39"/>
      <c r="M256" s="212" t="s">
        <v>1</v>
      </c>
      <c r="N256" s="213" t="s">
        <v>41</v>
      </c>
      <c r="O256" s="71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138</v>
      </c>
      <c r="AT256" s="216" t="s">
        <v>134</v>
      </c>
      <c r="AU256" s="216" t="s">
        <v>86</v>
      </c>
      <c r="AY256" s="17" t="s">
        <v>132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7" t="s">
        <v>84</v>
      </c>
      <c r="BK256" s="217">
        <f>ROUND(I256*H256,2)</f>
        <v>0</v>
      </c>
      <c r="BL256" s="17" t="s">
        <v>138</v>
      </c>
      <c r="BM256" s="216" t="s">
        <v>856</v>
      </c>
    </row>
    <row r="257" spans="2:51" s="14" customFormat="1" ht="11.25">
      <c r="B257" s="229"/>
      <c r="C257" s="230"/>
      <c r="D257" s="220" t="s">
        <v>140</v>
      </c>
      <c r="E257" s="231" t="s">
        <v>1</v>
      </c>
      <c r="F257" s="232" t="s">
        <v>857</v>
      </c>
      <c r="G257" s="230"/>
      <c r="H257" s="233">
        <v>135.16826400000002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140</v>
      </c>
      <c r="AU257" s="239" t="s">
        <v>86</v>
      </c>
      <c r="AV257" s="14" t="s">
        <v>86</v>
      </c>
      <c r="AW257" s="14" t="s">
        <v>34</v>
      </c>
      <c r="AX257" s="14" t="s">
        <v>76</v>
      </c>
      <c r="AY257" s="239" t="s">
        <v>132</v>
      </c>
    </row>
    <row r="258" spans="2:51" s="15" customFormat="1" ht="11.25">
      <c r="B258" s="240"/>
      <c r="C258" s="241"/>
      <c r="D258" s="220" t="s">
        <v>140</v>
      </c>
      <c r="E258" s="242" t="s">
        <v>1</v>
      </c>
      <c r="F258" s="243" t="s">
        <v>146</v>
      </c>
      <c r="G258" s="241"/>
      <c r="H258" s="244">
        <v>135.16826400000002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140</v>
      </c>
      <c r="AU258" s="250" t="s">
        <v>86</v>
      </c>
      <c r="AV258" s="15" t="s">
        <v>138</v>
      </c>
      <c r="AW258" s="15" t="s">
        <v>34</v>
      </c>
      <c r="AX258" s="15" t="s">
        <v>84</v>
      </c>
      <c r="AY258" s="250" t="s">
        <v>132</v>
      </c>
    </row>
    <row r="259" spans="1:65" s="2" customFormat="1" ht="12">
      <c r="A259" s="34"/>
      <c r="B259" s="35"/>
      <c r="C259" s="204" t="s">
        <v>291</v>
      </c>
      <c r="D259" s="204" t="s">
        <v>134</v>
      </c>
      <c r="E259" s="205" t="s">
        <v>315</v>
      </c>
      <c r="F259" s="206" t="s">
        <v>316</v>
      </c>
      <c r="G259" s="207" t="s">
        <v>214</v>
      </c>
      <c r="H259" s="208">
        <v>76.626</v>
      </c>
      <c r="I259" s="209"/>
      <c r="J259" s="210">
        <f>ROUND(I259*H259,2)</f>
        <v>0</v>
      </c>
      <c r="K259" s="211"/>
      <c r="L259" s="39"/>
      <c r="M259" s="212" t="s">
        <v>1</v>
      </c>
      <c r="N259" s="213" t="s">
        <v>41</v>
      </c>
      <c r="O259" s="71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138</v>
      </c>
      <c r="AT259" s="216" t="s">
        <v>134</v>
      </c>
      <c r="AU259" s="216" t="s">
        <v>86</v>
      </c>
      <c r="AY259" s="17" t="s">
        <v>132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84</v>
      </c>
      <c r="BK259" s="217">
        <f>ROUND(I259*H259,2)</f>
        <v>0</v>
      </c>
      <c r="BL259" s="17" t="s">
        <v>138</v>
      </c>
      <c r="BM259" s="216" t="s">
        <v>858</v>
      </c>
    </row>
    <row r="260" spans="2:51" s="14" customFormat="1" ht="11.25">
      <c r="B260" s="229"/>
      <c r="C260" s="230"/>
      <c r="D260" s="220" t="s">
        <v>140</v>
      </c>
      <c r="E260" s="231" t="s">
        <v>1</v>
      </c>
      <c r="F260" s="232" t="s">
        <v>859</v>
      </c>
      <c r="G260" s="230"/>
      <c r="H260" s="233">
        <v>76.626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140</v>
      </c>
      <c r="AU260" s="239" t="s">
        <v>86</v>
      </c>
      <c r="AV260" s="14" t="s">
        <v>86</v>
      </c>
      <c r="AW260" s="14" t="s">
        <v>34</v>
      </c>
      <c r="AX260" s="14" t="s">
        <v>76</v>
      </c>
      <c r="AY260" s="239" t="s">
        <v>132</v>
      </c>
    </row>
    <row r="261" spans="2:51" s="15" customFormat="1" ht="11.25">
      <c r="B261" s="240"/>
      <c r="C261" s="241"/>
      <c r="D261" s="220" t="s">
        <v>140</v>
      </c>
      <c r="E261" s="242" t="s">
        <v>1</v>
      </c>
      <c r="F261" s="243" t="s">
        <v>146</v>
      </c>
      <c r="G261" s="241"/>
      <c r="H261" s="244">
        <v>76.626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140</v>
      </c>
      <c r="AU261" s="250" t="s">
        <v>86</v>
      </c>
      <c r="AV261" s="15" t="s">
        <v>138</v>
      </c>
      <c r="AW261" s="15" t="s">
        <v>34</v>
      </c>
      <c r="AX261" s="15" t="s">
        <v>84</v>
      </c>
      <c r="AY261" s="250" t="s">
        <v>132</v>
      </c>
    </row>
    <row r="262" spans="1:65" s="2" customFormat="1" ht="24">
      <c r="A262" s="34"/>
      <c r="B262" s="35"/>
      <c r="C262" s="204" t="s">
        <v>300</v>
      </c>
      <c r="D262" s="204" t="s">
        <v>134</v>
      </c>
      <c r="E262" s="205" t="s">
        <v>320</v>
      </c>
      <c r="F262" s="206" t="s">
        <v>321</v>
      </c>
      <c r="G262" s="207" t="s">
        <v>214</v>
      </c>
      <c r="H262" s="208">
        <v>56.318</v>
      </c>
      <c r="I262" s="209"/>
      <c r="J262" s="210">
        <f>ROUND(I262*H262,2)</f>
        <v>0</v>
      </c>
      <c r="K262" s="211"/>
      <c r="L262" s="39"/>
      <c r="M262" s="212" t="s">
        <v>1</v>
      </c>
      <c r="N262" s="213" t="s">
        <v>41</v>
      </c>
      <c r="O262" s="71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6" t="s">
        <v>138</v>
      </c>
      <c r="AT262" s="216" t="s">
        <v>134</v>
      </c>
      <c r="AU262" s="216" t="s">
        <v>86</v>
      </c>
      <c r="AY262" s="17" t="s">
        <v>132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7" t="s">
        <v>84</v>
      </c>
      <c r="BK262" s="217">
        <f>ROUND(I262*H262,2)</f>
        <v>0</v>
      </c>
      <c r="BL262" s="17" t="s">
        <v>138</v>
      </c>
      <c r="BM262" s="216" t="s">
        <v>860</v>
      </c>
    </row>
    <row r="263" spans="2:51" s="13" customFormat="1" ht="11.25">
      <c r="B263" s="218"/>
      <c r="C263" s="219"/>
      <c r="D263" s="220" t="s">
        <v>140</v>
      </c>
      <c r="E263" s="221" t="s">
        <v>1</v>
      </c>
      <c r="F263" s="222" t="s">
        <v>88</v>
      </c>
      <c r="G263" s="219"/>
      <c r="H263" s="221" t="s">
        <v>1</v>
      </c>
      <c r="I263" s="223"/>
      <c r="J263" s="219"/>
      <c r="K263" s="219"/>
      <c r="L263" s="224"/>
      <c r="M263" s="225"/>
      <c r="N263" s="226"/>
      <c r="O263" s="226"/>
      <c r="P263" s="226"/>
      <c r="Q263" s="226"/>
      <c r="R263" s="226"/>
      <c r="S263" s="226"/>
      <c r="T263" s="227"/>
      <c r="AT263" s="228" t="s">
        <v>140</v>
      </c>
      <c r="AU263" s="228" t="s">
        <v>86</v>
      </c>
      <c r="AV263" s="13" t="s">
        <v>84</v>
      </c>
      <c r="AW263" s="13" t="s">
        <v>34</v>
      </c>
      <c r="AX263" s="13" t="s">
        <v>76</v>
      </c>
      <c r="AY263" s="228" t="s">
        <v>132</v>
      </c>
    </row>
    <row r="264" spans="2:51" s="13" customFormat="1" ht="22.5">
      <c r="B264" s="218"/>
      <c r="C264" s="219"/>
      <c r="D264" s="220" t="s">
        <v>140</v>
      </c>
      <c r="E264" s="221" t="s">
        <v>1</v>
      </c>
      <c r="F264" s="222" t="s">
        <v>323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140</v>
      </c>
      <c r="AU264" s="228" t="s">
        <v>86</v>
      </c>
      <c r="AV264" s="13" t="s">
        <v>84</v>
      </c>
      <c r="AW264" s="13" t="s">
        <v>34</v>
      </c>
      <c r="AX264" s="13" t="s">
        <v>76</v>
      </c>
      <c r="AY264" s="228" t="s">
        <v>132</v>
      </c>
    </row>
    <row r="265" spans="2:51" s="13" customFormat="1" ht="11.25">
      <c r="B265" s="218"/>
      <c r="C265" s="219"/>
      <c r="D265" s="220" t="s">
        <v>140</v>
      </c>
      <c r="E265" s="221" t="s">
        <v>1</v>
      </c>
      <c r="F265" s="222" t="s">
        <v>295</v>
      </c>
      <c r="G265" s="219"/>
      <c r="H265" s="221" t="s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140</v>
      </c>
      <c r="AU265" s="228" t="s">
        <v>86</v>
      </c>
      <c r="AV265" s="13" t="s">
        <v>84</v>
      </c>
      <c r="AW265" s="13" t="s">
        <v>34</v>
      </c>
      <c r="AX265" s="13" t="s">
        <v>76</v>
      </c>
      <c r="AY265" s="228" t="s">
        <v>132</v>
      </c>
    </row>
    <row r="266" spans="2:51" s="14" customFormat="1" ht="11.25">
      <c r="B266" s="229"/>
      <c r="C266" s="230"/>
      <c r="D266" s="220" t="s">
        <v>140</v>
      </c>
      <c r="E266" s="231" t="s">
        <v>1</v>
      </c>
      <c r="F266" s="232" t="s">
        <v>859</v>
      </c>
      <c r="G266" s="230"/>
      <c r="H266" s="233">
        <v>76.626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140</v>
      </c>
      <c r="AU266" s="239" t="s">
        <v>86</v>
      </c>
      <c r="AV266" s="14" t="s">
        <v>86</v>
      </c>
      <c r="AW266" s="14" t="s">
        <v>34</v>
      </c>
      <c r="AX266" s="14" t="s">
        <v>76</v>
      </c>
      <c r="AY266" s="239" t="s">
        <v>132</v>
      </c>
    </row>
    <row r="267" spans="2:51" s="13" customFormat="1" ht="11.25">
      <c r="B267" s="218"/>
      <c r="C267" s="219"/>
      <c r="D267" s="220" t="s">
        <v>140</v>
      </c>
      <c r="E267" s="221" t="s">
        <v>1</v>
      </c>
      <c r="F267" s="222" t="s">
        <v>275</v>
      </c>
      <c r="G267" s="219"/>
      <c r="H267" s="221" t="s">
        <v>1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140</v>
      </c>
      <c r="AU267" s="228" t="s">
        <v>86</v>
      </c>
      <c r="AV267" s="13" t="s">
        <v>84</v>
      </c>
      <c r="AW267" s="13" t="s">
        <v>34</v>
      </c>
      <c r="AX267" s="13" t="s">
        <v>76</v>
      </c>
      <c r="AY267" s="228" t="s">
        <v>132</v>
      </c>
    </row>
    <row r="268" spans="2:51" s="14" customFormat="1" ht="11.25">
      <c r="B268" s="229"/>
      <c r="C268" s="230"/>
      <c r="D268" s="220" t="s">
        <v>140</v>
      </c>
      <c r="E268" s="231" t="s">
        <v>1</v>
      </c>
      <c r="F268" s="232" t="s">
        <v>861</v>
      </c>
      <c r="G268" s="230"/>
      <c r="H268" s="233">
        <v>-4.07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140</v>
      </c>
      <c r="AU268" s="239" t="s">
        <v>86</v>
      </c>
      <c r="AV268" s="14" t="s">
        <v>86</v>
      </c>
      <c r="AW268" s="14" t="s">
        <v>34</v>
      </c>
      <c r="AX268" s="14" t="s">
        <v>76</v>
      </c>
      <c r="AY268" s="239" t="s">
        <v>132</v>
      </c>
    </row>
    <row r="269" spans="2:51" s="13" customFormat="1" ht="11.25">
      <c r="B269" s="218"/>
      <c r="C269" s="219"/>
      <c r="D269" s="220" t="s">
        <v>140</v>
      </c>
      <c r="E269" s="221" t="s">
        <v>1</v>
      </c>
      <c r="F269" s="222" t="s">
        <v>277</v>
      </c>
      <c r="G269" s="219"/>
      <c r="H269" s="221" t="s">
        <v>1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140</v>
      </c>
      <c r="AU269" s="228" t="s">
        <v>86</v>
      </c>
      <c r="AV269" s="13" t="s">
        <v>84</v>
      </c>
      <c r="AW269" s="13" t="s">
        <v>34</v>
      </c>
      <c r="AX269" s="13" t="s">
        <v>76</v>
      </c>
      <c r="AY269" s="228" t="s">
        <v>132</v>
      </c>
    </row>
    <row r="270" spans="2:51" s="14" customFormat="1" ht="11.25">
      <c r="B270" s="229"/>
      <c r="C270" s="230"/>
      <c r="D270" s="220" t="s">
        <v>140</v>
      </c>
      <c r="E270" s="231" t="s">
        <v>1</v>
      </c>
      <c r="F270" s="232" t="s">
        <v>862</v>
      </c>
      <c r="G270" s="230"/>
      <c r="H270" s="233">
        <v>-15.873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140</v>
      </c>
      <c r="AU270" s="239" t="s">
        <v>86</v>
      </c>
      <c r="AV270" s="14" t="s">
        <v>86</v>
      </c>
      <c r="AW270" s="14" t="s">
        <v>34</v>
      </c>
      <c r="AX270" s="14" t="s">
        <v>76</v>
      </c>
      <c r="AY270" s="239" t="s">
        <v>132</v>
      </c>
    </row>
    <row r="271" spans="2:51" s="13" customFormat="1" ht="11.25">
      <c r="B271" s="218"/>
      <c r="C271" s="219"/>
      <c r="D271" s="220" t="s">
        <v>140</v>
      </c>
      <c r="E271" s="221" t="s">
        <v>1</v>
      </c>
      <c r="F271" s="222" t="s">
        <v>279</v>
      </c>
      <c r="G271" s="219"/>
      <c r="H271" s="221" t="s">
        <v>1</v>
      </c>
      <c r="I271" s="223"/>
      <c r="J271" s="219"/>
      <c r="K271" s="219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140</v>
      </c>
      <c r="AU271" s="228" t="s">
        <v>86</v>
      </c>
      <c r="AV271" s="13" t="s">
        <v>84</v>
      </c>
      <c r="AW271" s="13" t="s">
        <v>34</v>
      </c>
      <c r="AX271" s="13" t="s">
        <v>76</v>
      </c>
      <c r="AY271" s="228" t="s">
        <v>132</v>
      </c>
    </row>
    <row r="272" spans="2:51" s="14" customFormat="1" ht="11.25">
      <c r="B272" s="229"/>
      <c r="C272" s="230"/>
      <c r="D272" s="220" t="s">
        <v>140</v>
      </c>
      <c r="E272" s="231" t="s">
        <v>1</v>
      </c>
      <c r="F272" s="232" t="s">
        <v>863</v>
      </c>
      <c r="G272" s="230"/>
      <c r="H272" s="233">
        <v>-0.365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140</v>
      </c>
      <c r="AU272" s="239" t="s">
        <v>86</v>
      </c>
      <c r="AV272" s="14" t="s">
        <v>86</v>
      </c>
      <c r="AW272" s="14" t="s">
        <v>34</v>
      </c>
      <c r="AX272" s="14" t="s">
        <v>76</v>
      </c>
      <c r="AY272" s="239" t="s">
        <v>132</v>
      </c>
    </row>
    <row r="273" spans="2:51" s="15" customFormat="1" ht="11.25">
      <c r="B273" s="240"/>
      <c r="C273" s="241"/>
      <c r="D273" s="220" t="s">
        <v>140</v>
      </c>
      <c r="E273" s="242" t="s">
        <v>1</v>
      </c>
      <c r="F273" s="243" t="s">
        <v>146</v>
      </c>
      <c r="G273" s="241"/>
      <c r="H273" s="244">
        <v>56.31800000000001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140</v>
      </c>
      <c r="AU273" s="250" t="s">
        <v>86</v>
      </c>
      <c r="AV273" s="15" t="s">
        <v>138</v>
      </c>
      <c r="AW273" s="15" t="s">
        <v>34</v>
      </c>
      <c r="AX273" s="15" t="s">
        <v>84</v>
      </c>
      <c r="AY273" s="250" t="s">
        <v>132</v>
      </c>
    </row>
    <row r="274" spans="1:65" s="2" customFormat="1" ht="12">
      <c r="A274" s="34"/>
      <c r="B274" s="35"/>
      <c r="C274" s="251" t="s">
        <v>308</v>
      </c>
      <c r="D274" s="251" t="s">
        <v>329</v>
      </c>
      <c r="E274" s="252" t="s">
        <v>330</v>
      </c>
      <c r="F274" s="253" t="s">
        <v>331</v>
      </c>
      <c r="G274" s="254" t="s">
        <v>311</v>
      </c>
      <c r="H274" s="255">
        <v>111.763</v>
      </c>
      <c r="I274" s="256"/>
      <c r="J274" s="257">
        <f>ROUND(I274*H274,2)</f>
        <v>0</v>
      </c>
      <c r="K274" s="258"/>
      <c r="L274" s="259"/>
      <c r="M274" s="260" t="s">
        <v>1</v>
      </c>
      <c r="N274" s="261" t="s">
        <v>41</v>
      </c>
      <c r="O274" s="71"/>
      <c r="P274" s="214">
        <f>O274*H274</f>
        <v>0</v>
      </c>
      <c r="Q274" s="214">
        <v>1</v>
      </c>
      <c r="R274" s="214">
        <f>Q274*H274</f>
        <v>111.763</v>
      </c>
      <c r="S274" s="214">
        <v>0</v>
      </c>
      <c r="T274" s="215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6" t="s">
        <v>332</v>
      </c>
      <c r="AT274" s="216" t="s">
        <v>329</v>
      </c>
      <c r="AU274" s="216" t="s">
        <v>86</v>
      </c>
      <c r="AY274" s="17" t="s">
        <v>132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7" t="s">
        <v>84</v>
      </c>
      <c r="BK274" s="217">
        <f>ROUND(I274*H274,2)</f>
        <v>0</v>
      </c>
      <c r="BL274" s="17" t="s">
        <v>332</v>
      </c>
      <c r="BM274" s="216" t="s">
        <v>864</v>
      </c>
    </row>
    <row r="275" spans="2:51" s="13" customFormat="1" ht="11.25">
      <c r="B275" s="218"/>
      <c r="C275" s="219"/>
      <c r="D275" s="220" t="s">
        <v>140</v>
      </c>
      <c r="E275" s="221" t="s">
        <v>1</v>
      </c>
      <c r="F275" s="222" t="s">
        <v>88</v>
      </c>
      <c r="G275" s="219"/>
      <c r="H275" s="221" t="s">
        <v>1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140</v>
      </c>
      <c r="AU275" s="228" t="s">
        <v>86</v>
      </c>
      <c r="AV275" s="13" t="s">
        <v>84</v>
      </c>
      <c r="AW275" s="13" t="s">
        <v>34</v>
      </c>
      <c r="AX275" s="13" t="s">
        <v>76</v>
      </c>
      <c r="AY275" s="228" t="s">
        <v>132</v>
      </c>
    </row>
    <row r="276" spans="2:51" s="13" customFormat="1" ht="11.25">
      <c r="B276" s="218"/>
      <c r="C276" s="219"/>
      <c r="D276" s="220" t="s">
        <v>140</v>
      </c>
      <c r="E276" s="221" t="s">
        <v>1</v>
      </c>
      <c r="F276" s="222" t="s">
        <v>334</v>
      </c>
      <c r="G276" s="219"/>
      <c r="H276" s="221" t="s">
        <v>1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140</v>
      </c>
      <c r="AU276" s="228" t="s">
        <v>86</v>
      </c>
      <c r="AV276" s="13" t="s">
        <v>84</v>
      </c>
      <c r="AW276" s="13" t="s">
        <v>34</v>
      </c>
      <c r="AX276" s="13" t="s">
        <v>76</v>
      </c>
      <c r="AY276" s="228" t="s">
        <v>132</v>
      </c>
    </row>
    <row r="277" spans="2:51" s="14" customFormat="1" ht="11.25">
      <c r="B277" s="229"/>
      <c r="C277" s="230"/>
      <c r="D277" s="220" t="s">
        <v>140</v>
      </c>
      <c r="E277" s="231" t="s">
        <v>1</v>
      </c>
      <c r="F277" s="232" t="s">
        <v>865</v>
      </c>
      <c r="G277" s="230"/>
      <c r="H277" s="233">
        <v>59.1339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140</v>
      </c>
      <c r="AU277" s="239" t="s">
        <v>86</v>
      </c>
      <c r="AV277" s="14" t="s">
        <v>86</v>
      </c>
      <c r="AW277" s="14" t="s">
        <v>34</v>
      </c>
      <c r="AX277" s="14" t="s">
        <v>76</v>
      </c>
      <c r="AY277" s="239" t="s">
        <v>132</v>
      </c>
    </row>
    <row r="278" spans="2:51" s="15" customFormat="1" ht="11.25">
      <c r="B278" s="240"/>
      <c r="C278" s="241"/>
      <c r="D278" s="220" t="s">
        <v>140</v>
      </c>
      <c r="E278" s="242" t="s">
        <v>1</v>
      </c>
      <c r="F278" s="243" t="s">
        <v>146</v>
      </c>
      <c r="G278" s="241"/>
      <c r="H278" s="244">
        <v>59.1339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140</v>
      </c>
      <c r="AU278" s="250" t="s">
        <v>86</v>
      </c>
      <c r="AV278" s="15" t="s">
        <v>138</v>
      </c>
      <c r="AW278" s="15" t="s">
        <v>34</v>
      </c>
      <c r="AX278" s="15" t="s">
        <v>76</v>
      </c>
      <c r="AY278" s="250" t="s">
        <v>132</v>
      </c>
    </row>
    <row r="279" spans="2:51" s="14" customFormat="1" ht="11.25">
      <c r="B279" s="229"/>
      <c r="C279" s="230"/>
      <c r="D279" s="220" t="s">
        <v>140</v>
      </c>
      <c r="E279" s="231" t="s">
        <v>1</v>
      </c>
      <c r="F279" s="232" t="s">
        <v>866</v>
      </c>
      <c r="G279" s="230"/>
      <c r="H279" s="233">
        <v>111.76325999999999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140</v>
      </c>
      <c r="AU279" s="239" t="s">
        <v>86</v>
      </c>
      <c r="AV279" s="14" t="s">
        <v>86</v>
      </c>
      <c r="AW279" s="14" t="s">
        <v>34</v>
      </c>
      <c r="AX279" s="14" t="s">
        <v>84</v>
      </c>
      <c r="AY279" s="239" t="s">
        <v>132</v>
      </c>
    </row>
    <row r="280" spans="1:65" s="2" customFormat="1" ht="24">
      <c r="A280" s="34"/>
      <c r="B280" s="35"/>
      <c r="C280" s="204" t="s">
        <v>314</v>
      </c>
      <c r="D280" s="204" t="s">
        <v>134</v>
      </c>
      <c r="E280" s="205" t="s">
        <v>338</v>
      </c>
      <c r="F280" s="206" t="s">
        <v>339</v>
      </c>
      <c r="G280" s="207" t="s">
        <v>214</v>
      </c>
      <c r="H280" s="208">
        <v>15.873</v>
      </c>
      <c r="I280" s="209"/>
      <c r="J280" s="210">
        <f>ROUND(I280*H280,2)</f>
        <v>0</v>
      </c>
      <c r="K280" s="211"/>
      <c r="L280" s="39"/>
      <c r="M280" s="212" t="s">
        <v>1</v>
      </c>
      <c r="N280" s="213" t="s">
        <v>41</v>
      </c>
      <c r="O280" s="71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138</v>
      </c>
      <c r="AT280" s="216" t="s">
        <v>134</v>
      </c>
      <c r="AU280" s="216" t="s">
        <v>86</v>
      </c>
      <c r="AY280" s="17" t="s">
        <v>132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84</v>
      </c>
      <c r="BK280" s="217">
        <f>ROUND(I280*H280,2)</f>
        <v>0</v>
      </c>
      <c r="BL280" s="17" t="s">
        <v>138</v>
      </c>
      <c r="BM280" s="216" t="s">
        <v>867</v>
      </c>
    </row>
    <row r="281" spans="2:51" s="13" customFormat="1" ht="11.25">
      <c r="B281" s="218"/>
      <c r="C281" s="219"/>
      <c r="D281" s="220" t="s">
        <v>140</v>
      </c>
      <c r="E281" s="221" t="s">
        <v>1</v>
      </c>
      <c r="F281" s="222" t="s">
        <v>88</v>
      </c>
      <c r="G281" s="219"/>
      <c r="H281" s="221" t="s">
        <v>1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140</v>
      </c>
      <c r="AU281" s="228" t="s">
        <v>86</v>
      </c>
      <c r="AV281" s="13" t="s">
        <v>84</v>
      </c>
      <c r="AW281" s="13" t="s">
        <v>34</v>
      </c>
      <c r="AX281" s="13" t="s">
        <v>76</v>
      </c>
      <c r="AY281" s="228" t="s">
        <v>132</v>
      </c>
    </row>
    <row r="282" spans="2:51" s="13" customFormat="1" ht="11.25">
      <c r="B282" s="218"/>
      <c r="C282" s="219"/>
      <c r="D282" s="220" t="s">
        <v>140</v>
      </c>
      <c r="E282" s="221" t="s">
        <v>1</v>
      </c>
      <c r="F282" s="222" t="s">
        <v>144</v>
      </c>
      <c r="G282" s="219"/>
      <c r="H282" s="221" t="s">
        <v>1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140</v>
      </c>
      <c r="AU282" s="228" t="s">
        <v>86</v>
      </c>
      <c r="AV282" s="13" t="s">
        <v>84</v>
      </c>
      <c r="AW282" s="13" t="s">
        <v>34</v>
      </c>
      <c r="AX282" s="13" t="s">
        <v>76</v>
      </c>
      <c r="AY282" s="228" t="s">
        <v>132</v>
      </c>
    </row>
    <row r="283" spans="2:51" s="14" customFormat="1" ht="11.25">
      <c r="B283" s="229"/>
      <c r="C283" s="230"/>
      <c r="D283" s="220" t="s">
        <v>140</v>
      </c>
      <c r="E283" s="231" t="s">
        <v>1</v>
      </c>
      <c r="F283" s="232" t="s">
        <v>868</v>
      </c>
      <c r="G283" s="230"/>
      <c r="H283" s="233">
        <v>15.873000000000001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140</v>
      </c>
      <c r="AU283" s="239" t="s">
        <v>86</v>
      </c>
      <c r="AV283" s="14" t="s">
        <v>86</v>
      </c>
      <c r="AW283" s="14" t="s">
        <v>34</v>
      </c>
      <c r="AX283" s="14" t="s">
        <v>76</v>
      </c>
      <c r="AY283" s="239" t="s">
        <v>132</v>
      </c>
    </row>
    <row r="284" spans="2:51" s="15" customFormat="1" ht="11.25">
      <c r="B284" s="240"/>
      <c r="C284" s="241"/>
      <c r="D284" s="220" t="s">
        <v>140</v>
      </c>
      <c r="E284" s="242" t="s">
        <v>1</v>
      </c>
      <c r="F284" s="243" t="s">
        <v>146</v>
      </c>
      <c r="G284" s="241"/>
      <c r="H284" s="244">
        <v>15.873000000000001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140</v>
      </c>
      <c r="AU284" s="250" t="s">
        <v>86</v>
      </c>
      <c r="AV284" s="15" t="s">
        <v>138</v>
      </c>
      <c r="AW284" s="15" t="s">
        <v>34</v>
      </c>
      <c r="AX284" s="15" t="s">
        <v>84</v>
      </c>
      <c r="AY284" s="250" t="s">
        <v>132</v>
      </c>
    </row>
    <row r="285" spans="1:65" s="2" customFormat="1" ht="12">
      <c r="A285" s="34"/>
      <c r="B285" s="35"/>
      <c r="C285" s="251" t="s">
        <v>319</v>
      </c>
      <c r="D285" s="251" t="s">
        <v>329</v>
      </c>
      <c r="E285" s="252" t="s">
        <v>343</v>
      </c>
      <c r="F285" s="253" t="s">
        <v>344</v>
      </c>
      <c r="G285" s="254" t="s">
        <v>311</v>
      </c>
      <c r="H285" s="255">
        <v>33.334</v>
      </c>
      <c r="I285" s="256"/>
      <c r="J285" s="257">
        <f>ROUND(I285*H285,2)</f>
        <v>0</v>
      </c>
      <c r="K285" s="258"/>
      <c r="L285" s="259"/>
      <c r="M285" s="260" t="s">
        <v>1</v>
      </c>
      <c r="N285" s="261" t="s">
        <v>41</v>
      </c>
      <c r="O285" s="71"/>
      <c r="P285" s="214">
        <f>O285*H285</f>
        <v>0</v>
      </c>
      <c r="Q285" s="214">
        <v>1</v>
      </c>
      <c r="R285" s="214">
        <f>Q285*H285</f>
        <v>33.334</v>
      </c>
      <c r="S285" s="214">
        <v>0</v>
      </c>
      <c r="T285" s="215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332</v>
      </c>
      <c r="AT285" s="216" t="s">
        <v>329</v>
      </c>
      <c r="AU285" s="216" t="s">
        <v>86</v>
      </c>
      <c r="AY285" s="17" t="s">
        <v>132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7" t="s">
        <v>84</v>
      </c>
      <c r="BK285" s="217">
        <f>ROUND(I285*H285,2)</f>
        <v>0</v>
      </c>
      <c r="BL285" s="17" t="s">
        <v>332</v>
      </c>
      <c r="BM285" s="216" t="s">
        <v>869</v>
      </c>
    </row>
    <row r="286" spans="2:51" s="13" customFormat="1" ht="11.25">
      <c r="B286" s="218"/>
      <c r="C286" s="219"/>
      <c r="D286" s="220" t="s">
        <v>140</v>
      </c>
      <c r="E286" s="221" t="s">
        <v>1</v>
      </c>
      <c r="F286" s="222" t="s">
        <v>346</v>
      </c>
      <c r="G286" s="219"/>
      <c r="H286" s="221" t="s">
        <v>1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140</v>
      </c>
      <c r="AU286" s="228" t="s">
        <v>86</v>
      </c>
      <c r="AV286" s="13" t="s">
        <v>84</v>
      </c>
      <c r="AW286" s="13" t="s">
        <v>34</v>
      </c>
      <c r="AX286" s="13" t="s">
        <v>76</v>
      </c>
      <c r="AY286" s="228" t="s">
        <v>132</v>
      </c>
    </row>
    <row r="287" spans="2:51" s="14" customFormat="1" ht="11.25">
      <c r="B287" s="229"/>
      <c r="C287" s="230"/>
      <c r="D287" s="220" t="s">
        <v>140</v>
      </c>
      <c r="E287" s="231" t="s">
        <v>1</v>
      </c>
      <c r="F287" s="232" t="s">
        <v>870</v>
      </c>
      <c r="G287" s="230"/>
      <c r="H287" s="233">
        <v>16.66665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140</v>
      </c>
      <c r="AU287" s="239" t="s">
        <v>86</v>
      </c>
      <c r="AV287" s="14" t="s">
        <v>86</v>
      </c>
      <c r="AW287" s="14" t="s">
        <v>34</v>
      </c>
      <c r="AX287" s="14" t="s">
        <v>76</v>
      </c>
      <c r="AY287" s="239" t="s">
        <v>132</v>
      </c>
    </row>
    <row r="288" spans="2:51" s="15" customFormat="1" ht="11.25">
      <c r="B288" s="240"/>
      <c r="C288" s="241"/>
      <c r="D288" s="220" t="s">
        <v>140</v>
      </c>
      <c r="E288" s="242" t="s">
        <v>1</v>
      </c>
      <c r="F288" s="243" t="s">
        <v>146</v>
      </c>
      <c r="G288" s="241"/>
      <c r="H288" s="244">
        <v>16.66665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140</v>
      </c>
      <c r="AU288" s="250" t="s">
        <v>86</v>
      </c>
      <c r="AV288" s="15" t="s">
        <v>138</v>
      </c>
      <c r="AW288" s="15" t="s">
        <v>34</v>
      </c>
      <c r="AX288" s="15" t="s">
        <v>76</v>
      </c>
      <c r="AY288" s="250" t="s">
        <v>132</v>
      </c>
    </row>
    <row r="289" spans="2:51" s="14" customFormat="1" ht="11.25">
      <c r="B289" s="229"/>
      <c r="C289" s="230"/>
      <c r="D289" s="220" t="s">
        <v>140</v>
      </c>
      <c r="E289" s="231" t="s">
        <v>1</v>
      </c>
      <c r="F289" s="232" t="s">
        <v>871</v>
      </c>
      <c r="G289" s="230"/>
      <c r="H289" s="233">
        <v>33.334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140</v>
      </c>
      <c r="AU289" s="239" t="s">
        <v>86</v>
      </c>
      <c r="AV289" s="14" t="s">
        <v>86</v>
      </c>
      <c r="AW289" s="14" t="s">
        <v>34</v>
      </c>
      <c r="AX289" s="14" t="s">
        <v>84</v>
      </c>
      <c r="AY289" s="239" t="s">
        <v>132</v>
      </c>
    </row>
    <row r="290" spans="1:65" s="2" customFormat="1" ht="24">
      <c r="A290" s="34"/>
      <c r="B290" s="35"/>
      <c r="C290" s="204" t="s">
        <v>328</v>
      </c>
      <c r="D290" s="204" t="s">
        <v>134</v>
      </c>
      <c r="E290" s="205" t="s">
        <v>350</v>
      </c>
      <c r="F290" s="206" t="s">
        <v>351</v>
      </c>
      <c r="G290" s="207" t="s">
        <v>137</v>
      </c>
      <c r="H290" s="208">
        <v>28.49</v>
      </c>
      <c r="I290" s="209"/>
      <c r="J290" s="210">
        <f>ROUND(I290*H290,2)</f>
        <v>0</v>
      </c>
      <c r="K290" s="211"/>
      <c r="L290" s="39"/>
      <c r="M290" s="212" t="s">
        <v>1</v>
      </c>
      <c r="N290" s="213" t="s">
        <v>41</v>
      </c>
      <c r="O290" s="71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138</v>
      </c>
      <c r="AT290" s="216" t="s">
        <v>134</v>
      </c>
      <c r="AU290" s="216" t="s">
        <v>86</v>
      </c>
      <c r="AY290" s="17" t="s">
        <v>132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84</v>
      </c>
      <c r="BK290" s="217">
        <f>ROUND(I290*H290,2)</f>
        <v>0</v>
      </c>
      <c r="BL290" s="17" t="s">
        <v>138</v>
      </c>
      <c r="BM290" s="216" t="s">
        <v>872</v>
      </c>
    </row>
    <row r="291" spans="2:51" s="13" customFormat="1" ht="11.25">
      <c r="B291" s="218"/>
      <c r="C291" s="219"/>
      <c r="D291" s="220" t="s">
        <v>140</v>
      </c>
      <c r="E291" s="221" t="s">
        <v>1</v>
      </c>
      <c r="F291" s="222" t="s">
        <v>88</v>
      </c>
      <c r="G291" s="219"/>
      <c r="H291" s="221" t="s">
        <v>1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140</v>
      </c>
      <c r="AU291" s="228" t="s">
        <v>86</v>
      </c>
      <c r="AV291" s="13" t="s">
        <v>84</v>
      </c>
      <c r="AW291" s="13" t="s">
        <v>34</v>
      </c>
      <c r="AX291" s="13" t="s">
        <v>76</v>
      </c>
      <c r="AY291" s="228" t="s">
        <v>132</v>
      </c>
    </row>
    <row r="292" spans="2:51" s="13" customFormat="1" ht="11.25">
      <c r="B292" s="218"/>
      <c r="C292" s="219"/>
      <c r="D292" s="220" t="s">
        <v>140</v>
      </c>
      <c r="E292" s="221" t="s">
        <v>1</v>
      </c>
      <c r="F292" s="222" t="s">
        <v>144</v>
      </c>
      <c r="G292" s="219"/>
      <c r="H292" s="221" t="s">
        <v>1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140</v>
      </c>
      <c r="AU292" s="228" t="s">
        <v>86</v>
      </c>
      <c r="AV292" s="13" t="s">
        <v>84</v>
      </c>
      <c r="AW292" s="13" t="s">
        <v>34</v>
      </c>
      <c r="AX292" s="13" t="s">
        <v>76</v>
      </c>
      <c r="AY292" s="228" t="s">
        <v>132</v>
      </c>
    </row>
    <row r="293" spans="2:51" s="14" customFormat="1" ht="11.25">
      <c r="B293" s="229"/>
      <c r="C293" s="230"/>
      <c r="D293" s="220" t="s">
        <v>140</v>
      </c>
      <c r="E293" s="231" t="s">
        <v>1</v>
      </c>
      <c r="F293" s="232" t="s">
        <v>873</v>
      </c>
      <c r="G293" s="230"/>
      <c r="H293" s="233">
        <v>28.49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140</v>
      </c>
      <c r="AU293" s="239" t="s">
        <v>86</v>
      </c>
      <c r="AV293" s="14" t="s">
        <v>86</v>
      </c>
      <c r="AW293" s="14" t="s">
        <v>34</v>
      </c>
      <c r="AX293" s="14" t="s">
        <v>76</v>
      </c>
      <c r="AY293" s="239" t="s">
        <v>132</v>
      </c>
    </row>
    <row r="294" spans="2:51" s="15" customFormat="1" ht="11.25">
      <c r="B294" s="240"/>
      <c r="C294" s="241"/>
      <c r="D294" s="220" t="s">
        <v>140</v>
      </c>
      <c r="E294" s="242" t="s">
        <v>1</v>
      </c>
      <c r="F294" s="243" t="s">
        <v>146</v>
      </c>
      <c r="G294" s="241"/>
      <c r="H294" s="244">
        <v>28.49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140</v>
      </c>
      <c r="AU294" s="250" t="s">
        <v>86</v>
      </c>
      <c r="AV294" s="15" t="s">
        <v>138</v>
      </c>
      <c r="AW294" s="15" t="s">
        <v>34</v>
      </c>
      <c r="AX294" s="15" t="s">
        <v>84</v>
      </c>
      <c r="AY294" s="250" t="s">
        <v>132</v>
      </c>
    </row>
    <row r="295" spans="1:65" s="2" customFormat="1" ht="24">
      <c r="A295" s="34"/>
      <c r="B295" s="35"/>
      <c r="C295" s="204" t="s">
        <v>337</v>
      </c>
      <c r="D295" s="204" t="s">
        <v>134</v>
      </c>
      <c r="E295" s="205" t="s">
        <v>356</v>
      </c>
      <c r="F295" s="206" t="s">
        <v>357</v>
      </c>
      <c r="G295" s="207" t="s">
        <v>137</v>
      </c>
      <c r="H295" s="208">
        <v>12.21</v>
      </c>
      <c r="I295" s="209"/>
      <c r="J295" s="210">
        <f>ROUND(I295*H295,2)</f>
        <v>0</v>
      </c>
      <c r="K295" s="211"/>
      <c r="L295" s="39"/>
      <c r="M295" s="212" t="s">
        <v>1</v>
      </c>
      <c r="N295" s="213" t="s">
        <v>41</v>
      </c>
      <c r="O295" s="71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6" t="s">
        <v>138</v>
      </c>
      <c r="AT295" s="216" t="s">
        <v>134</v>
      </c>
      <c r="AU295" s="216" t="s">
        <v>86</v>
      </c>
      <c r="AY295" s="17" t="s">
        <v>132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7" t="s">
        <v>84</v>
      </c>
      <c r="BK295" s="217">
        <f>ROUND(I295*H295,2)</f>
        <v>0</v>
      </c>
      <c r="BL295" s="17" t="s">
        <v>138</v>
      </c>
      <c r="BM295" s="216" t="s">
        <v>874</v>
      </c>
    </row>
    <row r="296" spans="2:51" s="13" customFormat="1" ht="11.25">
      <c r="B296" s="218"/>
      <c r="C296" s="219"/>
      <c r="D296" s="220" t="s">
        <v>140</v>
      </c>
      <c r="E296" s="221" t="s">
        <v>1</v>
      </c>
      <c r="F296" s="222" t="s">
        <v>88</v>
      </c>
      <c r="G296" s="219"/>
      <c r="H296" s="221" t="s">
        <v>1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140</v>
      </c>
      <c r="AU296" s="228" t="s">
        <v>86</v>
      </c>
      <c r="AV296" s="13" t="s">
        <v>84</v>
      </c>
      <c r="AW296" s="13" t="s">
        <v>34</v>
      </c>
      <c r="AX296" s="13" t="s">
        <v>76</v>
      </c>
      <c r="AY296" s="228" t="s">
        <v>132</v>
      </c>
    </row>
    <row r="297" spans="2:51" s="13" customFormat="1" ht="11.25">
      <c r="B297" s="218"/>
      <c r="C297" s="219"/>
      <c r="D297" s="220" t="s">
        <v>140</v>
      </c>
      <c r="E297" s="221" t="s">
        <v>1</v>
      </c>
      <c r="F297" s="222" t="s">
        <v>144</v>
      </c>
      <c r="G297" s="219"/>
      <c r="H297" s="221" t="s">
        <v>1</v>
      </c>
      <c r="I297" s="223"/>
      <c r="J297" s="219"/>
      <c r="K297" s="219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140</v>
      </c>
      <c r="AU297" s="228" t="s">
        <v>86</v>
      </c>
      <c r="AV297" s="13" t="s">
        <v>84</v>
      </c>
      <c r="AW297" s="13" t="s">
        <v>34</v>
      </c>
      <c r="AX297" s="13" t="s">
        <v>76</v>
      </c>
      <c r="AY297" s="228" t="s">
        <v>132</v>
      </c>
    </row>
    <row r="298" spans="2:51" s="14" customFormat="1" ht="11.25">
      <c r="B298" s="229"/>
      <c r="C298" s="230"/>
      <c r="D298" s="220" t="s">
        <v>140</v>
      </c>
      <c r="E298" s="231" t="s">
        <v>1</v>
      </c>
      <c r="F298" s="232" t="s">
        <v>875</v>
      </c>
      <c r="G298" s="230"/>
      <c r="H298" s="233">
        <v>12.21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140</v>
      </c>
      <c r="AU298" s="239" t="s">
        <v>86</v>
      </c>
      <c r="AV298" s="14" t="s">
        <v>86</v>
      </c>
      <c r="AW298" s="14" t="s">
        <v>34</v>
      </c>
      <c r="AX298" s="14" t="s">
        <v>76</v>
      </c>
      <c r="AY298" s="239" t="s">
        <v>132</v>
      </c>
    </row>
    <row r="299" spans="2:51" s="15" customFormat="1" ht="11.25">
      <c r="B299" s="240"/>
      <c r="C299" s="241"/>
      <c r="D299" s="220" t="s">
        <v>140</v>
      </c>
      <c r="E299" s="242" t="s">
        <v>1</v>
      </c>
      <c r="F299" s="243" t="s">
        <v>146</v>
      </c>
      <c r="G299" s="241"/>
      <c r="H299" s="244">
        <v>12.21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140</v>
      </c>
      <c r="AU299" s="250" t="s">
        <v>86</v>
      </c>
      <c r="AV299" s="15" t="s">
        <v>138</v>
      </c>
      <c r="AW299" s="15" t="s">
        <v>34</v>
      </c>
      <c r="AX299" s="15" t="s">
        <v>84</v>
      </c>
      <c r="AY299" s="250" t="s">
        <v>132</v>
      </c>
    </row>
    <row r="300" spans="2:63" s="12" customFormat="1" ht="12.75">
      <c r="B300" s="188"/>
      <c r="C300" s="189"/>
      <c r="D300" s="190" t="s">
        <v>75</v>
      </c>
      <c r="E300" s="202" t="s">
        <v>138</v>
      </c>
      <c r="F300" s="202" t="s">
        <v>361</v>
      </c>
      <c r="G300" s="189"/>
      <c r="H300" s="189"/>
      <c r="I300" s="192"/>
      <c r="J300" s="203">
        <f>BK300</f>
        <v>0</v>
      </c>
      <c r="K300" s="189"/>
      <c r="L300" s="194"/>
      <c r="M300" s="195"/>
      <c r="N300" s="196"/>
      <c r="O300" s="196"/>
      <c r="P300" s="197">
        <f>SUM(P301:P313)</f>
        <v>0</v>
      </c>
      <c r="Q300" s="196"/>
      <c r="R300" s="197">
        <f>SUM(R301:R313)</f>
        <v>0.010351800000000001</v>
      </c>
      <c r="S300" s="196"/>
      <c r="T300" s="198">
        <f>SUM(T301:T313)</f>
        <v>0</v>
      </c>
      <c r="AR300" s="199" t="s">
        <v>84</v>
      </c>
      <c r="AT300" s="200" t="s">
        <v>75</v>
      </c>
      <c r="AU300" s="200" t="s">
        <v>84</v>
      </c>
      <c r="AY300" s="199" t="s">
        <v>132</v>
      </c>
      <c r="BK300" s="201">
        <f>SUM(BK301:BK313)</f>
        <v>0</v>
      </c>
    </row>
    <row r="301" spans="1:65" s="2" customFormat="1" ht="12">
      <c r="A301" s="34"/>
      <c r="B301" s="35"/>
      <c r="C301" s="204" t="s">
        <v>342</v>
      </c>
      <c r="D301" s="204" t="s">
        <v>134</v>
      </c>
      <c r="E301" s="205" t="s">
        <v>363</v>
      </c>
      <c r="F301" s="206" t="s">
        <v>364</v>
      </c>
      <c r="G301" s="207" t="s">
        <v>214</v>
      </c>
      <c r="H301" s="208">
        <v>4.07</v>
      </c>
      <c r="I301" s="209"/>
      <c r="J301" s="210">
        <f>ROUND(I301*H301,2)</f>
        <v>0</v>
      </c>
      <c r="K301" s="211"/>
      <c r="L301" s="39"/>
      <c r="M301" s="212" t="s">
        <v>1</v>
      </c>
      <c r="N301" s="213" t="s">
        <v>41</v>
      </c>
      <c r="O301" s="71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6" t="s">
        <v>138</v>
      </c>
      <c r="AT301" s="216" t="s">
        <v>134</v>
      </c>
      <c r="AU301" s="216" t="s">
        <v>86</v>
      </c>
      <c r="AY301" s="17" t="s">
        <v>132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7" t="s">
        <v>84</v>
      </c>
      <c r="BK301" s="217">
        <f>ROUND(I301*H301,2)</f>
        <v>0</v>
      </c>
      <c r="BL301" s="17" t="s">
        <v>138</v>
      </c>
      <c r="BM301" s="216" t="s">
        <v>876</v>
      </c>
    </row>
    <row r="302" spans="2:51" s="13" customFormat="1" ht="11.25">
      <c r="B302" s="218"/>
      <c r="C302" s="219"/>
      <c r="D302" s="220" t="s">
        <v>140</v>
      </c>
      <c r="E302" s="221" t="s">
        <v>1</v>
      </c>
      <c r="F302" s="222" t="s">
        <v>88</v>
      </c>
      <c r="G302" s="219"/>
      <c r="H302" s="221" t="s">
        <v>1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140</v>
      </c>
      <c r="AU302" s="228" t="s">
        <v>86</v>
      </c>
      <c r="AV302" s="13" t="s">
        <v>84</v>
      </c>
      <c r="AW302" s="13" t="s">
        <v>34</v>
      </c>
      <c r="AX302" s="13" t="s">
        <v>76</v>
      </c>
      <c r="AY302" s="228" t="s">
        <v>132</v>
      </c>
    </row>
    <row r="303" spans="2:51" s="13" customFormat="1" ht="11.25">
      <c r="B303" s="218"/>
      <c r="C303" s="219"/>
      <c r="D303" s="220" t="s">
        <v>140</v>
      </c>
      <c r="E303" s="221" t="s">
        <v>1</v>
      </c>
      <c r="F303" s="222" t="s">
        <v>144</v>
      </c>
      <c r="G303" s="219"/>
      <c r="H303" s="221" t="s">
        <v>1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140</v>
      </c>
      <c r="AU303" s="228" t="s">
        <v>86</v>
      </c>
      <c r="AV303" s="13" t="s">
        <v>84</v>
      </c>
      <c r="AW303" s="13" t="s">
        <v>34</v>
      </c>
      <c r="AX303" s="13" t="s">
        <v>76</v>
      </c>
      <c r="AY303" s="228" t="s">
        <v>132</v>
      </c>
    </row>
    <row r="304" spans="2:51" s="14" customFormat="1" ht="11.25">
      <c r="B304" s="229"/>
      <c r="C304" s="230"/>
      <c r="D304" s="220" t="s">
        <v>140</v>
      </c>
      <c r="E304" s="231" t="s">
        <v>1</v>
      </c>
      <c r="F304" s="232" t="s">
        <v>877</v>
      </c>
      <c r="G304" s="230"/>
      <c r="H304" s="233">
        <v>4.07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140</v>
      </c>
      <c r="AU304" s="239" t="s">
        <v>86</v>
      </c>
      <c r="AV304" s="14" t="s">
        <v>86</v>
      </c>
      <c r="AW304" s="14" t="s">
        <v>34</v>
      </c>
      <c r="AX304" s="14" t="s">
        <v>76</v>
      </c>
      <c r="AY304" s="239" t="s">
        <v>132</v>
      </c>
    </row>
    <row r="305" spans="2:51" s="15" customFormat="1" ht="11.25">
      <c r="B305" s="240"/>
      <c r="C305" s="241"/>
      <c r="D305" s="220" t="s">
        <v>140</v>
      </c>
      <c r="E305" s="242" t="s">
        <v>1</v>
      </c>
      <c r="F305" s="243" t="s">
        <v>146</v>
      </c>
      <c r="G305" s="241"/>
      <c r="H305" s="244">
        <v>4.07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140</v>
      </c>
      <c r="AU305" s="250" t="s">
        <v>86</v>
      </c>
      <c r="AV305" s="15" t="s">
        <v>138</v>
      </c>
      <c r="AW305" s="15" t="s">
        <v>34</v>
      </c>
      <c r="AX305" s="15" t="s">
        <v>84</v>
      </c>
      <c r="AY305" s="250" t="s">
        <v>132</v>
      </c>
    </row>
    <row r="306" spans="1:65" s="2" customFormat="1" ht="24">
      <c r="A306" s="34"/>
      <c r="B306" s="35"/>
      <c r="C306" s="204" t="s">
        <v>349</v>
      </c>
      <c r="D306" s="204" t="s">
        <v>134</v>
      </c>
      <c r="E306" s="205" t="s">
        <v>368</v>
      </c>
      <c r="F306" s="206" t="s">
        <v>369</v>
      </c>
      <c r="G306" s="207" t="s">
        <v>214</v>
      </c>
      <c r="H306" s="208">
        <v>0.365</v>
      </c>
      <c r="I306" s="209"/>
      <c r="J306" s="210">
        <f>ROUND(I306*H306,2)</f>
        <v>0</v>
      </c>
      <c r="K306" s="211"/>
      <c r="L306" s="39"/>
      <c r="M306" s="212" t="s">
        <v>1</v>
      </c>
      <c r="N306" s="213" t="s">
        <v>41</v>
      </c>
      <c r="O306" s="71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6" t="s">
        <v>138</v>
      </c>
      <c r="AT306" s="216" t="s">
        <v>134</v>
      </c>
      <c r="AU306" s="216" t="s">
        <v>86</v>
      </c>
      <c r="AY306" s="17" t="s">
        <v>132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7" t="s">
        <v>84</v>
      </c>
      <c r="BK306" s="217">
        <f>ROUND(I306*H306,2)</f>
        <v>0</v>
      </c>
      <c r="BL306" s="17" t="s">
        <v>138</v>
      </c>
      <c r="BM306" s="216" t="s">
        <v>878</v>
      </c>
    </row>
    <row r="307" spans="2:51" s="13" customFormat="1" ht="11.25">
      <c r="B307" s="218"/>
      <c r="C307" s="219"/>
      <c r="D307" s="220" t="s">
        <v>140</v>
      </c>
      <c r="E307" s="221" t="s">
        <v>1</v>
      </c>
      <c r="F307" s="222" t="s">
        <v>88</v>
      </c>
      <c r="G307" s="219"/>
      <c r="H307" s="221" t="s">
        <v>1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140</v>
      </c>
      <c r="AU307" s="228" t="s">
        <v>86</v>
      </c>
      <c r="AV307" s="13" t="s">
        <v>84</v>
      </c>
      <c r="AW307" s="13" t="s">
        <v>34</v>
      </c>
      <c r="AX307" s="13" t="s">
        <v>76</v>
      </c>
      <c r="AY307" s="228" t="s">
        <v>132</v>
      </c>
    </row>
    <row r="308" spans="2:51" s="14" customFormat="1" ht="11.25">
      <c r="B308" s="229"/>
      <c r="C308" s="230"/>
      <c r="D308" s="220" t="s">
        <v>140</v>
      </c>
      <c r="E308" s="231" t="s">
        <v>1</v>
      </c>
      <c r="F308" s="232" t="s">
        <v>879</v>
      </c>
      <c r="G308" s="230"/>
      <c r="H308" s="233">
        <v>0.36450000000000005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140</v>
      </c>
      <c r="AU308" s="239" t="s">
        <v>86</v>
      </c>
      <c r="AV308" s="14" t="s">
        <v>86</v>
      </c>
      <c r="AW308" s="14" t="s">
        <v>34</v>
      </c>
      <c r="AX308" s="14" t="s">
        <v>76</v>
      </c>
      <c r="AY308" s="239" t="s">
        <v>132</v>
      </c>
    </row>
    <row r="309" spans="2:51" s="15" customFormat="1" ht="11.25">
      <c r="B309" s="240"/>
      <c r="C309" s="241"/>
      <c r="D309" s="220" t="s">
        <v>140</v>
      </c>
      <c r="E309" s="242" t="s">
        <v>1</v>
      </c>
      <c r="F309" s="243" t="s">
        <v>146</v>
      </c>
      <c r="G309" s="241"/>
      <c r="H309" s="244">
        <v>0.36450000000000005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140</v>
      </c>
      <c r="AU309" s="250" t="s">
        <v>86</v>
      </c>
      <c r="AV309" s="15" t="s">
        <v>138</v>
      </c>
      <c r="AW309" s="15" t="s">
        <v>34</v>
      </c>
      <c r="AX309" s="15" t="s">
        <v>84</v>
      </c>
      <c r="AY309" s="250" t="s">
        <v>132</v>
      </c>
    </row>
    <row r="310" spans="1:65" s="2" customFormat="1" ht="12">
      <c r="A310" s="34"/>
      <c r="B310" s="35"/>
      <c r="C310" s="204" t="s">
        <v>355</v>
      </c>
      <c r="D310" s="204" t="s">
        <v>134</v>
      </c>
      <c r="E310" s="205" t="s">
        <v>373</v>
      </c>
      <c r="F310" s="206" t="s">
        <v>374</v>
      </c>
      <c r="G310" s="207" t="s">
        <v>137</v>
      </c>
      <c r="H310" s="208">
        <v>1.62</v>
      </c>
      <c r="I310" s="209"/>
      <c r="J310" s="210">
        <f>ROUND(I310*H310,2)</f>
        <v>0</v>
      </c>
      <c r="K310" s="211"/>
      <c r="L310" s="39"/>
      <c r="M310" s="212" t="s">
        <v>1</v>
      </c>
      <c r="N310" s="213" t="s">
        <v>41</v>
      </c>
      <c r="O310" s="71"/>
      <c r="P310" s="214">
        <f>O310*H310</f>
        <v>0</v>
      </c>
      <c r="Q310" s="214">
        <v>0.00639</v>
      </c>
      <c r="R310" s="214">
        <f>Q310*H310</f>
        <v>0.010351800000000001</v>
      </c>
      <c r="S310" s="214">
        <v>0</v>
      </c>
      <c r="T310" s="21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6" t="s">
        <v>138</v>
      </c>
      <c r="AT310" s="216" t="s">
        <v>134</v>
      </c>
      <c r="AU310" s="216" t="s">
        <v>86</v>
      </c>
      <c r="AY310" s="17" t="s">
        <v>132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7" t="s">
        <v>84</v>
      </c>
      <c r="BK310" s="217">
        <f>ROUND(I310*H310,2)</f>
        <v>0</v>
      </c>
      <c r="BL310" s="17" t="s">
        <v>138</v>
      </c>
      <c r="BM310" s="216" t="s">
        <v>880</v>
      </c>
    </row>
    <row r="311" spans="2:51" s="13" customFormat="1" ht="11.25">
      <c r="B311" s="218"/>
      <c r="C311" s="219"/>
      <c r="D311" s="220" t="s">
        <v>140</v>
      </c>
      <c r="E311" s="221" t="s">
        <v>1</v>
      </c>
      <c r="F311" s="222" t="s">
        <v>88</v>
      </c>
      <c r="G311" s="219"/>
      <c r="H311" s="221" t="s">
        <v>1</v>
      </c>
      <c r="I311" s="223"/>
      <c r="J311" s="219"/>
      <c r="K311" s="219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140</v>
      </c>
      <c r="AU311" s="228" t="s">
        <v>86</v>
      </c>
      <c r="AV311" s="13" t="s">
        <v>84</v>
      </c>
      <c r="AW311" s="13" t="s">
        <v>34</v>
      </c>
      <c r="AX311" s="13" t="s">
        <v>76</v>
      </c>
      <c r="AY311" s="228" t="s">
        <v>132</v>
      </c>
    </row>
    <row r="312" spans="2:51" s="14" customFormat="1" ht="11.25">
      <c r="B312" s="229"/>
      <c r="C312" s="230"/>
      <c r="D312" s="220" t="s">
        <v>140</v>
      </c>
      <c r="E312" s="231" t="s">
        <v>1</v>
      </c>
      <c r="F312" s="232" t="s">
        <v>881</v>
      </c>
      <c r="G312" s="230"/>
      <c r="H312" s="233">
        <v>1.62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140</v>
      </c>
      <c r="AU312" s="239" t="s">
        <v>86</v>
      </c>
      <c r="AV312" s="14" t="s">
        <v>86</v>
      </c>
      <c r="AW312" s="14" t="s">
        <v>34</v>
      </c>
      <c r="AX312" s="14" t="s">
        <v>76</v>
      </c>
      <c r="AY312" s="239" t="s">
        <v>132</v>
      </c>
    </row>
    <row r="313" spans="2:51" s="15" customFormat="1" ht="11.25">
      <c r="B313" s="240"/>
      <c r="C313" s="241"/>
      <c r="D313" s="220" t="s">
        <v>140</v>
      </c>
      <c r="E313" s="242" t="s">
        <v>1</v>
      </c>
      <c r="F313" s="243" t="s">
        <v>146</v>
      </c>
      <c r="G313" s="241"/>
      <c r="H313" s="244">
        <v>1.62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140</v>
      </c>
      <c r="AU313" s="250" t="s">
        <v>86</v>
      </c>
      <c r="AV313" s="15" t="s">
        <v>138</v>
      </c>
      <c r="AW313" s="15" t="s">
        <v>34</v>
      </c>
      <c r="AX313" s="15" t="s">
        <v>84</v>
      </c>
      <c r="AY313" s="250" t="s">
        <v>132</v>
      </c>
    </row>
    <row r="314" spans="2:63" s="12" customFormat="1" ht="12.75">
      <c r="B314" s="188"/>
      <c r="C314" s="189"/>
      <c r="D314" s="190" t="s">
        <v>75</v>
      </c>
      <c r="E314" s="202" t="s">
        <v>167</v>
      </c>
      <c r="F314" s="202" t="s">
        <v>377</v>
      </c>
      <c r="G314" s="189"/>
      <c r="H314" s="189"/>
      <c r="I314" s="192"/>
      <c r="J314" s="203">
        <f>BK314</f>
        <v>0</v>
      </c>
      <c r="K314" s="189"/>
      <c r="L314" s="194"/>
      <c r="M314" s="195"/>
      <c r="N314" s="196"/>
      <c r="O314" s="196"/>
      <c r="P314" s="197">
        <f>SUM(P315:P363)</f>
        <v>0</v>
      </c>
      <c r="Q314" s="196"/>
      <c r="R314" s="197">
        <f>SUM(R315:R363)</f>
        <v>0</v>
      </c>
      <c r="S314" s="196"/>
      <c r="T314" s="198">
        <f>SUM(T315:T363)</f>
        <v>0</v>
      </c>
      <c r="AR314" s="199" t="s">
        <v>84</v>
      </c>
      <c r="AT314" s="200" t="s">
        <v>75</v>
      </c>
      <c r="AU314" s="200" t="s">
        <v>84</v>
      </c>
      <c r="AY314" s="199" t="s">
        <v>132</v>
      </c>
      <c r="BK314" s="201">
        <f>SUM(BK315:BK363)</f>
        <v>0</v>
      </c>
    </row>
    <row r="315" spans="1:65" s="2" customFormat="1" ht="24">
      <c r="A315" s="34"/>
      <c r="B315" s="35"/>
      <c r="C315" s="204" t="s">
        <v>362</v>
      </c>
      <c r="D315" s="204" t="s">
        <v>134</v>
      </c>
      <c r="E315" s="205" t="s">
        <v>379</v>
      </c>
      <c r="F315" s="206" t="s">
        <v>380</v>
      </c>
      <c r="G315" s="207" t="s">
        <v>137</v>
      </c>
      <c r="H315" s="208">
        <v>77</v>
      </c>
      <c r="I315" s="209"/>
      <c r="J315" s="210">
        <f>ROUND(I315*H315,2)</f>
        <v>0</v>
      </c>
      <c r="K315" s="211"/>
      <c r="L315" s="39"/>
      <c r="M315" s="212" t="s">
        <v>1</v>
      </c>
      <c r="N315" s="213" t="s">
        <v>41</v>
      </c>
      <c r="O315" s="71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138</v>
      </c>
      <c r="AT315" s="216" t="s">
        <v>134</v>
      </c>
      <c r="AU315" s="216" t="s">
        <v>86</v>
      </c>
      <c r="AY315" s="17" t="s">
        <v>132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84</v>
      </c>
      <c r="BK315" s="217">
        <f>ROUND(I315*H315,2)</f>
        <v>0</v>
      </c>
      <c r="BL315" s="17" t="s">
        <v>138</v>
      </c>
      <c r="BM315" s="216" t="s">
        <v>882</v>
      </c>
    </row>
    <row r="316" spans="2:51" s="13" customFormat="1" ht="11.25">
      <c r="B316" s="218"/>
      <c r="C316" s="219"/>
      <c r="D316" s="220" t="s">
        <v>140</v>
      </c>
      <c r="E316" s="221" t="s">
        <v>1</v>
      </c>
      <c r="F316" s="222" t="s">
        <v>88</v>
      </c>
      <c r="G316" s="219"/>
      <c r="H316" s="221" t="s">
        <v>1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140</v>
      </c>
      <c r="AU316" s="228" t="s">
        <v>86</v>
      </c>
      <c r="AV316" s="13" t="s">
        <v>84</v>
      </c>
      <c r="AW316" s="13" t="s">
        <v>34</v>
      </c>
      <c r="AX316" s="13" t="s">
        <v>76</v>
      </c>
      <c r="AY316" s="228" t="s">
        <v>132</v>
      </c>
    </row>
    <row r="317" spans="2:51" s="13" customFormat="1" ht="11.25">
      <c r="B317" s="218"/>
      <c r="C317" s="219"/>
      <c r="D317" s="220" t="s">
        <v>140</v>
      </c>
      <c r="E317" s="221" t="s">
        <v>1</v>
      </c>
      <c r="F317" s="222" t="s">
        <v>144</v>
      </c>
      <c r="G317" s="219"/>
      <c r="H317" s="221" t="s">
        <v>1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AT317" s="228" t="s">
        <v>140</v>
      </c>
      <c r="AU317" s="228" t="s">
        <v>86</v>
      </c>
      <c r="AV317" s="13" t="s">
        <v>84</v>
      </c>
      <c r="AW317" s="13" t="s">
        <v>34</v>
      </c>
      <c r="AX317" s="13" t="s">
        <v>76</v>
      </c>
      <c r="AY317" s="228" t="s">
        <v>132</v>
      </c>
    </row>
    <row r="318" spans="2:51" s="13" customFormat="1" ht="22.5">
      <c r="B318" s="218"/>
      <c r="C318" s="219"/>
      <c r="D318" s="220" t="s">
        <v>140</v>
      </c>
      <c r="E318" s="221" t="s">
        <v>1</v>
      </c>
      <c r="F318" s="222" t="s">
        <v>883</v>
      </c>
      <c r="G318" s="219"/>
      <c r="H318" s="221" t="s">
        <v>1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140</v>
      </c>
      <c r="AU318" s="228" t="s">
        <v>86</v>
      </c>
      <c r="AV318" s="13" t="s">
        <v>84</v>
      </c>
      <c r="AW318" s="13" t="s">
        <v>34</v>
      </c>
      <c r="AX318" s="13" t="s">
        <v>76</v>
      </c>
      <c r="AY318" s="228" t="s">
        <v>132</v>
      </c>
    </row>
    <row r="319" spans="2:51" s="14" customFormat="1" ht="11.25">
      <c r="B319" s="229"/>
      <c r="C319" s="230"/>
      <c r="D319" s="220" t="s">
        <v>140</v>
      </c>
      <c r="E319" s="231" t="s">
        <v>1</v>
      </c>
      <c r="F319" s="232" t="s">
        <v>884</v>
      </c>
      <c r="G319" s="230"/>
      <c r="H319" s="233">
        <v>77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140</v>
      </c>
      <c r="AU319" s="239" t="s">
        <v>86</v>
      </c>
      <c r="AV319" s="14" t="s">
        <v>86</v>
      </c>
      <c r="AW319" s="14" t="s">
        <v>34</v>
      </c>
      <c r="AX319" s="14" t="s">
        <v>76</v>
      </c>
      <c r="AY319" s="239" t="s">
        <v>132</v>
      </c>
    </row>
    <row r="320" spans="2:51" s="15" customFormat="1" ht="11.25">
      <c r="B320" s="240"/>
      <c r="C320" s="241"/>
      <c r="D320" s="220" t="s">
        <v>140</v>
      </c>
      <c r="E320" s="242" t="s">
        <v>1</v>
      </c>
      <c r="F320" s="243" t="s">
        <v>146</v>
      </c>
      <c r="G320" s="241"/>
      <c r="H320" s="244">
        <v>77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140</v>
      </c>
      <c r="AU320" s="250" t="s">
        <v>86</v>
      </c>
      <c r="AV320" s="15" t="s">
        <v>138</v>
      </c>
      <c r="AW320" s="15" t="s">
        <v>34</v>
      </c>
      <c r="AX320" s="15" t="s">
        <v>84</v>
      </c>
      <c r="AY320" s="250" t="s">
        <v>132</v>
      </c>
    </row>
    <row r="321" spans="1:65" s="2" customFormat="1" ht="24">
      <c r="A321" s="34"/>
      <c r="B321" s="35"/>
      <c r="C321" s="204" t="s">
        <v>367</v>
      </c>
      <c r="D321" s="204" t="s">
        <v>134</v>
      </c>
      <c r="E321" s="205" t="s">
        <v>385</v>
      </c>
      <c r="F321" s="206" t="s">
        <v>386</v>
      </c>
      <c r="G321" s="207" t="s">
        <v>137</v>
      </c>
      <c r="H321" s="208">
        <v>2.2</v>
      </c>
      <c r="I321" s="209"/>
      <c r="J321" s="210">
        <f>ROUND(I321*H321,2)</f>
        <v>0</v>
      </c>
      <c r="K321" s="211"/>
      <c r="L321" s="39"/>
      <c r="M321" s="212" t="s">
        <v>1</v>
      </c>
      <c r="N321" s="213" t="s">
        <v>41</v>
      </c>
      <c r="O321" s="71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138</v>
      </c>
      <c r="AT321" s="216" t="s">
        <v>134</v>
      </c>
      <c r="AU321" s="216" t="s">
        <v>86</v>
      </c>
      <c r="AY321" s="17" t="s">
        <v>132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84</v>
      </c>
      <c r="BK321" s="217">
        <f>ROUND(I321*H321,2)</f>
        <v>0</v>
      </c>
      <c r="BL321" s="17" t="s">
        <v>138</v>
      </c>
      <c r="BM321" s="216" t="s">
        <v>885</v>
      </c>
    </row>
    <row r="322" spans="2:51" s="13" customFormat="1" ht="11.25">
      <c r="B322" s="218"/>
      <c r="C322" s="219"/>
      <c r="D322" s="220" t="s">
        <v>140</v>
      </c>
      <c r="E322" s="221" t="s">
        <v>1</v>
      </c>
      <c r="F322" s="222" t="s">
        <v>88</v>
      </c>
      <c r="G322" s="219"/>
      <c r="H322" s="221" t="s">
        <v>1</v>
      </c>
      <c r="I322" s="223"/>
      <c r="J322" s="219"/>
      <c r="K322" s="219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140</v>
      </c>
      <c r="AU322" s="228" t="s">
        <v>86</v>
      </c>
      <c r="AV322" s="13" t="s">
        <v>84</v>
      </c>
      <c r="AW322" s="13" t="s">
        <v>34</v>
      </c>
      <c r="AX322" s="13" t="s">
        <v>76</v>
      </c>
      <c r="AY322" s="228" t="s">
        <v>132</v>
      </c>
    </row>
    <row r="323" spans="2:51" s="13" customFormat="1" ht="11.25">
      <c r="B323" s="218"/>
      <c r="C323" s="219"/>
      <c r="D323" s="220" t="s">
        <v>140</v>
      </c>
      <c r="E323" s="221" t="s">
        <v>1</v>
      </c>
      <c r="F323" s="222" t="s">
        <v>144</v>
      </c>
      <c r="G323" s="219"/>
      <c r="H323" s="221" t="s">
        <v>1</v>
      </c>
      <c r="I323" s="223"/>
      <c r="J323" s="219"/>
      <c r="K323" s="219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140</v>
      </c>
      <c r="AU323" s="228" t="s">
        <v>86</v>
      </c>
      <c r="AV323" s="13" t="s">
        <v>84</v>
      </c>
      <c r="AW323" s="13" t="s">
        <v>34</v>
      </c>
      <c r="AX323" s="13" t="s">
        <v>76</v>
      </c>
      <c r="AY323" s="228" t="s">
        <v>132</v>
      </c>
    </row>
    <row r="324" spans="2:51" s="13" customFormat="1" ht="22.5">
      <c r="B324" s="218"/>
      <c r="C324" s="219"/>
      <c r="D324" s="220" t="s">
        <v>140</v>
      </c>
      <c r="E324" s="221" t="s">
        <v>1</v>
      </c>
      <c r="F324" s="222" t="s">
        <v>388</v>
      </c>
      <c r="G324" s="219"/>
      <c r="H324" s="221" t="s">
        <v>1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140</v>
      </c>
      <c r="AU324" s="228" t="s">
        <v>86</v>
      </c>
      <c r="AV324" s="13" t="s">
        <v>84</v>
      </c>
      <c r="AW324" s="13" t="s">
        <v>34</v>
      </c>
      <c r="AX324" s="13" t="s">
        <v>76</v>
      </c>
      <c r="AY324" s="228" t="s">
        <v>132</v>
      </c>
    </row>
    <row r="325" spans="2:51" s="14" customFormat="1" ht="11.25">
      <c r="B325" s="229"/>
      <c r="C325" s="230"/>
      <c r="D325" s="220" t="s">
        <v>140</v>
      </c>
      <c r="E325" s="231" t="s">
        <v>1</v>
      </c>
      <c r="F325" s="232" t="s">
        <v>801</v>
      </c>
      <c r="G325" s="230"/>
      <c r="H325" s="233">
        <v>2.2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140</v>
      </c>
      <c r="AU325" s="239" t="s">
        <v>86</v>
      </c>
      <c r="AV325" s="14" t="s">
        <v>86</v>
      </c>
      <c r="AW325" s="14" t="s">
        <v>34</v>
      </c>
      <c r="AX325" s="14" t="s">
        <v>76</v>
      </c>
      <c r="AY325" s="239" t="s">
        <v>132</v>
      </c>
    </row>
    <row r="326" spans="2:51" s="15" customFormat="1" ht="11.25">
      <c r="B326" s="240"/>
      <c r="C326" s="241"/>
      <c r="D326" s="220" t="s">
        <v>140</v>
      </c>
      <c r="E326" s="242" t="s">
        <v>1</v>
      </c>
      <c r="F326" s="243" t="s">
        <v>146</v>
      </c>
      <c r="G326" s="241"/>
      <c r="H326" s="244">
        <v>2.2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140</v>
      </c>
      <c r="AU326" s="250" t="s">
        <v>86</v>
      </c>
      <c r="AV326" s="15" t="s">
        <v>138</v>
      </c>
      <c r="AW326" s="15" t="s">
        <v>34</v>
      </c>
      <c r="AX326" s="15" t="s">
        <v>84</v>
      </c>
      <c r="AY326" s="250" t="s">
        <v>132</v>
      </c>
    </row>
    <row r="327" spans="1:65" s="2" customFormat="1" ht="24">
      <c r="A327" s="34"/>
      <c r="B327" s="35"/>
      <c r="C327" s="204" t="s">
        <v>372</v>
      </c>
      <c r="D327" s="204" t="s">
        <v>134</v>
      </c>
      <c r="E327" s="205" t="s">
        <v>886</v>
      </c>
      <c r="F327" s="206" t="s">
        <v>887</v>
      </c>
      <c r="G327" s="207" t="s">
        <v>137</v>
      </c>
      <c r="H327" s="208">
        <v>52.5</v>
      </c>
      <c r="I327" s="209"/>
      <c r="J327" s="210">
        <f>ROUND(I327*H327,2)</f>
        <v>0</v>
      </c>
      <c r="K327" s="211"/>
      <c r="L327" s="39"/>
      <c r="M327" s="212" t="s">
        <v>1</v>
      </c>
      <c r="N327" s="213" t="s">
        <v>41</v>
      </c>
      <c r="O327" s="71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16" t="s">
        <v>138</v>
      </c>
      <c r="AT327" s="216" t="s">
        <v>134</v>
      </c>
      <c r="AU327" s="216" t="s">
        <v>86</v>
      </c>
      <c r="AY327" s="17" t="s">
        <v>132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7" t="s">
        <v>84</v>
      </c>
      <c r="BK327" s="217">
        <f>ROUND(I327*H327,2)</f>
        <v>0</v>
      </c>
      <c r="BL327" s="17" t="s">
        <v>138</v>
      </c>
      <c r="BM327" s="216" t="s">
        <v>888</v>
      </c>
    </row>
    <row r="328" spans="2:51" s="13" customFormat="1" ht="11.25">
      <c r="B328" s="218"/>
      <c r="C328" s="219"/>
      <c r="D328" s="220" t="s">
        <v>140</v>
      </c>
      <c r="E328" s="221" t="s">
        <v>1</v>
      </c>
      <c r="F328" s="222" t="s">
        <v>88</v>
      </c>
      <c r="G328" s="219"/>
      <c r="H328" s="221" t="s">
        <v>1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AT328" s="228" t="s">
        <v>140</v>
      </c>
      <c r="AU328" s="228" t="s">
        <v>86</v>
      </c>
      <c r="AV328" s="13" t="s">
        <v>84</v>
      </c>
      <c r="AW328" s="13" t="s">
        <v>34</v>
      </c>
      <c r="AX328" s="13" t="s">
        <v>76</v>
      </c>
      <c r="AY328" s="228" t="s">
        <v>132</v>
      </c>
    </row>
    <row r="329" spans="2:51" s="13" customFormat="1" ht="22.5">
      <c r="B329" s="218"/>
      <c r="C329" s="219"/>
      <c r="D329" s="220" t="s">
        <v>140</v>
      </c>
      <c r="E329" s="221" t="s">
        <v>1</v>
      </c>
      <c r="F329" s="222" t="s">
        <v>889</v>
      </c>
      <c r="G329" s="219"/>
      <c r="H329" s="221" t="s">
        <v>1</v>
      </c>
      <c r="I329" s="223"/>
      <c r="J329" s="219"/>
      <c r="K329" s="219"/>
      <c r="L329" s="224"/>
      <c r="M329" s="225"/>
      <c r="N329" s="226"/>
      <c r="O329" s="226"/>
      <c r="P329" s="226"/>
      <c r="Q329" s="226"/>
      <c r="R329" s="226"/>
      <c r="S329" s="226"/>
      <c r="T329" s="227"/>
      <c r="AT329" s="228" t="s">
        <v>140</v>
      </c>
      <c r="AU329" s="228" t="s">
        <v>86</v>
      </c>
      <c r="AV329" s="13" t="s">
        <v>84</v>
      </c>
      <c r="AW329" s="13" t="s">
        <v>34</v>
      </c>
      <c r="AX329" s="13" t="s">
        <v>76</v>
      </c>
      <c r="AY329" s="228" t="s">
        <v>132</v>
      </c>
    </row>
    <row r="330" spans="2:51" s="13" customFormat="1" ht="11.25">
      <c r="B330" s="218"/>
      <c r="C330" s="219"/>
      <c r="D330" s="220" t="s">
        <v>140</v>
      </c>
      <c r="E330" s="221" t="s">
        <v>1</v>
      </c>
      <c r="F330" s="222" t="s">
        <v>144</v>
      </c>
      <c r="G330" s="219"/>
      <c r="H330" s="221" t="s">
        <v>1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140</v>
      </c>
      <c r="AU330" s="228" t="s">
        <v>86</v>
      </c>
      <c r="AV330" s="13" t="s">
        <v>84</v>
      </c>
      <c r="AW330" s="13" t="s">
        <v>34</v>
      </c>
      <c r="AX330" s="13" t="s">
        <v>76</v>
      </c>
      <c r="AY330" s="228" t="s">
        <v>132</v>
      </c>
    </row>
    <row r="331" spans="2:51" s="14" customFormat="1" ht="11.25">
      <c r="B331" s="229"/>
      <c r="C331" s="230"/>
      <c r="D331" s="220" t="s">
        <v>140</v>
      </c>
      <c r="E331" s="231" t="s">
        <v>1</v>
      </c>
      <c r="F331" s="232" t="s">
        <v>794</v>
      </c>
      <c r="G331" s="230"/>
      <c r="H331" s="233">
        <v>52.5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140</v>
      </c>
      <c r="AU331" s="239" t="s">
        <v>86</v>
      </c>
      <c r="AV331" s="14" t="s">
        <v>86</v>
      </c>
      <c r="AW331" s="14" t="s">
        <v>34</v>
      </c>
      <c r="AX331" s="14" t="s">
        <v>76</v>
      </c>
      <c r="AY331" s="239" t="s">
        <v>132</v>
      </c>
    </row>
    <row r="332" spans="2:51" s="15" customFormat="1" ht="11.25">
      <c r="B332" s="240"/>
      <c r="C332" s="241"/>
      <c r="D332" s="220" t="s">
        <v>140</v>
      </c>
      <c r="E332" s="242" t="s">
        <v>1</v>
      </c>
      <c r="F332" s="243" t="s">
        <v>146</v>
      </c>
      <c r="G332" s="241"/>
      <c r="H332" s="244">
        <v>52.5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140</v>
      </c>
      <c r="AU332" s="250" t="s">
        <v>86</v>
      </c>
      <c r="AV332" s="15" t="s">
        <v>138</v>
      </c>
      <c r="AW332" s="15" t="s">
        <v>34</v>
      </c>
      <c r="AX332" s="15" t="s">
        <v>84</v>
      </c>
      <c r="AY332" s="250" t="s">
        <v>132</v>
      </c>
    </row>
    <row r="333" spans="1:65" s="2" customFormat="1" ht="24">
      <c r="A333" s="34"/>
      <c r="B333" s="35"/>
      <c r="C333" s="204" t="s">
        <v>378</v>
      </c>
      <c r="D333" s="204" t="s">
        <v>134</v>
      </c>
      <c r="E333" s="205" t="s">
        <v>890</v>
      </c>
      <c r="F333" s="206" t="s">
        <v>891</v>
      </c>
      <c r="G333" s="207" t="s">
        <v>137</v>
      </c>
      <c r="H333" s="208">
        <v>52.5</v>
      </c>
      <c r="I333" s="209"/>
      <c r="J333" s="210">
        <f>ROUND(I333*H333,2)</f>
        <v>0</v>
      </c>
      <c r="K333" s="211"/>
      <c r="L333" s="39"/>
      <c r="M333" s="212" t="s">
        <v>1</v>
      </c>
      <c r="N333" s="213" t="s">
        <v>41</v>
      </c>
      <c r="O333" s="71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6" t="s">
        <v>138</v>
      </c>
      <c r="AT333" s="216" t="s">
        <v>134</v>
      </c>
      <c r="AU333" s="216" t="s">
        <v>86</v>
      </c>
      <c r="AY333" s="17" t="s">
        <v>132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7" t="s">
        <v>84</v>
      </c>
      <c r="BK333" s="217">
        <f>ROUND(I333*H333,2)</f>
        <v>0</v>
      </c>
      <c r="BL333" s="17" t="s">
        <v>138</v>
      </c>
      <c r="BM333" s="216" t="s">
        <v>892</v>
      </c>
    </row>
    <row r="334" spans="2:51" s="13" customFormat="1" ht="11.25">
      <c r="B334" s="218"/>
      <c r="C334" s="219"/>
      <c r="D334" s="220" t="s">
        <v>140</v>
      </c>
      <c r="E334" s="221" t="s">
        <v>1</v>
      </c>
      <c r="F334" s="222" t="s">
        <v>88</v>
      </c>
      <c r="G334" s="219"/>
      <c r="H334" s="221" t="s">
        <v>1</v>
      </c>
      <c r="I334" s="223"/>
      <c r="J334" s="219"/>
      <c r="K334" s="219"/>
      <c r="L334" s="224"/>
      <c r="M334" s="225"/>
      <c r="N334" s="226"/>
      <c r="O334" s="226"/>
      <c r="P334" s="226"/>
      <c r="Q334" s="226"/>
      <c r="R334" s="226"/>
      <c r="S334" s="226"/>
      <c r="T334" s="227"/>
      <c r="AT334" s="228" t="s">
        <v>140</v>
      </c>
      <c r="AU334" s="228" t="s">
        <v>86</v>
      </c>
      <c r="AV334" s="13" t="s">
        <v>84</v>
      </c>
      <c r="AW334" s="13" t="s">
        <v>34</v>
      </c>
      <c r="AX334" s="13" t="s">
        <v>76</v>
      </c>
      <c r="AY334" s="228" t="s">
        <v>132</v>
      </c>
    </row>
    <row r="335" spans="2:51" s="13" customFormat="1" ht="11.25">
      <c r="B335" s="218"/>
      <c r="C335" s="219"/>
      <c r="D335" s="220" t="s">
        <v>140</v>
      </c>
      <c r="E335" s="221" t="s">
        <v>1</v>
      </c>
      <c r="F335" s="222" t="s">
        <v>893</v>
      </c>
      <c r="G335" s="219"/>
      <c r="H335" s="221" t="s">
        <v>1</v>
      </c>
      <c r="I335" s="223"/>
      <c r="J335" s="219"/>
      <c r="K335" s="219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140</v>
      </c>
      <c r="AU335" s="228" t="s">
        <v>86</v>
      </c>
      <c r="AV335" s="13" t="s">
        <v>84</v>
      </c>
      <c r="AW335" s="13" t="s">
        <v>34</v>
      </c>
      <c r="AX335" s="13" t="s">
        <v>76</v>
      </c>
      <c r="AY335" s="228" t="s">
        <v>132</v>
      </c>
    </row>
    <row r="336" spans="2:51" s="13" customFormat="1" ht="11.25">
      <c r="B336" s="218"/>
      <c r="C336" s="219"/>
      <c r="D336" s="220" t="s">
        <v>140</v>
      </c>
      <c r="E336" s="221" t="s">
        <v>1</v>
      </c>
      <c r="F336" s="222" t="s">
        <v>144</v>
      </c>
      <c r="G336" s="219"/>
      <c r="H336" s="221" t="s">
        <v>1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140</v>
      </c>
      <c r="AU336" s="228" t="s">
        <v>86</v>
      </c>
      <c r="AV336" s="13" t="s">
        <v>84</v>
      </c>
      <c r="AW336" s="13" t="s">
        <v>34</v>
      </c>
      <c r="AX336" s="13" t="s">
        <v>76</v>
      </c>
      <c r="AY336" s="228" t="s">
        <v>132</v>
      </c>
    </row>
    <row r="337" spans="2:51" s="14" customFormat="1" ht="11.25">
      <c r="B337" s="229"/>
      <c r="C337" s="230"/>
      <c r="D337" s="220" t="s">
        <v>140</v>
      </c>
      <c r="E337" s="231" t="s">
        <v>1</v>
      </c>
      <c r="F337" s="232" t="s">
        <v>794</v>
      </c>
      <c r="G337" s="230"/>
      <c r="H337" s="233">
        <v>52.5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140</v>
      </c>
      <c r="AU337" s="239" t="s">
        <v>86</v>
      </c>
      <c r="AV337" s="14" t="s">
        <v>86</v>
      </c>
      <c r="AW337" s="14" t="s">
        <v>34</v>
      </c>
      <c r="AX337" s="14" t="s">
        <v>76</v>
      </c>
      <c r="AY337" s="239" t="s">
        <v>132</v>
      </c>
    </row>
    <row r="338" spans="2:51" s="15" customFormat="1" ht="11.25">
      <c r="B338" s="240"/>
      <c r="C338" s="241"/>
      <c r="D338" s="220" t="s">
        <v>140</v>
      </c>
      <c r="E338" s="242" t="s">
        <v>1</v>
      </c>
      <c r="F338" s="243" t="s">
        <v>146</v>
      </c>
      <c r="G338" s="241"/>
      <c r="H338" s="244">
        <v>52.5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140</v>
      </c>
      <c r="AU338" s="250" t="s">
        <v>86</v>
      </c>
      <c r="AV338" s="15" t="s">
        <v>138</v>
      </c>
      <c r="AW338" s="15" t="s">
        <v>34</v>
      </c>
      <c r="AX338" s="15" t="s">
        <v>84</v>
      </c>
      <c r="AY338" s="250" t="s">
        <v>132</v>
      </c>
    </row>
    <row r="339" spans="1:65" s="2" customFormat="1" ht="24">
      <c r="A339" s="34"/>
      <c r="B339" s="35"/>
      <c r="C339" s="204" t="s">
        <v>384</v>
      </c>
      <c r="D339" s="204" t="s">
        <v>134</v>
      </c>
      <c r="E339" s="205" t="s">
        <v>894</v>
      </c>
      <c r="F339" s="206" t="s">
        <v>895</v>
      </c>
      <c r="G339" s="207" t="s">
        <v>137</v>
      </c>
      <c r="H339" s="208">
        <v>38.5</v>
      </c>
      <c r="I339" s="209"/>
      <c r="J339" s="210">
        <f>ROUND(I339*H339,2)</f>
        <v>0</v>
      </c>
      <c r="K339" s="211"/>
      <c r="L339" s="39"/>
      <c r="M339" s="212" t="s">
        <v>1</v>
      </c>
      <c r="N339" s="213" t="s">
        <v>41</v>
      </c>
      <c r="O339" s="71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6" t="s">
        <v>138</v>
      </c>
      <c r="AT339" s="216" t="s">
        <v>134</v>
      </c>
      <c r="AU339" s="216" t="s">
        <v>86</v>
      </c>
      <c r="AY339" s="17" t="s">
        <v>132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7" t="s">
        <v>84</v>
      </c>
      <c r="BK339" s="217">
        <f>ROUND(I339*H339,2)</f>
        <v>0</v>
      </c>
      <c r="BL339" s="17" t="s">
        <v>138</v>
      </c>
      <c r="BM339" s="216" t="s">
        <v>896</v>
      </c>
    </row>
    <row r="340" spans="2:51" s="13" customFormat="1" ht="11.25">
      <c r="B340" s="218"/>
      <c r="C340" s="219"/>
      <c r="D340" s="220" t="s">
        <v>140</v>
      </c>
      <c r="E340" s="221" t="s">
        <v>1</v>
      </c>
      <c r="F340" s="222" t="s">
        <v>88</v>
      </c>
      <c r="G340" s="219"/>
      <c r="H340" s="221" t="s">
        <v>1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140</v>
      </c>
      <c r="AU340" s="228" t="s">
        <v>86</v>
      </c>
      <c r="AV340" s="13" t="s">
        <v>84</v>
      </c>
      <c r="AW340" s="13" t="s">
        <v>34</v>
      </c>
      <c r="AX340" s="13" t="s">
        <v>76</v>
      </c>
      <c r="AY340" s="228" t="s">
        <v>132</v>
      </c>
    </row>
    <row r="341" spans="2:51" s="13" customFormat="1" ht="22.5">
      <c r="B341" s="218"/>
      <c r="C341" s="219"/>
      <c r="D341" s="220" t="s">
        <v>140</v>
      </c>
      <c r="E341" s="221" t="s">
        <v>1</v>
      </c>
      <c r="F341" s="222" t="s">
        <v>897</v>
      </c>
      <c r="G341" s="219"/>
      <c r="H341" s="221" t="s">
        <v>1</v>
      </c>
      <c r="I341" s="223"/>
      <c r="J341" s="219"/>
      <c r="K341" s="219"/>
      <c r="L341" s="224"/>
      <c r="M341" s="225"/>
      <c r="N341" s="226"/>
      <c r="O341" s="226"/>
      <c r="P341" s="226"/>
      <c r="Q341" s="226"/>
      <c r="R341" s="226"/>
      <c r="S341" s="226"/>
      <c r="T341" s="227"/>
      <c r="AT341" s="228" t="s">
        <v>140</v>
      </c>
      <c r="AU341" s="228" t="s">
        <v>86</v>
      </c>
      <c r="AV341" s="13" t="s">
        <v>84</v>
      </c>
      <c r="AW341" s="13" t="s">
        <v>34</v>
      </c>
      <c r="AX341" s="13" t="s">
        <v>76</v>
      </c>
      <c r="AY341" s="228" t="s">
        <v>132</v>
      </c>
    </row>
    <row r="342" spans="2:51" s="13" customFormat="1" ht="11.25">
      <c r="B342" s="218"/>
      <c r="C342" s="219"/>
      <c r="D342" s="220" t="s">
        <v>140</v>
      </c>
      <c r="E342" s="221" t="s">
        <v>1</v>
      </c>
      <c r="F342" s="222" t="s">
        <v>144</v>
      </c>
      <c r="G342" s="219"/>
      <c r="H342" s="221" t="s">
        <v>1</v>
      </c>
      <c r="I342" s="223"/>
      <c r="J342" s="219"/>
      <c r="K342" s="219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140</v>
      </c>
      <c r="AU342" s="228" t="s">
        <v>86</v>
      </c>
      <c r="AV342" s="13" t="s">
        <v>84</v>
      </c>
      <c r="AW342" s="13" t="s">
        <v>34</v>
      </c>
      <c r="AX342" s="13" t="s">
        <v>76</v>
      </c>
      <c r="AY342" s="228" t="s">
        <v>132</v>
      </c>
    </row>
    <row r="343" spans="2:51" s="14" customFormat="1" ht="11.25">
      <c r="B343" s="229"/>
      <c r="C343" s="230"/>
      <c r="D343" s="220" t="s">
        <v>140</v>
      </c>
      <c r="E343" s="231" t="s">
        <v>1</v>
      </c>
      <c r="F343" s="232" t="s">
        <v>800</v>
      </c>
      <c r="G343" s="230"/>
      <c r="H343" s="233">
        <v>38.5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140</v>
      </c>
      <c r="AU343" s="239" t="s">
        <v>86</v>
      </c>
      <c r="AV343" s="14" t="s">
        <v>86</v>
      </c>
      <c r="AW343" s="14" t="s">
        <v>34</v>
      </c>
      <c r="AX343" s="14" t="s">
        <v>76</v>
      </c>
      <c r="AY343" s="239" t="s">
        <v>132</v>
      </c>
    </row>
    <row r="344" spans="2:51" s="15" customFormat="1" ht="11.25">
      <c r="B344" s="240"/>
      <c r="C344" s="241"/>
      <c r="D344" s="220" t="s">
        <v>140</v>
      </c>
      <c r="E344" s="242" t="s">
        <v>1</v>
      </c>
      <c r="F344" s="243" t="s">
        <v>146</v>
      </c>
      <c r="G344" s="241"/>
      <c r="H344" s="244">
        <v>38.5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140</v>
      </c>
      <c r="AU344" s="250" t="s">
        <v>86</v>
      </c>
      <c r="AV344" s="15" t="s">
        <v>138</v>
      </c>
      <c r="AW344" s="15" t="s">
        <v>34</v>
      </c>
      <c r="AX344" s="15" t="s">
        <v>84</v>
      </c>
      <c r="AY344" s="250" t="s">
        <v>132</v>
      </c>
    </row>
    <row r="345" spans="1:65" s="2" customFormat="1" ht="24">
      <c r="A345" s="34"/>
      <c r="B345" s="35"/>
      <c r="C345" s="204" t="s">
        <v>389</v>
      </c>
      <c r="D345" s="204" t="s">
        <v>134</v>
      </c>
      <c r="E345" s="205" t="s">
        <v>898</v>
      </c>
      <c r="F345" s="206" t="s">
        <v>899</v>
      </c>
      <c r="G345" s="207" t="s">
        <v>137</v>
      </c>
      <c r="H345" s="208">
        <v>52.5</v>
      </c>
      <c r="I345" s="209"/>
      <c r="J345" s="210">
        <f>ROUND(I345*H345,2)</f>
        <v>0</v>
      </c>
      <c r="K345" s="211"/>
      <c r="L345" s="39"/>
      <c r="M345" s="212" t="s">
        <v>1</v>
      </c>
      <c r="N345" s="213" t="s">
        <v>41</v>
      </c>
      <c r="O345" s="71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6" t="s">
        <v>138</v>
      </c>
      <c r="AT345" s="216" t="s">
        <v>134</v>
      </c>
      <c r="AU345" s="216" t="s">
        <v>86</v>
      </c>
      <c r="AY345" s="17" t="s">
        <v>132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7" t="s">
        <v>84</v>
      </c>
      <c r="BK345" s="217">
        <f>ROUND(I345*H345,2)</f>
        <v>0</v>
      </c>
      <c r="BL345" s="17" t="s">
        <v>138</v>
      </c>
      <c r="BM345" s="216" t="s">
        <v>900</v>
      </c>
    </row>
    <row r="346" spans="2:51" s="13" customFormat="1" ht="11.25">
      <c r="B346" s="218"/>
      <c r="C346" s="219"/>
      <c r="D346" s="220" t="s">
        <v>140</v>
      </c>
      <c r="E346" s="221" t="s">
        <v>1</v>
      </c>
      <c r="F346" s="222" t="s">
        <v>88</v>
      </c>
      <c r="G346" s="219"/>
      <c r="H346" s="221" t="s">
        <v>1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140</v>
      </c>
      <c r="AU346" s="228" t="s">
        <v>86</v>
      </c>
      <c r="AV346" s="13" t="s">
        <v>84</v>
      </c>
      <c r="AW346" s="13" t="s">
        <v>34</v>
      </c>
      <c r="AX346" s="13" t="s">
        <v>76</v>
      </c>
      <c r="AY346" s="228" t="s">
        <v>132</v>
      </c>
    </row>
    <row r="347" spans="2:51" s="13" customFormat="1" ht="22.5">
      <c r="B347" s="218"/>
      <c r="C347" s="219"/>
      <c r="D347" s="220" t="s">
        <v>140</v>
      </c>
      <c r="E347" s="221" t="s">
        <v>1</v>
      </c>
      <c r="F347" s="222" t="s">
        <v>889</v>
      </c>
      <c r="G347" s="219"/>
      <c r="H347" s="221" t="s">
        <v>1</v>
      </c>
      <c r="I347" s="223"/>
      <c r="J347" s="219"/>
      <c r="K347" s="219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140</v>
      </c>
      <c r="AU347" s="228" t="s">
        <v>86</v>
      </c>
      <c r="AV347" s="13" t="s">
        <v>84</v>
      </c>
      <c r="AW347" s="13" t="s">
        <v>34</v>
      </c>
      <c r="AX347" s="13" t="s">
        <v>76</v>
      </c>
      <c r="AY347" s="228" t="s">
        <v>132</v>
      </c>
    </row>
    <row r="348" spans="2:51" s="13" customFormat="1" ht="11.25">
      <c r="B348" s="218"/>
      <c r="C348" s="219"/>
      <c r="D348" s="220" t="s">
        <v>140</v>
      </c>
      <c r="E348" s="221" t="s">
        <v>1</v>
      </c>
      <c r="F348" s="222" t="s">
        <v>144</v>
      </c>
      <c r="G348" s="219"/>
      <c r="H348" s="221" t="s">
        <v>1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140</v>
      </c>
      <c r="AU348" s="228" t="s">
        <v>86</v>
      </c>
      <c r="AV348" s="13" t="s">
        <v>84</v>
      </c>
      <c r="AW348" s="13" t="s">
        <v>34</v>
      </c>
      <c r="AX348" s="13" t="s">
        <v>76</v>
      </c>
      <c r="AY348" s="228" t="s">
        <v>132</v>
      </c>
    </row>
    <row r="349" spans="2:51" s="14" customFormat="1" ht="11.25">
      <c r="B349" s="229"/>
      <c r="C349" s="230"/>
      <c r="D349" s="220" t="s">
        <v>140</v>
      </c>
      <c r="E349" s="231" t="s">
        <v>1</v>
      </c>
      <c r="F349" s="232" t="s">
        <v>794</v>
      </c>
      <c r="G349" s="230"/>
      <c r="H349" s="233">
        <v>52.5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140</v>
      </c>
      <c r="AU349" s="239" t="s">
        <v>86</v>
      </c>
      <c r="AV349" s="14" t="s">
        <v>86</v>
      </c>
      <c r="AW349" s="14" t="s">
        <v>34</v>
      </c>
      <c r="AX349" s="14" t="s">
        <v>76</v>
      </c>
      <c r="AY349" s="239" t="s">
        <v>132</v>
      </c>
    </row>
    <row r="350" spans="2:51" s="15" customFormat="1" ht="11.25">
      <c r="B350" s="240"/>
      <c r="C350" s="241"/>
      <c r="D350" s="220" t="s">
        <v>140</v>
      </c>
      <c r="E350" s="242" t="s">
        <v>1</v>
      </c>
      <c r="F350" s="243" t="s">
        <v>146</v>
      </c>
      <c r="G350" s="241"/>
      <c r="H350" s="244">
        <v>52.5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AT350" s="250" t="s">
        <v>140</v>
      </c>
      <c r="AU350" s="250" t="s">
        <v>86</v>
      </c>
      <c r="AV350" s="15" t="s">
        <v>138</v>
      </c>
      <c r="AW350" s="15" t="s">
        <v>34</v>
      </c>
      <c r="AX350" s="15" t="s">
        <v>84</v>
      </c>
      <c r="AY350" s="250" t="s">
        <v>132</v>
      </c>
    </row>
    <row r="351" spans="1:65" s="2" customFormat="1" ht="24">
      <c r="A351" s="34"/>
      <c r="B351" s="35"/>
      <c r="C351" s="204" t="s">
        <v>394</v>
      </c>
      <c r="D351" s="204" t="s">
        <v>134</v>
      </c>
      <c r="E351" s="205" t="s">
        <v>412</v>
      </c>
      <c r="F351" s="206" t="s">
        <v>413</v>
      </c>
      <c r="G351" s="207" t="s">
        <v>137</v>
      </c>
      <c r="H351" s="208">
        <v>3</v>
      </c>
      <c r="I351" s="209"/>
      <c r="J351" s="210">
        <f>ROUND(I351*H351,2)</f>
        <v>0</v>
      </c>
      <c r="K351" s="211"/>
      <c r="L351" s="39"/>
      <c r="M351" s="212" t="s">
        <v>1</v>
      </c>
      <c r="N351" s="213" t="s">
        <v>41</v>
      </c>
      <c r="O351" s="71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6" t="s">
        <v>138</v>
      </c>
      <c r="AT351" s="216" t="s">
        <v>134</v>
      </c>
      <c r="AU351" s="216" t="s">
        <v>86</v>
      </c>
      <c r="AY351" s="17" t="s">
        <v>132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7" t="s">
        <v>84</v>
      </c>
      <c r="BK351" s="217">
        <f>ROUND(I351*H351,2)</f>
        <v>0</v>
      </c>
      <c r="BL351" s="17" t="s">
        <v>138</v>
      </c>
      <c r="BM351" s="216" t="s">
        <v>901</v>
      </c>
    </row>
    <row r="352" spans="2:51" s="13" customFormat="1" ht="11.25">
      <c r="B352" s="218"/>
      <c r="C352" s="219"/>
      <c r="D352" s="220" t="s">
        <v>140</v>
      </c>
      <c r="E352" s="221" t="s">
        <v>1</v>
      </c>
      <c r="F352" s="222" t="s">
        <v>88</v>
      </c>
      <c r="G352" s="219"/>
      <c r="H352" s="221" t="s">
        <v>1</v>
      </c>
      <c r="I352" s="223"/>
      <c r="J352" s="219"/>
      <c r="K352" s="219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140</v>
      </c>
      <c r="AU352" s="228" t="s">
        <v>86</v>
      </c>
      <c r="AV352" s="13" t="s">
        <v>84</v>
      </c>
      <c r="AW352" s="13" t="s">
        <v>34</v>
      </c>
      <c r="AX352" s="13" t="s">
        <v>76</v>
      </c>
      <c r="AY352" s="228" t="s">
        <v>132</v>
      </c>
    </row>
    <row r="353" spans="2:51" s="13" customFormat="1" ht="22.5">
      <c r="B353" s="218"/>
      <c r="C353" s="219"/>
      <c r="D353" s="220" t="s">
        <v>140</v>
      </c>
      <c r="E353" s="221" t="s">
        <v>1</v>
      </c>
      <c r="F353" s="222" t="s">
        <v>415</v>
      </c>
      <c r="G353" s="219"/>
      <c r="H353" s="221" t="s">
        <v>1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140</v>
      </c>
      <c r="AU353" s="228" t="s">
        <v>86</v>
      </c>
      <c r="AV353" s="13" t="s">
        <v>84</v>
      </c>
      <c r="AW353" s="13" t="s">
        <v>34</v>
      </c>
      <c r="AX353" s="13" t="s">
        <v>76</v>
      </c>
      <c r="AY353" s="228" t="s">
        <v>132</v>
      </c>
    </row>
    <row r="354" spans="2:51" s="13" customFormat="1" ht="11.25">
      <c r="B354" s="218"/>
      <c r="C354" s="219"/>
      <c r="D354" s="220" t="s">
        <v>140</v>
      </c>
      <c r="E354" s="221" t="s">
        <v>1</v>
      </c>
      <c r="F354" s="222" t="s">
        <v>144</v>
      </c>
      <c r="G354" s="219"/>
      <c r="H354" s="221" t="s">
        <v>1</v>
      </c>
      <c r="I354" s="223"/>
      <c r="J354" s="219"/>
      <c r="K354" s="219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140</v>
      </c>
      <c r="AU354" s="228" t="s">
        <v>86</v>
      </c>
      <c r="AV354" s="13" t="s">
        <v>84</v>
      </c>
      <c r="AW354" s="13" t="s">
        <v>34</v>
      </c>
      <c r="AX354" s="13" t="s">
        <v>76</v>
      </c>
      <c r="AY354" s="228" t="s">
        <v>132</v>
      </c>
    </row>
    <row r="355" spans="2:51" s="14" customFormat="1" ht="11.25">
      <c r="B355" s="229"/>
      <c r="C355" s="230"/>
      <c r="D355" s="220" t="s">
        <v>140</v>
      </c>
      <c r="E355" s="231" t="s">
        <v>1</v>
      </c>
      <c r="F355" s="232" t="s">
        <v>210</v>
      </c>
      <c r="G355" s="230"/>
      <c r="H355" s="233">
        <v>3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140</v>
      </c>
      <c r="AU355" s="239" t="s">
        <v>86</v>
      </c>
      <c r="AV355" s="14" t="s">
        <v>86</v>
      </c>
      <c r="AW355" s="14" t="s">
        <v>34</v>
      </c>
      <c r="AX355" s="14" t="s">
        <v>76</v>
      </c>
      <c r="AY355" s="239" t="s">
        <v>132</v>
      </c>
    </row>
    <row r="356" spans="2:51" s="15" customFormat="1" ht="11.25">
      <c r="B356" s="240"/>
      <c r="C356" s="241"/>
      <c r="D356" s="220" t="s">
        <v>140</v>
      </c>
      <c r="E356" s="242" t="s">
        <v>1</v>
      </c>
      <c r="F356" s="243" t="s">
        <v>146</v>
      </c>
      <c r="G356" s="241"/>
      <c r="H356" s="244">
        <v>3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AT356" s="250" t="s">
        <v>140</v>
      </c>
      <c r="AU356" s="250" t="s">
        <v>86</v>
      </c>
      <c r="AV356" s="15" t="s">
        <v>138</v>
      </c>
      <c r="AW356" s="15" t="s">
        <v>34</v>
      </c>
      <c r="AX356" s="15" t="s">
        <v>84</v>
      </c>
      <c r="AY356" s="250" t="s">
        <v>132</v>
      </c>
    </row>
    <row r="357" spans="1:65" s="2" customFormat="1" ht="12">
      <c r="A357" s="34"/>
      <c r="B357" s="35"/>
      <c r="C357" s="251" t="s">
        <v>399</v>
      </c>
      <c r="D357" s="251" t="s">
        <v>329</v>
      </c>
      <c r="E357" s="252" t="s">
        <v>417</v>
      </c>
      <c r="F357" s="253" t="s">
        <v>418</v>
      </c>
      <c r="G357" s="254" t="s">
        <v>137</v>
      </c>
      <c r="H357" s="255">
        <v>0.618</v>
      </c>
      <c r="I357" s="256"/>
      <c r="J357" s="257">
        <f>ROUND(I357*H357,2)</f>
        <v>0</v>
      </c>
      <c r="K357" s="258"/>
      <c r="L357" s="259"/>
      <c r="M357" s="260" t="s">
        <v>1</v>
      </c>
      <c r="N357" s="261" t="s">
        <v>41</v>
      </c>
      <c r="O357" s="71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16" t="s">
        <v>184</v>
      </c>
      <c r="AT357" s="216" t="s">
        <v>329</v>
      </c>
      <c r="AU357" s="216" t="s">
        <v>86</v>
      </c>
      <c r="AY357" s="17" t="s">
        <v>132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7" t="s">
        <v>84</v>
      </c>
      <c r="BK357" s="217">
        <f>ROUND(I357*H357,2)</f>
        <v>0</v>
      </c>
      <c r="BL357" s="17" t="s">
        <v>138</v>
      </c>
      <c r="BM357" s="216" t="s">
        <v>902</v>
      </c>
    </row>
    <row r="358" spans="2:51" s="13" customFormat="1" ht="11.25">
      <c r="B358" s="218"/>
      <c r="C358" s="219"/>
      <c r="D358" s="220" t="s">
        <v>140</v>
      </c>
      <c r="E358" s="221" t="s">
        <v>1</v>
      </c>
      <c r="F358" s="222" t="s">
        <v>88</v>
      </c>
      <c r="G358" s="219"/>
      <c r="H358" s="221" t="s">
        <v>1</v>
      </c>
      <c r="I358" s="223"/>
      <c r="J358" s="219"/>
      <c r="K358" s="219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140</v>
      </c>
      <c r="AU358" s="228" t="s">
        <v>86</v>
      </c>
      <c r="AV358" s="13" t="s">
        <v>84</v>
      </c>
      <c r="AW358" s="13" t="s">
        <v>34</v>
      </c>
      <c r="AX358" s="13" t="s">
        <v>76</v>
      </c>
      <c r="AY358" s="228" t="s">
        <v>132</v>
      </c>
    </row>
    <row r="359" spans="2:51" s="13" customFormat="1" ht="22.5">
      <c r="B359" s="218"/>
      <c r="C359" s="219"/>
      <c r="D359" s="220" t="s">
        <v>140</v>
      </c>
      <c r="E359" s="221" t="s">
        <v>1</v>
      </c>
      <c r="F359" s="222" t="s">
        <v>388</v>
      </c>
      <c r="G359" s="219"/>
      <c r="H359" s="221" t="s">
        <v>1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140</v>
      </c>
      <c r="AU359" s="228" t="s">
        <v>86</v>
      </c>
      <c r="AV359" s="13" t="s">
        <v>84</v>
      </c>
      <c r="AW359" s="13" t="s">
        <v>34</v>
      </c>
      <c r="AX359" s="13" t="s">
        <v>76</v>
      </c>
      <c r="AY359" s="228" t="s">
        <v>132</v>
      </c>
    </row>
    <row r="360" spans="2:51" s="13" customFormat="1" ht="11.25">
      <c r="B360" s="218"/>
      <c r="C360" s="219"/>
      <c r="D360" s="220" t="s">
        <v>140</v>
      </c>
      <c r="E360" s="221" t="s">
        <v>1</v>
      </c>
      <c r="F360" s="222" t="s">
        <v>144</v>
      </c>
      <c r="G360" s="219"/>
      <c r="H360" s="221" t="s">
        <v>1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140</v>
      </c>
      <c r="AU360" s="228" t="s">
        <v>86</v>
      </c>
      <c r="AV360" s="13" t="s">
        <v>84</v>
      </c>
      <c r="AW360" s="13" t="s">
        <v>34</v>
      </c>
      <c r="AX360" s="13" t="s">
        <v>76</v>
      </c>
      <c r="AY360" s="228" t="s">
        <v>132</v>
      </c>
    </row>
    <row r="361" spans="2:51" s="14" customFormat="1" ht="11.25">
      <c r="B361" s="229"/>
      <c r="C361" s="230"/>
      <c r="D361" s="220" t="s">
        <v>140</v>
      </c>
      <c r="E361" s="231" t="s">
        <v>1</v>
      </c>
      <c r="F361" s="232" t="s">
        <v>903</v>
      </c>
      <c r="G361" s="230"/>
      <c r="H361" s="233">
        <v>0.6000000000000001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140</v>
      </c>
      <c r="AU361" s="239" t="s">
        <v>86</v>
      </c>
      <c r="AV361" s="14" t="s">
        <v>86</v>
      </c>
      <c r="AW361" s="14" t="s">
        <v>34</v>
      </c>
      <c r="AX361" s="14" t="s">
        <v>76</v>
      </c>
      <c r="AY361" s="239" t="s">
        <v>132</v>
      </c>
    </row>
    <row r="362" spans="2:51" s="15" customFormat="1" ht="11.25">
      <c r="B362" s="240"/>
      <c r="C362" s="241"/>
      <c r="D362" s="220" t="s">
        <v>140</v>
      </c>
      <c r="E362" s="242" t="s">
        <v>1</v>
      </c>
      <c r="F362" s="243" t="s">
        <v>146</v>
      </c>
      <c r="G362" s="241"/>
      <c r="H362" s="244">
        <v>0.6000000000000001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140</v>
      </c>
      <c r="AU362" s="250" t="s">
        <v>86</v>
      </c>
      <c r="AV362" s="15" t="s">
        <v>138</v>
      </c>
      <c r="AW362" s="15" t="s">
        <v>34</v>
      </c>
      <c r="AX362" s="15" t="s">
        <v>76</v>
      </c>
      <c r="AY362" s="250" t="s">
        <v>132</v>
      </c>
    </row>
    <row r="363" spans="2:51" s="14" customFormat="1" ht="11.25">
      <c r="B363" s="229"/>
      <c r="C363" s="230"/>
      <c r="D363" s="220" t="s">
        <v>140</v>
      </c>
      <c r="E363" s="231" t="s">
        <v>1</v>
      </c>
      <c r="F363" s="232" t="s">
        <v>904</v>
      </c>
      <c r="G363" s="230"/>
      <c r="H363" s="233">
        <v>0.618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140</v>
      </c>
      <c r="AU363" s="239" t="s">
        <v>86</v>
      </c>
      <c r="AV363" s="14" t="s">
        <v>86</v>
      </c>
      <c r="AW363" s="14" t="s">
        <v>34</v>
      </c>
      <c r="AX363" s="14" t="s">
        <v>84</v>
      </c>
      <c r="AY363" s="239" t="s">
        <v>132</v>
      </c>
    </row>
    <row r="364" spans="2:63" s="12" customFormat="1" ht="12.75">
      <c r="B364" s="188"/>
      <c r="C364" s="189"/>
      <c r="D364" s="190" t="s">
        <v>75</v>
      </c>
      <c r="E364" s="202" t="s">
        <v>184</v>
      </c>
      <c r="F364" s="202" t="s">
        <v>422</v>
      </c>
      <c r="G364" s="189"/>
      <c r="H364" s="189"/>
      <c r="I364" s="192"/>
      <c r="J364" s="203">
        <f>BK364</f>
        <v>0</v>
      </c>
      <c r="K364" s="189"/>
      <c r="L364" s="194"/>
      <c r="M364" s="195"/>
      <c r="N364" s="196"/>
      <c r="O364" s="196"/>
      <c r="P364" s="197">
        <f>SUM(P365:P607)</f>
        <v>0</v>
      </c>
      <c r="Q364" s="196"/>
      <c r="R364" s="197">
        <f>SUM(R365:R607)</f>
        <v>1.9880163000000004</v>
      </c>
      <c r="S364" s="196"/>
      <c r="T364" s="198">
        <f>SUM(T365:T607)</f>
        <v>1.70459</v>
      </c>
      <c r="AR364" s="199" t="s">
        <v>84</v>
      </c>
      <c r="AT364" s="200" t="s">
        <v>75</v>
      </c>
      <c r="AU364" s="200" t="s">
        <v>84</v>
      </c>
      <c r="AY364" s="199" t="s">
        <v>132</v>
      </c>
      <c r="BK364" s="201">
        <f>SUM(BK365:BK607)</f>
        <v>0</v>
      </c>
    </row>
    <row r="365" spans="1:65" s="2" customFormat="1" ht="12">
      <c r="A365" s="34"/>
      <c r="B365" s="35"/>
      <c r="C365" s="204" t="s">
        <v>404</v>
      </c>
      <c r="D365" s="204" t="s">
        <v>134</v>
      </c>
      <c r="E365" s="205" t="s">
        <v>424</v>
      </c>
      <c r="F365" s="206" t="s">
        <v>425</v>
      </c>
      <c r="G365" s="207" t="s">
        <v>426</v>
      </c>
      <c r="H365" s="208">
        <v>4</v>
      </c>
      <c r="I365" s="209"/>
      <c r="J365" s="210">
        <f>ROUND(I365*H365,2)</f>
        <v>0</v>
      </c>
      <c r="K365" s="211"/>
      <c r="L365" s="39"/>
      <c r="M365" s="212" t="s">
        <v>1</v>
      </c>
      <c r="N365" s="213" t="s">
        <v>41</v>
      </c>
      <c r="O365" s="71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6" t="s">
        <v>138</v>
      </c>
      <c r="AT365" s="216" t="s">
        <v>134</v>
      </c>
      <c r="AU365" s="216" t="s">
        <v>86</v>
      </c>
      <c r="AY365" s="17" t="s">
        <v>132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7" t="s">
        <v>84</v>
      </c>
      <c r="BK365" s="217">
        <f>ROUND(I365*H365,2)</f>
        <v>0</v>
      </c>
      <c r="BL365" s="17" t="s">
        <v>138</v>
      </c>
      <c r="BM365" s="216" t="s">
        <v>905</v>
      </c>
    </row>
    <row r="366" spans="2:51" s="13" customFormat="1" ht="11.25">
      <c r="B366" s="218"/>
      <c r="C366" s="219"/>
      <c r="D366" s="220" t="s">
        <v>140</v>
      </c>
      <c r="E366" s="221" t="s">
        <v>1</v>
      </c>
      <c r="F366" s="222" t="s">
        <v>88</v>
      </c>
      <c r="G366" s="219"/>
      <c r="H366" s="221" t="s">
        <v>1</v>
      </c>
      <c r="I366" s="223"/>
      <c r="J366" s="219"/>
      <c r="K366" s="219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140</v>
      </c>
      <c r="AU366" s="228" t="s">
        <v>86</v>
      </c>
      <c r="AV366" s="13" t="s">
        <v>84</v>
      </c>
      <c r="AW366" s="13" t="s">
        <v>34</v>
      </c>
      <c r="AX366" s="13" t="s">
        <v>76</v>
      </c>
      <c r="AY366" s="228" t="s">
        <v>132</v>
      </c>
    </row>
    <row r="367" spans="2:51" s="14" customFormat="1" ht="11.25">
      <c r="B367" s="229"/>
      <c r="C367" s="230"/>
      <c r="D367" s="220" t="s">
        <v>140</v>
      </c>
      <c r="E367" s="231" t="s">
        <v>1</v>
      </c>
      <c r="F367" s="232" t="s">
        <v>906</v>
      </c>
      <c r="G367" s="230"/>
      <c r="H367" s="233">
        <v>4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140</v>
      </c>
      <c r="AU367" s="239" t="s">
        <v>86</v>
      </c>
      <c r="AV367" s="14" t="s">
        <v>86</v>
      </c>
      <c r="AW367" s="14" t="s">
        <v>34</v>
      </c>
      <c r="AX367" s="14" t="s">
        <v>76</v>
      </c>
      <c r="AY367" s="239" t="s">
        <v>132</v>
      </c>
    </row>
    <row r="368" spans="2:51" s="15" customFormat="1" ht="11.25">
      <c r="B368" s="240"/>
      <c r="C368" s="241"/>
      <c r="D368" s="220" t="s">
        <v>140</v>
      </c>
      <c r="E368" s="242" t="s">
        <v>1</v>
      </c>
      <c r="F368" s="243" t="s">
        <v>146</v>
      </c>
      <c r="G368" s="241"/>
      <c r="H368" s="244">
        <v>4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140</v>
      </c>
      <c r="AU368" s="250" t="s">
        <v>86</v>
      </c>
      <c r="AV368" s="15" t="s">
        <v>138</v>
      </c>
      <c r="AW368" s="15" t="s">
        <v>34</v>
      </c>
      <c r="AX368" s="15" t="s">
        <v>84</v>
      </c>
      <c r="AY368" s="250" t="s">
        <v>132</v>
      </c>
    </row>
    <row r="369" spans="1:65" s="2" customFormat="1" ht="24">
      <c r="A369" s="34"/>
      <c r="B369" s="35"/>
      <c r="C369" s="251" t="s">
        <v>411</v>
      </c>
      <c r="D369" s="251" t="s">
        <v>329</v>
      </c>
      <c r="E369" s="252" t="s">
        <v>430</v>
      </c>
      <c r="F369" s="253" t="s">
        <v>431</v>
      </c>
      <c r="G369" s="254" t="s">
        <v>426</v>
      </c>
      <c r="H369" s="255">
        <v>2</v>
      </c>
      <c r="I369" s="256"/>
      <c r="J369" s="257">
        <f>ROUND(I369*H369,2)</f>
        <v>0</v>
      </c>
      <c r="K369" s="258"/>
      <c r="L369" s="259"/>
      <c r="M369" s="260" t="s">
        <v>1</v>
      </c>
      <c r="N369" s="261" t="s">
        <v>41</v>
      </c>
      <c r="O369" s="71"/>
      <c r="P369" s="214">
        <f>O369*H369</f>
        <v>0</v>
      </c>
      <c r="Q369" s="214">
        <v>0.0094</v>
      </c>
      <c r="R369" s="214">
        <f>Q369*H369</f>
        <v>0.0188</v>
      </c>
      <c r="S369" s="214">
        <v>0</v>
      </c>
      <c r="T369" s="215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6" t="s">
        <v>184</v>
      </c>
      <c r="AT369" s="216" t="s">
        <v>329</v>
      </c>
      <c r="AU369" s="216" t="s">
        <v>86</v>
      </c>
      <c r="AY369" s="17" t="s">
        <v>132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7" t="s">
        <v>84</v>
      </c>
      <c r="BK369" s="217">
        <f>ROUND(I369*H369,2)</f>
        <v>0</v>
      </c>
      <c r="BL369" s="17" t="s">
        <v>138</v>
      </c>
      <c r="BM369" s="216" t="s">
        <v>907</v>
      </c>
    </row>
    <row r="370" spans="2:51" s="13" customFormat="1" ht="11.25">
      <c r="B370" s="218"/>
      <c r="C370" s="219"/>
      <c r="D370" s="220" t="s">
        <v>140</v>
      </c>
      <c r="E370" s="221" t="s">
        <v>1</v>
      </c>
      <c r="F370" s="222" t="s">
        <v>88</v>
      </c>
      <c r="G370" s="219"/>
      <c r="H370" s="221" t="s">
        <v>1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140</v>
      </c>
      <c r="AU370" s="228" t="s">
        <v>86</v>
      </c>
      <c r="AV370" s="13" t="s">
        <v>84</v>
      </c>
      <c r="AW370" s="13" t="s">
        <v>34</v>
      </c>
      <c r="AX370" s="13" t="s">
        <v>76</v>
      </c>
      <c r="AY370" s="228" t="s">
        <v>132</v>
      </c>
    </row>
    <row r="371" spans="2:51" s="14" customFormat="1" ht="11.25">
      <c r="B371" s="229"/>
      <c r="C371" s="230"/>
      <c r="D371" s="220" t="s">
        <v>140</v>
      </c>
      <c r="E371" s="231" t="s">
        <v>1</v>
      </c>
      <c r="F371" s="232" t="s">
        <v>86</v>
      </c>
      <c r="G371" s="230"/>
      <c r="H371" s="233">
        <v>2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140</v>
      </c>
      <c r="AU371" s="239" t="s">
        <v>86</v>
      </c>
      <c r="AV371" s="14" t="s">
        <v>86</v>
      </c>
      <c r="AW371" s="14" t="s">
        <v>34</v>
      </c>
      <c r="AX371" s="14" t="s">
        <v>76</v>
      </c>
      <c r="AY371" s="239" t="s">
        <v>132</v>
      </c>
    </row>
    <row r="372" spans="2:51" s="15" customFormat="1" ht="11.25">
      <c r="B372" s="240"/>
      <c r="C372" s="241"/>
      <c r="D372" s="220" t="s">
        <v>140</v>
      </c>
      <c r="E372" s="242" t="s">
        <v>1</v>
      </c>
      <c r="F372" s="243" t="s">
        <v>146</v>
      </c>
      <c r="G372" s="241"/>
      <c r="H372" s="244">
        <v>2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140</v>
      </c>
      <c r="AU372" s="250" t="s">
        <v>86</v>
      </c>
      <c r="AV372" s="15" t="s">
        <v>138</v>
      </c>
      <c r="AW372" s="15" t="s">
        <v>34</v>
      </c>
      <c r="AX372" s="15" t="s">
        <v>84</v>
      </c>
      <c r="AY372" s="250" t="s">
        <v>132</v>
      </c>
    </row>
    <row r="373" spans="1:65" s="2" customFormat="1" ht="24">
      <c r="A373" s="34"/>
      <c r="B373" s="35"/>
      <c r="C373" s="251" t="s">
        <v>416</v>
      </c>
      <c r="D373" s="251" t="s">
        <v>329</v>
      </c>
      <c r="E373" s="252" t="s">
        <v>908</v>
      </c>
      <c r="F373" s="253" t="s">
        <v>909</v>
      </c>
      <c r="G373" s="254" t="s">
        <v>426</v>
      </c>
      <c r="H373" s="255">
        <v>2</v>
      </c>
      <c r="I373" s="256"/>
      <c r="J373" s="257">
        <f>ROUND(I373*H373,2)</f>
        <v>0</v>
      </c>
      <c r="K373" s="258"/>
      <c r="L373" s="259"/>
      <c r="M373" s="260" t="s">
        <v>1</v>
      </c>
      <c r="N373" s="261" t="s">
        <v>41</v>
      </c>
      <c r="O373" s="71"/>
      <c r="P373" s="214">
        <f>O373*H373</f>
        <v>0</v>
      </c>
      <c r="Q373" s="214">
        <v>0.0073</v>
      </c>
      <c r="R373" s="214">
        <f>Q373*H373</f>
        <v>0.0146</v>
      </c>
      <c r="S373" s="214">
        <v>0</v>
      </c>
      <c r="T373" s="215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6" t="s">
        <v>184</v>
      </c>
      <c r="AT373" s="216" t="s">
        <v>329</v>
      </c>
      <c r="AU373" s="216" t="s">
        <v>86</v>
      </c>
      <c r="AY373" s="17" t="s">
        <v>132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7" t="s">
        <v>84</v>
      </c>
      <c r="BK373" s="217">
        <f>ROUND(I373*H373,2)</f>
        <v>0</v>
      </c>
      <c r="BL373" s="17" t="s">
        <v>138</v>
      </c>
      <c r="BM373" s="216" t="s">
        <v>910</v>
      </c>
    </row>
    <row r="374" spans="2:51" s="13" customFormat="1" ht="11.25">
      <c r="B374" s="218"/>
      <c r="C374" s="219"/>
      <c r="D374" s="220" t="s">
        <v>140</v>
      </c>
      <c r="E374" s="221" t="s">
        <v>1</v>
      </c>
      <c r="F374" s="222" t="s">
        <v>88</v>
      </c>
      <c r="G374" s="219"/>
      <c r="H374" s="221" t="s">
        <v>1</v>
      </c>
      <c r="I374" s="223"/>
      <c r="J374" s="219"/>
      <c r="K374" s="219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140</v>
      </c>
      <c r="AU374" s="228" t="s">
        <v>86</v>
      </c>
      <c r="AV374" s="13" t="s">
        <v>84</v>
      </c>
      <c r="AW374" s="13" t="s">
        <v>34</v>
      </c>
      <c r="AX374" s="13" t="s">
        <v>76</v>
      </c>
      <c r="AY374" s="228" t="s">
        <v>132</v>
      </c>
    </row>
    <row r="375" spans="2:51" s="14" customFormat="1" ht="11.25">
      <c r="B375" s="229"/>
      <c r="C375" s="230"/>
      <c r="D375" s="220" t="s">
        <v>140</v>
      </c>
      <c r="E375" s="231" t="s">
        <v>1</v>
      </c>
      <c r="F375" s="232" t="s">
        <v>86</v>
      </c>
      <c r="G375" s="230"/>
      <c r="H375" s="233">
        <v>2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140</v>
      </c>
      <c r="AU375" s="239" t="s">
        <v>86</v>
      </c>
      <c r="AV375" s="14" t="s">
        <v>86</v>
      </c>
      <c r="AW375" s="14" t="s">
        <v>34</v>
      </c>
      <c r="AX375" s="14" t="s">
        <v>76</v>
      </c>
      <c r="AY375" s="239" t="s">
        <v>132</v>
      </c>
    </row>
    <row r="376" spans="2:51" s="15" customFormat="1" ht="11.25">
      <c r="B376" s="240"/>
      <c r="C376" s="241"/>
      <c r="D376" s="220" t="s">
        <v>140</v>
      </c>
      <c r="E376" s="242" t="s">
        <v>1</v>
      </c>
      <c r="F376" s="243" t="s">
        <v>146</v>
      </c>
      <c r="G376" s="241"/>
      <c r="H376" s="244">
        <v>2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AT376" s="250" t="s">
        <v>140</v>
      </c>
      <c r="AU376" s="250" t="s">
        <v>86</v>
      </c>
      <c r="AV376" s="15" t="s">
        <v>138</v>
      </c>
      <c r="AW376" s="15" t="s">
        <v>34</v>
      </c>
      <c r="AX376" s="15" t="s">
        <v>84</v>
      </c>
      <c r="AY376" s="250" t="s">
        <v>132</v>
      </c>
    </row>
    <row r="377" spans="1:65" s="2" customFormat="1" ht="12">
      <c r="A377" s="34"/>
      <c r="B377" s="35"/>
      <c r="C377" s="204" t="s">
        <v>423</v>
      </c>
      <c r="D377" s="204" t="s">
        <v>134</v>
      </c>
      <c r="E377" s="205" t="s">
        <v>911</v>
      </c>
      <c r="F377" s="206" t="s">
        <v>912</v>
      </c>
      <c r="G377" s="207" t="s">
        <v>176</v>
      </c>
      <c r="H377" s="208">
        <v>37</v>
      </c>
      <c r="I377" s="209"/>
      <c r="J377" s="210">
        <f>ROUND(I377*H377,2)</f>
        <v>0</v>
      </c>
      <c r="K377" s="211"/>
      <c r="L377" s="39"/>
      <c r="M377" s="212" t="s">
        <v>1</v>
      </c>
      <c r="N377" s="213" t="s">
        <v>41</v>
      </c>
      <c r="O377" s="71"/>
      <c r="P377" s="214">
        <f>O377*H377</f>
        <v>0</v>
      </c>
      <c r="Q377" s="214">
        <v>0</v>
      </c>
      <c r="R377" s="214">
        <f>Q377*H377</f>
        <v>0</v>
      </c>
      <c r="S377" s="214">
        <v>0.044</v>
      </c>
      <c r="T377" s="215">
        <f>S377*H377</f>
        <v>1.628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6" t="s">
        <v>138</v>
      </c>
      <c r="AT377" s="216" t="s">
        <v>134</v>
      </c>
      <c r="AU377" s="216" t="s">
        <v>86</v>
      </c>
      <c r="AY377" s="17" t="s">
        <v>132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7" t="s">
        <v>84</v>
      </c>
      <c r="BK377" s="217">
        <f>ROUND(I377*H377,2)</f>
        <v>0</v>
      </c>
      <c r="BL377" s="17" t="s">
        <v>138</v>
      </c>
      <c r="BM377" s="216" t="s">
        <v>913</v>
      </c>
    </row>
    <row r="378" spans="2:51" s="13" customFormat="1" ht="11.25">
      <c r="B378" s="218"/>
      <c r="C378" s="219"/>
      <c r="D378" s="220" t="s">
        <v>140</v>
      </c>
      <c r="E378" s="221" t="s">
        <v>1</v>
      </c>
      <c r="F378" s="222" t="s">
        <v>88</v>
      </c>
      <c r="G378" s="219"/>
      <c r="H378" s="221" t="s">
        <v>1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140</v>
      </c>
      <c r="AU378" s="228" t="s">
        <v>86</v>
      </c>
      <c r="AV378" s="13" t="s">
        <v>84</v>
      </c>
      <c r="AW378" s="13" t="s">
        <v>34</v>
      </c>
      <c r="AX378" s="13" t="s">
        <v>76</v>
      </c>
      <c r="AY378" s="228" t="s">
        <v>132</v>
      </c>
    </row>
    <row r="379" spans="2:51" s="14" customFormat="1" ht="11.25">
      <c r="B379" s="229"/>
      <c r="C379" s="230"/>
      <c r="D379" s="220" t="s">
        <v>140</v>
      </c>
      <c r="E379" s="231" t="s">
        <v>1</v>
      </c>
      <c r="F379" s="232" t="s">
        <v>378</v>
      </c>
      <c r="G379" s="230"/>
      <c r="H379" s="233">
        <v>37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140</v>
      </c>
      <c r="AU379" s="239" t="s">
        <v>86</v>
      </c>
      <c r="AV379" s="14" t="s">
        <v>86</v>
      </c>
      <c r="AW379" s="14" t="s">
        <v>34</v>
      </c>
      <c r="AX379" s="14" t="s">
        <v>76</v>
      </c>
      <c r="AY379" s="239" t="s">
        <v>132</v>
      </c>
    </row>
    <row r="380" spans="2:51" s="15" customFormat="1" ht="11.25">
      <c r="B380" s="240"/>
      <c r="C380" s="241"/>
      <c r="D380" s="220" t="s">
        <v>140</v>
      </c>
      <c r="E380" s="242" t="s">
        <v>1</v>
      </c>
      <c r="F380" s="243" t="s">
        <v>146</v>
      </c>
      <c r="G380" s="241"/>
      <c r="H380" s="244">
        <v>37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140</v>
      </c>
      <c r="AU380" s="250" t="s">
        <v>86</v>
      </c>
      <c r="AV380" s="15" t="s">
        <v>138</v>
      </c>
      <c r="AW380" s="15" t="s">
        <v>34</v>
      </c>
      <c r="AX380" s="15" t="s">
        <v>84</v>
      </c>
      <c r="AY380" s="250" t="s">
        <v>132</v>
      </c>
    </row>
    <row r="381" spans="1:65" s="2" customFormat="1" ht="24">
      <c r="A381" s="34"/>
      <c r="B381" s="35"/>
      <c r="C381" s="204" t="s">
        <v>429</v>
      </c>
      <c r="D381" s="204" t="s">
        <v>134</v>
      </c>
      <c r="E381" s="205" t="s">
        <v>450</v>
      </c>
      <c r="F381" s="206" t="s">
        <v>451</v>
      </c>
      <c r="G381" s="207" t="s">
        <v>426</v>
      </c>
      <c r="H381" s="208">
        <v>4</v>
      </c>
      <c r="I381" s="209"/>
      <c r="J381" s="210">
        <f>ROUND(I381*H381,2)</f>
        <v>0</v>
      </c>
      <c r="K381" s="211"/>
      <c r="L381" s="39"/>
      <c r="M381" s="212" t="s">
        <v>1</v>
      </c>
      <c r="N381" s="213" t="s">
        <v>41</v>
      </c>
      <c r="O381" s="71"/>
      <c r="P381" s="214">
        <f>O381*H381</f>
        <v>0</v>
      </c>
      <c r="Q381" s="214">
        <v>0.00167</v>
      </c>
      <c r="R381" s="214">
        <f>Q381*H381</f>
        <v>0.00668</v>
      </c>
      <c r="S381" s="214">
        <v>0.01067</v>
      </c>
      <c r="T381" s="215">
        <f>S381*H381</f>
        <v>0.04268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16" t="s">
        <v>138</v>
      </c>
      <c r="AT381" s="216" t="s">
        <v>134</v>
      </c>
      <c r="AU381" s="216" t="s">
        <v>86</v>
      </c>
      <c r="AY381" s="17" t="s">
        <v>132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7" t="s">
        <v>84</v>
      </c>
      <c r="BK381" s="217">
        <f>ROUND(I381*H381,2)</f>
        <v>0</v>
      </c>
      <c r="BL381" s="17" t="s">
        <v>138</v>
      </c>
      <c r="BM381" s="216" t="s">
        <v>914</v>
      </c>
    </row>
    <row r="382" spans="2:51" s="13" customFormat="1" ht="11.25">
      <c r="B382" s="218"/>
      <c r="C382" s="219"/>
      <c r="D382" s="220" t="s">
        <v>140</v>
      </c>
      <c r="E382" s="221" t="s">
        <v>1</v>
      </c>
      <c r="F382" s="222" t="s">
        <v>88</v>
      </c>
      <c r="G382" s="219"/>
      <c r="H382" s="221" t="s">
        <v>1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140</v>
      </c>
      <c r="AU382" s="228" t="s">
        <v>86</v>
      </c>
      <c r="AV382" s="13" t="s">
        <v>84</v>
      </c>
      <c r="AW382" s="13" t="s">
        <v>34</v>
      </c>
      <c r="AX382" s="13" t="s">
        <v>76</v>
      </c>
      <c r="AY382" s="228" t="s">
        <v>132</v>
      </c>
    </row>
    <row r="383" spans="2:51" s="14" customFormat="1" ht="11.25">
      <c r="B383" s="229"/>
      <c r="C383" s="230"/>
      <c r="D383" s="220" t="s">
        <v>140</v>
      </c>
      <c r="E383" s="231" t="s">
        <v>1</v>
      </c>
      <c r="F383" s="232" t="s">
        <v>915</v>
      </c>
      <c r="G383" s="230"/>
      <c r="H383" s="233">
        <v>4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140</v>
      </c>
      <c r="AU383" s="239" t="s">
        <v>86</v>
      </c>
      <c r="AV383" s="14" t="s">
        <v>86</v>
      </c>
      <c r="AW383" s="14" t="s">
        <v>34</v>
      </c>
      <c r="AX383" s="14" t="s">
        <v>76</v>
      </c>
      <c r="AY383" s="239" t="s">
        <v>132</v>
      </c>
    </row>
    <row r="384" spans="2:51" s="15" customFormat="1" ht="11.25">
      <c r="B384" s="240"/>
      <c r="C384" s="241"/>
      <c r="D384" s="220" t="s">
        <v>140</v>
      </c>
      <c r="E384" s="242" t="s">
        <v>1</v>
      </c>
      <c r="F384" s="243" t="s">
        <v>146</v>
      </c>
      <c r="G384" s="241"/>
      <c r="H384" s="244">
        <v>4</v>
      </c>
      <c r="I384" s="245"/>
      <c r="J384" s="241"/>
      <c r="K384" s="241"/>
      <c r="L384" s="246"/>
      <c r="M384" s="247"/>
      <c r="N384" s="248"/>
      <c r="O384" s="248"/>
      <c r="P384" s="248"/>
      <c r="Q384" s="248"/>
      <c r="R384" s="248"/>
      <c r="S384" s="248"/>
      <c r="T384" s="249"/>
      <c r="AT384" s="250" t="s">
        <v>140</v>
      </c>
      <c r="AU384" s="250" t="s">
        <v>86</v>
      </c>
      <c r="AV384" s="15" t="s">
        <v>138</v>
      </c>
      <c r="AW384" s="15" t="s">
        <v>34</v>
      </c>
      <c r="AX384" s="15" t="s">
        <v>84</v>
      </c>
      <c r="AY384" s="250" t="s">
        <v>132</v>
      </c>
    </row>
    <row r="385" spans="1:65" s="2" customFormat="1" ht="24">
      <c r="A385" s="34"/>
      <c r="B385" s="35"/>
      <c r="C385" s="251" t="s">
        <v>433</v>
      </c>
      <c r="D385" s="251" t="s">
        <v>329</v>
      </c>
      <c r="E385" s="252" t="s">
        <v>455</v>
      </c>
      <c r="F385" s="253" t="s">
        <v>456</v>
      </c>
      <c r="G385" s="254" t="s">
        <v>426</v>
      </c>
      <c r="H385" s="255">
        <v>1</v>
      </c>
      <c r="I385" s="256"/>
      <c r="J385" s="257">
        <f>ROUND(I385*H385,2)</f>
        <v>0</v>
      </c>
      <c r="K385" s="258"/>
      <c r="L385" s="259"/>
      <c r="M385" s="260" t="s">
        <v>1</v>
      </c>
      <c r="N385" s="261" t="s">
        <v>41</v>
      </c>
      <c r="O385" s="71"/>
      <c r="P385" s="214">
        <f>O385*H385</f>
        <v>0</v>
      </c>
      <c r="Q385" s="214">
        <v>0.0122</v>
      </c>
      <c r="R385" s="214">
        <f>Q385*H385</f>
        <v>0.0122</v>
      </c>
      <c r="S385" s="214">
        <v>0</v>
      </c>
      <c r="T385" s="215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6" t="s">
        <v>184</v>
      </c>
      <c r="AT385" s="216" t="s">
        <v>329</v>
      </c>
      <c r="AU385" s="216" t="s">
        <v>86</v>
      </c>
      <c r="AY385" s="17" t="s">
        <v>132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7" t="s">
        <v>84</v>
      </c>
      <c r="BK385" s="217">
        <f>ROUND(I385*H385,2)</f>
        <v>0</v>
      </c>
      <c r="BL385" s="17" t="s">
        <v>138</v>
      </c>
      <c r="BM385" s="216" t="s">
        <v>916</v>
      </c>
    </row>
    <row r="386" spans="2:51" s="13" customFormat="1" ht="11.25">
      <c r="B386" s="218"/>
      <c r="C386" s="219"/>
      <c r="D386" s="220" t="s">
        <v>140</v>
      </c>
      <c r="E386" s="221" t="s">
        <v>1</v>
      </c>
      <c r="F386" s="222" t="s">
        <v>88</v>
      </c>
      <c r="G386" s="219"/>
      <c r="H386" s="221" t="s">
        <v>1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140</v>
      </c>
      <c r="AU386" s="228" t="s">
        <v>86</v>
      </c>
      <c r="AV386" s="13" t="s">
        <v>84</v>
      </c>
      <c r="AW386" s="13" t="s">
        <v>34</v>
      </c>
      <c r="AX386" s="13" t="s">
        <v>76</v>
      </c>
      <c r="AY386" s="228" t="s">
        <v>132</v>
      </c>
    </row>
    <row r="387" spans="2:51" s="14" customFormat="1" ht="11.25">
      <c r="B387" s="229"/>
      <c r="C387" s="230"/>
      <c r="D387" s="220" t="s">
        <v>140</v>
      </c>
      <c r="E387" s="231" t="s">
        <v>1</v>
      </c>
      <c r="F387" s="232" t="s">
        <v>84</v>
      </c>
      <c r="G387" s="230"/>
      <c r="H387" s="233">
        <v>1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AT387" s="239" t="s">
        <v>140</v>
      </c>
      <c r="AU387" s="239" t="s">
        <v>86</v>
      </c>
      <c r="AV387" s="14" t="s">
        <v>86</v>
      </c>
      <c r="AW387" s="14" t="s">
        <v>34</v>
      </c>
      <c r="AX387" s="14" t="s">
        <v>76</v>
      </c>
      <c r="AY387" s="239" t="s">
        <v>132</v>
      </c>
    </row>
    <row r="388" spans="2:51" s="15" customFormat="1" ht="11.25">
      <c r="B388" s="240"/>
      <c r="C388" s="241"/>
      <c r="D388" s="220" t="s">
        <v>140</v>
      </c>
      <c r="E388" s="242" t="s">
        <v>1</v>
      </c>
      <c r="F388" s="243" t="s">
        <v>146</v>
      </c>
      <c r="G388" s="241"/>
      <c r="H388" s="244">
        <v>1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AT388" s="250" t="s">
        <v>140</v>
      </c>
      <c r="AU388" s="250" t="s">
        <v>86</v>
      </c>
      <c r="AV388" s="15" t="s">
        <v>138</v>
      </c>
      <c r="AW388" s="15" t="s">
        <v>34</v>
      </c>
      <c r="AX388" s="15" t="s">
        <v>84</v>
      </c>
      <c r="AY388" s="250" t="s">
        <v>132</v>
      </c>
    </row>
    <row r="389" spans="1:65" s="2" customFormat="1" ht="24">
      <c r="A389" s="34"/>
      <c r="B389" s="35"/>
      <c r="C389" s="251" t="s">
        <v>437</v>
      </c>
      <c r="D389" s="251" t="s">
        <v>329</v>
      </c>
      <c r="E389" s="252" t="s">
        <v>917</v>
      </c>
      <c r="F389" s="253" t="s">
        <v>918</v>
      </c>
      <c r="G389" s="254" t="s">
        <v>426</v>
      </c>
      <c r="H389" s="255">
        <v>1</v>
      </c>
      <c r="I389" s="256"/>
      <c r="J389" s="257">
        <f>ROUND(I389*H389,2)</f>
        <v>0</v>
      </c>
      <c r="K389" s="258"/>
      <c r="L389" s="259"/>
      <c r="M389" s="260" t="s">
        <v>1</v>
      </c>
      <c r="N389" s="261" t="s">
        <v>41</v>
      </c>
      <c r="O389" s="71"/>
      <c r="P389" s="214">
        <f>O389*H389</f>
        <v>0</v>
      </c>
      <c r="Q389" s="214">
        <v>0.0037</v>
      </c>
      <c r="R389" s="214">
        <f>Q389*H389</f>
        <v>0.0037</v>
      </c>
      <c r="S389" s="214">
        <v>0</v>
      </c>
      <c r="T389" s="215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16" t="s">
        <v>184</v>
      </c>
      <c r="AT389" s="216" t="s">
        <v>329</v>
      </c>
      <c r="AU389" s="216" t="s">
        <v>86</v>
      </c>
      <c r="AY389" s="17" t="s">
        <v>132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7" t="s">
        <v>84</v>
      </c>
      <c r="BK389" s="217">
        <f>ROUND(I389*H389,2)</f>
        <v>0</v>
      </c>
      <c r="BL389" s="17" t="s">
        <v>138</v>
      </c>
      <c r="BM389" s="216" t="s">
        <v>919</v>
      </c>
    </row>
    <row r="390" spans="2:51" s="13" customFormat="1" ht="11.25">
      <c r="B390" s="218"/>
      <c r="C390" s="219"/>
      <c r="D390" s="220" t="s">
        <v>140</v>
      </c>
      <c r="E390" s="221" t="s">
        <v>1</v>
      </c>
      <c r="F390" s="222" t="s">
        <v>88</v>
      </c>
      <c r="G390" s="219"/>
      <c r="H390" s="221" t="s">
        <v>1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140</v>
      </c>
      <c r="AU390" s="228" t="s">
        <v>86</v>
      </c>
      <c r="AV390" s="13" t="s">
        <v>84</v>
      </c>
      <c r="AW390" s="13" t="s">
        <v>34</v>
      </c>
      <c r="AX390" s="13" t="s">
        <v>76</v>
      </c>
      <c r="AY390" s="228" t="s">
        <v>132</v>
      </c>
    </row>
    <row r="391" spans="2:51" s="14" customFormat="1" ht="11.25">
      <c r="B391" s="229"/>
      <c r="C391" s="230"/>
      <c r="D391" s="220" t="s">
        <v>140</v>
      </c>
      <c r="E391" s="231" t="s">
        <v>1</v>
      </c>
      <c r="F391" s="232" t="s">
        <v>84</v>
      </c>
      <c r="G391" s="230"/>
      <c r="H391" s="233">
        <v>1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140</v>
      </c>
      <c r="AU391" s="239" t="s">
        <v>86</v>
      </c>
      <c r="AV391" s="14" t="s">
        <v>86</v>
      </c>
      <c r="AW391" s="14" t="s">
        <v>34</v>
      </c>
      <c r="AX391" s="14" t="s">
        <v>76</v>
      </c>
      <c r="AY391" s="239" t="s">
        <v>132</v>
      </c>
    </row>
    <row r="392" spans="2:51" s="15" customFormat="1" ht="11.25">
      <c r="B392" s="240"/>
      <c r="C392" s="241"/>
      <c r="D392" s="220" t="s">
        <v>140</v>
      </c>
      <c r="E392" s="242" t="s">
        <v>1</v>
      </c>
      <c r="F392" s="243" t="s">
        <v>146</v>
      </c>
      <c r="G392" s="241"/>
      <c r="H392" s="244">
        <v>1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AT392" s="250" t="s">
        <v>140</v>
      </c>
      <c r="AU392" s="250" t="s">
        <v>86</v>
      </c>
      <c r="AV392" s="15" t="s">
        <v>138</v>
      </c>
      <c r="AW392" s="15" t="s">
        <v>34</v>
      </c>
      <c r="AX392" s="15" t="s">
        <v>84</v>
      </c>
      <c r="AY392" s="250" t="s">
        <v>132</v>
      </c>
    </row>
    <row r="393" spans="1:65" s="2" customFormat="1" ht="12">
      <c r="A393" s="34"/>
      <c r="B393" s="35"/>
      <c r="C393" s="251" t="s">
        <v>441</v>
      </c>
      <c r="D393" s="251" t="s">
        <v>329</v>
      </c>
      <c r="E393" s="252" t="s">
        <v>459</v>
      </c>
      <c r="F393" s="253" t="s">
        <v>460</v>
      </c>
      <c r="G393" s="254" t="s">
        <v>426</v>
      </c>
      <c r="H393" s="255">
        <v>1</v>
      </c>
      <c r="I393" s="256"/>
      <c r="J393" s="257">
        <f>ROUND(I393*H393,2)</f>
        <v>0</v>
      </c>
      <c r="K393" s="258"/>
      <c r="L393" s="259"/>
      <c r="M393" s="260" t="s">
        <v>1</v>
      </c>
      <c r="N393" s="261" t="s">
        <v>41</v>
      </c>
      <c r="O393" s="71"/>
      <c r="P393" s="214">
        <f>O393*H393</f>
        <v>0</v>
      </c>
      <c r="Q393" s="214">
        <v>0.0092</v>
      </c>
      <c r="R393" s="214">
        <f>Q393*H393</f>
        <v>0.0092</v>
      </c>
      <c r="S393" s="214">
        <v>0</v>
      </c>
      <c r="T393" s="215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6" t="s">
        <v>184</v>
      </c>
      <c r="AT393" s="216" t="s">
        <v>329</v>
      </c>
      <c r="AU393" s="216" t="s">
        <v>86</v>
      </c>
      <c r="AY393" s="17" t="s">
        <v>132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7" t="s">
        <v>84</v>
      </c>
      <c r="BK393" s="217">
        <f>ROUND(I393*H393,2)</f>
        <v>0</v>
      </c>
      <c r="BL393" s="17" t="s">
        <v>138</v>
      </c>
      <c r="BM393" s="216" t="s">
        <v>920</v>
      </c>
    </row>
    <row r="394" spans="2:51" s="13" customFormat="1" ht="11.25">
      <c r="B394" s="218"/>
      <c r="C394" s="219"/>
      <c r="D394" s="220" t="s">
        <v>140</v>
      </c>
      <c r="E394" s="221" t="s">
        <v>1</v>
      </c>
      <c r="F394" s="222" t="s">
        <v>88</v>
      </c>
      <c r="G394" s="219"/>
      <c r="H394" s="221" t="s">
        <v>1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140</v>
      </c>
      <c r="AU394" s="228" t="s">
        <v>86</v>
      </c>
      <c r="AV394" s="13" t="s">
        <v>84</v>
      </c>
      <c r="AW394" s="13" t="s">
        <v>34</v>
      </c>
      <c r="AX394" s="13" t="s">
        <v>76</v>
      </c>
      <c r="AY394" s="228" t="s">
        <v>132</v>
      </c>
    </row>
    <row r="395" spans="2:51" s="14" customFormat="1" ht="11.25">
      <c r="B395" s="229"/>
      <c r="C395" s="230"/>
      <c r="D395" s="220" t="s">
        <v>140</v>
      </c>
      <c r="E395" s="231" t="s">
        <v>1</v>
      </c>
      <c r="F395" s="232" t="s">
        <v>84</v>
      </c>
      <c r="G395" s="230"/>
      <c r="H395" s="233">
        <v>1</v>
      </c>
      <c r="I395" s="234"/>
      <c r="J395" s="230"/>
      <c r="K395" s="230"/>
      <c r="L395" s="235"/>
      <c r="M395" s="236"/>
      <c r="N395" s="237"/>
      <c r="O395" s="237"/>
      <c r="P395" s="237"/>
      <c r="Q395" s="237"/>
      <c r="R395" s="237"/>
      <c r="S395" s="237"/>
      <c r="T395" s="238"/>
      <c r="AT395" s="239" t="s">
        <v>140</v>
      </c>
      <c r="AU395" s="239" t="s">
        <v>86</v>
      </c>
      <c r="AV395" s="14" t="s">
        <v>86</v>
      </c>
      <c r="AW395" s="14" t="s">
        <v>34</v>
      </c>
      <c r="AX395" s="14" t="s">
        <v>76</v>
      </c>
      <c r="AY395" s="239" t="s">
        <v>132</v>
      </c>
    </row>
    <row r="396" spans="2:51" s="15" customFormat="1" ht="11.25">
      <c r="B396" s="240"/>
      <c r="C396" s="241"/>
      <c r="D396" s="220" t="s">
        <v>140</v>
      </c>
      <c r="E396" s="242" t="s">
        <v>1</v>
      </c>
      <c r="F396" s="243" t="s">
        <v>146</v>
      </c>
      <c r="G396" s="241"/>
      <c r="H396" s="244">
        <v>1</v>
      </c>
      <c r="I396" s="245"/>
      <c r="J396" s="241"/>
      <c r="K396" s="241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140</v>
      </c>
      <c r="AU396" s="250" t="s">
        <v>86</v>
      </c>
      <c r="AV396" s="15" t="s">
        <v>138</v>
      </c>
      <c r="AW396" s="15" t="s">
        <v>34</v>
      </c>
      <c r="AX396" s="15" t="s">
        <v>84</v>
      </c>
      <c r="AY396" s="250" t="s">
        <v>132</v>
      </c>
    </row>
    <row r="397" spans="1:65" s="2" customFormat="1" ht="12">
      <c r="A397" s="34"/>
      <c r="B397" s="35"/>
      <c r="C397" s="251" t="s">
        <v>445</v>
      </c>
      <c r="D397" s="251" t="s">
        <v>329</v>
      </c>
      <c r="E397" s="252" t="s">
        <v>463</v>
      </c>
      <c r="F397" s="253" t="s">
        <v>464</v>
      </c>
      <c r="G397" s="254" t="s">
        <v>426</v>
      </c>
      <c r="H397" s="255">
        <v>1</v>
      </c>
      <c r="I397" s="256"/>
      <c r="J397" s="257">
        <f>ROUND(I397*H397,2)</f>
        <v>0</v>
      </c>
      <c r="K397" s="258"/>
      <c r="L397" s="259"/>
      <c r="M397" s="260" t="s">
        <v>1</v>
      </c>
      <c r="N397" s="261" t="s">
        <v>41</v>
      </c>
      <c r="O397" s="71"/>
      <c r="P397" s="214">
        <f>O397*H397</f>
        <v>0</v>
      </c>
      <c r="Q397" s="214">
        <v>0.0141</v>
      </c>
      <c r="R397" s="214">
        <f>Q397*H397</f>
        <v>0.0141</v>
      </c>
      <c r="S397" s="214">
        <v>0</v>
      </c>
      <c r="T397" s="215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16" t="s">
        <v>184</v>
      </c>
      <c r="AT397" s="216" t="s">
        <v>329</v>
      </c>
      <c r="AU397" s="216" t="s">
        <v>86</v>
      </c>
      <c r="AY397" s="17" t="s">
        <v>132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7" t="s">
        <v>84</v>
      </c>
      <c r="BK397" s="217">
        <f>ROUND(I397*H397,2)</f>
        <v>0</v>
      </c>
      <c r="BL397" s="17" t="s">
        <v>138</v>
      </c>
      <c r="BM397" s="216" t="s">
        <v>921</v>
      </c>
    </row>
    <row r="398" spans="2:51" s="13" customFormat="1" ht="11.25">
      <c r="B398" s="218"/>
      <c r="C398" s="219"/>
      <c r="D398" s="220" t="s">
        <v>140</v>
      </c>
      <c r="E398" s="221" t="s">
        <v>1</v>
      </c>
      <c r="F398" s="222" t="s">
        <v>88</v>
      </c>
      <c r="G398" s="219"/>
      <c r="H398" s="221" t="s">
        <v>1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140</v>
      </c>
      <c r="AU398" s="228" t="s">
        <v>86</v>
      </c>
      <c r="AV398" s="13" t="s">
        <v>84</v>
      </c>
      <c r="AW398" s="13" t="s">
        <v>34</v>
      </c>
      <c r="AX398" s="13" t="s">
        <v>76</v>
      </c>
      <c r="AY398" s="228" t="s">
        <v>132</v>
      </c>
    </row>
    <row r="399" spans="2:51" s="14" customFormat="1" ht="11.25">
      <c r="B399" s="229"/>
      <c r="C399" s="230"/>
      <c r="D399" s="220" t="s">
        <v>140</v>
      </c>
      <c r="E399" s="231" t="s">
        <v>1</v>
      </c>
      <c r="F399" s="232" t="s">
        <v>84</v>
      </c>
      <c r="G399" s="230"/>
      <c r="H399" s="233">
        <v>1</v>
      </c>
      <c r="I399" s="234"/>
      <c r="J399" s="230"/>
      <c r="K399" s="230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140</v>
      </c>
      <c r="AU399" s="239" t="s">
        <v>86</v>
      </c>
      <c r="AV399" s="14" t="s">
        <v>86</v>
      </c>
      <c r="AW399" s="14" t="s">
        <v>34</v>
      </c>
      <c r="AX399" s="14" t="s">
        <v>76</v>
      </c>
      <c r="AY399" s="239" t="s">
        <v>132</v>
      </c>
    </row>
    <row r="400" spans="2:51" s="15" customFormat="1" ht="11.25">
      <c r="B400" s="240"/>
      <c r="C400" s="241"/>
      <c r="D400" s="220" t="s">
        <v>140</v>
      </c>
      <c r="E400" s="242" t="s">
        <v>1</v>
      </c>
      <c r="F400" s="243" t="s">
        <v>146</v>
      </c>
      <c r="G400" s="241"/>
      <c r="H400" s="244">
        <v>1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140</v>
      </c>
      <c r="AU400" s="250" t="s">
        <v>86</v>
      </c>
      <c r="AV400" s="15" t="s">
        <v>138</v>
      </c>
      <c r="AW400" s="15" t="s">
        <v>34</v>
      </c>
      <c r="AX400" s="15" t="s">
        <v>84</v>
      </c>
      <c r="AY400" s="250" t="s">
        <v>132</v>
      </c>
    </row>
    <row r="401" spans="1:65" s="2" customFormat="1" ht="24">
      <c r="A401" s="34"/>
      <c r="B401" s="35"/>
      <c r="C401" s="204" t="s">
        <v>449</v>
      </c>
      <c r="D401" s="204" t="s">
        <v>134</v>
      </c>
      <c r="E401" s="205" t="s">
        <v>922</v>
      </c>
      <c r="F401" s="206" t="s">
        <v>923</v>
      </c>
      <c r="G401" s="207" t="s">
        <v>426</v>
      </c>
      <c r="H401" s="208">
        <v>1</v>
      </c>
      <c r="I401" s="209"/>
      <c r="J401" s="210">
        <f>ROUND(I401*H401,2)</f>
        <v>0</v>
      </c>
      <c r="K401" s="211"/>
      <c r="L401" s="39"/>
      <c r="M401" s="212" t="s">
        <v>1</v>
      </c>
      <c r="N401" s="213" t="s">
        <v>41</v>
      </c>
      <c r="O401" s="71"/>
      <c r="P401" s="214">
        <f>O401*H401</f>
        <v>0</v>
      </c>
      <c r="Q401" s="214">
        <v>0.00171</v>
      </c>
      <c r="R401" s="214">
        <f>Q401*H401</f>
        <v>0.00171</v>
      </c>
      <c r="S401" s="214">
        <v>0.01661</v>
      </c>
      <c r="T401" s="215">
        <f>S401*H401</f>
        <v>0.01661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16" t="s">
        <v>138</v>
      </c>
      <c r="AT401" s="216" t="s">
        <v>134</v>
      </c>
      <c r="AU401" s="216" t="s">
        <v>86</v>
      </c>
      <c r="AY401" s="17" t="s">
        <v>132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7" t="s">
        <v>84</v>
      </c>
      <c r="BK401" s="217">
        <f>ROUND(I401*H401,2)</f>
        <v>0</v>
      </c>
      <c r="BL401" s="17" t="s">
        <v>138</v>
      </c>
      <c r="BM401" s="216" t="s">
        <v>924</v>
      </c>
    </row>
    <row r="402" spans="2:51" s="13" customFormat="1" ht="11.25">
      <c r="B402" s="218"/>
      <c r="C402" s="219"/>
      <c r="D402" s="220" t="s">
        <v>140</v>
      </c>
      <c r="E402" s="221" t="s">
        <v>1</v>
      </c>
      <c r="F402" s="222" t="s">
        <v>88</v>
      </c>
      <c r="G402" s="219"/>
      <c r="H402" s="221" t="s">
        <v>1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140</v>
      </c>
      <c r="AU402" s="228" t="s">
        <v>86</v>
      </c>
      <c r="AV402" s="13" t="s">
        <v>84</v>
      </c>
      <c r="AW402" s="13" t="s">
        <v>34</v>
      </c>
      <c r="AX402" s="13" t="s">
        <v>76</v>
      </c>
      <c r="AY402" s="228" t="s">
        <v>132</v>
      </c>
    </row>
    <row r="403" spans="2:51" s="14" customFormat="1" ht="11.25">
      <c r="B403" s="229"/>
      <c r="C403" s="230"/>
      <c r="D403" s="220" t="s">
        <v>140</v>
      </c>
      <c r="E403" s="231" t="s">
        <v>1</v>
      </c>
      <c r="F403" s="232" t="s">
        <v>84</v>
      </c>
      <c r="G403" s="230"/>
      <c r="H403" s="233">
        <v>1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AT403" s="239" t="s">
        <v>140</v>
      </c>
      <c r="AU403" s="239" t="s">
        <v>86</v>
      </c>
      <c r="AV403" s="14" t="s">
        <v>86</v>
      </c>
      <c r="AW403" s="14" t="s">
        <v>34</v>
      </c>
      <c r="AX403" s="14" t="s">
        <v>76</v>
      </c>
      <c r="AY403" s="239" t="s">
        <v>132</v>
      </c>
    </row>
    <row r="404" spans="2:51" s="15" customFormat="1" ht="11.25">
      <c r="B404" s="240"/>
      <c r="C404" s="241"/>
      <c r="D404" s="220" t="s">
        <v>140</v>
      </c>
      <c r="E404" s="242" t="s">
        <v>1</v>
      </c>
      <c r="F404" s="243" t="s">
        <v>146</v>
      </c>
      <c r="G404" s="241"/>
      <c r="H404" s="244">
        <v>1</v>
      </c>
      <c r="I404" s="245"/>
      <c r="J404" s="241"/>
      <c r="K404" s="241"/>
      <c r="L404" s="246"/>
      <c r="M404" s="247"/>
      <c r="N404" s="248"/>
      <c r="O404" s="248"/>
      <c r="P404" s="248"/>
      <c r="Q404" s="248"/>
      <c r="R404" s="248"/>
      <c r="S404" s="248"/>
      <c r="T404" s="249"/>
      <c r="AT404" s="250" t="s">
        <v>140</v>
      </c>
      <c r="AU404" s="250" t="s">
        <v>86</v>
      </c>
      <c r="AV404" s="15" t="s">
        <v>138</v>
      </c>
      <c r="AW404" s="15" t="s">
        <v>34</v>
      </c>
      <c r="AX404" s="15" t="s">
        <v>84</v>
      </c>
      <c r="AY404" s="250" t="s">
        <v>132</v>
      </c>
    </row>
    <row r="405" spans="1:65" s="2" customFormat="1" ht="24">
      <c r="A405" s="34"/>
      <c r="B405" s="35"/>
      <c r="C405" s="251" t="s">
        <v>454</v>
      </c>
      <c r="D405" s="251" t="s">
        <v>329</v>
      </c>
      <c r="E405" s="252" t="s">
        <v>925</v>
      </c>
      <c r="F405" s="253" t="s">
        <v>926</v>
      </c>
      <c r="G405" s="254" t="s">
        <v>426</v>
      </c>
      <c r="H405" s="255">
        <v>1</v>
      </c>
      <c r="I405" s="256"/>
      <c r="J405" s="257">
        <f>ROUND(I405*H405,2)</f>
        <v>0</v>
      </c>
      <c r="K405" s="258"/>
      <c r="L405" s="259"/>
      <c r="M405" s="260" t="s">
        <v>1</v>
      </c>
      <c r="N405" s="261" t="s">
        <v>41</v>
      </c>
      <c r="O405" s="71"/>
      <c r="P405" s="214">
        <f>O405*H405</f>
        <v>0</v>
      </c>
      <c r="Q405" s="214">
        <v>0.0149</v>
      </c>
      <c r="R405" s="214">
        <f>Q405*H405</f>
        <v>0.0149</v>
      </c>
      <c r="S405" s="214">
        <v>0</v>
      </c>
      <c r="T405" s="215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6" t="s">
        <v>184</v>
      </c>
      <c r="AT405" s="216" t="s">
        <v>329</v>
      </c>
      <c r="AU405" s="216" t="s">
        <v>86</v>
      </c>
      <c r="AY405" s="17" t="s">
        <v>132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7" t="s">
        <v>84</v>
      </c>
      <c r="BK405" s="217">
        <f>ROUND(I405*H405,2)</f>
        <v>0</v>
      </c>
      <c r="BL405" s="17" t="s">
        <v>138</v>
      </c>
      <c r="BM405" s="216" t="s">
        <v>927</v>
      </c>
    </row>
    <row r="406" spans="2:51" s="13" customFormat="1" ht="11.25">
      <c r="B406" s="218"/>
      <c r="C406" s="219"/>
      <c r="D406" s="220" t="s">
        <v>140</v>
      </c>
      <c r="E406" s="221" t="s">
        <v>1</v>
      </c>
      <c r="F406" s="222" t="s">
        <v>88</v>
      </c>
      <c r="G406" s="219"/>
      <c r="H406" s="221" t="s">
        <v>1</v>
      </c>
      <c r="I406" s="223"/>
      <c r="J406" s="219"/>
      <c r="K406" s="219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140</v>
      </c>
      <c r="AU406" s="228" t="s">
        <v>86</v>
      </c>
      <c r="AV406" s="13" t="s">
        <v>84</v>
      </c>
      <c r="AW406" s="13" t="s">
        <v>34</v>
      </c>
      <c r="AX406" s="13" t="s">
        <v>76</v>
      </c>
      <c r="AY406" s="228" t="s">
        <v>132</v>
      </c>
    </row>
    <row r="407" spans="2:51" s="14" customFormat="1" ht="11.25">
      <c r="B407" s="229"/>
      <c r="C407" s="230"/>
      <c r="D407" s="220" t="s">
        <v>140</v>
      </c>
      <c r="E407" s="231" t="s">
        <v>1</v>
      </c>
      <c r="F407" s="232" t="s">
        <v>84</v>
      </c>
      <c r="G407" s="230"/>
      <c r="H407" s="233">
        <v>1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AT407" s="239" t="s">
        <v>140</v>
      </c>
      <c r="AU407" s="239" t="s">
        <v>86</v>
      </c>
      <c r="AV407" s="14" t="s">
        <v>86</v>
      </c>
      <c r="AW407" s="14" t="s">
        <v>34</v>
      </c>
      <c r="AX407" s="14" t="s">
        <v>76</v>
      </c>
      <c r="AY407" s="239" t="s">
        <v>132</v>
      </c>
    </row>
    <row r="408" spans="2:51" s="15" customFormat="1" ht="11.25">
      <c r="B408" s="240"/>
      <c r="C408" s="241"/>
      <c r="D408" s="220" t="s">
        <v>140</v>
      </c>
      <c r="E408" s="242" t="s">
        <v>1</v>
      </c>
      <c r="F408" s="243" t="s">
        <v>146</v>
      </c>
      <c r="G408" s="241"/>
      <c r="H408" s="244">
        <v>1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AT408" s="250" t="s">
        <v>140</v>
      </c>
      <c r="AU408" s="250" t="s">
        <v>86</v>
      </c>
      <c r="AV408" s="15" t="s">
        <v>138</v>
      </c>
      <c r="AW408" s="15" t="s">
        <v>34</v>
      </c>
      <c r="AX408" s="15" t="s">
        <v>84</v>
      </c>
      <c r="AY408" s="250" t="s">
        <v>132</v>
      </c>
    </row>
    <row r="409" spans="1:65" s="2" customFormat="1" ht="24">
      <c r="A409" s="34"/>
      <c r="B409" s="35"/>
      <c r="C409" s="204" t="s">
        <v>458</v>
      </c>
      <c r="D409" s="204" t="s">
        <v>134</v>
      </c>
      <c r="E409" s="205" t="s">
        <v>928</v>
      </c>
      <c r="F409" s="206" t="s">
        <v>929</v>
      </c>
      <c r="G409" s="207" t="s">
        <v>176</v>
      </c>
      <c r="H409" s="208">
        <v>37</v>
      </c>
      <c r="I409" s="209"/>
      <c r="J409" s="210">
        <f>ROUND(I409*H409,2)</f>
        <v>0</v>
      </c>
      <c r="K409" s="211"/>
      <c r="L409" s="39"/>
      <c r="M409" s="212" t="s">
        <v>1</v>
      </c>
      <c r="N409" s="213" t="s">
        <v>41</v>
      </c>
      <c r="O409" s="71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6" t="s">
        <v>138</v>
      </c>
      <c r="AT409" s="216" t="s">
        <v>134</v>
      </c>
      <c r="AU409" s="216" t="s">
        <v>86</v>
      </c>
      <c r="AY409" s="17" t="s">
        <v>132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7" t="s">
        <v>84</v>
      </c>
      <c r="BK409" s="217">
        <f>ROUND(I409*H409,2)</f>
        <v>0</v>
      </c>
      <c r="BL409" s="17" t="s">
        <v>138</v>
      </c>
      <c r="BM409" s="216" t="s">
        <v>930</v>
      </c>
    </row>
    <row r="410" spans="2:51" s="13" customFormat="1" ht="11.25">
      <c r="B410" s="218"/>
      <c r="C410" s="219"/>
      <c r="D410" s="220" t="s">
        <v>140</v>
      </c>
      <c r="E410" s="221" t="s">
        <v>1</v>
      </c>
      <c r="F410" s="222" t="s">
        <v>88</v>
      </c>
      <c r="G410" s="219"/>
      <c r="H410" s="221" t="s">
        <v>1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140</v>
      </c>
      <c r="AU410" s="228" t="s">
        <v>86</v>
      </c>
      <c r="AV410" s="13" t="s">
        <v>84</v>
      </c>
      <c r="AW410" s="13" t="s">
        <v>34</v>
      </c>
      <c r="AX410" s="13" t="s">
        <v>76</v>
      </c>
      <c r="AY410" s="228" t="s">
        <v>132</v>
      </c>
    </row>
    <row r="411" spans="2:51" s="14" customFormat="1" ht="11.25">
      <c r="B411" s="229"/>
      <c r="C411" s="230"/>
      <c r="D411" s="220" t="s">
        <v>140</v>
      </c>
      <c r="E411" s="231" t="s">
        <v>1</v>
      </c>
      <c r="F411" s="232" t="s">
        <v>378</v>
      </c>
      <c r="G411" s="230"/>
      <c r="H411" s="233">
        <v>37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140</v>
      </c>
      <c r="AU411" s="239" t="s">
        <v>86</v>
      </c>
      <c r="AV411" s="14" t="s">
        <v>86</v>
      </c>
      <c r="AW411" s="14" t="s">
        <v>34</v>
      </c>
      <c r="AX411" s="14" t="s">
        <v>76</v>
      </c>
      <c r="AY411" s="239" t="s">
        <v>132</v>
      </c>
    </row>
    <row r="412" spans="2:51" s="15" customFormat="1" ht="11.25">
      <c r="B412" s="240"/>
      <c r="C412" s="241"/>
      <c r="D412" s="220" t="s">
        <v>140</v>
      </c>
      <c r="E412" s="242" t="s">
        <v>1</v>
      </c>
      <c r="F412" s="243" t="s">
        <v>146</v>
      </c>
      <c r="G412" s="241"/>
      <c r="H412" s="244">
        <v>37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140</v>
      </c>
      <c r="AU412" s="250" t="s">
        <v>86</v>
      </c>
      <c r="AV412" s="15" t="s">
        <v>138</v>
      </c>
      <c r="AW412" s="15" t="s">
        <v>34</v>
      </c>
      <c r="AX412" s="15" t="s">
        <v>84</v>
      </c>
      <c r="AY412" s="250" t="s">
        <v>132</v>
      </c>
    </row>
    <row r="413" spans="1:65" s="2" customFormat="1" ht="24">
      <c r="A413" s="34"/>
      <c r="B413" s="35"/>
      <c r="C413" s="251" t="s">
        <v>462</v>
      </c>
      <c r="D413" s="251" t="s">
        <v>329</v>
      </c>
      <c r="E413" s="252" t="s">
        <v>931</v>
      </c>
      <c r="F413" s="253" t="s">
        <v>932</v>
      </c>
      <c r="G413" s="254" t="s">
        <v>176</v>
      </c>
      <c r="H413" s="255">
        <v>37.555</v>
      </c>
      <c r="I413" s="256"/>
      <c r="J413" s="257">
        <f>ROUND(I413*H413,2)</f>
        <v>0</v>
      </c>
      <c r="K413" s="258"/>
      <c r="L413" s="259"/>
      <c r="M413" s="260" t="s">
        <v>1</v>
      </c>
      <c r="N413" s="261" t="s">
        <v>41</v>
      </c>
      <c r="O413" s="71"/>
      <c r="P413" s="214">
        <f>O413*H413</f>
        <v>0</v>
      </c>
      <c r="Q413" s="214">
        <v>0.00147</v>
      </c>
      <c r="R413" s="214">
        <f>Q413*H413</f>
        <v>0.05520585</v>
      </c>
      <c r="S413" s="214">
        <v>0</v>
      </c>
      <c r="T413" s="215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16" t="s">
        <v>184</v>
      </c>
      <c r="AT413" s="216" t="s">
        <v>329</v>
      </c>
      <c r="AU413" s="216" t="s">
        <v>86</v>
      </c>
      <c r="AY413" s="17" t="s">
        <v>132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7" t="s">
        <v>84</v>
      </c>
      <c r="BK413" s="217">
        <f>ROUND(I413*H413,2)</f>
        <v>0</v>
      </c>
      <c r="BL413" s="17" t="s">
        <v>138</v>
      </c>
      <c r="BM413" s="216" t="s">
        <v>933</v>
      </c>
    </row>
    <row r="414" spans="2:51" s="13" customFormat="1" ht="11.25">
      <c r="B414" s="218"/>
      <c r="C414" s="219"/>
      <c r="D414" s="220" t="s">
        <v>140</v>
      </c>
      <c r="E414" s="221" t="s">
        <v>1</v>
      </c>
      <c r="F414" s="222" t="s">
        <v>88</v>
      </c>
      <c r="G414" s="219"/>
      <c r="H414" s="221" t="s">
        <v>1</v>
      </c>
      <c r="I414" s="223"/>
      <c r="J414" s="219"/>
      <c r="K414" s="219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140</v>
      </c>
      <c r="AU414" s="228" t="s">
        <v>86</v>
      </c>
      <c r="AV414" s="13" t="s">
        <v>84</v>
      </c>
      <c r="AW414" s="13" t="s">
        <v>34</v>
      </c>
      <c r="AX414" s="13" t="s">
        <v>76</v>
      </c>
      <c r="AY414" s="228" t="s">
        <v>132</v>
      </c>
    </row>
    <row r="415" spans="2:51" s="14" customFormat="1" ht="11.25">
      <c r="B415" s="229"/>
      <c r="C415" s="230"/>
      <c r="D415" s="220" t="s">
        <v>140</v>
      </c>
      <c r="E415" s="231" t="s">
        <v>1</v>
      </c>
      <c r="F415" s="232" t="s">
        <v>378</v>
      </c>
      <c r="G415" s="230"/>
      <c r="H415" s="233">
        <v>37</v>
      </c>
      <c r="I415" s="234"/>
      <c r="J415" s="230"/>
      <c r="K415" s="230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140</v>
      </c>
      <c r="AU415" s="239" t="s">
        <v>86</v>
      </c>
      <c r="AV415" s="14" t="s">
        <v>86</v>
      </c>
      <c r="AW415" s="14" t="s">
        <v>34</v>
      </c>
      <c r="AX415" s="14" t="s">
        <v>76</v>
      </c>
      <c r="AY415" s="239" t="s">
        <v>132</v>
      </c>
    </row>
    <row r="416" spans="2:51" s="15" customFormat="1" ht="11.25">
      <c r="B416" s="240"/>
      <c r="C416" s="241"/>
      <c r="D416" s="220" t="s">
        <v>140</v>
      </c>
      <c r="E416" s="242" t="s">
        <v>1</v>
      </c>
      <c r="F416" s="243" t="s">
        <v>146</v>
      </c>
      <c r="G416" s="241"/>
      <c r="H416" s="244">
        <v>37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140</v>
      </c>
      <c r="AU416" s="250" t="s">
        <v>86</v>
      </c>
      <c r="AV416" s="15" t="s">
        <v>138</v>
      </c>
      <c r="AW416" s="15" t="s">
        <v>34</v>
      </c>
      <c r="AX416" s="15" t="s">
        <v>76</v>
      </c>
      <c r="AY416" s="250" t="s">
        <v>132</v>
      </c>
    </row>
    <row r="417" spans="2:51" s="14" customFormat="1" ht="11.25">
      <c r="B417" s="229"/>
      <c r="C417" s="230"/>
      <c r="D417" s="220" t="s">
        <v>140</v>
      </c>
      <c r="E417" s="231" t="s">
        <v>1</v>
      </c>
      <c r="F417" s="232" t="s">
        <v>934</v>
      </c>
      <c r="G417" s="230"/>
      <c r="H417" s="233">
        <v>37.555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140</v>
      </c>
      <c r="AU417" s="239" t="s">
        <v>86</v>
      </c>
      <c r="AV417" s="14" t="s">
        <v>86</v>
      </c>
      <c r="AW417" s="14" t="s">
        <v>34</v>
      </c>
      <c r="AX417" s="14" t="s">
        <v>84</v>
      </c>
      <c r="AY417" s="239" t="s">
        <v>132</v>
      </c>
    </row>
    <row r="418" spans="1:65" s="2" customFormat="1" ht="24">
      <c r="A418" s="34"/>
      <c r="B418" s="35"/>
      <c r="C418" s="204" t="s">
        <v>466</v>
      </c>
      <c r="D418" s="204" t="s">
        <v>134</v>
      </c>
      <c r="E418" s="205" t="s">
        <v>935</v>
      </c>
      <c r="F418" s="206" t="s">
        <v>936</v>
      </c>
      <c r="G418" s="207" t="s">
        <v>176</v>
      </c>
      <c r="H418" s="208">
        <v>3</v>
      </c>
      <c r="I418" s="209"/>
      <c r="J418" s="210">
        <f>ROUND(I418*H418,2)</f>
        <v>0</v>
      </c>
      <c r="K418" s="211"/>
      <c r="L418" s="39"/>
      <c r="M418" s="212" t="s">
        <v>1</v>
      </c>
      <c r="N418" s="213" t="s">
        <v>41</v>
      </c>
      <c r="O418" s="71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6" t="s">
        <v>138</v>
      </c>
      <c r="AT418" s="216" t="s">
        <v>134</v>
      </c>
      <c r="AU418" s="216" t="s">
        <v>86</v>
      </c>
      <c r="AY418" s="17" t="s">
        <v>132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7" t="s">
        <v>84</v>
      </c>
      <c r="BK418" s="217">
        <f>ROUND(I418*H418,2)</f>
        <v>0</v>
      </c>
      <c r="BL418" s="17" t="s">
        <v>138</v>
      </c>
      <c r="BM418" s="216" t="s">
        <v>937</v>
      </c>
    </row>
    <row r="419" spans="2:51" s="13" customFormat="1" ht="11.25">
      <c r="B419" s="218"/>
      <c r="C419" s="219"/>
      <c r="D419" s="220" t="s">
        <v>140</v>
      </c>
      <c r="E419" s="221" t="s">
        <v>1</v>
      </c>
      <c r="F419" s="222" t="s">
        <v>938</v>
      </c>
      <c r="G419" s="219"/>
      <c r="H419" s="221" t="s">
        <v>1</v>
      </c>
      <c r="I419" s="223"/>
      <c r="J419" s="219"/>
      <c r="K419" s="219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140</v>
      </c>
      <c r="AU419" s="228" t="s">
        <v>86</v>
      </c>
      <c r="AV419" s="13" t="s">
        <v>84</v>
      </c>
      <c r="AW419" s="13" t="s">
        <v>34</v>
      </c>
      <c r="AX419" s="13" t="s">
        <v>76</v>
      </c>
      <c r="AY419" s="228" t="s">
        <v>132</v>
      </c>
    </row>
    <row r="420" spans="2:51" s="14" customFormat="1" ht="11.25">
      <c r="B420" s="229"/>
      <c r="C420" s="230"/>
      <c r="D420" s="220" t="s">
        <v>140</v>
      </c>
      <c r="E420" s="231" t="s">
        <v>1</v>
      </c>
      <c r="F420" s="232" t="s">
        <v>152</v>
      </c>
      <c r="G420" s="230"/>
      <c r="H420" s="233">
        <v>3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140</v>
      </c>
      <c r="AU420" s="239" t="s">
        <v>86</v>
      </c>
      <c r="AV420" s="14" t="s">
        <v>86</v>
      </c>
      <c r="AW420" s="14" t="s">
        <v>34</v>
      </c>
      <c r="AX420" s="14" t="s">
        <v>76</v>
      </c>
      <c r="AY420" s="239" t="s">
        <v>132</v>
      </c>
    </row>
    <row r="421" spans="2:51" s="15" customFormat="1" ht="11.25">
      <c r="B421" s="240"/>
      <c r="C421" s="241"/>
      <c r="D421" s="220" t="s">
        <v>140</v>
      </c>
      <c r="E421" s="242" t="s">
        <v>1</v>
      </c>
      <c r="F421" s="243" t="s">
        <v>146</v>
      </c>
      <c r="G421" s="241"/>
      <c r="H421" s="244">
        <v>3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AT421" s="250" t="s">
        <v>140</v>
      </c>
      <c r="AU421" s="250" t="s">
        <v>86</v>
      </c>
      <c r="AV421" s="15" t="s">
        <v>138</v>
      </c>
      <c r="AW421" s="15" t="s">
        <v>34</v>
      </c>
      <c r="AX421" s="15" t="s">
        <v>84</v>
      </c>
      <c r="AY421" s="250" t="s">
        <v>132</v>
      </c>
    </row>
    <row r="422" spans="1:65" s="2" customFormat="1" ht="24">
      <c r="A422" s="34"/>
      <c r="B422" s="35"/>
      <c r="C422" s="251" t="s">
        <v>470</v>
      </c>
      <c r="D422" s="251" t="s">
        <v>329</v>
      </c>
      <c r="E422" s="252" t="s">
        <v>939</v>
      </c>
      <c r="F422" s="253" t="s">
        <v>940</v>
      </c>
      <c r="G422" s="254" t="s">
        <v>176</v>
      </c>
      <c r="H422" s="255">
        <v>3.045</v>
      </c>
      <c r="I422" s="256"/>
      <c r="J422" s="257">
        <f>ROUND(I422*H422,2)</f>
        <v>0</v>
      </c>
      <c r="K422" s="258"/>
      <c r="L422" s="259"/>
      <c r="M422" s="260" t="s">
        <v>1</v>
      </c>
      <c r="N422" s="261" t="s">
        <v>41</v>
      </c>
      <c r="O422" s="71"/>
      <c r="P422" s="214">
        <f>O422*H422</f>
        <v>0</v>
      </c>
      <c r="Q422" s="214">
        <v>0.00712</v>
      </c>
      <c r="R422" s="214">
        <f>Q422*H422</f>
        <v>0.0216804</v>
      </c>
      <c r="S422" s="214">
        <v>0</v>
      </c>
      <c r="T422" s="21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16" t="s">
        <v>184</v>
      </c>
      <c r="AT422" s="216" t="s">
        <v>329</v>
      </c>
      <c r="AU422" s="216" t="s">
        <v>86</v>
      </c>
      <c r="AY422" s="17" t="s">
        <v>132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7" t="s">
        <v>84</v>
      </c>
      <c r="BK422" s="217">
        <f>ROUND(I422*H422,2)</f>
        <v>0</v>
      </c>
      <c r="BL422" s="17" t="s">
        <v>138</v>
      </c>
      <c r="BM422" s="216" t="s">
        <v>941</v>
      </c>
    </row>
    <row r="423" spans="2:51" s="13" customFormat="1" ht="11.25">
      <c r="B423" s="218"/>
      <c r="C423" s="219"/>
      <c r="D423" s="220" t="s">
        <v>140</v>
      </c>
      <c r="E423" s="221" t="s">
        <v>1</v>
      </c>
      <c r="F423" s="222" t="s">
        <v>938</v>
      </c>
      <c r="G423" s="219"/>
      <c r="H423" s="221" t="s">
        <v>1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140</v>
      </c>
      <c r="AU423" s="228" t="s">
        <v>86</v>
      </c>
      <c r="AV423" s="13" t="s">
        <v>84</v>
      </c>
      <c r="AW423" s="13" t="s">
        <v>34</v>
      </c>
      <c r="AX423" s="13" t="s">
        <v>76</v>
      </c>
      <c r="AY423" s="228" t="s">
        <v>132</v>
      </c>
    </row>
    <row r="424" spans="2:51" s="14" customFormat="1" ht="11.25">
      <c r="B424" s="229"/>
      <c r="C424" s="230"/>
      <c r="D424" s="220" t="s">
        <v>140</v>
      </c>
      <c r="E424" s="231" t="s">
        <v>1</v>
      </c>
      <c r="F424" s="232" t="s">
        <v>152</v>
      </c>
      <c r="G424" s="230"/>
      <c r="H424" s="233">
        <v>3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140</v>
      </c>
      <c r="AU424" s="239" t="s">
        <v>86</v>
      </c>
      <c r="AV424" s="14" t="s">
        <v>86</v>
      </c>
      <c r="AW424" s="14" t="s">
        <v>34</v>
      </c>
      <c r="AX424" s="14" t="s">
        <v>76</v>
      </c>
      <c r="AY424" s="239" t="s">
        <v>132</v>
      </c>
    </row>
    <row r="425" spans="2:51" s="15" customFormat="1" ht="11.25">
      <c r="B425" s="240"/>
      <c r="C425" s="241"/>
      <c r="D425" s="220" t="s">
        <v>140</v>
      </c>
      <c r="E425" s="242" t="s">
        <v>1</v>
      </c>
      <c r="F425" s="243" t="s">
        <v>146</v>
      </c>
      <c r="G425" s="241"/>
      <c r="H425" s="244">
        <v>3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AT425" s="250" t="s">
        <v>140</v>
      </c>
      <c r="AU425" s="250" t="s">
        <v>86</v>
      </c>
      <c r="AV425" s="15" t="s">
        <v>138</v>
      </c>
      <c r="AW425" s="15" t="s">
        <v>34</v>
      </c>
      <c r="AX425" s="15" t="s">
        <v>76</v>
      </c>
      <c r="AY425" s="250" t="s">
        <v>132</v>
      </c>
    </row>
    <row r="426" spans="2:51" s="14" customFormat="1" ht="11.25">
      <c r="B426" s="229"/>
      <c r="C426" s="230"/>
      <c r="D426" s="220" t="s">
        <v>140</v>
      </c>
      <c r="E426" s="231" t="s">
        <v>1</v>
      </c>
      <c r="F426" s="232" t="s">
        <v>517</v>
      </c>
      <c r="G426" s="230"/>
      <c r="H426" s="233">
        <v>3.045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AT426" s="239" t="s">
        <v>140</v>
      </c>
      <c r="AU426" s="239" t="s">
        <v>86</v>
      </c>
      <c r="AV426" s="14" t="s">
        <v>86</v>
      </c>
      <c r="AW426" s="14" t="s">
        <v>34</v>
      </c>
      <c r="AX426" s="14" t="s">
        <v>84</v>
      </c>
      <c r="AY426" s="239" t="s">
        <v>132</v>
      </c>
    </row>
    <row r="427" spans="1:65" s="2" customFormat="1" ht="24">
      <c r="A427" s="34"/>
      <c r="B427" s="35"/>
      <c r="C427" s="204" t="s">
        <v>474</v>
      </c>
      <c r="D427" s="204" t="s">
        <v>134</v>
      </c>
      <c r="E427" s="205" t="s">
        <v>942</v>
      </c>
      <c r="F427" s="206" t="s">
        <v>943</v>
      </c>
      <c r="G427" s="207" t="s">
        <v>176</v>
      </c>
      <c r="H427" s="208">
        <v>1</v>
      </c>
      <c r="I427" s="209"/>
      <c r="J427" s="210">
        <f>ROUND(I427*H427,2)</f>
        <v>0</v>
      </c>
      <c r="K427" s="211"/>
      <c r="L427" s="39"/>
      <c r="M427" s="212" t="s">
        <v>1</v>
      </c>
      <c r="N427" s="213" t="s">
        <v>41</v>
      </c>
      <c r="O427" s="71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16" t="s">
        <v>138</v>
      </c>
      <c r="AT427" s="216" t="s">
        <v>134</v>
      </c>
      <c r="AU427" s="216" t="s">
        <v>86</v>
      </c>
      <c r="AY427" s="17" t="s">
        <v>132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7" t="s">
        <v>84</v>
      </c>
      <c r="BK427" s="217">
        <f>ROUND(I427*H427,2)</f>
        <v>0</v>
      </c>
      <c r="BL427" s="17" t="s">
        <v>138</v>
      </c>
      <c r="BM427" s="216" t="s">
        <v>944</v>
      </c>
    </row>
    <row r="428" spans="2:51" s="13" customFormat="1" ht="11.25">
      <c r="B428" s="218"/>
      <c r="C428" s="219"/>
      <c r="D428" s="220" t="s">
        <v>140</v>
      </c>
      <c r="E428" s="221" t="s">
        <v>1</v>
      </c>
      <c r="F428" s="222" t="s">
        <v>938</v>
      </c>
      <c r="G428" s="219"/>
      <c r="H428" s="221" t="s">
        <v>1</v>
      </c>
      <c r="I428" s="223"/>
      <c r="J428" s="219"/>
      <c r="K428" s="219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140</v>
      </c>
      <c r="AU428" s="228" t="s">
        <v>86</v>
      </c>
      <c r="AV428" s="13" t="s">
        <v>84</v>
      </c>
      <c r="AW428" s="13" t="s">
        <v>34</v>
      </c>
      <c r="AX428" s="13" t="s">
        <v>76</v>
      </c>
      <c r="AY428" s="228" t="s">
        <v>132</v>
      </c>
    </row>
    <row r="429" spans="2:51" s="14" customFormat="1" ht="11.25">
      <c r="B429" s="229"/>
      <c r="C429" s="230"/>
      <c r="D429" s="220" t="s">
        <v>140</v>
      </c>
      <c r="E429" s="231" t="s">
        <v>1</v>
      </c>
      <c r="F429" s="232" t="s">
        <v>84</v>
      </c>
      <c r="G429" s="230"/>
      <c r="H429" s="233">
        <v>1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AT429" s="239" t="s">
        <v>140</v>
      </c>
      <c r="AU429" s="239" t="s">
        <v>86</v>
      </c>
      <c r="AV429" s="14" t="s">
        <v>86</v>
      </c>
      <c r="AW429" s="14" t="s">
        <v>34</v>
      </c>
      <c r="AX429" s="14" t="s">
        <v>76</v>
      </c>
      <c r="AY429" s="239" t="s">
        <v>132</v>
      </c>
    </row>
    <row r="430" spans="2:51" s="15" customFormat="1" ht="11.25">
      <c r="B430" s="240"/>
      <c r="C430" s="241"/>
      <c r="D430" s="220" t="s">
        <v>140</v>
      </c>
      <c r="E430" s="242" t="s">
        <v>1</v>
      </c>
      <c r="F430" s="243" t="s">
        <v>146</v>
      </c>
      <c r="G430" s="241"/>
      <c r="H430" s="244">
        <v>1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140</v>
      </c>
      <c r="AU430" s="250" t="s">
        <v>86</v>
      </c>
      <c r="AV430" s="15" t="s">
        <v>138</v>
      </c>
      <c r="AW430" s="15" t="s">
        <v>34</v>
      </c>
      <c r="AX430" s="15" t="s">
        <v>84</v>
      </c>
      <c r="AY430" s="250" t="s">
        <v>132</v>
      </c>
    </row>
    <row r="431" spans="1:65" s="2" customFormat="1" ht="24">
      <c r="A431" s="34"/>
      <c r="B431" s="35"/>
      <c r="C431" s="251" t="s">
        <v>478</v>
      </c>
      <c r="D431" s="251" t="s">
        <v>329</v>
      </c>
      <c r="E431" s="252" t="s">
        <v>945</v>
      </c>
      <c r="F431" s="253" t="s">
        <v>946</v>
      </c>
      <c r="G431" s="254" t="s">
        <v>176</v>
      </c>
      <c r="H431" s="255">
        <v>1.015</v>
      </c>
      <c r="I431" s="256"/>
      <c r="J431" s="257">
        <f>ROUND(I431*H431,2)</f>
        <v>0</v>
      </c>
      <c r="K431" s="258"/>
      <c r="L431" s="259"/>
      <c r="M431" s="260" t="s">
        <v>1</v>
      </c>
      <c r="N431" s="261" t="s">
        <v>41</v>
      </c>
      <c r="O431" s="71"/>
      <c r="P431" s="214">
        <f>O431*H431</f>
        <v>0</v>
      </c>
      <c r="Q431" s="214">
        <v>0.00067</v>
      </c>
      <c r="R431" s="214">
        <f>Q431*H431</f>
        <v>0.00068005</v>
      </c>
      <c r="S431" s="214">
        <v>0</v>
      </c>
      <c r="T431" s="215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6" t="s">
        <v>184</v>
      </c>
      <c r="AT431" s="216" t="s">
        <v>329</v>
      </c>
      <c r="AU431" s="216" t="s">
        <v>86</v>
      </c>
      <c r="AY431" s="17" t="s">
        <v>132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7" t="s">
        <v>84</v>
      </c>
      <c r="BK431" s="217">
        <f>ROUND(I431*H431,2)</f>
        <v>0</v>
      </c>
      <c r="BL431" s="17" t="s">
        <v>138</v>
      </c>
      <c r="BM431" s="216" t="s">
        <v>947</v>
      </c>
    </row>
    <row r="432" spans="2:51" s="13" customFormat="1" ht="11.25">
      <c r="B432" s="218"/>
      <c r="C432" s="219"/>
      <c r="D432" s="220" t="s">
        <v>140</v>
      </c>
      <c r="E432" s="221" t="s">
        <v>1</v>
      </c>
      <c r="F432" s="222" t="s">
        <v>938</v>
      </c>
      <c r="G432" s="219"/>
      <c r="H432" s="221" t="s">
        <v>1</v>
      </c>
      <c r="I432" s="223"/>
      <c r="J432" s="219"/>
      <c r="K432" s="219"/>
      <c r="L432" s="224"/>
      <c r="M432" s="225"/>
      <c r="N432" s="226"/>
      <c r="O432" s="226"/>
      <c r="P432" s="226"/>
      <c r="Q432" s="226"/>
      <c r="R432" s="226"/>
      <c r="S432" s="226"/>
      <c r="T432" s="227"/>
      <c r="AT432" s="228" t="s">
        <v>140</v>
      </c>
      <c r="AU432" s="228" t="s">
        <v>86</v>
      </c>
      <c r="AV432" s="13" t="s">
        <v>84</v>
      </c>
      <c r="AW432" s="13" t="s">
        <v>34</v>
      </c>
      <c r="AX432" s="13" t="s">
        <v>76</v>
      </c>
      <c r="AY432" s="228" t="s">
        <v>132</v>
      </c>
    </row>
    <row r="433" spans="2:51" s="14" customFormat="1" ht="11.25">
      <c r="B433" s="229"/>
      <c r="C433" s="230"/>
      <c r="D433" s="220" t="s">
        <v>140</v>
      </c>
      <c r="E433" s="231" t="s">
        <v>1</v>
      </c>
      <c r="F433" s="232" t="s">
        <v>84</v>
      </c>
      <c r="G433" s="230"/>
      <c r="H433" s="233">
        <v>1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140</v>
      </c>
      <c r="AU433" s="239" t="s">
        <v>86</v>
      </c>
      <c r="AV433" s="14" t="s">
        <v>86</v>
      </c>
      <c r="AW433" s="14" t="s">
        <v>34</v>
      </c>
      <c r="AX433" s="14" t="s">
        <v>76</v>
      </c>
      <c r="AY433" s="239" t="s">
        <v>132</v>
      </c>
    </row>
    <row r="434" spans="2:51" s="15" customFormat="1" ht="11.25">
      <c r="B434" s="240"/>
      <c r="C434" s="241"/>
      <c r="D434" s="220" t="s">
        <v>140</v>
      </c>
      <c r="E434" s="242" t="s">
        <v>1</v>
      </c>
      <c r="F434" s="243" t="s">
        <v>146</v>
      </c>
      <c r="G434" s="241"/>
      <c r="H434" s="244">
        <v>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140</v>
      </c>
      <c r="AU434" s="250" t="s">
        <v>86</v>
      </c>
      <c r="AV434" s="15" t="s">
        <v>138</v>
      </c>
      <c r="AW434" s="15" t="s">
        <v>34</v>
      </c>
      <c r="AX434" s="15" t="s">
        <v>76</v>
      </c>
      <c r="AY434" s="250" t="s">
        <v>132</v>
      </c>
    </row>
    <row r="435" spans="2:51" s="14" customFormat="1" ht="11.25">
      <c r="B435" s="229"/>
      <c r="C435" s="230"/>
      <c r="D435" s="220" t="s">
        <v>140</v>
      </c>
      <c r="E435" s="231" t="s">
        <v>1</v>
      </c>
      <c r="F435" s="232" t="s">
        <v>948</v>
      </c>
      <c r="G435" s="230"/>
      <c r="H435" s="233">
        <v>1.015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140</v>
      </c>
      <c r="AU435" s="239" t="s">
        <v>86</v>
      </c>
      <c r="AV435" s="14" t="s">
        <v>86</v>
      </c>
      <c r="AW435" s="14" t="s">
        <v>34</v>
      </c>
      <c r="AX435" s="14" t="s">
        <v>84</v>
      </c>
      <c r="AY435" s="239" t="s">
        <v>132</v>
      </c>
    </row>
    <row r="436" spans="1:65" s="2" customFormat="1" ht="24">
      <c r="A436" s="34"/>
      <c r="B436" s="35"/>
      <c r="C436" s="204" t="s">
        <v>482</v>
      </c>
      <c r="D436" s="204" t="s">
        <v>134</v>
      </c>
      <c r="E436" s="205" t="s">
        <v>949</v>
      </c>
      <c r="F436" s="206" t="s">
        <v>950</v>
      </c>
      <c r="G436" s="207" t="s">
        <v>426</v>
      </c>
      <c r="H436" s="208">
        <v>4</v>
      </c>
      <c r="I436" s="209"/>
      <c r="J436" s="210">
        <f>ROUND(I436*H436,2)</f>
        <v>0</v>
      </c>
      <c r="K436" s="211"/>
      <c r="L436" s="39"/>
      <c r="M436" s="212" t="s">
        <v>1</v>
      </c>
      <c r="N436" s="213" t="s">
        <v>41</v>
      </c>
      <c r="O436" s="71"/>
      <c r="P436" s="214">
        <f>O436*H436</f>
        <v>0</v>
      </c>
      <c r="Q436" s="214">
        <v>0</v>
      </c>
      <c r="R436" s="214">
        <f>Q436*H436</f>
        <v>0</v>
      </c>
      <c r="S436" s="214">
        <v>0</v>
      </c>
      <c r="T436" s="215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16" t="s">
        <v>138</v>
      </c>
      <c r="AT436" s="216" t="s">
        <v>134</v>
      </c>
      <c r="AU436" s="216" t="s">
        <v>86</v>
      </c>
      <c r="AY436" s="17" t="s">
        <v>132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7" t="s">
        <v>84</v>
      </c>
      <c r="BK436" s="217">
        <f>ROUND(I436*H436,2)</f>
        <v>0</v>
      </c>
      <c r="BL436" s="17" t="s">
        <v>138</v>
      </c>
      <c r="BM436" s="216" t="s">
        <v>951</v>
      </c>
    </row>
    <row r="437" spans="2:51" s="13" customFormat="1" ht="11.25">
      <c r="B437" s="218"/>
      <c r="C437" s="219"/>
      <c r="D437" s="220" t="s">
        <v>140</v>
      </c>
      <c r="E437" s="221" t="s">
        <v>1</v>
      </c>
      <c r="F437" s="222" t="s">
        <v>88</v>
      </c>
      <c r="G437" s="219"/>
      <c r="H437" s="221" t="s">
        <v>1</v>
      </c>
      <c r="I437" s="223"/>
      <c r="J437" s="219"/>
      <c r="K437" s="219"/>
      <c r="L437" s="224"/>
      <c r="M437" s="225"/>
      <c r="N437" s="226"/>
      <c r="O437" s="226"/>
      <c r="P437" s="226"/>
      <c r="Q437" s="226"/>
      <c r="R437" s="226"/>
      <c r="S437" s="226"/>
      <c r="T437" s="227"/>
      <c r="AT437" s="228" t="s">
        <v>140</v>
      </c>
      <c r="AU437" s="228" t="s">
        <v>86</v>
      </c>
      <c r="AV437" s="13" t="s">
        <v>84</v>
      </c>
      <c r="AW437" s="13" t="s">
        <v>34</v>
      </c>
      <c r="AX437" s="13" t="s">
        <v>76</v>
      </c>
      <c r="AY437" s="228" t="s">
        <v>132</v>
      </c>
    </row>
    <row r="438" spans="2:51" s="14" customFormat="1" ht="11.25">
      <c r="B438" s="229"/>
      <c r="C438" s="230"/>
      <c r="D438" s="220" t="s">
        <v>140</v>
      </c>
      <c r="E438" s="231" t="s">
        <v>1</v>
      </c>
      <c r="F438" s="232" t="s">
        <v>906</v>
      </c>
      <c r="G438" s="230"/>
      <c r="H438" s="233">
        <v>4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AT438" s="239" t="s">
        <v>140</v>
      </c>
      <c r="AU438" s="239" t="s">
        <v>86</v>
      </c>
      <c r="AV438" s="14" t="s">
        <v>86</v>
      </c>
      <c r="AW438" s="14" t="s">
        <v>34</v>
      </c>
      <c r="AX438" s="14" t="s">
        <v>76</v>
      </c>
      <c r="AY438" s="239" t="s">
        <v>132</v>
      </c>
    </row>
    <row r="439" spans="2:51" s="15" customFormat="1" ht="11.25">
      <c r="B439" s="240"/>
      <c r="C439" s="241"/>
      <c r="D439" s="220" t="s">
        <v>140</v>
      </c>
      <c r="E439" s="242" t="s">
        <v>1</v>
      </c>
      <c r="F439" s="243" t="s">
        <v>146</v>
      </c>
      <c r="G439" s="241"/>
      <c r="H439" s="244">
        <v>4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AT439" s="250" t="s">
        <v>140</v>
      </c>
      <c r="AU439" s="250" t="s">
        <v>86</v>
      </c>
      <c r="AV439" s="15" t="s">
        <v>138</v>
      </c>
      <c r="AW439" s="15" t="s">
        <v>34</v>
      </c>
      <c r="AX439" s="15" t="s">
        <v>84</v>
      </c>
      <c r="AY439" s="250" t="s">
        <v>132</v>
      </c>
    </row>
    <row r="440" spans="1:65" s="2" customFormat="1" ht="24">
      <c r="A440" s="34"/>
      <c r="B440" s="35"/>
      <c r="C440" s="251" t="s">
        <v>486</v>
      </c>
      <c r="D440" s="251" t="s">
        <v>329</v>
      </c>
      <c r="E440" s="252" t="s">
        <v>952</v>
      </c>
      <c r="F440" s="253" t="s">
        <v>953</v>
      </c>
      <c r="G440" s="254" t="s">
        <v>426</v>
      </c>
      <c r="H440" s="255">
        <v>2</v>
      </c>
      <c r="I440" s="256"/>
      <c r="J440" s="257">
        <f>ROUND(I440*H440,2)</f>
        <v>0</v>
      </c>
      <c r="K440" s="258"/>
      <c r="L440" s="259"/>
      <c r="M440" s="260" t="s">
        <v>1</v>
      </c>
      <c r="N440" s="261" t="s">
        <v>41</v>
      </c>
      <c r="O440" s="71"/>
      <c r="P440" s="214">
        <f>O440*H440</f>
        <v>0</v>
      </c>
      <c r="Q440" s="214">
        <v>0.00032</v>
      </c>
      <c r="R440" s="214">
        <f>Q440*H440</f>
        <v>0.00064</v>
      </c>
      <c r="S440" s="214">
        <v>0</v>
      </c>
      <c r="T440" s="215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6" t="s">
        <v>184</v>
      </c>
      <c r="AT440" s="216" t="s">
        <v>329</v>
      </c>
      <c r="AU440" s="216" t="s">
        <v>86</v>
      </c>
      <c r="AY440" s="17" t="s">
        <v>132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7" t="s">
        <v>84</v>
      </c>
      <c r="BK440" s="217">
        <f>ROUND(I440*H440,2)</f>
        <v>0</v>
      </c>
      <c r="BL440" s="17" t="s">
        <v>138</v>
      </c>
      <c r="BM440" s="216" t="s">
        <v>954</v>
      </c>
    </row>
    <row r="441" spans="2:51" s="13" customFormat="1" ht="11.25">
      <c r="B441" s="218"/>
      <c r="C441" s="219"/>
      <c r="D441" s="220" t="s">
        <v>140</v>
      </c>
      <c r="E441" s="221" t="s">
        <v>1</v>
      </c>
      <c r="F441" s="222" t="s">
        <v>88</v>
      </c>
      <c r="G441" s="219"/>
      <c r="H441" s="221" t="s">
        <v>1</v>
      </c>
      <c r="I441" s="223"/>
      <c r="J441" s="219"/>
      <c r="K441" s="219"/>
      <c r="L441" s="224"/>
      <c r="M441" s="225"/>
      <c r="N441" s="226"/>
      <c r="O441" s="226"/>
      <c r="P441" s="226"/>
      <c r="Q441" s="226"/>
      <c r="R441" s="226"/>
      <c r="S441" s="226"/>
      <c r="T441" s="227"/>
      <c r="AT441" s="228" t="s">
        <v>140</v>
      </c>
      <c r="AU441" s="228" t="s">
        <v>86</v>
      </c>
      <c r="AV441" s="13" t="s">
        <v>84</v>
      </c>
      <c r="AW441" s="13" t="s">
        <v>34</v>
      </c>
      <c r="AX441" s="13" t="s">
        <v>76</v>
      </c>
      <c r="AY441" s="228" t="s">
        <v>132</v>
      </c>
    </row>
    <row r="442" spans="2:51" s="14" customFormat="1" ht="11.25">
      <c r="B442" s="229"/>
      <c r="C442" s="230"/>
      <c r="D442" s="220" t="s">
        <v>140</v>
      </c>
      <c r="E442" s="231" t="s">
        <v>1</v>
      </c>
      <c r="F442" s="232" t="s">
        <v>86</v>
      </c>
      <c r="G442" s="230"/>
      <c r="H442" s="233">
        <v>2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140</v>
      </c>
      <c r="AU442" s="239" t="s">
        <v>86</v>
      </c>
      <c r="AV442" s="14" t="s">
        <v>86</v>
      </c>
      <c r="AW442" s="14" t="s">
        <v>34</v>
      </c>
      <c r="AX442" s="14" t="s">
        <v>76</v>
      </c>
      <c r="AY442" s="239" t="s">
        <v>132</v>
      </c>
    </row>
    <row r="443" spans="2:51" s="15" customFormat="1" ht="11.25">
      <c r="B443" s="240"/>
      <c r="C443" s="241"/>
      <c r="D443" s="220" t="s">
        <v>140</v>
      </c>
      <c r="E443" s="242" t="s">
        <v>1</v>
      </c>
      <c r="F443" s="243" t="s">
        <v>146</v>
      </c>
      <c r="G443" s="241"/>
      <c r="H443" s="244">
        <v>2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140</v>
      </c>
      <c r="AU443" s="250" t="s">
        <v>86</v>
      </c>
      <c r="AV443" s="15" t="s">
        <v>138</v>
      </c>
      <c r="AW443" s="15" t="s">
        <v>34</v>
      </c>
      <c r="AX443" s="15" t="s">
        <v>84</v>
      </c>
      <c r="AY443" s="250" t="s">
        <v>132</v>
      </c>
    </row>
    <row r="444" spans="1:65" s="2" customFormat="1" ht="12">
      <c r="A444" s="34"/>
      <c r="B444" s="35"/>
      <c r="C444" s="251" t="s">
        <v>491</v>
      </c>
      <c r="D444" s="251" t="s">
        <v>329</v>
      </c>
      <c r="E444" s="252" t="s">
        <v>955</v>
      </c>
      <c r="F444" s="253" t="s">
        <v>956</v>
      </c>
      <c r="G444" s="254" t="s">
        <v>426</v>
      </c>
      <c r="H444" s="255">
        <v>2</v>
      </c>
      <c r="I444" s="256"/>
      <c r="J444" s="257">
        <f>ROUND(I444*H444,2)</f>
        <v>0</v>
      </c>
      <c r="K444" s="258"/>
      <c r="L444" s="259"/>
      <c r="M444" s="260" t="s">
        <v>1</v>
      </c>
      <c r="N444" s="261" t="s">
        <v>41</v>
      </c>
      <c r="O444" s="71"/>
      <c r="P444" s="214">
        <f>O444*H444</f>
        <v>0</v>
      </c>
      <c r="Q444" s="214">
        <v>0</v>
      </c>
      <c r="R444" s="214">
        <f>Q444*H444</f>
        <v>0</v>
      </c>
      <c r="S444" s="214">
        <v>0</v>
      </c>
      <c r="T444" s="215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216" t="s">
        <v>184</v>
      </c>
      <c r="AT444" s="216" t="s">
        <v>329</v>
      </c>
      <c r="AU444" s="216" t="s">
        <v>86</v>
      </c>
      <c r="AY444" s="17" t="s">
        <v>132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7" t="s">
        <v>84</v>
      </c>
      <c r="BK444" s="217">
        <f>ROUND(I444*H444,2)</f>
        <v>0</v>
      </c>
      <c r="BL444" s="17" t="s">
        <v>138</v>
      </c>
      <c r="BM444" s="216" t="s">
        <v>957</v>
      </c>
    </row>
    <row r="445" spans="2:51" s="13" customFormat="1" ht="11.25">
      <c r="B445" s="218"/>
      <c r="C445" s="219"/>
      <c r="D445" s="220" t="s">
        <v>140</v>
      </c>
      <c r="E445" s="221" t="s">
        <v>1</v>
      </c>
      <c r="F445" s="222" t="s">
        <v>88</v>
      </c>
      <c r="G445" s="219"/>
      <c r="H445" s="221" t="s">
        <v>1</v>
      </c>
      <c r="I445" s="223"/>
      <c r="J445" s="219"/>
      <c r="K445" s="219"/>
      <c r="L445" s="224"/>
      <c r="M445" s="225"/>
      <c r="N445" s="226"/>
      <c r="O445" s="226"/>
      <c r="P445" s="226"/>
      <c r="Q445" s="226"/>
      <c r="R445" s="226"/>
      <c r="S445" s="226"/>
      <c r="T445" s="227"/>
      <c r="AT445" s="228" t="s">
        <v>140</v>
      </c>
      <c r="AU445" s="228" t="s">
        <v>86</v>
      </c>
      <c r="AV445" s="13" t="s">
        <v>84</v>
      </c>
      <c r="AW445" s="13" t="s">
        <v>34</v>
      </c>
      <c r="AX445" s="13" t="s">
        <v>76</v>
      </c>
      <c r="AY445" s="228" t="s">
        <v>132</v>
      </c>
    </row>
    <row r="446" spans="2:51" s="14" customFormat="1" ht="11.25">
      <c r="B446" s="229"/>
      <c r="C446" s="230"/>
      <c r="D446" s="220" t="s">
        <v>140</v>
      </c>
      <c r="E446" s="231" t="s">
        <v>1</v>
      </c>
      <c r="F446" s="232" t="s">
        <v>86</v>
      </c>
      <c r="G446" s="230"/>
      <c r="H446" s="233">
        <v>2</v>
      </c>
      <c r="I446" s="234"/>
      <c r="J446" s="230"/>
      <c r="K446" s="230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140</v>
      </c>
      <c r="AU446" s="239" t="s">
        <v>86</v>
      </c>
      <c r="AV446" s="14" t="s">
        <v>86</v>
      </c>
      <c r="AW446" s="14" t="s">
        <v>34</v>
      </c>
      <c r="AX446" s="14" t="s">
        <v>76</v>
      </c>
      <c r="AY446" s="239" t="s">
        <v>132</v>
      </c>
    </row>
    <row r="447" spans="2:51" s="15" customFormat="1" ht="11.25">
      <c r="B447" s="240"/>
      <c r="C447" s="241"/>
      <c r="D447" s="220" t="s">
        <v>140</v>
      </c>
      <c r="E447" s="242" t="s">
        <v>1</v>
      </c>
      <c r="F447" s="243" t="s">
        <v>146</v>
      </c>
      <c r="G447" s="241"/>
      <c r="H447" s="244">
        <v>2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AT447" s="250" t="s">
        <v>140</v>
      </c>
      <c r="AU447" s="250" t="s">
        <v>86</v>
      </c>
      <c r="AV447" s="15" t="s">
        <v>138</v>
      </c>
      <c r="AW447" s="15" t="s">
        <v>34</v>
      </c>
      <c r="AX447" s="15" t="s">
        <v>84</v>
      </c>
      <c r="AY447" s="250" t="s">
        <v>132</v>
      </c>
    </row>
    <row r="448" spans="1:65" s="2" customFormat="1" ht="24">
      <c r="A448" s="34"/>
      <c r="B448" s="35"/>
      <c r="C448" s="204" t="s">
        <v>495</v>
      </c>
      <c r="D448" s="204" t="s">
        <v>134</v>
      </c>
      <c r="E448" s="205" t="s">
        <v>527</v>
      </c>
      <c r="F448" s="206" t="s">
        <v>528</v>
      </c>
      <c r="G448" s="207" t="s">
        <v>426</v>
      </c>
      <c r="H448" s="208">
        <v>1</v>
      </c>
      <c r="I448" s="209"/>
      <c r="J448" s="210">
        <f>ROUND(I448*H448,2)</f>
        <v>0</v>
      </c>
      <c r="K448" s="211"/>
      <c r="L448" s="39"/>
      <c r="M448" s="212" t="s">
        <v>1</v>
      </c>
      <c r="N448" s="213" t="s">
        <v>41</v>
      </c>
      <c r="O448" s="71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16" t="s">
        <v>138</v>
      </c>
      <c r="AT448" s="216" t="s">
        <v>134</v>
      </c>
      <c r="AU448" s="216" t="s">
        <v>86</v>
      </c>
      <c r="AY448" s="17" t="s">
        <v>132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7" t="s">
        <v>84</v>
      </c>
      <c r="BK448" s="217">
        <f>ROUND(I448*H448,2)</f>
        <v>0</v>
      </c>
      <c r="BL448" s="17" t="s">
        <v>138</v>
      </c>
      <c r="BM448" s="216" t="s">
        <v>958</v>
      </c>
    </row>
    <row r="449" spans="2:51" s="13" customFormat="1" ht="11.25">
      <c r="B449" s="218"/>
      <c r="C449" s="219"/>
      <c r="D449" s="220" t="s">
        <v>140</v>
      </c>
      <c r="E449" s="221" t="s">
        <v>1</v>
      </c>
      <c r="F449" s="222" t="s">
        <v>88</v>
      </c>
      <c r="G449" s="219"/>
      <c r="H449" s="221" t="s">
        <v>1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140</v>
      </c>
      <c r="AU449" s="228" t="s">
        <v>86</v>
      </c>
      <c r="AV449" s="13" t="s">
        <v>84</v>
      </c>
      <c r="AW449" s="13" t="s">
        <v>34</v>
      </c>
      <c r="AX449" s="13" t="s">
        <v>76</v>
      </c>
      <c r="AY449" s="228" t="s">
        <v>132</v>
      </c>
    </row>
    <row r="450" spans="2:51" s="14" customFormat="1" ht="11.25">
      <c r="B450" s="229"/>
      <c r="C450" s="230"/>
      <c r="D450" s="220" t="s">
        <v>140</v>
      </c>
      <c r="E450" s="231" t="s">
        <v>1</v>
      </c>
      <c r="F450" s="232" t="s">
        <v>84</v>
      </c>
      <c r="G450" s="230"/>
      <c r="H450" s="233">
        <v>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140</v>
      </c>
      <c r="AU450" s="239" t="s">
        <v>86</v>
      </c>
      <c r="AV450" s="14" t="s">
        <v>86</v>
      </c>
      <c r="AW450" s="14" t="s">
        <v>34</v>
      </c>
      <c r="AX450" s="14" t="s">
        <v>76</v>
      </c>
      <c r="AY450" s="239" t="s">
        <v>132</v>
      </c>
    </row>
    <row r="451" spans="2:51" s="15" customFormat="1" ht="11.25">
      <c r="B451" s="240"/>
      <c r="C451" s="241"/>
      <c r="D451" s="220" t="s">
        <v>140</v>
      </c>
      <c r="E451" s="242" t="s">
        <v>1</v>
      </c>
      <c r="F451" s="243" t="s">
        <v>146</v>
      </c>
      <c r="G451" s="241"/>
      <c r="H451" s="244">
        <v>1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AT451" s="250" t="s">
        <v>140</v>
      </c>
      <c r="AU451" s="250" t="s">
        <v>86</v>
      </c>
      <c r="AV451" s="15" t="s">
        <v>138</v>
      </c>
      <c r="AW451" s="15" t="s">
        <v>34</v>
      </c>
      <c r="AX451" s="15" t="s">
        <v>84</v>
      </c>
      <c r="AY451" s="250" t="s">
        <v>132</v>
      </c>
    </row>
    <row r="452" spans="1:65" s="2" customFormat="1" ht="24">
      <c r="A452" s="34"/>
      <c r="B452" s="35"/>
      <c r="C452" s="251" t="s">
        <v>499</v>
      </c>
      <c r="D452" s="251" t="s">
        <v>329</v>
      </c>
      <c r="E452" s="252" t="s">
        <v>531</v>
      </c>
      <c r="F452" s="253" t="s">
        <v>532</v>
      </c>
      <c r="G452" s="254" t="s">
        <v>426</v>
      </c>
      <c r="H452" s="255">
        <v>1</v>
      </c>
      <c r="I452" s="256"/>
      <c r="J452" s="257">
        <f>ROUND(I452*H452,2)</f>
        <v>0</v>
      </c>
      <c r="K452" s="258"/>
      <c r="L452" s="259"/>
      <c r="M452" s="260" t="s">
        <v>1</v>
      </c>
      <c r="N452" s="261" t="s">
        <v>41</v>
      </c>
      <c r="O452" s="71"/>
      <c r="P452" s="214">
        <f>O452*H452</f>
        <v>0</v>
      </c>
      <c r="Q452" s="214">
        <v>0.00038</v>
      </c>
      <c r="R452" s="214">
        <f>Q452*H452</f>
        <v>0.00038</v>
      </c>
      <c r="S452" s="214">
        <v>0</v>
      </c>
      <c r="T452" s="215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16" t="s">
        <v>184</v>
      </c>
      <c r="AT452" s="216" t="s">
        <v>329</v>
      </c>
      <c r="AU452" s="216" t="s">
        <v>86</v>
      </c>
      <c r="AY452" s="17" t="s">
        <v>132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7" t="s">
        <v>84</v>
      </c>
      <c r="BK452" s="217">
        <f>ROUND(I452*H452,2)</f>
        <v>0</v>
      </c>
      <c r="BL452" s="17" t="s">
        <v>138</v>
      </c>
      <c r="BM452" s="216" t="s">
        <v>959</v>
      </c>
    </row>
    <row r="453" spans="2:51" s="13" customFormat="1" ht="11.25">
      <c r="B453" s="218"/>
      <c r="C453" s="219"/>
      <c r="D453" s="220" t="s">
        <v>140</v>
      </c>
      <c r="E453" s="221" t="s">
        <v>1</v>
      </c>
      <c r="F453" s="222" t="s">
        <v>88</v>
      </c>
      <c r="G453" s="219"/>
      <c r="H453" s="221" t="s">
        <v>1</v>
      </c>
      <c r="I453" s="223"/>
      <c r="J453" s="219"/>
      <c r="K453" s="219"/>
      <c r="L453" s="224"/>
      <c r="M453" s="225"/>
      <c r="N453" s="226"/>
      <c r="O453" s="226"/>
      <c r="P453" s="226"/>
      <c r="Q453" s="226"/>
      <c r="R453" s="226"/>
      <c r="S453" s="226"/>
      <c r="T453" s="227"/>
      <c r="AT453" s="228" t="s">
        <v>140</v>
      </c>
      <c r="AU453" s="228" t="s">
        <v>86</v>
      </c>
      <c r="AV453" s="13" t="s">
        <v>84</v>
      </c>
      <c r="AW453" s="13" t="s">
        <v>34</v>
      </c>
      <c r="AX453" s="13" t="s">
        <v>76</v>
      </c>
      <c r="AY453" s="228" t="s">
        <v>132</v>
      </c>
    </row>
    <row r="454" spans="2:51" s="14" customFormat="1" ht="11.25">
      <c r="B454" s="229"/>
      <c r="C454" s="230"/>
      <c r="D454" s="220" t="s">
        <v>140</v>
      </c>
      <c r="E454" s="231" t="s">
        <v>1</v>
      </c>
      <c r="F454" s="232" t="s">
        <v>84</v>
      </c>
      <c r="G454" s="230"/>
      <c r="H454" s="233">
        <v>1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140</v>
      </c>
      <c r="AU454" s="239" t="s">
        <v>86</v>
      </c>
      <c r="AV454" s="14" t="s">
        <v>86</v>
      </c>
      <c r="AW454" s="14" t="s">
        <v>34</v>
      </c>
      <c r="AX454" s="14" t="s">
        <v>76</v>
      </c>
      <c r="AY454" s="239" t="s">
        <v>132</v>
      </c>
    </row>
    <row r="455" spans="2:51" s="15" customFormat="1" ht="11.25">
      <c r="B455" s="240"/>
      <c r="C455" s="241"/>
      <c r="D455" s="220" t="s">
        <v>140</v>
      </c>
      <c r="E455" s="242" t="s">
        <v>1</v>
      </c>
      <c r="F455" s="243" t="s">
        <v>146</v>
      </c>
      <c r="G455" s="241"/>
      <c r="H455" s="244">
        <v>1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AT455" s="250" t="s">
        <v>140</v>
      </c>
      <c r="AU455" s="250" t="s">
        <v>86</v>
      </c>
      <c r="AV455" s="15" t="s">
        <v>138</v>
      </c>
      <c r="AW455" s="15" t="s">
        <v>34</v>
      </c>
      <c r="AX455" s="15" t="s">
        <v>84</v>
      </c>
      <c r="AY455" s="250" t="s">
        <v>132</v>
      </c>
    </row>
    <row r="456" spans="1:65" s="2" customFormat="1" ht="24">
      <c r="A456" s="34"/>
      <c r="B456" s="35"/>
      <c r="C456" s="204" t="s">
        <v>504</v>
      </c>
      <c r="D456" s="204" t="s">
        <v>134</v>
      </c>
      <c r="E456" s="205" t="s">
        <v>960</v>
      </c>
      <c r="F456" s="206" t="s">
        <v>961</v>
      </c>
      <c r="G456" s="207" t="s">
        <v>426</v>
      </c>
      <c r="H456" s="208">
        <v>12</v>
      </c>
      <c r="I456" s="209"/>
      <c r="J456" s="210">
        <f>ROUND(I456*H456,2)</f>
        <v>0</v>
      </c>
      <c r="K456" s="211"/>
      <c r="L456" s="39"/>
      <c r="M456" s="212" t="s">
        <v>1</v>
      </c>
      <c r="N456" s="213" t="s">
        <v>41</v>
      </c>
      <c r="O456" s="71"/>
      <c r="P456" s="214">
        <f>O456*H456</f>
        <v>0</v>
      </c>
      <c r="Q456" s="214">
        <v>0</v>
      </c>
      <c r="R456" s="214">
        <f>Q456*H456</f>
        <v>0</v>
      </c>
      <c r="S456" s="214">
        <v>0</v>
      </c>
      <c r="T456" s="215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16" t="s">
        <v>138</v>
      </c>
      <c r="AT456" s="216" t="s">
        <v>134</v>
      </c>
      <c r="AU456" s="216" t="s">
        <v>86</v>
      </c>
      <c r="AY456" s="17" t="s">
        <v>132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7" t="s">
        <v>84</v>
      </c>
      <c r="BK456" s="217">
        <f>ROUND(I456*H456,2)</f>
        <v>0</v>
      </c>
      <c r="BL456" s="17" t="s">
        <v>138</v>
      </c>
      <c r="BM456" s="216" t="s">
        <v>962</v>
      </c>
    </row>
    <row r="457" spans="2:51" s="13" customFormat="1" ht="11.25">
      <c r="B457" s="218"/>
      <c r="C457" s="219"/>
      <c r="D457" s="220" t="s">
        <v>140</v>
      </c>
      <c r="E457" s="221" t="s">
        <v>1</v>
      </c>
      <c r="F457" s="222" t="s">
        <v>938</v>
      </c>
      <c r="G457" s="219"/>
      <c r="H457" s="221" t="s">
        <v>1</v>
      </c>
      <c r="I457" s="223"/>
      <c r="J457" s="219"/>
      <c r="K457" s="219"/>
      <c r="L457" s="224"/>
      <c r="M457" s="225"/>
      <c r="N457" s="226"/>
      <c r="O457" s="226"/>
      <c r="P457" s="226"/>
      <c r="Q457" s="226"/>
      <c r="R457" s="226"/>
      <c r="S457" s="226"/>
      <c r="T457" s="227"/>
      <c r="AT457" s="228" t="s">
        <v>140</v>
      </c>
      <c r="AU457" s="228" t="s">
        <v>86</v>
      </c>
      <c r="AV457" s="13" t="s">
        <v>84</v>
      </c>
      <c r="AW457" s="13" t="s">
        <v>34</v>
      </c>
      <c r="AX457" s="13" t="s">
        <v>76</v>
      </c>
      <c r="AY457" s="228" t="s">
        <v>132</v>
      </c>
    </row>
    <row r="458" spans="2:51" s="14" customFormat="1" ht="11.25">
      <c r="B458" s="229"/>
      <c r="C458" s="230"/>
      <c r="D458" s="220" t="s">
        <v>140</v>
      </c>
      <c r="E458" s="231" t="s">
        <v>1</v>
      </c>
      <c r="F458" s="232" t="s">
        <v>963</v>
      </c>
      <c r="G458" s="230"/>
      <c r="H458" s="233">
        <v>12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140</v>
      </c>
      <c r="AU458" s="239" t="s">
        <v>86</v>
      </c>
      <c r="AV458" s="14" t="s">
        <v>86</v>
      </c>
      <c r="AW458" s="14" t="s">
        <v>34</v>
      </c>
      <c r="AX458" s="14" t="s">
        <v>76</v>
      </c>
      <c r="AY458" s="239" t="s">
        <v>132</v>
      </c>
    </row>
    <row r="459" spans="2:51" s="15" customFormat="1" ht="11.25">
      <c r="B459" s="240"/>
      <c r="C459" s="241"/>
      <c r="D459" s="220" t="s">
        <v>140</v>
      </c>
      <c r="E459" s="242" t="s">
        <v>1</v>
      </c>
      <c r="F459" s="243" t="s">
        <v>146</v>
      </c>
      <c r="G459" s="241"/>
      <c r="H459" s="244">
        <v>12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AT459" s="250" t="s">
        <v>140</v>
      </c>
      <c r="AU459" s="250" t="s">
        <v>86</v>
      </c>
      <c r="AV459" s="15" t="s">
        <v>138</v>
      </c>
      <c r="AW459" s="15" t="s">
        <v>34</v>
      </c>
      <c r="AX459" s="15" t="s">
        <v>84</v>
      </c>
      <c r="AY459" s="250" t="s">
        <v>132</v>
      </c>
    </row>
    <row r="460" spans="1:65" s="2" customFormat="1" ht="12">
      <c r="A460" s="34"/>
      <c r="B460" s="35"/>
      <c r="C460" s="251" t="s">
        <v>509</v>
      </c>
      <c r="D460" s="251" t="s">
        <v>329</v>
      </c>
      <c r="E460" s="252" t="s">
        <v>964</v>
      </c>
      <c r="F460" s="253" t="s">
        <v>965</v>
      </c>
      <c r="G460" s="254" t="s">
        <v>426</v>
      </c>
      <c r="H460" s="255">
        <v>4</v>
      </c>
      <c r="I460" s="256"/>
      <c r="J460" s="257">
        <f>ROUND(I460*H460,2)</f>
        <v>0</v>
      </c>
      <c r="K460" s="258"/>
      <c r="L460" s="259"/>
      <c r="M460" s="260" t="s">
        <v>1</v>
      </c>
      <c r="N460" s="261" t="s">
        <v>41</v>
      </c>
      <c r="O460" s="71"/>
      <c r="P460" s="214">
        <f>O460*H460</f>
        <v>0</v>
      </c>
      <c r="Q460" s="214">
        <v>0.00039</v>
      </c>
      <c r="R460" s="214">
        <f>Q460*H460</f>
        <v>0.00156</v>
      </c>
      <c r="S460" s="214">
        <v>0</v>
      </c>
      <c r="T460" s="215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16" t="s">
        <v>184</v>
      </c>
      <c r="AT460" s="216" t="s">
        <v>329</v>
      </c>
      <c r="AU460" s="216" t="s">
        <v>86</v>
      </c>
      <c r="AY460" s="17" t="s">
        <v>132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7" t="s">
        <v>84</v>
      </c>
      <c r="BK460" s="217">
        <f>ROUND(I460*H460,2)</f>
        <v>0</v>
      </c>
      <c r="BL460" s="17" t="s">
        <v>138</v>
      </c>
      <c r="BM460" s="216" t="s">
        <v>966</v>
      </c>
    </row>
    <row r="461" spans="2:51" s="13" customFormat="1" ht="11.25">
      <c r="B461" s="218"/>
      <c r="C461" s="219"/>
      <c r="D461" s="220" t="s">
        <v>140</v>
      </c>
      <c r="E461" s="221" t="s">
        <v>1</v>
      </c>
      <c r="F461" s="222" t="s">
        <v>88</v>
      </c>
      <c r="G461" s="219"/>
      <c r="H461" s="221" t="s">
        <v>1</v>
      </c>
      <c r="I461" s="223"/>
      <c r="J461" s="219"/>
      <c r="K461" s="219"/>
      <c r="L461" s="224"/>
      <c r="M461" s="225"/>
      <c r="N461" s="226"/>
      <c r="O461" s="226"/>
      <c r="P461" s="226"/>
      <c r="Q461" s="226"/>
      <c r="R461" s="226"/>
      <c r="S461" s="226"/>
      <c r="T461" s="227"/>
      <c r="AT461" s="228" t="s">
        <v>140</v>
      </c>
      <c r="AU461" s="228" t="s">
        <v>86</v>
      </c>
      <c r="AV461" s="13" t="s">
        <v>84</v>
      </c>
      <c r="AW461" s="13" t="s">
        <v>34</v>
      </c>
      <c r="AX461" s="13" t="s">
        <v>76</v>
      </c>
      <c r="AY461" s="228" t="s">
        <v>132</v>
      </c>
    </row>
    <row r="462" spans="2:51" s="14" customFormat="1" ht="11.25">
      <c r="B462" s="229"/>
      <c r="C462" s="230"/>
      <c r="D462" s="220" t="s">
        <v>140</v>
      </c>
      <c r="E462" s="231" t="s">
        <v>1</v>
      </c>
      <c r="F462" s="232" t="s">
        <v>138</v>
      </c>
      <c r="G462" s="230"/>
      <c r="H462" s="233">
        <v>4</v>
      </c>
      <c r="I462" s="234"/>
      <c r="J462" s="230"/>
      <c r="K462" s="230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140</v>
      </c>
      <c r="AU462" s="239" t="s">
        <v>86</v>
      </c>
      <c r="AV462" s="14" t="s">
        <v>86</v>
      </c>
      <c r="AW462" s="14" t="s">
        <v>34</v>
      </c>
      <c r="AX462" s="14" t="s">
        <v>76</v>
      </c>
      <c r="AY462" s="239" t="s">
        <v>132</v>
      </c>
    </row>
    <row r="463" spans="2:51" s="15" customFormat="1" ht="11.25">
      <c r="B463" s="240"/>
      <c r="C463" s="241"/>
      <c r="D463" s="220" t="s">
        <v>140</v>
      </c>
      <c r="E463" s="242" t="s">
        <v>1</v>
      </c>
      <c r="F463" s="243" t="s">
        <v>146</v>
      </c>
      <c r="G463" s="241"/>
      <c r="H463" s="244">
        <v>4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AT463" s="250" t="s">
        <v>140</v>
      </c>
      <c r="AU463" s="250" t="s">
        <v>86</v>
      </c>
      <c r="AV463" s="15" t="s">
        <v>138</v>
      </c>
      <c r="AW463" s="15" t="s">
        <v>34</v>
      </c>
      <c r="AX463" s="15" t="s">
        <v>84</v>
      </c>
      <c r="AY463" s="250" t="s">
        <v>132</v>
      </c>
    </row>
    <row r="464" spans="1:65" s="2" customFormat="1" ht="12">
      <c r="A464" s="34"/>
      <c r="B464" s="35"/>
      <c r="C464" s="251" t="s">
        <v>513</v>
      </c>
      <c r="D464" s="251" t="s">
        <v>329</v>
      </c>
      <c r="E464" s="252" t="s">
        <v>967</v>
      </c>
      <c r="F464" s="253" t="s">
        <v>968</v>
      </c>
      <c r="G464" s="254" t="s">
        <v>426</v>
      </c>
      <c r="H464" s="255">
        <v>4</v>
      </c>
      <c r="I464" s="256"/>
      <c r="J464" s="257">
        <f>ROUND(I464*H464,2)</f>
        <v>0</v>
      </c>
      <c r="K464" s="258"/>
      <c r="L464" s="259"/>
      <c r="M464" s="260" t="s">
        <v>1</v>
      </c>
      <c r="N464" s="261" t="s">
        <v>41</v>
      </c>
      <c r="O464" s="71"/>
      <c r="P464" s="214">
        <f>O464*H464</f>
        <v>0</v>
      </c>
      <c r="Q464" s="214">
        <v>0.00039</v>
      </c>
      <c r="R464" s="214">
        <f>Q464*H464</f>
        <v>0.00156</v>
      </c>
      <c r="S464" s="214">
        <v>0</v>
      </c>
      <c r="T464" s="215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6" t="s">
        <v>184</v>
      </c>
      <c r="AT464" s="216" t="s">
        <v>329</v>
      </c>
      <c r="AU464" s="216" t="s">
        <v>86</v>
      </c>
      <c r="AY464" s="17" t="s">
        <v>132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7" t="s">
        <v>84</v>
      </c>
      <c r="BK464" s="217">
        <f>ROUND(I464*H464,2)</f>
        <v>0</v>
      </c>
      <c r="BL464" s="17" t="s">
        <v>138</v>
      </c>
      <c r="BM464" s="216" t="s">
        <v>969</v>
      </c>
    </row>
    <row r="465" spans="2:51" s="13" customFormat="1" ht="11.25">
      <c r="B465" s="218"/>
      <c r="C465" s="219"/>
      <c r="D465" s="220" t="s">
        <v>140</v>
      </c>
      <c r="E465" s="221" t="s">
        <v>1</v>
      </c>
      <c r="F465" s="222" t="s">
        <v>88</v>
      </c>
      <c r="G465" s="219"/>
      <c r="H465" s="221" t="s">
        <v>1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140</v>
      </c>
      <c r="AU465" s="228" t="s">
        <v>86</v>
      </c>
      <c r="AV465" s="13" t="s">
        <v>84</v>
      </c>
      <c r="AW465" s="13" t="s">
        <v>34</v>
      </c>
      <c r="AX465" s="13" t="s">
        <v>76</v>
      </c>
      <c r="AY465" s="228" t="s">
        <v>132</v>
      </c>
    </row>
    <row r="466" spans="2:51" s="14" customFormat="1" ht="11.25">
      <c r="B466" s="229"/>
      <c r="C466" s="230"/>
      <c r="D466" s="220" t="s">
        <v>140</v>
      </c>
      <c r="E466" s="231" t="s">
        <v>1</v>
      </c>
      <c r="F466" s="232" t="s">
        <v>138</v>
      </c>
      <c r="G466" s="230"/>
      <c r="H466" s="233">
        <v>4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140</v>
      </c>
      <c r="AU466" s="239" t="s">
        <v>86</v>
      </c>
      <c r="AV466" s="14" t="s">
        <v>86</v>
      </c>
      <c r="AW466" s="14" t="s">
        <v>34</v>
      </c>
      <c r="AX466" s="14" t="s">
        <v>76</v>
      </c>
      <c r="AY466" s="239" t="s">
        <v>132</v>
      </c>
    </row>
    <row r="467" spans="2:51" s="15" customFormat="1" ht="11.25">
      <c r="B467" s="240"/>
      <c r="C467" s="241"/>
      <c r="D467" s="220" t="s">
        <v>140</v>
      </c>
      <c r="E467" s="242" t="s">
        <v>1</v>
      </c>
      <c r="F467" s="243" t="s">
        <v>146</v>
      </c>
      <c r="G467" s="241"/>
      <c r="H467" s="244">
        <v>4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140</v>
      </c>
      <c r="AU467" s="250" t="s">
        <v>86</v>
      </c>
      <c r="AV467" s="15" t="s">
        <v>138</v>
      </c>
      <c r="AW467" s="15" t="s">
        <v>34</v>
      </c>
      <c r="AX467" s="15" t="s">
        <v>84</v>
      </c>
      <c r="AY467" s="250" t="s">
        <v>132</v>
      </c>
    </row>
    <row r="468" spans="1:65" s="2" customFormat="1" ht="24">
      <c r="A468" s="34"/>
      <c r="B468" s="35"/>
      <c r="C468" s="251" t="s">
        <v>518</v>
      </c>
      <c r="D468" s="251" t="s">
        <v>329</v>
      </c>
      <c r="E468" s="252" t="s">
        <v>970</v>
      </c>
      <c r="F468" s="253" t="s">
        <v>971</v>
      </c>
      <c r="G468" s="254" t="s">
        <v>426</v>
      </c>
      <c r="H468" s="255">
        <v>4</v>
      </c>
      <c r="I468" s="256"/>
      <c r="J468" s="257">
        <f>ROUND(I468*H468,2)</f>
        <v>0</v>
      </c>
      <c r="K468" s="258"/>
      <c r="L468" s="259"/>
      <c r="M468" s="260" t="s">
        <v>1</v>
      </c>
      <c r="N468" s="261" t="s">
        <v>41</v>
      </c>
      <c r="O468" s="71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16" t="s">
        <v>184</v>
      </c>
      <c r="AT468" s="216" t="s">
        <v>329</v>
      </c>
      <c r="AU468" s="216" t="s">
        <v>86</v>
      </c>
      <c r="AY468" s="17" t="s">
        <v>132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7" t="s">
        <v>84</v>
      </c>
      <c r="BK468" s="217">
        <f>ROUND(I468*H468,2)</f>
        <v>0</v>
      </c>
      <c r="BL468" s="17" t="s">
        <v>138</v>
      </c>
      <c r="BM468" s="216" t="s">
        <v>972</v>
      </c>
    </row>
    <row r="469" spans="2:51" s="13" customFormat="1" ht="11.25">
      <c r="B469" s="218"/>
      <c r="C469" s="219"/>
      <c r="D469" s="220" t="s">
        <v>140</v>
      </c>
      <c r="E469" s="221" t="s">
        <v>1</v>
      </c>
      <c r="F469" s="222" t="s">
        <v>88</v>
      </c>
      <c r="G469" s="219"/>
      <c r="H469" s="221" t="s">
        <v>1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140</v>
      </c>
      <c r="AU469" s="228" t="s">
        <v>86</v>
      </c>
      <c r="AV469" s="13" t="s">
        <v>84</v>
      </c>
      <c r="AW469" s="13" t="s">
        <v>34</v>
      </c>
      <c r="AX469" s="13" t="s">
        <v>76</v>
      </c>
      <c r="AY469" s="228" t="s">
        <v>132</v>
      </c>
    </row>
    <row r="470" spans="2:51" s="14" customFormat="1" ht="11.25">
      <c r="B470" s="229"/>
      <c r="C470" s="230"/>
      <c r="D470" s="220" t="s">
        <v>140</v>
      </c>
      <c r="E470" s="231" t="s">
        <v>1</v>
      </c>
      <c r="F470" s="232" t="s">
        <v>138</v>
      </c>
      <c r="G470" s="230"/>
      <c r="H470" s="233">
        <v>4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AT470" s="239" t="s">
        <v>140</v>
      </c>
      <c r="AU470" s="239" t="s">
        <v>86</v>
      </c>
      <c r="AV470" s="14" t="s">
        <v>86</v>
      </c>
      <c r="AW470" s="14" t="s">
        <v>34</v>
      </c>
      <c r="AX470" s="14" t="s">
        <v>76</v>
      </c>
      <c r="AY470" s="239" t="s">
        <v>132</v>
      </c>
    </row>
    <row r="471" spans="2:51" s="15" customFormat="1" ht="11.25">
      <c r="B471" s="240"/>
      <c r="C471" s="241"/>
      <c r="D471" s="220" t="s">
        <v>140</v>
      </c>
      <c r="E471" s="242" t="s">
        <v>1</v>
      </c>
      <c r="F471" s="243" t="s">
        <v>146</v>
      </c>
      <c r="G471" s="241"/>
      <c r="H471" s="244">
        <v>4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140</v>
      </c>
      <c r="AU471" s="250" t="s">
        <v>86</v>
      </c>
      <c r="AV471" s="15" t="s">
        <v>138</v>
      </c>
      <c r="AW471" s="15" t="s">
        <v>34</v>
      </c>
      <c r="AX471" s="15" t="s">
        <v>84</v>
      </c>
      <c r="AY471" s="250" t="s">
        <v>132</v>
      </c>
    </row>
    <row r="472" spans="1:65" s="2" customFormat="1" ht="24">
      <c r="A472" s="34"/>
      <c r="B472" s="35"/>
      <c r="C472" s="204" t="s">
        <v>503</v>
      </c>
      <c r="D472" s="204" t="s">
        <v>134</v>
      </c>
      <c r="E472" s="205" t="s">
        <v>973</v>
      </c>
      <c r="F472" s="206" t="s">
        <v>974</v>
      </c>
      <c r="G472" s="207" t="s">
        <v>426</v>
      </c>
      <c r="H472" s="208">
        <v>2</v>
      </c>
      <c r="I472" s="209"/>
      <c r="J472" s="210">
        <f>ROUND(I472*H472,2)</f>
        <v>0</v>
      </c>
      <c r="K472" s="211"/>
      <c r="L472" s="39"/>
      <c r="M472" s="212" t="s">
        <v>1</v>
      </c>
      <c r="N472" s="213" t="s">
        <v>41</v>
      </c>
      <c r="O472" s="71"/>
      <c r="P472" s="214">
        <f>O472*H472</f>
        <v>0</v>
      </c>
      <c r="Q472" s="214">
        <v>0</v>
      </c>
      <c r="R472" s="214">
        <f>Q472*H472</f>
        <v>0</v>
      </c>
      <c r="S472" s="214">
        <v>0</v>
      </c>
      <c r="T472" s="215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16" t="s">
        <v>138</v>
      </c>
      <c r="AT472" s="216" t="s">
        <v>134</v>
      </c>
      <c r="AU472" s="216" t="s">
        <v>86</v>
      </c>
      <c r="AY472" s="17" t="s">
        <v>132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7" t="s">
        <v>84</v>
      </c>
      <c r="BK472" s="217">
        <f>ROUND(I472*H472,2)</f>
        <v>0</v>
      </c>
      <c r="BL472" s="17" t="s">
        <v>138</v>
      </c>
      <c r="BM472" s="216" t="s">
        <v>975</v>
      </c>
    </row>
    <row r="473" spans="2:51" s="13" customFormat="1" ht="11.25">
      <c r="B473" s="218"/>
      <c r="C473" s="219"/>
      <c r="D473" s="220" t="s">
        <v>140</v>
      </c>
      <c r="E473" s="221" t="s">
        <v>1</v>
      </c>
      <c r="F473" s="222" t="s">
        <v>88</v>
      </c>
      <c r="G473" s="219"/>
      <c r="H473" s="221" t="s">
        <v>1</v>
      </c>
      <c r="I473" s="223"/>
      <c r="J473" s="219"/>
      <c r="K473" s="219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140</v>
      </c>
      <c r="AU473" s="228" t="s">
        <v>86</v>
      </c>
      <c r="AV473" s="13" t="s">
        <v>84</v>
      </c>
      <c r="AW473" s="13" t="s">
        <v>34</v>
      </c>
      <c r="AX473" s="13" t="s">
        <v>76</v>
      </c>
      <c r="AY473" s="228" t="s">
        <v>132</v>
      </c>
    </row>
    <row r="474" spans="2:51" s="14" customFormat="1" ht="11.25">
      <c r="B474" s="229"/>
      <c r="C474" s="230"/>
      <c r="D474" s="220" t="s">
        <v>140</v>
      </c>
      <c r="E474" s="231" t="s">
        <v>1</v>
      </c>
      <c r="F474" s="232" t="s">
        <v>86</v>
      </c>
      <c r="G474" s="230"/>
      <c r="H474" s="233">
        <v>2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AT474" s="239" t="s">
        <v>140</v>
      </c>
      <c r="AU474" s="239" t="s">
        <v>86</v>
      </c>
      <c r="AV474" s="14" t="s">
        <v>86</v>
      </c>
      <c r="AW474" s="14" t="s">
        <v>34</v>
      </c>
      <c r="AX474" s="14" t="s">
        <v>76</v>
      </c>
      <c r="AY474" s="239" t="s">
        <v>132</v>
      </c>
    </row>
    <row r="475" spans="2:51" s="15" customFormat="1" ht="11.25">
      <c r="B475" s="240"/>
      <c r="C475" s="241"/>
      <c r="D475" s="220" t="s">
        <v>140</v>
      </c>
      <c r="E475" s="242" t="s">
        <v>1</v>
      </c>
      <c r="F475" s="243" t="s">
        <v>146</v>
      </c>
      <c r="G475" s="241"/>
      <c r="H475" s="244">
        <v>2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AT475" s="250" t="s">
        <v>140</v>
      </c>
      <c r="AU475" s="250" t="s">
        <v>86</v>
      </c>
      <c r="AV475" s="15" t="s">
        <v>138</v>
      </c>
      <c r="AW475" s="15" t="s">
        <v>34</v>
      </c>
      <c r="AX475" s="15" t="s">
        <v>84</v>
      </c>
      <c r="AY475" s="250" t="s">
        <v>132</v>
      </c>
    </row>
    <row r="476" spans="1:65" s="2" customFormat="1" ht="24">
      <c r="A476" s="34"/>
      <c r="B476" s="35"/>
      <c r="C476" s="251" t="s">
        <v>526</v>
      </c>
      <c r="D476" s="251" t="s">
        <v>329</v>
      </c>
      <c r="E476" s="252" t="s">
        <v>976</v>
      </c>
      <c r="F476" s="253" t="s">
        <v>977</v>
      </c>
      <c r="G476" s="254" t="s">
        <v>426</v>
      </c>
      <c r="H476" s="255">
        <v>2</v>
      </c>
      <c r="I476" s="256"/>
      <c r="J476" s="257">
        <f>ROUND(I476*H476,2)</f>
        <v>0</v>
      </c>
      <c r="K476" s="258"/>
      <c r="L476" s="259"/>
      <c r="M476" s="260" t="s">
        <v>1</v>
      </c>
      <c r="N476" s="261" t="s">
        <v>41</v>
      </c>
      <c r="O476" s="71"/>
      <c r="P476" s="214">
        <f>O476*H476</f>
        <v>0</v>
      </c>
      <c r="Q476" s="214">
        <v>0.0021</v>
      </c>
      <c r="R476" s="214">
        <f>Q476*H476</f>
        <v>0.0042</v>
      </c>
      <c r="S476" s="214">
        <v>0</v>
      </c>
      <c r="T476" s="215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16" t="s">
        <v>184</v>
      </c>
      <c r="AT476" s="216" t="s">
        <v>329</v>
      </c>
      <c r="AU476" s="216" t="s">
        <v>86</v>
      </c>
      <c r="AY476" s="17" t="s">
        <v>132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7" t="s">
        <v>84</v>
      </c>
      <c r="BK476" s="217">
        <f>ROUND(I476*H476,2)</f>
        <v>0</v>
      </c>
      <c r="BL476" s="17" t="s">
        <v>138</v>
      </c>
      <c r="BM476" s="216" t="s">
        <v>978</v>
      </c>
    </row>
    <row r="477" spans="2:51" s="13" customFormat="1" ht="11.25">
      <c r="B477" s="218"/>
      <c r="C477" s="219"/>
      <c r="D477" s="220" t="s">
        <v>140</v>
      </c>
      <c r="E477" s="221" t="s">
        <v>1</v>
      </c>
      <c r="F477" s="222" t="s">
        <v>88</v>
      </c>
      <c r="G477" s="219"/>
      <c r="H477" s="221" t="s">
        <v>1</v>
      </c>
      <c r="I477" s="223"/>
      <c r="J477" s="219"/>
      <c r="K477" s="219"/>
      <c r="L477" s="224"/>
      <c r="M477" s="225"/>
      <c r="N477" s="226"/>
      <c r="O477" s="226"/>
      <c r="P477" s="226"/>
      <c r="Q477" s="226"/>
      <c r="R477" s="226"/>
      <c r="S477" s="226"/>
      <c r="T477" s="227"/>
      <c r="AT477" s="228" t="s">
        <v>140</v>
      </c>
      <c r="AU477" s="228" t="s">
        <v>86</v>
      </c>
      <c r="AV477" s="13" t="s">
        <v>84</v>
      </c>
      <c r="AW477" s="13" t="s">
        <v>34</v>
      </c>
      <c r="AX477" s="13" t="s">
        <v>76</v>
      </c>
      <c r="AY477" s="228" t="s">
        <v>132</v>
      </c>
    </row>
    <row r="478" spans="2:51" s="14" customFormat="1" ht="11.25">
      <c r="B478" s="229"/>
      <c r="C478" s="230"/>
      <c r="D478" s="220" t="s">
        <v>140</v>
      </c>
      <c r="E478" s="231" t="s">
        <v>1</v>
      </c>
      <c r="F478" s="232" t="s">
        <v>86</v>
      </c>
      <c r="G478" s="230"/>
      <c r="H478" s="233">
        <v>2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AT478" s="239" t="s">
        <v>140</v>
      </c>
      <c r="AU478" s="239" t="s">
        <v>86</v>
      </c>
      <c r="AV478" s="14" t="s">
        <v>86</v>
      </c>
      <c r="AW478" s="14" t="s">
        <v>34</v>
      </c>
      <c r="AX478" s="14" t="s">
        <v>76</v>
      </c>
      <c r="AY478" s="239" t="s">
        <v>132</v>
      </c>
    </row>
    <row r="479" spans="2:51" s="15" customFormat="1" ht="11.25">
      <c r="B479" s="240"/>
      <c r="C479" s="241"/>
      <c r="D479" s="220" t="s">
        <v>140</v>
      </c>
      <c r="E479" s="242" t="s">
        <v>1</v>
      </c>
      <c r="F479" s="243" t="s">
        <v>146</v>
      </c>
      <c r="G479" s="241"/>
      <c r="H479" s="244">
        <v>2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AT479" s="250" t="s">
        <v>140</v>
      </c>
      <c r="AU479" s="250" t="s">
        <v>86</v>
      </c>
      <c r="AV479" s="15" t="s">
        <v>138</v>
      </c>
      <c r="AW479" s="15" t="s">
        <v>34</v>
      </c>
      <c r="AX479" s="15" t="s">
        <v>84</v>
      </c>
      <c r="AY479" s="250" t="s">
        <v>132</v>
      </c>
    </row>
    <row r="480" spans="1:65" s="2" customFormat="1" ht="12">
      <c r="A480" s="34"/>
      <c r="B480" s="35"/>
      <c r="C480" s="204" t="s">
        <v>530</v>
      </c>
      <c r="D480" s="204" t="s">
        <v>134</v>
      </c>
      <c r="E480" s="205" t="s">
        <v>568</v>
      </c>
      <c r="F480" s="206" t="s">
        <v>569</v>
      </c>
      <c r="G480" s="207" t="s">
        <v>426</v>
      </c>
      <c r="H480" s="208">
        <v>1</v>
      </c>
      <c r="I480" s="209"/>
      <c r="J480" s="210">
        <f>ROUND(I480*H480,2)</f>
        <v>0</v>
      </c>
      <c r="K480" s="211"/>
      <c r="L480" s="39"/>
      <c r="M480" s="212" t="s">
        <v>1</v>
      </c>
      <c r="N480" s="213" t="s">
        <v>41</v>
      </c>
      <c r="O480" s="71"/>
      <c r="P480" s="214">
        <f>O480*H480</f>
        <v>0</v>
      </c>
      <c r="Q480" s="214">
        <v>0.00072</v>
      </c>
      <c r="R480" s="214">
        <f>Q480*H480</f>
        <v>0.00072</v>
      </c>
      <c r="S480" s="214">
        <v>0</v>
      </c>
      <c r="T480" s="215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16" t="s">
        <v>138</v>
      </c>
      <c r="AT480" s="216" t="s">
        <v>134</v>
      </c>
      <c r="AU480" s="216" t="s">
        <v>86</v>
      </c>
      <c r="AY480" s="17" t="s">
        <v>132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7" t="s">
        <v>84</v>
      </c>
      <c r="BK480" s="217">
        <f>ROUND(I480*H480,2)</f>
        <v>0</v>
      </c>
      <c r="BL480" s="17" t="s">
        <v>138</v>
      </c>
      <c r="BM480" s="216" t="s">
        <v>979</v>
      </c>
    </row>
    <row r="481" spans="2:51" s="13" customFormat="1" ht="11.25">
      <c r="B481" s="218"/>
      <c r="C481" s="219"/>
      <c r="D481" s="220" t="s">
        <v>140</v>
      </c>
      <c r="E481" s="221" t="s">
        <v>1</v>
      </c>
      <c r="F481" s="222" t="s">
        <v>88</v>
      </c>
      <c r="G481" s="219"/>
      <c r="H481" s="221" t="s">
        <v>1</v>
      </c>
      <c r="I481" s="223"/>
      <c r="J481" s="219"/>
      <c r="K481" s="219"/>
      <c r="L481" s="224"/>
      <c r="M481" s="225"/>
      <c r="N481" s="226"/>
      <c r="O481" s="226"/>
      <c r="P481" s="226"/>
      <c r="Q481" s="226"/>
      <c r="R481" s="226"/>
      <c r="S481" s="226"/>
      <c r="T481" s="227"/>
      <c r="AT481" s="228" t="s">
        <v>140</v>
      </c>
      <c r="AU481" s="228" t="s">
        <v>86</v>
      </c>
      <c r="AV481" s="13" t="s">
        <v>84</v>
      </c>
      <c r="AW481" s="13" t="s">
        <v>34</v>
      </c>
      <c r="AX481" s="13" t="s">
        <v>76</v>
      </c>
      <c r="AY481" s="228" t="s">
        <v>132</v>
      </c>
    </row>
    <row r="482" spans="2:51" s="14" customFormat="1" ht="11.25">
      <c r="B482" s="229"/>
      <c r="C482" s="230"/>
      <c r="D482" s="220" t="s">
        <v>140</v>
      </c>
      <c r="E482" s="231" t="s">
        <v>1</v>
      </c>
      <c r="F482" s="232" t="s">
        <v>84</v>
      </c>
      <c r="G482" s="230"/>
      <c r="H482" s="233">
        <v>1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140</v>
      </c>
      <c r="AU482" s="239" t="s">
        <v>86</v>
      </c>
      <c r="AV482" s="14" t="s">
        <v>86</v>
      </c>
      <c r="AW482" s="14" t="s">
        <v>34</v>
      </c>
      <c r="AX482" s="14" t="s">
        <v>76</v>
      </c>
      <c r="AY482" s="239" t="s">
        <v>132</v>
      </c>
    </row>
    <row r="483" spans="2:51" s="15" customFormat="1" ht="11.25">
      <c r="B483" s="240"/>
      <c r="C483" s="241"/>
      <c r="D483" s="220" t="s">
        <v>140</v>
      </c>
      <c r="E483" s="242" t="s">
        <v>1</v>
      </c>
      <c r="F483" s="243" t="s">
        <v>146</v>
      </c>
      <c r="G483" s="241"/>
      <c r="H483" s="244">
        <v>1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AT483" s="250" t="s">
        <v>140</v>
      </c>
      <c r="AU483" s="250" t="s">
        <v>86</v>
      </c>
      <c r="AV483" s="15" t="s">
        <v>138</v>
      </c>
      <c r="AW483" s="15" t="s">
        <v>34</v>
      </c>
      <c r="AX483" s="15" t="s">
        <v>84</v>
      </c>
      <c r="AY483" s="250" t="s">
        <v>132</v>
      </c>
    </row>
    <row r="484" spans="1:65" s="2" customFormat="1" ht="24">
      <c r="A484" s="34"/>
      <c r="B484" s="35"/>
      <c r="C484" s="251" t="s">
        <v>534</v>
      </c>
      <c r="D484" s="251" t="s">
        <v>329</v>
      </c>
      <c r="E484" s="252" t="s">
        <v>572</v>
      </c>
      <c r="F484" s="253" t="s">
        <v>573</v>
      </c>
      <c r="G484" s="254" t="s">
        <v>426</v>
      </c>
      <c r="H484" s="255">
        <v>1</v>
      </c>
      <c r="I484" s="256"/>
      <c r="J484" s="257">
        <f>ROUND(I484*H484,2)</f>
        <v>0</v>
      </c>
      <c r="K484" s="258"/>
      <c r="L484" s="259"/>
      <c r="M484" s="260" t="s">
        <v>1</v>
      </c>
      <c r="N484" s="261" t="s">
        <v>41</v>
      </c>
      <c r="O484" s="71"/>
      <c r="P484" s="214">
        <f>O484*H484</f>
        <v>0</v>
      </c>
      <c r="Q484" s="214">
        <v>0.00399</v>
      </c>
      <c r="R484" s="214">
        <f>Q484*H484</f>
        <v>0.00399</v>
      </c>
      <c r="S484" s="214">
        <v>0</v>
      </c>
      <c r="T484" s="215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16" t="s">
        <v>184</v>
      </c>
      <c r="AT484" s="216" t="s">
        <v>329</v>
      </c>
      <c r="AU484" s="216" t="s">
        <v>86</v>
      </c>
      <c r="AY484" s="17" t="s">
        <v>132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7" t="s">
        <v>84</v>
      </c>
      <c r="BK484" s="217">
        <f>ROUND(I484*H484,2)</f>
        <v>0</v>
      </c>
      <c r="BL484" s="17" t="s">
        <v>138</v>
      </c>
      <c r="BM484" s="216" t="s">
        <v>980</v>
      </c>
    </row>
    <row r="485" spans="2:51" s="13" customFormat="1" ht="11.25">
      <c r="B485" s="218"/>
      <c r="C485" s="219"/>
      <c r="D485" s="220" t="s">
        <v>140</v>
      </c>
      <c r="E485" s="221" t="s">
        <v>1</v>
      </c>
      <c r="F485" s="222" t="s">
        <v>88</v>
      </c>
      <c r="G485" s="219"/>
      <c r="H485" s="221" t="s">
        <v>1</v>
      </c>
      <c r="I485" s="223"/>
      <c r="J485" s="219"/>
      <c r="K485" s="219"/>
      <c r="L485" s="224"/>
      <c r="M485" s="225"/>
      <c r="N485" s="226"/>
      <c r="O485" s="226"/>
      <c r="P485" s="226"/>
      <c r="Q485" s="226"/>
      <c r="R485" s="226"/>
      <c r="S485" s="226"/>
      <c r="T485" s="227"/>
      <c r="AT485" s="228" t="s">
        <v>140</v>
      </c>
      <c r="AU485" s="228" t="s">
        <v>86</v>
      </c>
      <c r="AV485" s="13" t="s">
        <v>84</v>
      </c>
      <c r="AW485" s="13" t="s">
        <v>34</v>
      </c>
      <c r="AX485" s="13" t="s">
        <v>76</v>
      </c>
      <c r="AY485" s="228" t="s">
        <v>132</v>
      </c>
    </row>
    <row r="486" spans="2:51" s="14" customFormat="1" ht="11.25">
      <c r="B486" s="229"/>
      <c r="C486" s="230"/>
      <c r="D486" s="220" t="s">
        <v>140</v>
      </c>
      <c r="E486" s="231" t="s">
        <v>1</v>
      </c>
      <c r="F486" s="232" t="s">
        <v>84</v>
      </c>
      <c r="G486" s="230"/>
      <c r="H486" s="233">
        <v>1</v>
      </c>
      <c r="I486" s="234"/>
      <c r="J486" s="230"/>
      <c r="K486" s="230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140</v>
      </c>
      <c r="AU486" s="239" t="s">
        <v>86</v>
      </c>
      <c r="AV486" s="14" t="s">
        <v>86</v>
      </c>
      <c r="AW486" s="14" t="s">
        <v>34</v>
      </c>
      <c r="AX486" s="14" t="s">
        <v>76</v>
      </c>
      <c r="AY486" s="239" t="s">
        <v>132</v>
      </c>
    </row>
    <row r="487" spans="2:51" s="15" customFormat="1" ht="11.25">
      <c r="B487" s="240"/>
      <c r="C487" s="241"/>
      <c r="D487" s="220" t="s">
        <v>140</v>
      </c>
      <c r="E487" s="242" t="s">
        <v>1</v>
      </c>
      <c r="F487" s="243" t="s">
        <v>146</v>
      </c>
      <c r="G487" s="241"/>
      <c r="H487" s="244">
        <v>1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AT487" s="250" t="s">
        <v>140</v>
      </c>
      <c r="AU487" s="250" t="s">
        <v>86</v>
      </c>
      <c r="AV487" s="15" t="s">
        <v>138</v>
      </c>
      <c r="AW487" s="15" t="s">
        <v>34</v>
      </c>
      <c r="AX487" s="15" t="s">
        <v>84</v>
      </c>
      <c r="AY487" s="250" t="s">
        <v>132</v>
      </c>
    </row>
    <row r="488" spans="1:65" s="2" customFormat="1" ht="12">
      <c r="A488" s="34"/>
      <c r="B488" s="35"/>
      <c r="C488" s="204" t="s">
        <v>538</v>
      </c>
      <c r="D488" s="204" t="s">
        <v>134</v>
      </c>
      <c r="E488" s="205" t="s">
        <v>576</v>
      </c>
      <c r="F488" s="206" t="s">
        <v>577</v>
      </c>
      <c r="G488" s="207" t="s">
        <v>426</v>
      </c>
      <c r="H488" s="208">
        <v>2</v>
      </c>
      <c r="I488" s="209"/>
      <c r="J488" s="210">
        <f>ROUND(I488*H488,2)</f>
        <v>0</v>
      </c>
      <c r="K488" s="211"/>
      <c r="L488" s="39"/>
      <c r="M488" s="212" t="s">
        <v>1</v>
      </c>
      <c r="N488" s="213" t="s">
        <v>41</v>
      </c>
      <c r="O488" s="71"/>
      <c r="P488" s="214">
        <f>O488*H488</f>
        <v>0</v>
      </c>
      <c r="Q488" s="214">
        <v>0.00162</v>
      </c>
      <c r="R488" s="214">
        <f>Q488*H488</f>
        <v>0.00324</v>
      </c>
      <c r="S488" s="214">
        <v>0</v>
      </c>
      <c r="T488" s="215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16" t="s">
        <v>138</v>
      </c>
      <c r="AT488" s="216" t="s">
        <v>134</v>
      </c>
      <c r="AU488" s="216" t="s">
        <v>86</v>
      </c>
      <c r="AY488" s="17" t="s">
        <v>132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7" t="s">
        <v>84</v>
      </c>
      <c r="BK488" s="217">
        <f>ROUND(I488*H488,2)</f>
        <v>0</v>
      </c>
      <c r="BL488" s="17" t="s">
        <v>138</v>
      </c>
      <c r="BM488" s="216" t="s">
        <v>981</v>
      </c>
    </row>
    <row r="489" spans="2:51" s="13" customFormat="1" ht="11.25">
      <c r="B489" s="218"/>
      <c r="C489" s="219"/>
      <c r="D489" s="220" t="s">
        <v>140</v>
      </c>
      <c r="E489" s="221" t="s">
        <v>1</v>
      </c>
      <c r="F489" s="222" t="s">
        <v>88</v>
      </c>
      <c r="G489" s="219"/>
      <c r="H489" s="221" t="s">
        <v>1</v>
      </c>
      <c r="I489" s="223"/>
      <c r="J489" s="219"/>
      <c r="K489" s="219"/>
      <c r="L489" s="224"/>
      <c r="M489" s="225"/>
      <c r="N489" s="226"/>
      <c r="O489" s="226"/>
      <c r="P489" s="226"/>
      <c r="Q489" s="226"/>
      <c r="R489" s="226"/>
      <c r="S489" s="226"/>
      <c r="T489" s="227"/>
      <c r="AT489" s="228" t="s">
        <v>140</v>
      </c>
      <c r="AU489" s="228" t="s">
        <v>86</v>
      </c>
      <c r="AV489" s="13" t="s">
        <v>84</v>
      </c>
      <c r="AW489" s="13" t="s">
        <v>34</v>
      </c>
      <c r="AX489" s="13" t="s">
        <v>76</v>
      </c>
      <c r="AY489" s="228" t="s">
        <v>132</v>
      </c>
    </row>
    <row r="490" spans="2:51" s="14" customFormat="1" ht="11.25">
      <c r="B490" s="229"/>
      <c r="C490" s="230"/>
      <c r="D490" s="220" t="s">
        <v>140</v>
      </c>
      <c r="E490" s="231" t="s">
        <v>1</v>
      </c>
      <c r="F490" s="232" t="s">
        <v>86</v>
      </c>
      <c r="G490" s="230"/>
      <c r="H490" s="233">
        <v>2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AT490" s="239" t="s">
        <v>140</v>
      </c>
      <c r="AU490" s="239" t="s">
        <v>86</v>
      </c>
      <c r="AV490" s="14" t="s">
        <v>86</v>
      </c>
      <c r="AW490" s="14" t="s">
        <v>34</v>
      </c>
      <c r="AX490" s="14" t="s">
        <v>76</v>
      </c>
      <c r="AY490" s="239" t="s">
        <v>132</v>
      </c>
    </row>
    <row r="491" spans="2:51" s="15" customFormat="1" ht="11.25">
      <c r="B491" s="240"/>
      <c r="C491" s="241"/>
      <c r="D491" s="220" t="s">
        <v>140</v>
      </c>
      <c r="E491" s="242" t="s">
        <v>1</v>
      </c>
      <c r="F491" s="243" t="s">
        <v>146</v>
      </c>
      <c r="G491" s="241"/>
      <c r="H491" s="244">
        <v>2</v>
      </c>
      <c r="I491" s="245"/>
      <c r="J491" s="241"/>
      <c r="K491" s="241"/>
      <c r="L491" s="246"/>
      <c r="M491" s="247"/>
      <c r="N491" s="248"/>
      <c r="O491" s="248"/>
      <c r="P491" s="248"/>
      <c r="Q491" s="248"/>
      <c r="R491" s="248"/>
      <c r="S491" s="248"/>
      <c r="T491" s="249"/>
      <c r="AT491" s="250" t="s">
        <v>140</v>
      </c>
      <c r="AU491" s="250" t="s">
        <v>86</v>
      </c>
      <c r="AV491" s="15" t="s">
        <v>138</v>
      </c>
      <c r="AW491" s="15" t="s">
        <v>34</v>
      </c>
      <c r="AX491" s="15" t="s">
        <v>84</v>
      </c>
      <c r="AY491" s="250" t="s">
        <v>132</v>
      </c>
    </row>
    <row r="492" spans="1:65" s="2" customFormat="1" ht="12">
      <c r="A492" s="34"/>
      <c r="B492" s="35"/>
      <c r="C492" s="251" t="s">
        <v>542</v>
      </c>
      <c r="D492" s="251" t="s">
        <v>329</v>
      </c>
      <c r="E492" s="252" t="s">
        <v>580</v>
      </c>
      <c r="F492" s="253" t="s">
        <v>581</v>
      </c>
      <c r="G492" s="254" t="s">
        <v>426</v>
      </c>
      <c r="H492" s="255">
        <v>2</v>
      </c>
      <c r="I492" s="256"/>
      <c r="J492" s="257">
        <f>ROUND(I492*H492,2)</f>
        <v>0</v>
      </c>
      <c r="K492" s="258"/>
      <c r="L492" s="259"/>
      <c r="M492" s="260" t="s">
        <v>1</v>
      </c>
      <c r="N492" s="261" t="s">
        <v>41</v>
      </c>
      <c r="O492" s="71"/>
      <c r="P492" s="214">
        <f>O492*H492</f>
        <v>0</v>
      </c>
      <c r="Q492" s="214">
        <v>0.01847</v>
      </c>
      <c r="R492" s="214">
        <f>Q492*H492</f>
        <v>0.03694</v>
      </c>
      <c r="S492" s="214">
        <v>0</v>
      </c>
      <c r="T492" s="215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16" t="s">
        <v>184</v>
      </c>
      <c r="AT492" s="216" t="s">
        <v>329</v>
      </c>
      <c r="AU492" s="216" t="s">
        <v>86</v>
      </c>
      <c r="AY492" s="17" t="s">
        <v>132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7" t="s">
        <v>84</v>
      </c>
      <c r="BK492" s="217">
        <f>ROUND(I492*H492,2)</f>
        <v>0</v>
      </c>
      <c r="BL492" s="17" t="s">
        <v>138</v>
      </c>
      <c r="BM492" s="216" t="s">
        <v>982</v>
      </c>
    </row>
    <row r="493" spans="2:51" s="13" customFormat="1" ht="11.25">
      <c r="B493" s="218"/>
      <c r="C493" s="219"/>
      <c r="D493" s="220" t="s">
        <v>140</v>
      </c>
      <c r="E493" s="221" t="s">
        <v>1</v>
      </c>
      <c r="F493" s="222" t="s">
        <v>88</v>
      </c>
      <c r="G493" s="219"/>
      <c r="H493" s="221" t="s">
        <v>1</v>
      </c>
      <c r="I493" s="223"/>
      <c r="J493" s="219"/>
      <c r="K493" s="219"/>
      <c r="L493" s="224"/>
      <c r="M493" s="225"/>
      <c r="N493" s="226"/>
      <c r="O493" s="226"/>
      <c r="P493" s="226"/>
      <c r="Q493" s="226"/>
      <c r="R493" s="226"/>
      <c r="S493" s="226"/>
      <c r="T493" s="227"/>
      <c r="AT493" s="228" t="s">
        <v>140</v>
      </c>
      <c r="AU493" s="228" t="s">
        <v>86</v>
      </c>
      <c r="AV493" s="13" t="s">
        <v>84</v>
      </c>
      <c r="AW493" s="13" t="s">
        <v>34</v>
      </c>
      <c r="AX493" s="13" t="s">
        <v>76</v>
      </c>
      <c r="AY493" s="228" t="s">
        <v>132</v>
      </c>
    </row>
    <row r="494" spans="2:51" s="14" customFormat="1" ht="11.25">
      <c r="B494" s="229"/>
      <c r="C494" s="230"/>
      <c r="D494" s="220" t="s">
        <v>140</v>
      </c>
      <c r="E494" s="231" t="s">
        <v>1</v>
      </c>
      <c r="F494" s="232" t="s">
        <v>86</v>
      </c>
      <c r="G494" s="230"/>
      <c r="H494" s="233">
        <v>2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AT494" s="239" t="s">
        <v>140</v>
      </c>
      <c r="AU494" s="239" t="s">
        <v>86</v>
      </c>
      <c r="AV494" s="14" t="s">
        <v>86</v>
      </c>
      <c r="AW494" s="14" t="s">
        <v>34</v>
      </c>
      <c r="AX494" s="14" t="s">
        <v>76</v>
      </c>
      <c r="AY494" s="239" t="s">
        <v>132</v>
      </c>
    </row>
    <row r="495" spans="2:51" s="15" customFormat="1" ht="11.25">
      <c r="B495" s="240"/>
      <c r="C495" s="241"/>
      <c r="D495" s="220" t="s">
        <v>140</v>
      </c>
      <c r="E495" s="242" t="s">
        <v>1</v>
      </c>
      <c r="F495" s="243" t="s">
        <v>146</v>
      </c>
      <c r="G495" s="241"/>
      <c r="H495" s="244">
        <v>2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AT495" s="250" t="s">
        <v>140</v>
      </c>
      <c r="AU495" s="250" t="s">
        <v>86</v>
      </c>
      <c r="AV495" s="15" t="s">
        <v>138</v>
      </c>
      <c r="AW495" s="15" t="s">
        <v>34</v>
      </c>
      <c r="AX495" s="15" t="s">
        <v>84</v>
      </c>
      <c r="AY495" s="250" t="s">
        <v>132</v>
      </c>
    </row>
    <row r="496" spans="1:65" s="2" customFormat="1" ht="24">
      <c r="A496" s="34"/>
      <c r="B496" s="35"/>
      <c r="C496" s="204" t="s">
        <v>547</v>
      </c>
      <c r="D496" s="204" t="s">
        <v>134</v>
      </c>
      <c r="E496" s="205" t="s">
        <v>584</v>
      </c>
      <c r="F496" s="206" t="s">
        <v>585</v>
      </c>
      <c r="G496" s="207" t="s">
        <v>426</v>
      </c>
      <c r="H496" s="208">
        <v>1</v>
      </c>
      <c r="I496" s="209"/>
      <c r="J496" s="210">
        <f>ROUND(I496*H496,2)</f>
        <v>0</v>
      </c>
      <c r="K496" s="211"/>
      <c r="L496" s="39"/>
      <c r="M496" s="212" t="s">
        <v>1</v>
      </c>
      <c r="N496" s="213" t="s">
        <v>41</v>
      </c>
      <c r="O496" s="71"/>
      <c r="P496" s="214">
        <f>O496*H496</f>
        <v>0</v>
      </c>
      <c r="Q496" s="214">
        <v>0</v>
      </c>
      <c r="R496" s="214">
        <f>Q496*H496</f>
        <v>0</v>
      </c>
      <c r="S496" s="214">
        <v>0.0173</v>
      </c>
      <c r="T496" s="215">
        <f>S496*H496</f>
        <v>0.0173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216" t="s">
        <v>138</v>
      </c>
      <c r="AT496" s="216" t="s">
        <v>134</v>
      </c>
      <c r="AU496" s="216" t="s">
        <v>86</v>
      </c>
      <c r="AY496" s="17" t="s">
        <v>132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7" t="s">
        <v>84</v>
      </c>
      <c r="BK496" s="217">
        <f>ROUND(I496*H496,2)</f>
        <v>0</v>
      </c>
      <c r="BL496" s="17" t="s">
        <v>138</v>
      </c>
      <c r="BM496" s="216" t="s">
        <v>983</v>
      </c>
    </row>
    <row r="497" spans="2:51" s="13" customFormat="1" ht="11.25">
      <c r="B497" s="218"/>
      <c r="C497" s="219"/>
      <c r="D497" s="220" t="s">
        <v>140</v>
      </c>
      <c r="E497" s="221" t="s">
        <v>1</v>
      </c>
      <c r="F497" s="222" t="s">
        <v>88</v>
      </c>
      <c r="G497" s="219"/>
      <c r="H497" s="221" t="s">
        <v>1</v>
      </c>
      <c r="I497" s="223"/>
      <c r="J497" s="219"/>
      <c r="K497" s="219"/>
      <c r="L497" s="224"/>
      <c r="M497" s="225"/>
      <c r="N497" s="226"/>
      <c r="O497" s="226"/>
      <c r="P497" s="226"/>
      <c r="Q497" s="226"/>
      <c r="R497" s="226"/>
      <c r="S497" s="226"/>
      <c r="T497" s="227"/>
      <c r="AT497" s="228" t="s">
        <v>140</v>
      </c>
      <c r="AU497" s="228" t="s">
        <v>86</v>
      </c>
      <c r="AV497" s="13" t="s">
        <v>84</v>
      </c>
      <c r="AW497" s="13" t="s">
        <v>34</v>
      </c>
      <c r="AX497" s="13" t="s">
        <v>76</v>
      </c>
      <c r="AY497" s="228" t="s">
        <v>132</v>
      </c>
    </row>
    <row r="498" spans="2:51" s="14" customFormat="1" ht="11.25">
      <c r="B498" s="229"/>
      <c r="C498" s="230"/>
      <c r="D498" s="220" t="s">
        <v>140</v>
      </c>
      <c r="E498" s="231" t="s">
        <v>1</v>
      </c>
      <c r="F498" s="232" t="s">
        <v>84</v>
      </c>
      <c r="G498" s="230"/>
      <c r="H498" s="233">
        <v>1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140</v>
      </c>
      <c r="AU498" s="239" t="s">
        <v>86</v>
      </c>
      <c r="AV498" s="14" t="s">
        <v>86</v>
      </c>
      <c r="AW498" s="14" t="s">
        <v>34</v>
      </c>
      <c r="AX498" s="14" t="s">
        <v>76</v>
      </c>
      <c r="AY498" s="239" t="s">
        <v>132</v>
      </c>
    </row>
    <row r="499" spans="2:51" s="15" customFormat="1" ht="11.25">
      <c r="B499" s="240"/>
      <c r="C499" s="241"/>
      <c r="D499" s="220" t="s">
        <v>140</v>
      </c>
      <c r="E499" s="242" t="s">
        <v>1</v>
      </c>
      <c r="F499" s="243" t="s">
        <v>146</v>
      </c>
      <c r="G499" s="241"/>
      <c r="H499" s="244">
        <v>1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AT499" s="250" t="s">
        <v>140</v>
      </c>
      <c r="AU499" s="250" t="s">
        <v>86</v>
      </c>
      <c r="AV499" s="15" t="s">
        <v>138</v>
      </c>
      <c r="AW499" s="15" t="s">
        <v>34</v>
      </c>
      <c r="AX499" s="15" t="s">
        <v>84</v>
      </c>
      <c r="AY499" s="250" t="s">
        <v>132</v>
      </c>
    </row>
    <row r="500" spans="1:65" s="2" customFormat="1" ht="12">
      <c r="A500" s="34"/>
      <c r="B500" s="35"/>
      <c r="C500" s="204" t="s">
        <v>551</v>
      </c>
      <c r="D500" s="204" t="s">
        <v>134</v>
      </c>
      <c r="E500" s="205" t="s">
        <v>589</v>
      </c>
      <c r="F500" s="206" t="s">
        <v>590</v>
      </c>
      <c r="G500" s="207" t="s">
        <v>426</v>
      </c>
      <c r="H500" s="208">
        <v>1</v>
      </c>
      <c r="I500" s="209"/>
      <c r="J500" s="210">
        <f>ROUND(I500*H500,2)</f>
        <v>0</v>
      </c>
      <c r="K500" s="211"/>
      <c r="L500" s="39"/>
      <c r="M500" s="212" t="s">
        <v>1</v>
      </c>
      <c r="N500" s="213" t="s">
        <v>41</v>
      </c>
      <c r="O500" s="71"/>
      <c r="P500" s="214">
        <f>O500*H500</f>
        <v>0</v>
      </c>
      <c r="Q500" s="214">
        <v>0.00136</v>
      </c>
      <c r="R500" s="214">
        <f>Q500*H500</f>
        <v>0.00136</v>
      </c>
      <c r="S500" s="214">
        <v>0</v>
      </c>
      <c r="T500" s="215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16" t="s">
        <v>138</v>
      </c>
      <c r="AT500" s="216" t="s">
        <v>134</v>
      </c>
      <c r="AU500" s="216" t="s">
        <v>86</v>
      </c>
      <c r="AY500" s="17" t="s">
        <v>132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7" t="s">
        <v>84</v>
      </c>
      <c r="BK500" s="217">
        <f>ROUND(I500*H500,2)</f>
        <v>0</v>
      </c>
      <c r="BL500" s="17" t="s">
        <v>138</v>
      </c>
      <c r="BM500" s="216" t="s">
        <v>984</v>
      </c>
    </row>
    <row r="501" spans="2:51" s="13" customFormat="1" ht="11.25">
      <c r="B501" s="218"/>
      <c r="C501" s="219"/>
      <c r="D501" s="220" t="s">
        <v>140</v>
      </c>
      <c r="E501" s="221" t="s">
        <v>1</v>
      </c>
      <c r="F501" s="222" t="s">
        <v>88</v>
      </c>
      <c r="G501" s="219"/>
      <c r="H501" s="221" t="s">
        <v>1</v>
      </c>
      <c r="I501" s="223"/>
      <c r="J501" s="219"/>
      <c r="K501" s="219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140</v>
      </c>
      <c r="AU501" s="228" t="s">
        <v>86</v>
      </c>
      <c r="AV501" s="13" t="s">
        <v>84</v>
      </c>
      <c r="AW501" s="13" t="s">
        <v>34</v>
      </c>
      <c r="AX501" s="13" t="s">
        <v>76</v>
      </c>
      <c r="AY501" s="228" t="s">
        <v>132</v>
      </c>
    </row>
    <row r="502" spans="2:51" s="14" customFormat="1" ht="11.25">
      <c r="B502" s="229"/>
      <c r="C502" s="230"/>
      <c r="D502" s="220" t="s">
        <v>140</v>
      </c>
      <c r="E502" s="231" t="s">
        <v>1</v>
      </c>
      <c r="F502" s="232" t="s">
        <v>84</v>
      </c>
      <c r="G502" s="230"/>
      <c r="H502" s="233">
        <v>1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AT502" s="239" t="s">
        <v>140</v>
      </c>
      <c r="AU502" s="239" t="s">
        <v>86</v>
      </c>
      <c r="AV502" s="14" t="s">
        <v>86</v>
      </c>
      <c r="AW502" s="14" t="s">
        <v>34</v>
      </c>
      <c r="AX502" s="14" t="s">
        <v>76</v>
      </c>
      <c r="AY502" s="239" t="s">
        <v>132</v>
      </c>
    </row>
    <row r="503" spans="2:51" s="15" customFormat="1" ht="11.25">
      <c r="B503" s="240"/>
      <c r="C503" s="241"/>
      <c r="D503" s="220" t="s">
        <v>140</v>
      </c>
      <c r="E503" s="242" t="s">
        <v>1</v>
      </c>
      <c r="F503" s="243" t="s">
        <v>146</v>
      </c>
      <c r="G503" s="241"/>
      <c r="H503" s="244">
        <v>1</v>
      </c>
      <c r="I503" s="245"/>
      <c r="J503" s="241"/>
      <c r="K503" s="241"/>
      <c r="L503" s="246"/>
      <c r="M503" s="247"/>
      <c r="N503" s="248"/>
      <c r="O503" s="248"/>
      <c r="P503" s="248"/>
      <c r="Q503" s="248"/>
      <c r="R503" s="248"/>
      <c r="S503" s="248"/>
      <c r="T503" s="249"/>
      <c r="AT503" s="250" t="s">
        <v>140</v>
      </c>
      <c r="AU503" s="250" t="s">
        <v>86</v>
      </c>
      <c r="AV503" s="15" t="s">
        <v>138</v>
      </c>
      <c r="AW503" s="15" t="s">
        <v>34</v>
      </c>
      <c r="AX503" s="15" t="s">
        <v>84</v>
      </c>
      <c r="AY503" s="250" t="s">
        <v>132</v>
      </c>
    </row>
    <row r="504" spans="1:65" s="2" customFormat="1" ht="24">
      <c r="A504" s="34"/>
      <c r="B504" s="35"/>
      <c r="C504" s="251" t="s">
        <v>555</v>
      </c>
      <c r="D504" s="251" t="s">
        <v>329</v>
      </c>
      <c r="E504" s="252" t="s">
        <v>593</v>
      </c>
      <c r="F504" s="253" t="s">
        <v>594</v>
      </c>
      <c r="G504" s="254" t="s">
        <v>426</v>
      </c>
      <c r="H504" s="255">
        <v>1</v>
      </c>
      <c r="I504" s="256"/>
      <c r="J504" s="257">
        <f>ROUND(I504*H504,2)</f>
        <v>0</v>
      </c>
      <c r="K504" s="258"/>
      <c r="L504" s="259"/>
      <c r="M504" s="260" t="s">
        <v>1</v>
      </c>
      <c r="N504" s="261" t="s">
        <v>41</v>
      </c>
      <c r="O504" s="71"/>
      <c r="P504" s="214">
        <f>O504*H504</f>
        <v>0</v>
      </c>
      <c r="Q504" s="214">
        <v>0.0425</v>
      </c>
      <c r="R504" s="214">
        <f>Q504*H504</f>
        <v>0.0425</v>
      </c>
      <c r="S504" s="214">
        <v>0</v>
      </c>
      <c r="T504" s="215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216" t="s">
        <v>184</v>
      </c>
      <c r="AT504" s="216" t="s">
        <v>329</v>
      </c>
      <c r="AU504" s="216" t="s">
        <v>86</v>
      </c>
      <c r="AY504" s="17" t="s">
        <v>132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7" t="s">
        <v>84</v>
      </c>
      <c r="BK504" s="217">
        <f>ROUND(I504*H504,2)</f>
        <v>0</v>
      </c>
      <c r="BL504" s="17" t="s">
        <v>138</v>
      </c>
      <c r="BM504" s="216" t="s">
        <v>985</v>
      </c>
    </row>
    <row r="505" spans="2:51" s="13" customFormat="1" ht="11.25">
      <c r="B505" s="218"/>
      <c r="C505" s="219"/>
      <c r="D505" s="220" t="s">
        <v>140</v>
      </c>
      <c r="E505" s="221" t="s">
        <v>1</v>
      </c>
      <c r="F505" s="222" t="s">
        <v>88</v>
      </c>
      <c r="G505" s="219"/>
      <c r="H505" s="221" t="s">
        <v>1</v>
      </c>
      <c r="I505" s="223"/>
      <c r="J505" s="219"/>
      <c r="K505" s="219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140</v>
      </c>
      <c r="AU505" s="228" t="s">
        <v>86</v>
      </c>
      <c r="AV505" s="13" t="s">
        <v>84</v>
      </c>
      <c r="AW505" s="13" t="s">
        <v>34</v>
      </c>
      <c r="AX505" s="13" t="s">
        <v>76</v>
      </c>
      <c r="AY505" s="228" t="s">
        <v>132</v>
      </c>
    </row>
    <row r="506" spans="2:51" s="14" customFormat="1" ht="11.25">
      <c r="B506" s="229"/>
      <c r="C506" s="230"/>
      <c r="D506" s="220" t="s">
        <v>140</v>
      </c>
      <c r="E506" s="231" t="s">
        <v>1</v>
      </c>
      <c r="F506" s="232" t="s">
        <v>84</v>
      </c>
      <c r="G506" s="230"/>
      <c r="H506" s="233">
        <v>1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AT506" s="239" t="s">
        <v>140</v>
      </c>
      <c r="AU506" s="239" t="s">
        <v>86</v>
      </c>
      <c r="AV506" s="14" t="s">
        <v>86</v>
      </c>
      <c r="AW506" s="14" t="s">
        <v>34</v>
      </c>
      <c r="AX506" s="14" t="s">
        <v>76</v>
      </c>
      <c r="AY506" s="239" t="s">
        <v>132</v>
      </c>
    </row>
    <row r="507" spans="2:51" s="15" customFormat="1" ht="11.25">
      <c r="B507" s="240"/>
      <c r="C507" s="241"/>
      <c r="D507" s="220" t="s">
        <v>140</v>
      </c>
      <c r="E507" s="242" t="s">
        <v>1</v>
      </c>
      <c r="F507" s="243" t="s">
        <v>146</v>
      </c>
      <c r="G507" s="241"/>
      <c r="H507" s="244">
        <v>1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AT507" s="250" t="s">
        <v>140</v>
      </c>
      <c r="AU507" s="250" t="s">
        <v>86</v>
      </c>
      <c r="AV507" s="15" t="s">
        <v>138</v>
      </c>
      <c r="AW507" s="15" t="s">
        <v>34</v>
      </c>
      <c r="AX507" s="15" t="s">
        <v>84</v>
      </c>
      <c r="AY507" s="250" t="s">
        <v>132</v>
      </c>
    </row>
    <row r="508" spans="1:65" s="2" customFormat="1" ht="12">
      <c r="A508" s="34"/>
      <c r="B508" s="35"/>
      <c r="C508" s="251" t="s">
        <v>559</v>
      </c>
      <c r="D508" s="251" t="s">
        <v>329</v>
      </c>
      <c r="E508" s="252" t="s">
        <v>597</v>
      </c>
      <c r="F508" s="253" t="s">
        <v>598</v>
      </c>
      <c r="G508" s="254" t="s">
        <v>426</v>
      </c>
      <c r="H508" s="255">
        <v>1</v>
      </c>
      <c r="I508" s="256"/>
      <c r="J508" s="257">
        <f>ROUND(I508*H508,2)</f>
        <v>0</v>
      </c>
      <c r="K508" s="258"/>
      <c r="L508" s="259"/>
      <c r="M508" s="260" t="s">
        <v>1</v>
      </c>
      <c r="N508" s="261" t="s">
        <v>41</v>
      </c>
      <c r="O508" s="71"/>
      <c r="P508" s="214">
        <f>O508*H508</f>
        <v>0</v>
      </c>
      <c r="Q508" s="214">
        <v>0.0015</v>
      </c>
      <c r="R508" s="214">
        <f>Q508*H508</f>
        <v>0.0015</v>
      </c>
      <c r="S508" s="214">
        <v>0</v>
      </c>
      <c r="T508" s="215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16" t="s">
        <v>184</v>
      </c>
      <c r="AT508" s="216" t="s">
        <v>329</v>
      </c>
      <c r="AU508" s="216" t="s">
        <v>86</v>
      </c>
      <c r="AY508" s="17" t="s">
        <v>132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7" t="s">
        <v>84</v>
      </c>
      <c r="BK508" s="217">
        <f>ROUND(I508*H508,2)</f>
        <v>0</v>
      </c>
      <c r="BL508" s="17" t="s">
        <v>138</v>
      </c>
      <c r="BM508" s="216" t="s">
        <v>986</v>
      </c>
    </row>
    <row r="509" spans="2:51" s="13" customFormat="1" ht="11.25">
      <c r="B509" s="218"/>
      <c r="C509" s="219"/>
      <c r="D509" s="220" t="s">
        <v>140</v>
      </c>
      <c r="E509" s="221" t="s">
        <v>1</v>
      </c>
      <c r="F509" s="222" t="s">
        <v>88</v>
      </c>
      <c r="G509" s="219"/>
      <c r="H509" s="221" t="s">
        <v>1</v>
      </c>
      <c r="I509" s="223"/>
      <c r="J509" s="219"/>
      <c r="K509" s="219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140</v>
      </c>
      <c r="AU509" s="228" t="s">
        <v>86</v>
      </c>
      <c r="AV509" s="13" t="s">
        <v>84</v>
      </c>
      <c r="AW509" s="13" t="s">
        <v>34</v>
      </c>
      <c r="AX509" s="13" t="s">
        <v>76</v>
      </c>
      <c r="AY509" s="228" t="s">
        <v>132</v>
      </c>
    </row>
    <row r="510" spans="2:51" s="14" customFormat="1" ht="11.25">
      <c r="B510" s="229"/>
      <c r="C510" s="230"/>
      <c r="D510" s="220" t="s">
        <v>140</v>
      </c>
      <c r="E510" s="231" t="s">
        <v>1</v>
      </c>
      <c r="F510" s="232" t="s">
        <v>84</v>
      </c>
      <c r="G510" s="230"/>
      <c r="H510" s="233">
        <v>1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140</v>
      </c>
      <c r="AU510" s="239" t="s">
        <v>86</v>
      </c>
      <c r="AV510" s="14" t="s">
        <v>86</v>
      </c>
      <c r="AW510" s="14" t="s">
        <v>34</v>
      </c>
      <c r="AX510" s="14" t="s">
        <v>76</v>
      </c>
      <c r="AY510" s="239" t="s">
        <v>132</v>
      </c>
    </row>
    <row r="511" spans="2:51" s="15" customFormat="1" ht="11.25">
      <c r="B511" s="240"/>
      <c r="C511" s="241"/>
      <c r="D511" s="220" t="s">
        <v>140</v>
      </c>
      <c r="E511" s="242" t="s">
        <v>1</v>
      </c>
      <c r="F511" s="243" t="s">
        <v>146</v>
      </c>
      <c r="G511" s="241"/>
      <c r="H511" s="244">
        <v>1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AT511" s="250" t="s">
        <v>140</v>
      </c>
      <c r="AU511" s="250" t="s">
        <v>86</v>
      </c>
      <c r="AV511" s="15" t="s">
        <v>138</v>
      </c>
      <c r="AW511" s="15" t="s">
        <v>34</v>
      </c>
      <c r="AX511" s="15" t="s">
        <v>84</v>
      </c>
      <c r="AY511" s="250" t="s">
        <v>132</v>
      </c>
    </row>
    <row r="512" spans="1:65" s="2" customFormat="1" ht="12">
      <c r="A512" s="34"/>
      <c r="B512" s="35"/>
      <c r="C512" s="204" t="s">
        <v>563</v>
      </c>
      <c r="D512" s="204" t="s">
        <v>134</v>
      </c>
      <c r="E512" s="205" t="s">
        <v>601</v>
      </c>
      <c r="F512" s="206" t="s">
        <v>602</v>
      </c>
      <c r="G512" s="207" t="s">
        <v>426</v>
      </c>
      <c r="H512" s="208">
        <v>1</v>
      </c>
      <c r="I512" s="209"/>
      <c r="J512" s="210">
        <f>ROUND(I512*H512,2)</f>
        <v>0</v>
      </c>
      <c r="K512" s="211"/>
      <c r="L512" s="39"/>
      <c r="M512" s="212" t="s">
        <v>1</v>
      </c>
      <c r="N512" s="213" t="s">
        <v>41</v>
      </c>
      <c r="O512" s="71"/>
      <c r="P512" s="214">
        <f>O512*H512</f>
        <v>0</v>
      </c>
      <c r="Q512" s="214">
        <v>0.00136</v>
      </c>
      <c r="R512" s="214">
        <f>Q512*H512</f>
        <v>0.00136</v>
      </c>
      <c r="S512" s="214">
        <v>0</v>
      </c>
      <c r="T512" s="215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16" t="s">
        <v>138</v>
      </c>
      <c r="AT512" s="216" t="s">
        <v>134</v>
      </c>
      <c r="AU512" s="216" t="s">
        <v>86</v>
      </c>
      <c r="AY512" s="17" t="s">
        <v>132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17" t="s">
        <v>84</v>
      </c>
      <c r="BK512" s="217">
        <f>ROUND(I512*H512,2)</f>
        <v>0</v>
      </c>
      <c r="BL512" s="17" t="s">
        <v>138</v>
      </c>
      <c r="BM512" s="216" t="s">
        <v>987</v>
      </c>
    </row>
    <row r="513" spans="2:51" s="13" customFormat="1" ht="11.25">
      <c r="B513" s="218"/>
      <c r="C513" s="219"/>
      <c r="D513" s="220" t="s">
        <v>140</v>
      </c>
      <c r="E513" s="221" t="s">
        <v>1</v>
      </c>
      <c r="F513" s="222" t="s">
        <v>88</v>
      </c>
      <c r="G513" s="219"/>
      <c r="H513" s="221" t="s">
        <v>1</v>
      </c>
      <c r="I513" s="223"/>
      <c r="J513" s="219"/>
      <c r="K513" s="219"/>
      <c r="L513" s="224"/>
      <c r="M513" s="225"/>
      <c r="N513" s="226"/>
      <c r="O513" s="226"/>
      <c r="P513" s="226"/>
      <c r="Q513" s="226"/>
      <c r="R513" s="226"/>
      <c r="S513" s="226"/>
      <c r="T513" s="227"/>
      <c r="AT513" s="228" t="s">
        <v>140</v>
      </c>
      <c r="AU513" s="228" t="s">
        <v>86</v>
      </c>
      <c r="AV513" s="13" t="s">
        <v>84</v>
      </c>
      <c r="AW513" s="13" t="s">
        <v>34</v>
      </c>
      <c r="AX513" s="13" t="s">
        <v>76</v>
      </c>
      <c r="AY513" s="228" t="s">
        <v>132</v>
      </c>
    </row>
    <row r="514" spans="2:51" s="14" customFormat="1" ht="11.25">
      <c r="B514" s="229"/>
      <c r="C514" s="230"/>
      <c r="D514" s="220" t="s">
        <v>140</v>
      </c>
      <c r="E514" s="231" t="s">
        <v>1</v>
      </c>
      <c r="F514" s="232" t="s">
        <v>84</v>
      </c>
      <c r="G514" s="230"/>
      <c r="H514" s="233">
        <v>1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140</v>
      </c>
      <c r="AU514" s="239" t="s">
        <v>86</v>
      </c>
      <c r="AV514" s="14" t="s">
        <v>86</v>
      </c>
      <c r="AW514" s="14" t="s">
        <v>34</v>
      </c>
      <c r="AX514" s="14" t="s">
        <v>76</v>
      </c>
      <c r="AY514" s="239" t="s">
        <v>132</v>
      </c>
    </row>
    <row r="515" spans="2:51" s="15" customFormat="1" ht="11.25">
      <c r="B515" s="240"/>
      <c r="C515" s="241"/>
      <c r="D515" s="220" t="s">
        <v>140</v>
      </c>
      <c r="E515" s="242" t="s">
        <v>1</v>
      </c>
      <c r="F515" s="243" t="s">
        <v>146</v>
      </c>
      <c r="G515" s="241"/>
      <c r="H515" s="244">
        <v>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AT515" s="250" t="s">
        <v>140</v>
      </c>
      <c r="AU515" s="250" t="s">
        <v>86</v>
      </c>
      <c r="AV515" s="15" t="s">
        <v>138</v>
      </c>
      <c r="AW515" s="15" t="s">
        <v>34</v>
      </c>
      <c r="AX515" s="15" t="s">
        <v>84</v>
      </c>
      <c r="AY515" s="250" t="s">
        <v>132</v>
      </c>
    </row>
    <row r="516" spans="1:65" s="2" customFormat="1" ht="24">
      <c r="A516" s="34"/>
      <c r="B516" s="35"/>
      <c r="C516" s="204" t="s">
        <v>567</v>
      </c>
      <c r="D516" s="204" t="s">
        <v>134</v>
      </c>
      <c r="E516" s="205" t="s">
        <v>988</v>
      </c>
      <c r="F516" s="206" t="s">
        <v>989</v>
      </c>
      <c r="G516" s="207" t="s">
        <v>176</v>
      </c>
      <c r="H516" s="208">
        <v>1</v>
      </c>
      <c r="I516" s="209"/>
      <c r="J516" s="210">
        <f>ROUND(I516*H516,2)</f>
        <v>0</v>
      </c>
      <c r="K516" s="211"/>
      <c r="L516" s="39"/>
      <c r="M516" s="212" t="s">
        <v>1</v>
      </c>
      <c r="N516" s="213" t="s">
        <v>41</v>
      </c>
      <c r="O516" s="71"/>
      <c r="P516" s="214">
        <f>O516*H516</f>
        <v>0</v>
      </c>
      <c r="Q516" s="214">
        <v>0</v>
      </c>
      <c r="R516" s="214">
        <f>Q516*H516</f>
        <v>0</v>
      </c>
      <c r="S516" s="214">
        <v>0</v>
      </c>
      <c r="T516" s="215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16" t="s">
        <v>138</v>
      </c>
      <c r="AT516" s="216" t="s">
        <v>134</v>
      </c>
      <c r="AU516" s="216" t="s">
        <v>86</v>
      </c>
      <c r="AY516" s="17" t="s">
        <v>132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7" t="s">
        <v>84</v>
      </c>
      <c r="BK516" s="217">
        <f>ROUND(I516*H516,2)</f>
        <v>0</v>
      </c>
      <c r="BL516" s="17" t="s">
        <v>138</v>
      </c>
      <c r="BM516" s="216" t="s">
        <v>990</v>
      </c>
    </row>
    <row r="517" spans="2:51" s="13" customFormat="1" ht="11.25">
      <c r="B517" s="218"/>
      <c r="C517" s="219"/>
      <c r="D517" s="220" t="s">
        <v>140</v>
      </c>
      <c r="E517" s="221" t="s">
        <v>1</v>
      </c>
      <c r="F517" s="222" t="s">
        <v>938</v>
      </c>
      <c r="G517" s="219"/>
      <c r="H517" s="221" t="s">
        <v>1</v>
      </c>
      <c r="I517" s="223"/>
      <c r="J517" s="219"/>
      <c r="K517" s="219"/>
      <c r="L517" s="224"/>
      <c r="M517" s="225"/>
      <c r="N517" s="226"/>
      <c r="O517" s="226"/>
      <c r="P517" s="226"/>
      <c r="Q517" s="226"/>
      <c r="R517" s="226"/>
      <c r="S517" s="226"/>
      <c r="T517" s="227"/>
      <c r="AT517" s="228" t="s">
        <v>140</v>
      </c>
      <c r="AU517" s="228" t="s">
        <v>86</v>
      </c>
      <c r="AV517" s="13" t="s">
        <v>84</v>
      </c>
      <c r="AW517" s="13" t="s">
        <v>34</v>
      </c>
      <c r="AX517" s="13" t="s">
        <v>76</v>
      </c>
      <c r="AY517" s="228" t="s">
        <v>132</v>
      </c>
    </row>
    <row r="518" spans="2:51" s="14" customFormat="1" ht="11.25">
      <c r="B518" s="229"/>
      <c r="C518" s="230"/>
      <c r="D518" s="220" t="s">
        <v>140</v>
      </c>
      <c r="E518" s="231" t="s">
        <v>1</v>
      </c>
      <c r="F518" s="232" t="s">
        <v>84</v>
      </c>
      <c r="G518" s="230"/>
      <c r="H518" s="233">
        <v>1</v>
      </c>
      <c r="I518" s="234"/>
      <c r="J518" s="230"/>
      <c r="K518" s="230"/>
      <c r="L518" s="235"/>
      <c r="M518" s="236"/>
      <c r="N518" s="237"/>
      <c r="O518" s="237"/>
      <c r="P518" s="237"/>
      <c r="Q518" s="237"/>
      <c r="R518" s="237"/>
      <c r="S518" s="237"/>
      <c r="T518" s="238"/>
      <c r="AT518" s="239" t="s">
        <v>140</v>
      </c>
      <c r="AU518" s="239" t="s">
        <v>86</v>
      </c>
      <c r="AV518" s="14" t="s">
        <v>86</v>
      </c>
      <c r="AW518" s="14" t="s">
        <v>34</v>
      </c>
      <c r="AX518" s="14" t="s">
        <v>76</v>
      </c>
      <c r="AY518" s="239" t="s">
        <v>132</v>
      </c>
    </row>
    <row r="519" spans="2:51" s="15" customFormat="1" ht="11.25">
      <c r="B519" s="240"/>
      <c r="C519" s="241"/>
      <c r="D519" s="220" t="s">
        <v>140</v>
      </c>
      <c r="E519" s="242" t="s">
        <v>1</v>
      </c>
      <c r="F519" s="243" t="s">
        <v>146</v>
      </c>
      <c r="G519" s="241"/>
      <c r="H519" s="244">
        <v>1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AT519" s="250" t="s">
        <v>140</v>
      </c>
      <c r="AU519" s="250" t="s">
        <v>86</v>
      </c>
      <c r="AV519" s="15" t="s">
        <v>138</v>
      </c>
      <c r="AW519" s="15" t="s">
        <v>34</v>
      </c>
      <c r="AX519" s="15" t="s">
        <v>84</v>
      </c>
      <c r="AY519" s="250" t="s">
        <v>132</v>
      </c>
    </row>
    <row r="520" spans="1:65" s="2" customFormat="1" ht="12">
      <c r="A520" s="34"/>
      <c r="B520" s="35"/>
      <c r="C520" s="204" t="s">
        <v>571</v>
      </c>
      <c r="D520" s="204" t="s">
        <v>134</v>
      </c>
      <c r="E520" s="205" t="s">
        <v>991</v>
      </c>
      <c r="F520" s="206" t="s">
        <v>992</v>
      </c>
      <c r="G520" s="207" t="s">
        <v>176</v>
      </c>
      <c r="H520" s="208">
        <v>1</v>
      </c>
      <c r="I520" s="209"/>
      <c r="J520" s="210">
        <f>ROUND(I520*H520,2)</f>
        <v>0</v>
      </c>
      <c r="K520" s="211"/>
      <c r="L520" s="39"/>
      <c r="M520" s="212" t="s">
        <v>1</v>
      </c>
      <c r="N520" s="213" t="s">
        <v>41</v>
      </c>
      <c r="O520" s="71"/>
      <c r="P520" s="214">
        <f>O520*H520</f>
        <v>0</v>
      </c>
      <c r="Q520" s="214">
        <v>0</v>
      </c>
      <c r="R520" s="214">
        <f>Q520*H520</f>
        <v>0</v>
      </c>
      <c r="S520" s="214">
        <v>0</v>
      </c>
      <c r="T520" s="215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216" t="s">
        <v>138</v>
      </c>
      <c r="AT520" s="216" t="s">
        <v>134</v>
      </c>
      <c r="AU520" s="216" t="s">
        <v>86</v>
      </c>
      <c r="AY520" s="17" t="s">
        <v>132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7" t="s">
        <v>84</v>
      </c>
      <c r="BK520" s="217">
        <f>ROUND(I520*H520,2)</f>
        <v>0</v>
      </c>
      <c r="BL520" s="17" t="s">
        <v>138</v>
      </c>
      <c r="BM520" s="216" t="s">
        <v>993</v>
      </c>
    </row>
    <row r="521" spans="2:51" s="13" customFormat="1" ht="11.25">
      <c r="B521" s="218"/>
      <c r="C521" s="219"/>
      <c r="D521" s="220" t="s">
        <v>140</v>
      </c>
      <c r="E521" s="221" t="s">
        <v>1</v>
      </c>
      <c r="F521" s="222" t="s">
        <v>938</v>
      </c>
      <c r="G521" s="219"/>
      <c r="H521" s="221" t="s">
        <v>1</v>
      </c>
      <c r="I521" s="223"/>
      <c r="J521" s="219"/>
      <c r="K521" s="219"/>
      <c r="L521" s="224"/>
      <c r="M521" s="225"/>
      <c r="N521" s="226"/>
      <c r="O521" s="226"/>
      <c r="P521" s="226"/>
      <c r="Q521" s="226"/>
      <c r="R521" s="226"/>
      <c r="S521" s="226"/>
      <c r="T521" s="227"/>
      <c r="AT521" s="228" t="s">
        <v>140</v>
      </c>
      <c r="AU521" s="228" t="s">
        <v>86</v>
      </c>
      <c r="AV521" s="13" t="s">
        <v>84</v>
      </c>
      <c r="AW521" s="13" t="s">
        <v>34</v>
      </c>
      <c r="AX521" s="13" t="s">
        <v>76</v>
      </c>
      <c r="AY521" s="228" t="s">
        <v>132</v>
      </c>
    </row>
    <row r="522" spans="2:51" s="14" customFormat="1" ht="11.25">
      <c r="B522" s="229"/>
      <c r="C522" s="230"/>
      <c r="D522" s="220" t="s">
        <v>140</v>
      </c>
      <c r="E522" s="231" t="s">
        <v>1</v>
      </c>
      <c r="F522" s="232" t="s">
        <v>84</v>
      </c>
      <c r="G522" s="230"/>
      <c r="H522" s="233">
        <v>1</v>
      </c>
      <c r="I522" s="234"/>
      <c r="J522" s="230"/>
      <c r="K522" s="230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140</v>
      </c>
      <c r="AU522" s="239" t="s">
        <v>86</v>
      </c>
      <c r="AV522" s="14" t="s">
        <v>86</v>
      </c>
      <c r="AW522" s="14" t="s">
        <v>34</v>
      </c>
      <c r="AX522" s="14" t="s">
        <v>76</v>
      </c>
      <c r="AY522" s="239" t="s">
        <v>132</v>
      </c>
    </row>
    <row r="523" spans="2:51" s="15" customFormat="1" ht="11.25">
      <c r="B523" s="240"/>
      <c r="C523" s="241"/>
      <c r="D523" s="220" t="s">
        <v>140</v>
      </c>
      <c r="E523" s="242" t="s">
        <v>1</v>
      </c>
      <c r="F523" s="243" t="s">
        <v>146</v>
      </c>
      <c r="G523" s="241"/>
      <c r="H523" s="244">
        <v>1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AT523" s="250" t="s">
        <v>140</v>
      </c>
      <c r="AU523" s="250" t="s">
        <v>86</v>
      </c>
      <c r="AV523" s="15" t="s">
        <v>138</v>
      </c>
      <c r="AW523" s="15" t="s">
        <v>34</v>
      </c>
      <c r="AX523" s="15" t="s">
        <v>84</v>
      </c>
      <c r="AY523" s="250" t="s">
        <v>132</v>
      </c>
    </row>
    <row r="524" spans="1:65" s="2" customFormat="1" ht="12">
      <c r="A524" s="34"/>
      <c r="B524" s="35"/>
      <c r="C524" s="204" t="s">
        <v>575</v>
      </c>
      <c r="D524" s="204" t="s">
        <v>134</v>
      </c>
      <c r="E524" s="205" t="s">
        <v>994</v>
      </c>
      <c r="F524" s="206" t="s">
        <v>995</v>
      </c>
      <c r="G524" s="207" t="s">
        <v>176</v>
      </c>
      <c r="H524" s="208">
        <v>37</v>
      </c>
      <c r="I524" s="209"/>
      <c r="J524" s="210">
        <f>ROUND(I524*H524,2)</f>
        <v>0</v>
      </c>
      <c r="K524" s="211"/>
      <c r="L524" s="39"/>
      <c r="M524" s="212" t="s">
        <v>1</v>
      </c>
      <c r="N524" s="213" t="s">
        <v>41</v>
      </c>
      <c r="O524" s="71"/>
      <c r="P524" s="214">
        <f>O524*H524</f>
        <v>0</v>
      </c>
      <c r="Q524" s="214">
        <v>0</v>
      </c>
      <c r="R524" s="214">
        <f>Q524*H524</f>
        <v>0</v>
      </c>
      <c r="S524" s="214">
        <v>0</v>
      </c>
      <c r="T524" s="215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216" t="s">
        <v>138</v>
      </c>
      <c r="AT524" s="216" t="s">
        <v>134</v>
      </c>
      <c r="AU524" s="216" t="s">
        <v>86</v>
      </c>
      <c r="AY524" s="17" t="s">
        <v>132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7" t="s">
        <v>84</v>
      </c>
      <c r="BK524" s="217">
        <f>ROUND(I524*H524,2)</f>
        <v>0</v>
      </c>
      <c r="BL524" s="17" t="s">
        <v>138</v>
      </c>
      <c r="BM524" s="216" t="s">
        <v>996</v>
      </c>
    </row>
    <row r="525" spans="2:51" s="13" customFormat="1" ht="11.25">
      <c r="B525" s="218"/>
      <c r="C525" s="219"/>
      <c r="D525" s="220" t="s">
        <v>140</v>
      </c>
      <c r="E525" s="221" t="s">
        <v>1</v>
      </c>
      <c r="F525" s="222" t="s">
        <v>88</v>
      </c>
      <c r="G525" s="219"/>
      <c r="H525" s="221" t="s">
        <v>1</v>
      </c>
      <c r="I525" s="223"/>
      <c r="J525" s="219"/>
      <c r="K525" s="219"/>
      <c r="L525" s="224"/>
      <c r="M525" s="225"/>
      <c r="N525" s="226"/>
      <c r="O525" s="226"/>
      <c r="P525" s="226"/>
      <c r="Q525" s="226"/>
      <c r="R525" s="226"/>
      <c r="S525" s="226"/>
      <c r="T525" s="227"/>
      <c r="AT525" s="228" t="s">
        <v>140</v>
      </c>
      <c r="AU525" s="228" t="s">
        <v>86</v>
      </c>
      <c r="AV525" s="13" t="s">
        <v>84</v>
      </c>
      <c r="AW525" s="13" t="s">
        <v>34</v>
      </c>
      <c r="AX525" s="13" t="s">
        <v>76</v>
      </c>
      <c r="AY525" s="228" t="s">
        <v>132</v>
      </c>
    </row>
    <row r="526" spans="2:51" s="14" customFormat="1" ht="11.25">
      <c r="B526" s="229"/>
      <c r="C526" s="230"/>
      <c r="D526" s="220" t="s">
        <v>140</v>
      </c>
      <c r="E526" s="231" t="s">
        <v>1</v>
      </c>
      <c r="F526" s="232" t="s">
        <v>378</v>
      </c>
      <c r="G526" s="230"/>
      <c r="H526" s="233">
        <v>37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140</v>
      </c>
      <c r="AU526" s="239" t="s">
        <v>86</v>
      </c>
      <c r="AV526" s="14" t="s">
        <v>86</v>
      </c>
      <c r="AW526" s="14" t="s">
        <v>34</v>
      </c>
      <c r="AX526" s="14" t="s">
        <v>76</v>
      </c>
      <c r="AY526" s="239" t="s">
        <v>132</v>
      </c>
    </row>
    <row r="527" spans="2:51" s="15" customFormat="1" ht="11.25">
      <c r="B527" s="240"/>
      <c r="C527" s="241"/>
      <c r="D527" s="220" t="s">
        <v>140</v>
      </c>
      <c r="E527" s="242" t="s">
        <v>1</v>
      </c>
      <c r="F527" s="243" t="s">
        <v>146</v>
      </c>
      <c r="G527" s="241"/>
      <c r="H527" s="244">
        <v>37</v>
      </c>
      <c r="I527" s="245"/>
      <c r="J527" s="241"/>
      <c r="K527" s="241"/>
      <c r="L527" s="246"/>
      <c r="M527" s="247"/>
      <c r="N527" s="248"/>
      <c r="O527" s="248"/>
      <c r="P527" s="248"/>
      <c r="Q527" s="248"/>
      <c r="R527" s="248"/>
      <c r="S527" s="248"/>
      <c r="T527" s="249"/>
      <c r="AT527" s="250" t="s">
        <v>140</v>
      </c>
      <c r="AU527" s="250" t="s">
        <v>86</v>
      </c>
      <c r="AV527" s="15" t="s">
        <v>138</v>
      </c>
      <c r="AW527" s="15" t="s">
        <v>34</v>
      </c>
      <c r="AX527" s="15" t="s">
        <v>84</v>
      </c>
      <c r="AY527" s="250" t="s">
        <v>132</v>
      </c>
    </row>
    <row r="528" spans="1:65" s="2" customFormat="1" ht="24">
      <c r="A528" s="34"/>
      <c r="B528" s="35"/>
      <c r="C528" s="204" t="s">
        <v>579</v>
      </c>
      <c r="D528" s="204" t="s">
        <v>134</v>
      </c>
      <c r="E528" s="205" t="s">
        <v>997</v>
      </c>
      <c r="F528" s="206" t="s">
        <v>998</v>
      </c>
      <c r="G528" s="207" t="s">
        <v>176</v>
      </c>
      <c r="H528" s="208">
        <v>37</v>
      </c>
      <c r="I528" s="209"/>
      <c r="J528" s="210">
        <f>ROUND(I528*H528,2)</f>
        <v>0</v>
      </c>
      <c r="K528" s="211"/>
      <c r="L528" s="39"/>
      <c r="M528" s="212" t="s">
        <v>1</v>
      </c>
      <c r="N528" s="213" t="s">
        <v>41</v>
      </c>
      <c r="O528" s="71"/>
      <c r="P528" s="214">
        <f>O528*H528</f>
        <v>0</v>
      </c>
      <c r="Q528" s="214">
        <v>0</v>
      </c>
      <c r="R528" s="214">
        <f>Q528*H528</f>
        <v>0</v>
      </c>
      <c r="S528" s="214">
        <v>0</v>
      </c>
      <c r="T528" s="215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216" t="s">
        <v>138</v>
      </c>
      <c r="AT528" s="216" t="s">
        <v>134</v>
      </c>
      <c r="AU528" s="216" t="s">
        <v>86</v>
      </c>
      <c r="AY528" s="17" t="s">
        <v>132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17" t="s">
        <v>84</v>
      </c>
      <c r="BK528" s="217">
        <f>ROUND(I528*H528,2)</f>
        <v>0</v>
      </c>
      <c r="BL528" s="17" t="s">
        <v>138</v>
      </c>
      <c r="BM528" s="216" t="s">
        <v>999</v>
      </c>
    </row>
    <row r="529" spans="2:51" s="13" customFormat="1" ht="11.25">
      <c r="B529" s="218"/>
      <c r="C529" s="219"/>
      <c r="D529" s="220" t="s">
        <v>140</v>
      </c>
      <c r="E529" s="221" t="s">
        <v>1</v>
      </c>
      <c r="F529" s="222" t="s">
        <v>88</v>
      </c>
      <c r="G529" s="219"/>
      <c r="H529" s="221" t="s">
        <v>1</v>
      </c>
      <c r="I529" s="223"/>
      <c r="J529" s="219"/>
      <c r="K529" s="219"/>
      <c r="L529" s="224"/>
      <c r="M529" s="225"/>
      <c r="N529" s="226"/>
      <c r="O529" s="226"/>
      <c r="P529" s="226"/>
      <c r="Q529" s="226"/>
      <c r="R529" s="226"/>
      <c r="S529" s="226"/>
      <c r="T529" s="227"/>
      <c r="AT529" s="228" t="s">
        <v>140</v>
      </c>
      <c r="AU529" s="228" t="s">
        <v>86</v>
      </c>
      <c r="AV529" s="13" t="s">
        <v>84</v>
      </c>
      <c r="AW529" s="13" t="s">
        <v>34</v>
      </c>
      <c r="AX529" s="13" t="s">
        <v>76</v>
      </c>
      <c r="AY529" s="228" t="s">
        <v>132</v>
      </c>
    </row>
    <row r="530" spans="2:51" s="14" customFormat="1" ht="11.25">
      <c r="B530" s="229"/>
      <c r="C530" s="230"/>
      <c r="D530" s="220" t="s">
        <v>140</v>
      </c>
      <c r="E530" s="231" t="s">
        <v>1</v>
      </c>
      <c r="F530" s="232" t="s">
        <v>378</v>
      </c>
      <c r="G530" s="230"/>
      <c r="H530" s="233">
        <v>37</v>
      </c>
      <c r="I530" s="234"/>
      <c r="J530" s="230"/>
      <c r="K530" s="230"/>
      <c r="L530" s="235"/>
      <c r="M530" s="236"/>
      <c r="N530" s="237"/>
      <c r="O530" s="237"/>
      <c r="P530" s="237"/>
      <c r="Q530" s="237"/>
      <c r="R530" s="237"/>
      <c r="S530" s="237"/>
      <c r="T530" s="238"/>
      <c r="AT530" s="239" t="s">
        <v>140</v>
      </c>
      <c r="AU530" s="239" t="s">
        <v>86</v>
      </c>
      <c r="AV530" s="14" t="s">
        <v>86</v>
      </c>
      <c r="AW530" s="14" t="s">
        <v>34</v>
      </c>
      <c r="AX530" s="14" t="s">
        <v>76</v>
      </c>
      <c r="AY530" s="239" t="s">
        <v>132</v>
      </c>
    </row>
    <row r="531" spans="2:51" s="15" customFormat="1" ht="11.25">
      <c r="B531" s="240"/>
      <c r="C531" s="241"/>
      <c r="D531" s="220" t="s">
        <v>140</v>
      </c>
      <c r="E531" s="242" t="s">
        <v>1</v>
      </c>
      <c r="F531" s="243" t="s">
        <v>146</v>
      </c>
      <c r="G531" s="241"/>
      <c r="H531" s="244">
        <v>37</v>
      </c>
      <c r="I531" s="245"/>
      <c r="J531" s="241"/>
      <c r="K531" s="241"/>
      <c r="L531" s="246"/>
      <c r="M531" s="247"/>
      <c r="N531" s="248"/>
      <c r="O531" s="248"/>
      <c r="P531" s="248"/>
      <c r="Q531" s="248"/>
      <c r="R531" s="248"/>
      <c r="S531" s="248"/>
      <c r="T531" s="249"/>
      <c r="AT531" s="250" t="s">
        <v>140</v>
      </c>
      <c r="AU531" s="250" t="s">
        <v>86</v>
      </c>
      <c r="AV531" s="15" t="s">
        <v>138</v>
      </c>
      <c r="AW531" s="15" t="s">
        <v>34</v>
      </c>
      <c r="AX531" s="15" t="s">
        <v>84</v>
      </c>
      <c r="AY531" s="250" t="s">
        <v>132</v>
      </c>
    </row>
    <row r="532" spans="1:65" s="2" customFormat="1" ht="24">
      <c r="A532" s="34"/>
      <c r="B532" s="35"/>
      <c r="C532" s="204" t="s">
        <v>583</v>
      </c>
      <c r="D532" s="204" t="s">
        <v>134</v>
      </c>
      <c r="E532" s="205" t="s">
        <v>609</v>
      </c>
      <c r="F532" s="206" t="s">
        <v>610</v>
      </c>
      <c r="G532" s="207" t="s">
        <v>426</v>
      </c>
      <c r="H532" s="208">
        <v>2</v>
      </c>
      <c r="I532" s="209"/>
      <c r="J532" s="210">
        <f>ROUND(I532*H532,2)</f>
        <v>0</v>
      </c>
      <c r="K532" s="211"/>
      <c r="L532" s="39"/>
      <c r="M532" s="212" t="s">
        <v>1</v>
      </c>
      <c r="N532" s="213" t="s">
        <v>41</v>
      </c>
      <c r="O532" s="71"/>
      <c r="P532" s="214">
        <f>O532*H532</f>
        <v>0</v>
      </c>
      <c r="Q532" s="214">
        <v>0.45937</v>
      </c>
      <c r="R532" s="214">
        <f>Q532*H532</f>
        <v>0.91874</v>
      </c>
      <c r="S532" s="214">
        <v>0</v>
      </c>
      <c r="T532" s="215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216" t="s">
        <v>138</v>
      </c>
      <c r="AT532" s="216" t="s">
        <v>134</v>
      </c>
      <c r="AU532" s="216" t="s">
        <v>86</v>
      </c>
      <c r="AY532" s="17" t="s">
        <v>132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17" t="s">
        <v>84</v>
      </c>
      <c r="BK532" s="217">
        <f>ROUND(I532*H532,2)</f>
        <v>0</v>
      </c>
      <c r="BL532" s="17" t="s">
        <v>138</v>
      </c>
      <c r="BM532" s="216" t="s">
        <v>1000</v>
      </c>
    </row>
    <row r="533" spans="2:51" s="13" customFormat="1" ht="11.25">
      <c r="B533" s="218"/>
      <c r="C533" s="219"/>
      <c r="D533" s="220" t="s">
        <v>140</v>
      </c>
      <c r="E533" s="221" t="s">
        <v>1</v>
      </c>
      <c r="F533" s="222" t="s">
        <v>88</v>
      </c>
      <c r="G533" s="219"/>
      <c r="H533" s="221" t="s">
        <v>1</v>
      </c>
      <c r="I533" s="223"/>
      <c r="J533" s="219"/>
      <c r="K533" s="219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140</v>
      </c>
      <c r="AU533" s="228" t="s">
        <v>86</v>
      </c>
      <c r="AV533" s="13" t="s">
        <v>84</v>
      </c>
      <c r="AW533" s="13" t="s">
        <v>34</v>
      </c>
      <c r="AX533" s="13" t="s">
        <v>76</v>
      </c>
      <c r="AY533" s="228" t="s">
        <v>132</v>
      </c>
    </row>
    <row r="534" spans="2:51" s="14" customFormat="1" ht="11.25">
      <c r="B534" s="229"/>
      <c r="C534" s="230"/>
      <c r="D534" s="220" t="s">
        <v>140</v>
      </c>
      <c r="E534" s="231" t="s">
        <v>1</v>
      </c>
      <c r="F534" s="232" t="s">
        <v>428</v>
      </c>
      <c r="G534" s="230"/>
      <c r="H534" s="233">
        <v>2</v>
      </c>
      <c r="I534" s="234"/>
      <c r="J534" s="230"/>
      <c r="K534" s="230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140</v>
      </c>
      <c r="AU534" s="239" t="s">
        <v>86</v>
      </c>
      <c r="AV534" s="14" t="s">
        <v>86</v>
      </c>
      <c r="AW534" s="14" t="s">
        <v>34</v>
      </c>
      <c r="AX534" s="14" t="s">
        <v>76</v>
      </c>
      <c r="AY534" s="239" t="s">
        <v>132</v>
      </c>
    </row>
    <row r="535" spans="2:51" s="15" customFormat="1" ht="11.25">
      <c r="B535" s="240"/>
      <c r="C535" s="241"/>
      <c r="D535" s="220" t="s">
        <v>140</v>
      </c>
      <c r="E535" s="242" t="s">
        <v>1</v>
      </c>
      <c r="F535" s="243" t="s">
        <v>146</v>
      </c>
      <c r="G535" s="241"/>
      <c r="H535" s="244">
        <v>2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AT535" s="250" t="s">
        <v>140</v>
      </c>
      <c r="AU535" s="250" t="s">
        <v>86</v>
      </c>
      <c r="AV535" s="15" t="s">
        <v>138</v>
      </c>
      <c r="AW535" s="15" t="s">
        <v>34</v>
      </c>
      <c r="AX535" s="15" t="s">
        <v>84</v>
      </c>
      <c r="AY535" s="250" t="s">
        <v>132</v>
      </c>
    </row>
    <row r="536" spans="1:65" s="2" customFormat="1" ht="12">
      <c r="A536" s="34"/>
      <c r="B536" s="35"/>
      <c r="C536" s="204" t="s">
        <v>588</v>
      </c>
      <c r="D536" s="204" t="s">
        <v>134</v>
      </c>
      <c r="E536" s="205" t="s">
        <v>617</v>
      </c>
      <c r="F536" s="206" t="s">
        <v>618</v>
      </c>
      <c r="G536" s="207" t="s">
        <v>426</v>
      </c>
      <c r="H536" s="208">
        <v>2</v>
      </c>
      <c r="I536" s="209"/>
      <c r="J536" s="210">
        <f>ROUND(I536*H536,2)</f>
        <v>0</v>
      </c>
      <c r="K536" s="211"/>
      <c r="L536" s="39"/>
      <c r="M536" s="212" t="s">
        <v>1</v>
      </c>
      <c r="N536" s="213" t="s">
        <v>41</v>
      </c>
      <c r="O536" s="71"/>
      <c r="P536" s="214">
        <f>O536*H536</f>
        <v>0</v>
      </c>
      <c r="Q536" s="214">
        <v>0.06383</v>
      </c>
      <c r="R536" s="214">
        <f>Q536*H536</f>
        <v>0.12766</v>
      </c>
      <c r="S536" s="214">
        <v>0</v>
      </c>
      <c r="T536" s="215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216" t="s">
        <v>138</v>
      </c>
      <c r="AT536" s="216" t="s">
        <v>134</v>
      </c>
      <c r="AU536" s="216" t="s">
        <v>86</v>
      </c>
      <c r="AY536" s="17" t="s">
        <v>132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17" t="s">
        <v>84</v>
      </c>
      <c r="BK536" s="217">
        <f>ROUND(I536*H536,2)</f>
        <v>0</v>
      </c>
      <c r="BL536" s="17" t="s">
        <v>138</v>
      </c>
      <c r="BM536" s="216" t="s">
        <v>1001</v>
      </c>
    </row>
    <row r="537" spans="2:51" s="13" customFormat="1" ht="11.25">
      <c r="B537" s="218"/>
      <c r="C537" s="219"/>
      <c r="D537" s="220" t="s">
        <v>140</v>
      </c>
      <c r="E537" s="221" t="s">
        <v>1</v>
      </c>
      <c r="F537" s="222" t="s">
        <v>88</v>
      </c>
      <c r="G537" s="219"/>
      <c r="H537" s="221" t="s">
        <v>1</v>
      </c>
      <c r="I537" s="223"/>
      <c r="J537" s="219"/>
      <c r="K537" s="219"/>
      <c r="L537" s="224"/>
      <c r="M537" s="225"/>
      <c r="N537" s="226"/>
      <c r="O537" s="226"/>
      <c r="P537" s="226"/>
      <c r="Q537" s="226"/>
      <c r="R537" s="226"/>
      <c r="S537" s="226"/>
      <c r="T537" s="227"/>
      <c r="AT537" s="228" t="s">
        <v>140</v>
      </c>
      <c r="AU537" s="228" t="s">
        <v>86</v>
      </c>
      <c r="AV537" s="13" t="s">
        <v>84</v>
      </c>
      <c r="AW537" s="13" t="s">
        <v>34</v>
      </c>
      <c r="AX537" s="13" t="s">
        <v>76</v>
      </c>
      <c r="AY537" s="228" t="s">
        <v>132</v>
      </c>
    </row>
    <row r="538" spans="2:51" s="14" customFormat="1" ht="11.25">
      <c r="B538" s="229"/>
      <c r="C538" s="230"/>
      <c r="D538" s="220" t="s">
        <v>140</v>
      </c>
      <c r="E538" s="231" t="s">
        <v>1</v>
      </c>
      <c r="F538" s="232" t="s">
        <v>86</v>
      </c>
      <c r="G538" s="230"/>
      <c r="H538" s="233">
        <v>2</v>
      </c>
      <c r="I538" s="234"/>
      <c r="J538" s="230"/>
      <c r="K538" s="230"/>
      <c r="L538" s="235"/>
      <c r="M538" s="236"/>
      <c r="N538" s="237"/>
      <c r="O538" s="237"/>
      <c r="P538" s="237"/>
      <c r="Q538" s="237"/>
      <c r="R538" s="237"/>
      <c r="S538" s="237"/>
      <c r="T538" s="238"/>
      <c r="AT538" s="239" t="s">
        <v>140</v>
      </c>
      <c r="AU538" s="239" t="s">
        <v>86</v>
      </c>
      <c r="AV538" s="14" t="s">
        <v>86</v>
      </c>
      <c r="AW538" s="14" t="s">
        <v>34</v>
      </c>
      <c r="AX538" s="14" t="s">
        <v>76</v>
      </c>
      <c r="AY538" s="239" t="s">
        <v>132</v>
      </c>
    </row>
    <row r="539" spans="2:51" s="15" customFormat="1" ht="11.25">
      <c r="B539" s="240"/>
      <c r="C539" s="241"/>
      <c r="D539" s="220" t="s">
        <v>140</v>
      </c>
      <c r="E539" s="242" t="s">
        <v>1</v>
      </c>
      <c r="F539" s="243" t="s">
        <v>146</v>
      </c>
      <c r="G539" s="241"/>
      <c r="H539" s="244">
        <v>2</v>
      </c>
      <c r="I539" s="245"/>
      <c r="J539" s="241"/>
      <c r="K539" s="241"/>
      <c r="L539" s="246"/>
      <c r="M539" s="247"/>
      <c r="N539" s="248"/>
      <c r="O539" s="248"/>
      <c r="P539" s="248"/>
      <c r="Q539" s="248"/>
      <c r="R539" s="248"/>
      <c r="S539" s="248"/>
      <c r="T539" s="249"/>
      <c r="AT539" s="250" t="s">
        <v>140</v>
      </c>
      <c r="AU539" s="250" t="s">
        <v>86</v>
      </c>
      <c r="AV539" s="15" t="s">
        <v>138</v>
      </c>
      <c r="AW539" s="15" t="s">
        <v>34</v>
      </c>
      <c r="AX539" s="15" t="s">
        <v>84</v>
      </c>
      <c r="AY539" s="250" t="s">
        <v>132</v>
      </c>
    </row>
    <row r="540" spans="1:65" s="2" customFormat="1" ht="12">
      <c r="A540" s="34"/>
      <c r="B540" s="35"/>
      <c r="C540" s="251" t="s">
        <v>592</v>
      </c>
      <c r="D540" s="251" t="s">
        <v>329</v>
      </c>
      <c r="E540" s="252" t="s">
        <v>621</v>
      </c>
      <c r="F540" s="253" t="s">
        <v>622</v>
      </c>
      <c r="G540" s="254" t="s">
        <v>426</v>
      </c>
      <c r="H540" s="255">
        <v>2</v>
      </c>
      <c r="I540" s="256"/>
      <c r="J540" s="257">
        <f>ROUND(I540*H540,2)</f>
        <v>0</v>
      </c>
      <c r="K540" s="258"/>
      <c r="L540" s="259"/>
      <c r="M540" s="260" t="s">
        <v>1</v>
      </c>
      <c r="N540" s="261" t="s">
        <v>41</v>
      </c>
      <c r="O540" s="71"/>
      <c r="P540" s="214">
        <f>O540*H540</f>
        <v>0</v>
      </c>
      <c r="Q540" s="214">
        <v>0.0073</v>
      </c>
      <c r="R540" s="214">
        <f>Q540*H540</f>
        <v>0.0146</v>
      </c>
      <c r="S540" s="214">
        <v>0</v>
      </c>
      <c r="T540" s="215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216" t="s">
        <v>184</v>
      </c>
      <c r="AT540" s="216" t="s">
        <v>329</v>
      </c>
      <c r="AU540" s="216" t="s">
        <v>86</v>
      </c>
      <c r="AY540" s="17" t="s">
        <v>132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17" t="s">
        <v>84</v>
      </c>
      <c r="BK540" s="217">
        <f>ROUND(I540*H540,2)</f>
        <v>0</v>
      </c>
      <c r="BL540" s="17" t="s">
        <v>138</v>
      </c>
      <c r="BM540" s="216" t="s">
        <v>1002</v>
      </c>
    </row>
    <row r="541" spans="2:51" s="13" customFormat="1" ht="11.25">
      <c r="B541" s="218"/>
      <c r="C541" s="219"/>
      <c r="D541" s="220" t="s">
        <v>140</v>
      </c>
      <c r="E541" s="221" t="s">
        <v>1</v>
      </c>
      <c r="F541" s="222" t="s">
        <v>88</v>
      </c>
      <c r="G541" s="219"/>
      <c r="H541" s="221" t="s">
        <v>1</v>
      </c>
      <c r="I541" s="223"/>
      <c r="J541" s="219"/>
      <c r="K541" s="219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140</v>
      </c>
      <c r="AU541" s="228" t="s">
        <v>86</v>
      </c>
      <c r="AV541" s="13" t="s">
        <v>84</v>
      </c>
      <c r="AW541" s="13" t="s">
        <v>34</v>
      </c>
      <c r="AX541" s="13" t="s">
        <v>76</v>
      </c>
      <c r="AY541" s="228" t="s">
        <v>132</v>
      </c>
    </row>
    <row r="542" spans="2:51" s="14" customFormat="1" ht="11.25">
      <c r="B542" s="229"/>
      <c r="C542" s="230"/>
      <c r="D542" s="220" t="s">
        <v>140</v>
      </c>
      <c r="E542" s="231" t="s">
        <v>1</v>
      </c>
      <c r="F542" s="232" t="s">
        <v>86</v>
      </c>
      <c r="G542" s="230"/>
      <c r="H542" s="233">
        <v>2</v>
      </c>
      <c r="I542" s="234"/>
      <c r="J542" s="230"/>
      <c r="K542" s="230"/>
      <c r="L542" s="235"/>
      <c r="M542" s="236"/>
      <c r="N542" s="237"/>
      <c r="O542" s="237"/>
      <c r="P542" s="237"/>
      <c r="Q542" s="237"/>
      <c r="R542" s="237"/>
      <c r="S542" s="237"/>
      <c r="T542" s="238"/>
      <c r="AT542" s="239" t="s">
        <v>140</v>
      </c>
      <c r="AU542" s="239" t="s">
        <v>86</v>
      </c>
      <c r="AV542" s="14" t="s">
        <v>86</v>
      </c>
      <c r="AW542" s="14" t="s">
        <v>34</v>
      </c>
      <c r="AX542" s="14" t="s">
        <v>76</v>
      </c>
      <c r="AY542" s="239" t="s">
        <v>132</v>
      </c>
    </row>
    <row r="543" spans="2:51" s="15" customFormat="1" ht="11.25">
      <c r="B543" s="240"/>
      <c r="C543" s="241"/>
      <c r="D543" s="220" t="s">
        <v>140</v>
      </c>
      <c r="E543" s="242" t="s">
        <v>1</v>
      </c>
      <c r="F543" s="243" t="s">
        <v>146</v>
      </c>
      <c r="G543" s="241"/>
      <c r="H543" s="244">
        <v>2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AT543" s="250" t="s">
        <v>140</v>
      </c>
      <c r="AU543" s="250" t="s">
        <v>86</v>
      </c>
      <c r="AV543" s="15" t="s">
        <v>138</v>
      </c>
      <c r="AW543" s="15" t="s">
        <v>34</v>
      </c>
      <c r="AX543" s="15" t="s">
        <v>84</v>
      </c>
      <c r="AY543" s="250" t="s">
        <v>132</v>
      </c>
    </row>
    <row r="544" spans="1:65" s="2" customFormat="1" ht="12">
      <c r="A544" s="34"/>
      <c r="B544" s="35"/>
      <c r="C544" s="204" t="s">
        <v>596</v>
      </c>
      <c r="D544" s="204" t="s">
        <v>134</v>
      </c>
      <c r="E544" s="205" t="s">
        <v>625</v>
      </c>
      <c r="F544" s="206" t="s">
        <v>626</v>
      </c>
      <c r="G544" s="207" t="s">
        <v>426</v>
      </c>
      <c r="H544" s="208">
        <v>2</v>
      </c>
      <c r="I544" s="209"/>
      <c r="J544" s="210">
        <f>ROUND(I544*H544,2)</f>
        <v>0</v>
      </c>
      <c r="K544" s="211"/>
      <c r="L544" s="39"/>
      <c r="M544" s="212" t="s">
        <v>1</v>
      </c>
      <c r="N544" s="213" t="s">
        <v>41</v>
      </c>
      <c r="O544" s="71"/>
      <c r="P544" s="214">
        <f>O544*H544</f>
        <v>0</v>
      </c>
      <c r="Q544" s="214">
        <v>0.12303</v>
      </c>
      <c r="R544" s="214">
        <f>Q544*H544</f>
        <v>0.24606</v>
      </c>
      <c r="S544" s="214">
        <v>0</v>
      </c>
      <c r="T544" s="215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16" t="s">
        <v>138</v>
      </c>
      <c r="AT544" s="216" t="s">
        <v>134</v>
      </c>
      <c r="AU544" s="216" t="s">
        <v>86</v>
      </c>
      <c r="AY544" s="17" t="s">
        <v>132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17" t="s">
        <v>84</v>
      </c>
      <c r="BK544" s="217">
        <f>ROUND(I544*H544,2)</f>
        <v>0</v>
      </c>
      <c r="BL544" s="17" t="s">
        <v>138</v>
      </c>
      <c r="BM544" s="216" t="s">
        <v>1003</v>
      </c>
    </row>
    <row r="545" spans="2:51" s="13" customFormat="1" ht="11.25">
      <c r="B545" s="218"/>
      <c r="C545" s="219"/>
      <c r="D545" s="220" t="s">
        <v>140</v>
      </c>
      <c r="E545" s="221" t="s">
        <v>1</v>
      </c>
      <c r="F545" s="222" t="s">
        <v>88</v>
      </c>
      <c r="G545" s="219"/>
      <c r="H545" s="221" t="s">
        <v>1</v>
      </c>
      <c r="I545" s="223"/>
      <c r="J545" s="219"/>
      <c r="K545" s="219"/>
      <c r="L545" s="224"/>
      <c r="M545" s="225"/>
      <c r="N545" s="226"/>
      <c r="O545" s="226"/>
      <c r="P545" s="226"/>
      <c r="Q545" s="226"/>
      <c r="R545" s="226"/>
      <c r="S545" s="226"/>
      <c r="T545" s="227"/>
      <c r="AT545" s="228" t="s">
        <v>140</v>
      </c>
      <c r="AU545" s="228" t="s">
        <v>86</v>
      </c>
      <c r="AV545" s="13" t="s">
        <v>84</v>
      </c>
      <c r="AW545" s="13" t="s">
        <v>34</v>
      </c>
      <c r="AX545" s="13" t="s">
        <v>76</v>
      </c>
      <c r="AY545" s="228" t="s">
        <v>132</v>
      </c>
    </row>
    <row r="546" spans="2:51" s="14" customFormat="1" ht="11.25">
      <c r="B546" s="229"/>
      <c r="C546" s="230"/>
      <c r="D546" s="220" t="s">
        <v>140</v>
      </c>
      <c r="E546" s="231" t="s">
        <v>1</v>
      </c>
      <c r="F546" s="232" t="s">
        <v>86</v>
      </c>
      <c r="G546" s="230"/>
      <c r="H546" s="233">
        <v>2</v>
      </c>
      <c r="I546" s="234"/>
      <c r="J546" s="230"/>
      <c r="K546" s="230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140</v>
      </c>
      <c r="AU546" s="239" t="s">
        <v>86</v>
      </c>
      <c r="AV546" s="14" t="s">
        <v>86</v>
      </c>
      <c r="AW546" s="14" t="s">
        <v>34</v>
      </c>
      <c r="AX546" s="14" t="s">
        <v>76</v>
      </c>
      <c r="AY546" s="239" t="s">
        <v>132</v>
      </c>
    </row>
    <row r="547" spans="2:51" s="15" customFormat="1" ht="11.25">
      <c r="B547" s="240"/>
      <c r="C547" s="241"/>
      <c r="D547" s="220" t="s">
        <v>140</v>
      </c>
      <c r="E547" s="242" t="s">
        <v>1</v>
      </c>
      <c r="F547" s="243" t="s">
        <v>146</v>
      </c>
      <c r="G547" s="241"/>
      <c r="H547" s="244">
        <v>2</v>
      </c>
      <c r="I547" s="245"/>
      <c r="J547" s="241"/>
      <c r="K547" s="241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140</v>
      </c>
      <c r="AU547" s="250" t="s">
        <v>86</v>
      </c>
      <c r="AV547" s="15" t="s">
        <v>138</v>
      </c>
      <c r="AW547" s="15" t="s">
        <v>34</v>
      </c>
      <c r="AX547" s="15" t="s">
        <v>84</v>
      </c>
      <c r="AY547" s="250" t="s">
        <v>132</v>
      </c>
    </row>
    <row r="548" spans="1:65" s="2" customFormat="1" ht="24">
      <c r="A548" s="34"/>
      <c r="B548" s="35"/>
      <c r="C548" s="251" t="s">
        <v>600</v>
      </c>
      <c r="D548" s="251" t="s">
        <v>329</v>
      </c>
      <c r="E548" s="252" t="s">
        <v>629</v>
      </c>
      <c r="F548" s="253" t="s">
        <v>630</v>
      </c>
      <c r="G548" s="254" t="s">
        <v>426</v>
      </c>
      <c r="H548" s="255">
        <v>2</v>
      </c>
      <c r="I548" s="256"/>
      <c r="J548" s="257">
        <f>ROUND(I548*H548,2)</f>
        <v>0</v>
      </c>
      <c r="K548" s="258"/>
      <c r="L548" s="259"/>
      <c r="M548" s="260" t="s">
        <v>1</v>
      </c>
      <c r="N548" s="261" t="s">
        <v>41</v>
      </c>
      <c r="O548" s="71"/>
      <c r="P548" s="214">
        <f>O548*H548</f>
        <v>0</v>
      </c>
      <c r="Q548" s="214">
        <v>0.0133</v>
      </c>
      <c r="R548" s="214">
        <f>Q548*H548</f>
        <v>0.0266</v>
      </c>
      <c r="S548" s="214">
        <v>0</v>
      </c>
      <c r="T548" s="215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216" t="s">
        <v>184</v>
      </c>
      <c r="AT548" s="216" t="s">
        <v>329</v>
      </c>
      <c r="AU548" s="216" t="s">
        <v>86</v>
      </c>
      <c r="AY548" s="17" t="s">
        <v>132</v>
      </c>
      <c r="BE548" s="217">
        <f>IF(N548="základní",J548,0)</f>
        <v>0</v>
      </c>
      <c r="BF548" s="217">
        <f>IF(N548="snížená",J548,0)</f>
        <v>0</v>
      </c>
      <c r="BG548" s="217">
        <f>IF(N548="zákl. přenesená",J548,0)</f>
        <v>0</v>
      </c>
      <c r="BH548" s="217">
        <f>IF(N548="sníž. přenesená",J548,0)</f>
        <v>0</v>
      </c>
      <c r="BI548" s="217">
        <f>IF(N548="nulová",J548,0)</f>
        <v>0</v>
      </c>
      <c r="BJ548" s="17" t="s">
        <v>84</v>
      </c>
      <c r="BK548" s="217">
        <f>ROUND(I548*H548,2)</f>
        <v>0</v>
      </c>
      <c r="BL548" s="17" t="s">
        <v>138</v>
      </c>
      <c r="BM548" s="216" t="s">
        <v>1004</v>
      </c>
    </row>
    <row r="549" spans="2:51" s="13" customFormat="1" ht="11.25">
      <c r="B549" s="218"/>
      <c r="C549" s="219"/>
      <c r="D549" s="220" t="s">
        <v>140</v>
      </c>
      <c r="E549" s="221" t="s">
        <v>1</v>
      </c>
      <c r="F549" s="222" t="s">
        <v>88</v>
      </c>
      <c r="G549" s="219"/>
      <c r="H549" s="221" t="s">
        <v>1</v>
      </c>
      <c r="I549" s="223"/>
      <c r="J549" s="219"/>
      <c r="K549" s="219"/>
      <c r="L549" s="224"/>
      <c r="M549" s="225"/>
      <c r="N549" s="226"/>
      <c r="O549" s="226"/>
      <c r="P549" s="226"/>
      <c r="Q549" s="226"/>
      <c r="R549" s="226"/>
      <c r="S549" s="226"/>
      <c r="T549" s="227"/>
      <c r="AT549" s="228" t="s">
        <v>140</v>
      </c>
      <c r="AU549" s="228" t="s">
        <v>86</v>
      </c>
      <c r="AV549" s="13" t="s">
        <v>84</v>
      </c>
      <c r="AW549" s="13" t="s">
        <v>34</v>
      </c>
      <c r="AX549" s="13" t="s">
        <v>76</v>
      </c>
      <c r="AY549" s="228" t="s">
        <v>132</v>
      </c>
    </row>
    <row r="550" spans="2:51" s="14" customFormat="1" ht="11.25">
      <c r="B550" s="229"/>
      <c r="C550" s="230"/>
      <c r="D550" s="220" t="s">
        <v>140</v>
      </c>
      <c r="E550" s="231" t="s">
        <v>1</v>
      </c>
      <c r="F550" s="232" t="s">
        <v>86</v>
      </c>
      <c r="G550" s="230"/>
      <c r="H550" s="233">
        <v>2</v>
      </c>
      <c r="I550" s="234"/>
      <c r="J550" s="230"/>
      <c r="K550" s="230"/>
      <c r="L550" s="235"/>
      <c r="M550" s="236"/>
      <c r="N550" s="237"/>
      <c r="O550" s="237"/>
      <c r="P550" s="237"/>
      <c r="Q550" s="237"/>
      <c r="R550" s="237"/>
      <c r="S550" s="237"/>
      <c r="T550" s="238"/>
      <c r="AT550" s="239" t="s">
        <v>140</v>
      </c>
      <c r="AU550" s="239" t="s">
        <v>86</v>
      </c>
      <c r="AV550" s="14" t="s">
        <v>86</v>
      </c>
      <c r="AW550" s="14" t="s">
        <v>34</v>
      </c>
      <c r="AX550" s="14" t="s">
        <v>76</v>
      </c>
      <c r="AY550" s="239" t="s">
        <v>132</v>
      </c>
    </row>
    <row r="551" spans="2:51" s="15" customFormat="1" ht="11.25">
      <c r="B551" s="240"/>
      <c r="C551" s="241"/>
      <c r="D551" s="220" t="s">
        <v>140</v>
      </c>
      <c r="E551" s="242" t="s">
        <v>1</v>
      </c>
      <c r="F551" s="243" t="s">
        <v>146</v>
      </c>
      <c r="G551" s="241"/>
      <c r="H551" s="244">
        <v>2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AT551" s="250" t="s">
        <v>140</v>
      </c>
      <c r="AU551" s="250" t="s">
        <v>86</v>
      </c>
      <c r="AV551" s="15" t="s">
        <v>138</v>
      </c>
      <c r="AW551" s="15" t="s">
        <v>34</v>
      </c>
      <c r="AX551" s="15" t="s">
        <v>84</v>
      </c>
      <c r="AY551" s="250" t="s">
        <v>132</v>
      </c>
    </row>
    <row r="552" spans="1:65" s="2" customFormat="1" ht="12">
      <c r="A552" s="34"/>
      <c r="B552" s="35"/>
      <c r="C552" s="204" t="s">
        <v>604</v>
      </c>
      <c r="D552" s="204" t="s">
        <v>134</v>
      </c>
      <c r="E552" s="205" t="s">
        <v>633</v>
      </c>
      <c r="F552" s="206" t="s">
        <v>634</v>
      </c>
      <c r="G552" s="207" t="s">
        <v>426</v>
      </c>
      <c r="H552" s="208">
        <v>1</v>
      </c>
      <c r="I552" s="209"/>
      <c r="J552" s="210">
        <f>ROUND(I552*H552,2)</f>
        <v>0</v>
      </c>
      <c r="K552" s="211"/>
      <c r="L552" s="39"/>
      <c r="M552" s="212" t="s">
        <v>1</v>
      </c>
      <c r="N552" s="213" t="s">
        <v>41</v>
      </c>
      <c r="O552" s="71"/>
      <c r="P552" s="214">
        <f>O552*H552</f>
        <v>0</v>
      </c>
      <c r="Q552" s="214">
        <v>0.32906</v>
      </c>
      <c r="R552" s="214">
        <f>Q552*H552</f>
        <v>0.32906</v>
      </c>
      <c r="S552" s="214">
        <v>0</v>
      </c>
      <c r="T552" s="215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216" t="s">
        <v>138</v>
      </c>
      <c r="AT552" s="216" t="s">
        <v>134</v>
      </c>
      <c r="AU552" s="216" t="s">
        <v>86</v>
      </c>
      <c r="AY552" s="17" t="s">
        <v>132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17" t="s">
        <v>84</v>
      </c>
      <c r="BK552" s="217">
        <f>ROUND(I552*H552,2)</f>
        <v>0</v>
      </c>
      <c r="BL552" s="17" t="s">
        <v>138</v>
      </c>
      <c r="BM552" s="216" t="s">
        <v>1005</v>
      </c>
    </row>
    <row r="553" spans="2:51" s="13" customFormat="1" ht="11.25">
      <c r="B553" s="218"/>
      <c r="C553" s="219"/>
      <c r="D553" s="220" t="s">
        <v>140</v>
      </c>
      <c r="E553" s="221" t="s">
        <v>1</v>
      </c>
      <c r="F553" s="222" t="s">
        <v>88</v>
      </c>
      <c r="G553" s="219"/>
      <c r="H553" s="221" t="s">
        <v>1</v>
      </c>
      <c r="I553" s="223"/>
      <c r="J553" s="219"/>
      <c r="K553" s="219"/>
      <c r="L553" s="224"/>
      <c r="M553" s="225"/>
      <c r="N553" s="226"/>
      <c r="O553" s="226"/>
      <c r="P553" s="226"/>
      <c r="Q553" s="226"/>
      <c r="R553" s="226"/>
      <c r="S553" s="226"/>
      <c r="T553" s="227"/>
      <c r="AT553" s="228" t="s">
        <v>140</v>
      </c>
      <c r="AU553" s="228" t="s">
        <v>86</v>
      </c>
      <c r="AV553" s="13" t="s">
        <v>84</v>
      </c>
      <c r="AW553" s="13" t="s">
        <v>34</v>
      </c>
      <c r="AX553" s="13" t="s">
        <v>76</v>
      </c>
      <c r="AY553" s="228" t="s">
        <v>132</v>
      </c>
    </row>
    <row r="554" spans="2:51" s="14" customFormat="1" ht="11.25">
      <c r="B554" s="229"/>
      <c r="C554" s="230"/>
      <c r="D554" s="220" t="s">
        <v>140</v>
      </c>
      <c r="E554" s="231" t="s">
        <v>1</v>
      </c>
      <c r="F554" s="232" t="s">
        <v>84</v>
      </c>
      <c r="G554" s="230"/>
      <c r="H554" s="233">
        <v>1</v>
      </c>
      <c r="I554" s="234"/>
      <c r="J554" s="230"/>
      <c r="K554" s="230"/>
      <c r="L554" s="235"/>
      <c r="M554" s="236"/>
      <c r="N554" s="237"/>
      <c r="O554" s="237"/>
      <c r="P554" s="237"/>
      <c r="Q554" s="237"/>
      <c r="R554" s="237"/>
      <c r="S554" s="237"/>
      <c r="T554" s="238"/>
      <c r="AT554" s="239" t="s">
        <v>140</v>
      </c>
      <c r="AU554" s="239" t="s">
        <v>86</v>
      </c>
      <c r="AV554" s="14" t="s">
        <v>86</v>
      </c>
      <c r="AW554" s="14" t="s">
        <v>34</v>
      </c>
      <c r="AX554" s="14" t="s">
        <v>76</v>
      </c>
      <c r="AY554" s="239" t="s">
        <v>132</v>
      </c>
    </row>
    <row r="555" spans="2:51" s="15" customFormat="1" ht="11.25">
      <c r="B555" s="240"/>
      <c r="C555" s="241"/>
      <c r="D555" s="220" t="s">
        <v>140</v>
      </c>
      <c r="E555" s="242" t="s">
        <v>1</v>
      </c>
      <c r="F555" s="243" t="s">
        <v>146</v>
      </c>
      <c r="G555" s="241"/>
      <c r="H555" s="244">
        <v>1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140</v>
      </c>
      <c r="AU555" s="250" t="s">
        <v>86</v>
      </c>
      <c r="AV555" s="15" t="s">
        <v>138</v>
      </c>
      <c r="AW555" s="15" t="s">
        <v>34</v>
      </c>
      <c r="AX555" s="15" t="s">
        <v>84</v>
      </c>
      <c r="AY555" s="250" t="s">
        <v>132</v>
      </c>
    </row>
    <row r="556" spans="1:65" s="2" customFormat="1" ht="12">
      <c r="A556" s="34"/>
      <c r="B556" s="35"/>
      <c r="C556" s="251" t="s">
        <v>608</v>
      </c>
      <c r="D556" s="251" t="s">
        <v>329</v>
      </c>
      <c r="E556" s="252" t="s">
        <v>637</v>
      </c>
      <c r="F556" s="253" t="s">
        <v>638</v>
      </c>
      <c r="G556" s="254" t="s">
        <v>426</v>
      </c>
      <c r="H556" s="255">
        <v>1</v>
      </c>
      <c r="I556" s="256"/>
      <c r="J556" s="257">
        <f>ROUND(I556*H556,2)</f>
        <v>0</v>
      </c>
      <c r="K556" s="258"/>
      <c r="L556" s="259"/>
      <c r="M556" s="260" t="s">
        <v>1</v>
      </c>
      <c r="N556" s="261" t="s">
        <v>41</v>
      </c>
      <c r="O556" s="71"/>
      <c r="P556" s="214">
        <f>O556*H556</f>
        <v>0</v>
      </c>
      <c r="Q556" s="214">
        <v>0.0295</v>
      </c>
      <c r="R556" s="214">
        <f>Q556*H556</f>
        <v>0.0295</v>
      </c>
      <c r="S556" s="214">
        <v>0</v>
      </c>
      <c r="T556" s="215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216" t="s">
        <v>184</v>
      </c>
      <c r="AT556" s="216" t="s">
        <v>329</v>
      </c>
      <c r="AU556" s="216" t="s">
        <v>86</v>
      </c>
      <c r="AY556" s="17" t="s">
        <v>132</v>
      </c>
      <c r="BE556" s="217">
        <f>IF(N556="základní",J556,0)</f>
        <v>0</v>
      </c>
      <c r="BF556" s="217">
        <f>IF(N556="snížená",J556,0)</f>
        <v>0</v>
      </c>
      <c r="BG556" s="217">
        <f>IF(N556="zákl. přenesená",J556,0)</f>
        <v>0</v>
      </c>
      <c r="BH556" s="217">
        <f>IF(N556="sníž. přenesená",J556,0)</f>
        <v>0</v>
      </c>
      <c r="BI556" s="217">
        <f>IF(N556="nulová",J556,0)</f>
        <v>0</v>
      </c>
      <c r="BJ556" s="17" t="s">
        <v>84</v>
      </c>
      <c r="BK556" s="217">
        <f>ROUND(I556*H556,2)</f>
        <v>0</v>
      </c>
      <c r="BL556" s="17" t="s">
        <v>138</v>
      </c>
      <c r="BM556" s="216" t="s">
        <v>1006</v>
      </c>
    </row>
    <row r="557" spans="2:51" s="13" customFormat="1" ht="11.25">
      <c r="B557" s="218"/>
      <c r="C557" s="219"/>
      <c r="D557" s="220" t="s">
        <v>140</v>
      </c>
      <c r="E557" s="221" t="s">
        <v>1</v>
      </c>
      <c r="F557" s="222" t="s">
        <v>88</v>
      </c>
      <c r="G557" s="219"/>
      <c r="H557" s="221" t="s">
        <v>1</v>
      </c>
      <c r="I557" s="223"/>
      <c r="J557" s="219"/>
      <c r="K557" s="219"/>
      <c r="L557" s="224"/>
      <c r="M557" s="225"/>
      <c r="N557" s="226"/>
      <c r="O557" s="226"/>
      <c r="P557" s="226"/>
      <c r="Q557" s="226"/>
      <c r="R557" s="226"/>
      <c r="S557" s="226"/>
      <c r="T557" s="227"/>
      <c r="AT557" s="228" t="s">
        <v>140</v>
      </c>
      <c r="AU557" s="228" t="s">
        <v>86</v>
      </c>
      <c r="AV557" s="13" t="s">
        <v>84</v>
      </c>
      <c r="AW557" s="13" t="s">
        <v>34</v>
      </c>
      <c r="AX557" s="13" t="s">
        <v>76</v>
      </c>
      <c r="AY557" s="228" t="s">
        <v>132</v>
      </c>
    </row>
    <row r="558" spans="2:51" s="14" customFormat="1" ht="11.25">
      <c r="B558" s="229"/>
      <c r="C558" s="230"/>
      <c r="D558" s="220" t="s">
        <v>140</v>
      </c>
      <c r="E558" s="231" t="s">
        <v>1</v>
      </c>
      <c r="F558" s="232" t="s">
        <v>84</v>
      </c>
      <c r="G558" s="230"/>
      <c r="H558" s="233">
        <v>1</v>
      </c>
      <c r="I558" s="234"/>
      <c r="J558" s="230"/>
      <c r="K558" s="230"/>
      <c r="L558" s="235"/>
      <c r="M558" s="236"/>
      <c r="N558" s="237"/>
      <c r="O558" s="237"/>
      <c r="P558" s="237"/>
      <c r="Q558" s="237"/>
      <c r="R558" s="237"/>
      <c r="S558" s="237"/>
      <c r="T558" s="238"/>
      <c r="AT558" s="239" t="s">
        <v>140</v>
      </c>
      <c r="AU558" s="239" t="s">
        <v>86</v>
      </c>
      <c r="AV558" s="14" t="s">
        <v>86</v>
      </c>
      <c r="AW558" s="14" t="s">
        <v>34</v>
      </c>
      <c r="AX558" s="14" t="s">
        <v>76</v>
      </c>
      <c r="AY558" s="239" t="s">
        <v>132</v>
      </c>
    </row>
    <row r="559" spans="2:51" s="15" customFormat="1" ht="11.25">
      <c r="B559" s="240"/>
      <c r="C559" s="241"/>
      <c r="D559" s="220" t="s">
        <v>140</v>
      </c>
      <c r="E559" s="242" t="s">
        <v>1</v>
      </c>
      <c r="F559" s="243" t="s">
        <v>146</v>
      </c>
      <c r="G559" s="241"/>
      <c r="H559" s="244">
        <v>1</v>
      </c>
      <c r="I559" s="245"/>
      <c r="J559" s="241"/>
      <c r="K559" s="241"/>
      <c r="L559" s="246"/>
      <c r="M559" s="247"/>
      <c r="N559" s="248"/>
      <c r="O559" s="248"/>
      <c r="P559" s="248"/>
      <c r="Q559" s="248"/>
      <c r="R559" s="248"/>
      <c r="S559" s="248"/>
      <c r="T559" s="249"/>
      <c r="AT559" s="250" t="s">
        <v>140</v>
      </c>
      <c r="AU559" s="250" t="s">
        <v>86</v>
      </c>
      <c r="AV559" s="15" t="s">
        <v>138</v>
      </c>
      <c r="AW559" s="15" t="s">
        <v>34</v>
      </c>
      <c r="AX559" s="15" t="s">
        <v>84</v>
      </c>
      <c r="AY559" s="250" t="s">
        <v>132</v>
      </c>
    </row>
    <row r="560" spans="1:65" s="2" customFormat="1" ht="12">
      <c r="A560" s="34"/>
      <c r="B560" s="35"/>
      <c r="C560" s="204" t="s">
        <v>612</v>
      </c>
      <c r="D560" s="204" t="s">
        <v>134</v>
      </c>
      <c r="E560" s="205" t="s">
        <v>641</v>
      </c>
      <c r="F560" s="206" t="s">
        <v>642</v>
      </c>
      <c r="G560" s="207" t="s">
        <v>426</v>
      </c>
      <c r="H560" s="208">
        <v>5</v>
      </c>
      <c r="I560" s="209"/>
      <c r="J560" s="210">
        <f>ROUND(I560*H560,2)</f>
        <v>0</v>
      </c>
      <c r="K560" s="211"/>
      <c r="L560" s="39"/>
      <c r="M560" s="212" t="s">
        <v>1</v>
      </c>
      <c r="N560" s="213" t="s">
        <v>41</v>
      </c>
      <c r="O560" s="71"/>
      <c r="P560" s="214">
        <f>O560*H560</f>
        <v>0</v>
      </c>
      <c r="Q560" s="214">
        <v>0</v>
      </c>
      <c r="R560" s="214">
        <f>Q560*H560</f>
        <v>0</v>
      </c>
      <c r="S560" s="214">
        <v>0</v>
      </c>
      <c r="T560" s="215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216" t="s">
        <v>138</v>
      </c>
      <c r="AT560" s="216" t="s">
        <v>134</v>
      </c>
      <c r="AU560" s="216" t="s">
        <v>86</v>
      </c>
      <c r="AY560" s="17" t="s">
        <v>132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7" t="s">
        <v>84</v>
      </c>
      <c r="BK560" s="217">
        <f>ROUND(I560*H560,2)</f>
        <v>0</v>
      </c>
      <c r="BL560" s="17" t="s">
        <v>138</v>
      </c>
      <c r="BM560" s="216" t="s">
        <v>1007</v>
      </c>
    </row>
    <row r="561" spans="2:51" s="13" customFormat="1" ht="11.25">
      <c r="B561" s="218"/>
      <c r="C561" s="219"/>
      <c r="D561" s="220" t="s">
        <v>140</v>
      </c>
      <c r="E561" s="221" t="s">
        <v>1</v>
      </c>
      <c r="F561" s="222" t="s">
        <v>88</v>
      </c>
      <c r="G561" s="219"/>
      <c r="H561" s="221" t="s">
        <v>1</v>
      </c>
      <c r="I561" s="223"/>
      <c r="J561" s="219"/>
      <c r="K561" s="219"/>
      <c r="L561" s="224"/>
      <c r="M561" s="225"/>
      <c r="N561" s="226"/>
      <c r="O561" s="226"/>
      <c r="P561" s="226"/>
      <c r="Q561" s="226"/>
      <c r="R561" s="226"/>
      <c r="S561" s="226"/>
      <c r="T561" s="227"/>
      <c r="AT561" s="228" t="s">
        <v>140</v>
      </c>
      <c r="AU561" s="228" t="s">
        <v>86</v>
      </c>
      <c r="AV561" s="13" t="s">
        <v>84</v>
      </c>
      <c r="AW561" s="13" t="s">
        <v>34</v>
      </c>
      <c r="AX561" s="13" t="s">
        <v>76</v>
      </c>
      <c r="AY561" s="228" t="s">
        <v>132</v>
      </c>
    </row>
    <row r="562" spans="2:51" s="14" customFormat="1" ht="11.25">
      <c r="B562" s="229"/>
      <c r="C562" s="230"/>
      <c r="D562" s="220" t="s">
        <v>140</v>
      </c>
      <c r="E562" s="231" t="s">
        <v>1</v>
      </c>
      <c r="F562" s="232" t="s">
        <v>1008</v>
      </c>
      <c r="G562" s="230"/>
      <c r="H562" s="233">
        <v>5</v>
      </c>
      <c r="I562" s="234"/>
      <c r="J562" s="230"/>
      <c r="K562" s="230"/>
      <c r="L562" s="235"/>
      <c r="M562" s="236"/>
      <c r="N562" s="237"/>
      <c r="O562" s="237"/>
      <c r="P562" s="237"/>
      <c r="Q562" s="237"/>
      <c r="R562" s="237"/>
      <c r="S562" s="237"/>
      <c r="T562" s="238"/>
      <c r="AT562" s="239" t="s">
        <v>140</v>
      </c>
      <c r="AU562" s="239" t="s">
        <v>86</v>
      </c>
      <c r="AV562" s="14" t="s">
        <v>86</v>
      </c>
      <c r="AW562" s="14" t="s">
        <v>34</v>
      </c>
      <c r="AX562" s="14" t="s">
        <v>76</v>
      </c>
      <c r="AY562" s="239" t="s">
        <v>132</v>
      </c>
    </row>
    <row r="563" spans="2:51" s="15" customFormat="1" ht="11.25">
      <c r="B563" s="240"/>
      <c r="C563" s="241"/>
      <c r="D563" s="220" t="s">
        <v>140</v>
      </c>
      <c r="E563" s="242" t="s">
        <v>1</v>
      </c>
      <c r="F563" s="243" t="s">
        <v>146</v>
      </c>
      <c r="G563" s="241"/>
      <c r="H563" s="244">
        <v>5</v>
      </c>
      <c r="I563" s="245"/>
      <c r="J563" s="241"/>
      <c r="K563" s="241"/>
      <c r="L563" s="246"/>
      <c r="M563" s="247"/>
      <c r="N563" s="248"/>
      <c r="O563" s="248"/>
      <c r="P563" s="248"/>
      <c r="Q563" s="248"/>
      <c r="R563" s="248"/>
      <c r="S563" s="248"/>
      <c r="T563" s="249"/>
      <c r="AT563" s="250" t="s">
        <v>140</v>
      </c>
      <c r="AU563" s="250" t="s">
        <v>86</v>
      </c>
      <c r="AV563" s="15" t="s">
        <v>138</v>
      </c>
      <c r="AW563" s="15" t="s">
        <v>34</v>
      </c>
      <c r="AX563" s="15" t="s">
        <v>84</v>
      </c>
      <c r="AY563" s="250" t="s">
        <v>132</v>
      </c>
    </row>
    <row r="564" spans="1:65" s="2" customFormat="1" ht="24">
      <c r="A564" s="34"/>
      <c r="B564" s="35"/>
      <c r="C564" s="251" t="s">
        <v>616</v>
      </c>
      <c r="D564" s="251" t="s">
        <v>329</v>
      </c>
      <c r="E564" s="252" t="s">
        <v>646</v>
      </c>
      <c r="F564" s="253" t="s">
        <v>647</v>
      </c>
      <c r="G564" s="254" t="s">
        <v>426</v>
      </c>
      <c r="H564" s="255">
        <v>4</v>
      </c>
      <c r="I564" s="256"/>
      <c r="J564" s="257">
        <f>ROUND(I564*H564,2)</f>
        <v>0</v>
      </c>
      <c r="K564" s="258"/>
      <c r="L564" s="259"/>
      <c r="M564" s="260" t="s">
        <v>1</v>
      </c>
      <c r="N564" s="261" t="s">
        <v>41</v>
      </c>
      <c r="O564" s="71"/>
      <c r="P564" s="214">
        <f>O564*H564</f>
        <v>0</v>
      </c>
      <c r="Q564" s="214">
        <v>0.0009</v>
      </c>
      <c r="R564" s="214">
        <f>Q564*H564</f>
        <v>0.0036</v>
      </c>
      <c r="S564" s="214">
        <v>0</v>
      </c>
      <c r="T564" s="215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216" t="s">
        <v>184</v>
      </c>
      <c r="AT564" s="216" t="s">
        <v>329</v>
      </c>
      <c r="AU564" s="216" t="s">
        <v>86</v>
      </c>
      <c r="AY564" s="17" t="s">
        <v>132</v>
      </c>
      <c r="BE564" s="217">
        <f>IF(N564="základní",J564,0)</f>
        <v>0</v>
      </c>
      <c r="BF564" s="217">
        <f>IF(N564="snížená",J564,0)</f>
        <v>0</v>
      </c>
      <c r="BG564" s="217">
        <f>IF(N564="zákl. přenesená",J564,0)</f>
        <v>0</v>
      </c>
      <c r="BH564" s="217">
        <f>IF(N564="sníž. přenesená",J564,0)</f>
        <v>0</v>
      </c>
      <c r="BI564" s="217">
        <f>IF(N564="nulová",J564,0)</f>
        <v>0</v>
      </c>
      <c r="BJ564" s="17" t="s">
        <v>84</v>
      </c>
      <c r="BK564" s="217">
        <f>ROUND(I564*H564,2)</f>
        <v>0</v>
      </c>
      <c r="BL564" s="17" t="s">
        <v>138</v>
      </c>
      <c r="BM564" s="216" t="s">
        <v>1009</v>
      </c>
    </row>
    <row r="565" spans="2:51" s="13" customFormat="1" ht="11.25">
      <c r="B565" s="218"/>
      <c r="C565" s="219"/>
      <c r="D565" s="220" t="s">
        <v>140</v>
      </c>
      <c r="E565" s="221" t="s">
        <v>1</v>
      </c>
      <c r="F565" s="222" t="s">
        <v>88</v>
      </c>
      <c r="G565" s="219"/>
      <c r="H565" s="221" t="s">
        <v>1</v>
      </c>
      <c r="I565" s="223"/>
      <c r="J565" s="219"/>
      <c r="K565" s="219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140</v>
      </c>
      <c r="AU565" s="228" t="s">
        <v>86</v>
      </c>
      <c r="AV565" s="13" t="s">
        <v>84</v>
      </c>
      <c r="AW565" s="13" t="s">
        <v>34</v>
      </c>
      <c r="AX565" s="13" t="s">
        <v>76</v>
      </c>
      <c r="AY565" s="228" t="s">
        <v>132</v>
      </c>
    </row>
    <row r="566" spans="2:51" s="14" customFormat="1" ht="11.25">
      <c r="B566" s="229"/>
      <c r="C566" s="230"/>
      <c r="D566" s="220" t="s">
        <v>140</v>
      </c>
      <c r="E566" s="231" t="s">
        <v>1</v>
      </c>
      <c r="F566" s="232" t="s">
        <v>138</v>
      </c>
      <c r="G566" s="230"/>
      <c r="H566" s="233">
        <v>4</v>
      </c>
      <c r="I566" s="234"/>
      <c r="J566" s="230"/>
      <c r="K566" s="230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140</v>
      </c>
      <c r="AU566" s="239" t="s">
        <v>86</v>
      </c>
      <c r="AV566" s="14" t="s">
        <v>86</v>
      </c>
      <c r="AW566" s="14" t="s">
        <v>34</v>
      </c>
      <c r="AX566" s="14" t="s">
        <v>76</v>
      </c>
      <c r="AY566" s="239" t="s">
        <v>132</v>
      </c>
    </row>
    <row r="567" spans="2:51" s="15" customFormat="1" ht="11.25">
      <c r="B567" s="240"/>
      <c r="C567" s="241"/>
      <c r="D567" s="220" t="s">
        <v>140</v>
      </c>
      <c r="E567" s="242" t="s">
        <v>1</v>
      </c>
      <c r="F567" s="243" t="s">
        <v>146</v>
      </c>
      <c r="G567" s="241"/>
      <c r="H567" s="244">
        <v>4</v>
      </c>
      <c r="I567" s="245"/>
      <c r="J567" s="241"/>
      <c r="K567" s="241"/>
      <c r="L567" s="246"/>
      <c r="M567" s="247"/>
      <c r="N567" s="248"/>
      <c r="O567" s="248"/>
      <c r="P567" s="248"/>
      <c r="Q567" s="248"/>
      <c r="R567" s="248"/>
      <c r="S567" s="248"/>
      <c r="T567" s="249"/>
      <c r="AT567" s="250" t="s">
        <v>140</v>
      </c>
      <c r="AU567" s="250" t="s">
        <v>86</v>
      </c>
      <c r="AV567" s="15" t="s">
        <v>138</v>
      </c>
      <c r="AW567" s="15" t="s">
        <v>34</v>
      </c>
      <c r="AX567" s="15" t="s">
        <v>84</v>
      </c>
      <c r="AY567" s="250" t="s">
        <v>132</v>
      </c>
    </row>
    <row r="568" spans="1:65" s="2" customFormat="1" ht="24">
      <c r="A568" s="34"/>
      <c r="B568" s="35"/>
      <c r="C568" s="251" t="s">
        <v>620</v>
      </c>
      <c r="D568" s="251" t="s">
        <v>329</v>
      </c>
      <c r="E568" s="252" t="s">
        <v>650</v>
      </c>
      <c r="F568" s="253" t="s">
        <v>651</v>
      </c>
      <c r="G568" s="254" t="s">
        <v>426</v>
      </c>
      <c r="H568" s="255">
        <v>1</v>
      </c>
      <c r="I568" s="256"/>
      <c r="J568" s="257">
        <f>ROUND(I568*H568,2)</f>
        <v>0</v>
      </c>
      <c r="K568" s="258"/>
      <c r="L568" s="259"/>
      <c r="M568" s="260" t="s">
        <v>1</v>
      </c>
      <c r="N568" s="261" t="s">
        <v>41</v>
      </c>
      <c r="O568" s="71"/>
      <c r="P568" s="214">
        <f>O568*H568</f>
        <v>0</v>
      </c>
      <c r="Q568" s="214">
        <v>0.0019</v>
      </c>
      <c r="R568" s="214">
        <f>Q568*H568</f>
        <v>0.0019</v>
      </c>
      <c r="S568" s="214">
        <v>0</v>
      </c>
      <c r="T568" s="215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216" t="s">
        <v>184</v>
      </c>
      <c r="AT568" s="216" t="s">
        <v>329</v>
      </c>
      <c r="AU568" s="216" t="s">
        <v>86</v>
      </c>
      <c r="AY568" s="17" t="s">
        <v>132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7" t="s">
        <v>84</v>
      </c>
      <c r="BK568" s="217">
        <f>ROUND(I568*H568,2)</f>
        <v>0</v>
      </c>
      <c r="BL568" s="17" t="s">
        <v>138</v>
      </c>
      <c r="BM568" s="216" t="s">
        <v>1010</v>
      </c>
    </row>
    <row r="569" spans="2:51" s="13" customFormat="1" ht="11.25">
      <c r="B569" s="218"/>
      <c r="C569" s="219"/>
      <c r="D569" s="220" t="s">
        <v>140</v>
      </c>
      <c r="E569" s="221" t="s">
        <v>1</v>
      </c>
      <c r="F569" s="222" t="s">
        <v>88</v>
      </c>
      <c r="G569" s="219"/>
      <c r="H569" s="221" t="s">
        <v>1</v>
      </c>
      <c r="I569" s="223"/>
      <c r="J569" s="219"/>
      <c r="K569" s="219"/>
      <c r="L569" s="224"/>
      <c r="M569" s="225"/>
      <c r="N569" s="226"/>
      <c r="O569" s="226"/>
      <c r="P569" s="226"/>
      <c r="Q569" s="226"/>
      <c r="R569" s="226"/>
      <c r="S569" s="226"/>
      <c r="T569" s="227"/>
      <c r="AT569" s="228" t="s">
        <v>140</v>
      </c>
      <c r="AU569" s="228" t="s">
        <v>86</v>
      </c>
      <c r="AV569" s="13" t="s">
        <v>84</v>
      </c>
      <c r="AW569" s="13" t="s">
        <v>34</v>
      </c>
      <c r="AX569" s="13" t="s">
        <v>76</v>
      </c>
      <c r="AY569" s="228" t="s">
        <v>132</v>
      </c>
    </row>
    <row r="570" spans="2:51" s="14" customFormat="1" ht="11.25">
      <c r="B570" s="229"/>
      <c r="C570" s="230"/>
      <c r="D570" s="220" t="s">
        <v>140</v>
      </c>
      <c r="E570" s="231" t="s">
        <v>1</v>
      </c>
      <c r="F570" s="232" t="s">
        <v>84</v>
      </c>
      <c r="G570" s="230"/>
      <c r="H570" s="233">
        <v>1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140</v>
      </c>
      <c r="AU570" s="239" t="s">
        <v>86</v>
      </c>
      <c r="AV570" s="14" t="s">
        <v>86</v>
      </c>
      <c r="AW570" s="14" t="s">
        <v>34</v>
      </c>
      <c r="AX570" s="14" t="s">
        <v>76</v>
      </c>
      <c r="AY570" s="239" t="s">
        <v>132</v>
      </c>
    </row>
    <row r="571" spans="2:51" s="15" customFormat="1" ht="11.25">
      <c r="B571" s="240"/>
      <c r="C571" s="241"/>
      <c r="D571" s="220" t="s">
        <v>140</v>
      </c>
      <c r="E571" s="242" t="s">
        <v>1</v>
      </c>
      <c r="F571" s="243" t="s">
        <v>146</v>
      </c>
      <c r="G571" s="241"/>
      <c r="H571" s="244">
        <v>1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140</v>
      </c>
      <c r="AU571" s="250" t="s">
        <v>86</v>
      </c>
      <c r="AV571" s="15" t="s">
        <v>138</v>
      </c>
      <c r="AW571" s="15" t="s">
        <v>34</v>
      </c>
      <c r="AX571" s="15" t="s">
        <v>84</v>
      </c>
      <c r="AY571" s="250" t="s">
        <v>132</v>
      </c>
    </row>
    <row r="572" spans="1:65" s="2" customFormat="1" ht="12">
      <c r="A572" s="34"/>
      <c r="B572" s="35"/>
      <c r="C572" s="204" t="s">
        <v>624</v>
      </c>
      <c r="D572" s="204" t="s">
        <v>134</v>
      </c>
      <c r="E572" s="205" t="s">
        <v>654</v>
      </c>
      <c r="F572" s="206" t="s">
        <v>655</v>
      </c>
      <c r="G572" s="207" t="s">
        <v>426</v>
      </c>
      <c r="H572" s="208">
        <v>2</v>
      </c>
      <c r="I572" s="209"/>
      <c r="J572" s="210">
        <f>ROUND(I572*H572,2)</f>
        <v>0</v>
      </c>
      <c r="K572" s="211"/>
      <c r="L572" s="39"/>
      <c r="M572" s="212" t="s">
        <v>1</v>
      </c>
      <c r="N572" s="213" t="s">
        <v>41</v>
      </c>
      <c r="O572" s="71"/>
      <c r="P572" s="214">
        <f>O572*H572</f>
        <v>0</v>
      </c>
      <c r="Q572" s="214">
        <v>0.00031</v>
      </c>
      <c r="R572" s="214">
        <f>Q572*H572</f>
        <v>0.00062</v>
      </c>
      <c r="S572" s="214">
        <v>0</v>
      </c>
      <c r="T572" s="215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216" t="s">
        <v>138</v>
      </c>
      <c r="AT572" s="216" t="s">
        <v>134</v>
      </c>
      <c r="AU572" s="216" t="s">
        <v>86</v>
      </c>
      <c r="AY572" s="17" t="s">
        <v>132</v>
      </c>
      <c r="BE572" s="217">
        <f>IF(N572="základní",J572,0)</f>
        <v>0</v>
      </c>
      <c r="BF572" s="217">
        <f>IF(N572="snížená",J572,0)</f>
        <v>0</v>
      </c>
      <c r="BG572" s="217">
        <f>IF(N572="zákl. přenesená",J572,0)</f>
        <v>0</v>
      </c>
      <c r="BH572" s="217">
        <f>IF(N572="sníž. přenesená",J572,0)</f>
        <v>0</v>
      </c>
      <c r="BI572" s="217">
        <f>IF(N572="nulová",J572,0)</f>
        <v>0</v>
      </c>
      <c r="BJ572" s="17" t="s">
        <v>84</v>
      </c>
      <c r="BK572" s="217">
        <f>ROUND(I572*H572,2)</f>
        <v>0</v>
      </c>
      <c r="BL572" s="17" t="s">
        <v>138</v>
      </c>
      <c r="BM572" s="216" t="s">
        <v>1011</v>
      </c>
    </row>
    <row r="573" spans="2:51" s="13" customFormat="1" ht="11.25">
      <c r="B573" s="218"/>
      <c r="C573" s="219"/>
      <c r="D573" s="220" t="s">
        <v>140</v>
      </c>
      <c r="E573" s="221" t="s">
        <v>1</v>
      </c>
      <c r="F573" s="222" t="s">
        <v>88</v>
      </c>
      <c r="G573" s="219"/>
      <c r="H573" s="221" t="s">
        <v>1</v>
      </c>
      <c r="I573" s="223"/>
      <c r="J573" s="219"/>
      <c r="K573" s="219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140</v>
      </c>
      <c r="AU573" s="228" t="s">
        <v>86</v>
      </c>
      <c r="AV573" s="13" t="s">
        <v>84</v>
      </c>
      <c r="AW573" s="13" t="s">
        <v>34</v>
      </c>
      <c r="AX573" s="13" t="s">
        <v>76</v>
      </c>
      <c r="AY573" s="228" t="s">
        <v>132</v>
      </c>
    </row>
    <row r="574" spans="2:51" s="14" customFormat="1" ht="11.25">
      <c r="B574" s="229"/>
      <c r="C574" s="230"/>
      <c r="D574" s="220" t="s">
        <v>140</v>
      </c>
      <c r="E574" s="231" t="s">
        <v>1</v>
      </c>
      <c r="F574" s="232" t="s">
        <v>86</v>
      </c>
      <c r="G574" s="230"/>
      <c r="H574" s="233">
        <v>2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AT574" s="239" t="s">
        <v>140</v>
      </c>
      <c r="AU574" s="239" t="s">
        <v>86</v>
      </c>
      <c r="AV574" s="14" t="s">
        <v>86</v>
      </c>
      <c r="AW574" s="14" t="s">
        <v>34</v>
      </c>
      <c r="AX574" s="14" t="s">
        <v>76</v>
      </c>
      <c r="AY574" s="239" t="s">
        <v>132</v>
      </c>
    </row>
    <row r="575" spans="2:51" s="15" customFormat="1" ht="11.25">
      <c r="B575" s="240"/>
      <c r="C575" s="241"/>
      <c r="D575" s="220" t="s">
        <v>140</v>
      </c>
      <c r="E575" s="242" t="s">
        <v>1</v>
      </c>
      <c r="F575" s="243" t="s">
        <v>146</v>
      </c>
      <c r="G575" s="241"/>
      <c r="H575" s="244">
        <v>2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AT575" s="250" t="s">
        <v>140</v>
      </c>
      <c r="AU575" s="250" t="s">
        <v>86</v>
      </c>
      <c r="AV575" s="15" t="s">
        <v>138</v>
      </c>
      <c r="AW575" s="15" t="s">
        <v>34</v>
      </c>
      <c r="AX575" s="15" t="s">
        <v>84</v>
      </c>
      <c r="AY575" s="250" t="s">
        <v>132</v>
      </c>
    </row>
    <row r="576" spans="1:65" s="2" customFormat="1" ht="24">
      <c r="A576" s="34"/>
      <c r="B576" s="35"/>
      <c r="C576" s="204" t="s">
        <v>628</v>
      </c>
      <c r="D576" s="204" t="s">
        <v>134</v>
      </c>
      <c r="E576" s="205" t="s">
        <v>658</v>
      </c>
      <c r="F576" s="206" t="s">
        <v>659</v>
      </c>
      <c r="G576" s="207" t="s">
        <v>426</v>
      </c>
      <c r="H576" s="208">
        <v>2</v>
      </c>
      <c r="I576" s="209"/>
      <c r="J576" s="210">
        <f>ROUND(I576*H576,2)</f>
        <v>0</v>
      </c>
      <c r="K576" s="211"/>
      <c r="L576" s="39"/>
      <c r="M576" s="212" t="s">
        <v>1</v>
      </c>
      <c r="N576" s="213" t="s">
        <v>41</v>
      </c>
      <c r="O576" s="71"/>
      <c r="P576" s="214">
        <f>O576*H576</f>
        <v>0</v>
      </c>
      <c r="Q576" s="214">
        <v>0.00016</v>
      </c>
      <c r="R576" s="214">
        <f>Q576*H576</f>
        <v>0.00032</v>
      </c>
      <c r="S576" s="214">
        <v>0</v>
      </c>
      <c r="T576" s="215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16" t="s">
        <v>138</v>
      </c>
      <c r="AT576" s="216" t="s">
        <v>134</v>
      </c>
      <c r="AU576" s="216" t="s">
        <v>86</v>
      </c>
      <c r="AY576" s="17" t="s">
        <v>132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7" t="s">
        <v>84</v>
      </c>
      <c r="BK576" s="217">
        <f>ROUND(I576*H576,2)</f>
        <v>0</v>
      </c>
      <c r="BL576" s="17" t="s">
        <v>138</v>
      </c>
      <c r="BM576" s="216" t="s">
        <v>1012</v>
      </c>
    </row>
    <row r="577" spans="2:51" s="13" customFormat="1" ht="11.25">
      <c r="B577" s="218"/>
      <c r="C577" s="219"/>
      <c r="D577" s="220" t="s">
        <v>140</v>
      </c>
      <c r="E577" s="221" t="s">
        <v>1</v>
      </c>
      <c r="F577" s="222" t="s">
        <v>88</v>
      </c>
      <c r="G577" s="219"/>
      <c r="H577" s="221" t="s">
        <v>1</v>
      </c>
      <c r="I577" s="223"/>
      <c r="J577" s="219"/>
      <c r="K577" s="219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140</v>
      </c>
      <c r="AU577" s="228" t="s">
        <v>86</v>
      </c>
      <c r="AV577" s="13" t="s">
        <v>84</v>
      </c>
      <c r="AW577" s="13" t="s">
        <v>34</v>
      </c>
      <c r="AX577" s="13" t="s">
        <v>76</v>
      </c>
      <c r="AY577" s="228" t="s">
        <v>132</v>
      </c>
    </row>
    <row r="578" spans="2:51" s="14" customFormat="1" ht="11.25">
      <c r="B578" s="229"/>
      <c r="C578" s="230"/>
      <c r="D578" s="220" t="s">
        <v>140</v>
      </c>
      <c r="E578" s="231" t="s">
        <v>1</v>
      </c>
      <c r="F578" s="232" t="s">
        <v>428</v>
      </c>
      <c r="G578" s="230"/>
      <c r="H578" s="233">
        <v>2</v>
      </c>
      <c r="I578" s="234"/>
      <c r="J578" s="230"/>
      <c r="K578" s="230"/>
      <c r="L578" s="235"/>
      <c r="M578" s="236"/>
      <c r="N578" s="237"/>
      <c r="O578" s="237"/>
      <c r="P578" s="237"/>
      <c r="Q578" s="237"/>
      <c r="R578" s="237"/>
      <c r="S578" s="237"/>
      <c r="T578" s="238"/>
      <c r="AT578" s="239" t="s">
        <v>140</v>
      </c>
      <c r="AU578" s="239" t="s">
        <v>86</v>
      </c>
      <c r="AV578" s="14" t="s">
        <v>86</v>
      </c>
      <c r="AW578" s="14" t="s">
        <v>34</v>
      </c>
      <c r="AX578" s="14" t="s">
        <v>76</v>
      </c>
      <c r="AY578" s="239" t="s">
        <v>132</v>
      </c>
    </row>
    <row r="579" spans="2:51" s="15" customFormat="1" ht="11.25">
      <c r="B579" s="240"/>
      <c r="C579" s="241"/>
      <c r="D579" s="220" t="s">
        <v>140</v>
      </c>
      <c r="E579" s="242" t="s">
        <v>1</v>
      </c>
      <c r="F579" s="243" t="s">
        <v>146</v>
      </c>
      <c r="G579" s="241"/>
      <c r="H579" s="244">
        <v>2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AT579" s="250" t="s">
        <v>140</v>
      </c>
      <c r="AU579" s="250" t="s">
        <v>86</v>
      </c>
      <c r="AV579" s="15" t="s">
        <v>138</v>
      </c>
      <c r="AW579" s="15" t="s">
        <v>34</v>
      </c>
      <c r="AX579" s="15" t="s">
        <v>84</v>
      </c>
      <c r="AY579" s="250" t="s">
        <v>132</v>
      </c>
    </row>
    <row r="580" spans="1:65" s="2" customFormat="1" ht="12">
      <c r="A580" s="34"/>
      <c r="B580" s="35"/>
      <c r="C580" s="204" t="s">
        <v>632</v>
      </c>
      <c r="D580" s="204" t="s">
        <v>134</v>
      </c>
      <c r="E580" s="205" t="s">
        <v>662</v>
      </c>
      <c r="F580" s="206" t="s">
        <v>663</v>
      </c>
      <c r="G580" s="207" t="s">
        <v>176</v>
      </c>
      <c r="H580" s="208">
        <v>51</v>
      </c>
      <c r="I580" s="209"/>
      <c r="J580" s="210">
        <f>ROUND(I580*H580,2)</f>
        <v>0</v>
      </c>
      <c r="K580" s="211"/>
      <c r="L580" s="39"/>
      <c r="M580" s="212" t="s">
        <v>1</v>
      </c>
      <c r="N580" s="213" t="s">
        <v>41</v>
      </c>
      <c r="O580" s="71"/>
      <c r="P580" s="214">
        <f>O580*H580</f>
        <v>0</v>
      </c>
      <c r="Q580" s="214">
        <v>0.00019</v>
      </c>
      <c r="R580" s="214">
        <f>Q580*H580</f>
        <v>0.00969</v>
      </c>
      <c r="S580" s="214">
        <v>0</v>
      </c>
      <c r="T580" s="215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16" t="s">
        <v>138</v>
      </c>
      <c r="AT580" s="216" t="s">
        <v>134</v>
      </c>
      <c r="AU580" s="216" t="s">
        <v>86</v>
      </c>
      <c r="AY580" s="17" t="s">
        <v>132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7" t="s">
        <v>84</v>
      </c>
      <c r="BK580" s="217">
        <f>ROUND(I580*H580,2)</f>
        <v>0</v>
      </c>
      <c r="BL580" s="17" t="s">
        <v>138</v>
      </c>
      <c r="BM580" s="216" t="s">
        <v>1013</v>
      </c>
    </row>
    <row r="581" spans="2:51" s="13" customFormat="1" ht="11.25">
      <c r="B581" s="218"/>
      <c r="C581" s="219"/>
      <c r="D581" s="220" t="s">
        <v>140</v>
      </c>
      <c r="E581" s="221" t="s">
        <v>1</v>
      </c>
      <c r="F581" s="222" t="s">
        <v>88</v>
      </c>
      <c r="G581" s="219"/>
      <c r="H581" s="221" t="s">
        <v>1</v>
      </c>
      <c r="I581" s="223"/>
      <c r="J581" s="219"/>
      <c r="K581" s="219"/>
      <c r="L581" s="224"/>
      <c r="M581" s="225"/>
      <c r="N581" s="226"/>
      <c r="O581" s="226"/>
      <c r="P581" s="226"/>
      <c r="Q581" s="226"/>
      <c r="R581" s="226"/>
      <c r="S581" s="226"/>
      <c r="T581" s="227"/>
      <c r="AT581" s="228" t="s">
        <v>140</v>
      </c>
      <c r="AU581" s="228" t="s">
        <v>86</v>
      </c>
      <c r="AV581" s="13" t="s">
        <v>84</v>
      </c>
      <c r="AW581" s="13" t="s">
        <v>34</v>
      </c>
      <c r="AX581" s="13" t="s">
        <v>76</v>
      </c>
      <c r="AY581" s="228" t="s">
        <v>132</v>
      </c>
    </row>
    <row r="582" spans="2:51" s="14" customFormat="1" ht="11.25">
      <c r="B582" s="229"/>
      <c r="C582" s="230"/>
      <c r="D582" s="220" t="s">
        <v>140</v>
      </c>
      <c r="E582" s="231" t="s">
        <v>1</v>
      </c>
      <c r="F582" s="232" t="s">
        <v>449</v>
      </c>
      <c r="G582" s="230"/>
      <c r="H582" s="233">
        <v>51</v>
      </c>
      <c r="I582" s="234"/>
      <c r="J582" s="230"/>
      <c r="K582" s="230"/>
      <c r="L582" s="235"/>
      <c r="M582" s="236"/>
      <c r="N582" s="237"/>
      <c r="O582" s="237"/>
      <c r="P582" s="237"/>
      <c r="Q582" s="237"/>
      <c r="R582" s="237"/>
      <c r="S582" s="237"/>
      <c r="T582" s="238"/>
      <c r="AT582" s="239" t="s">
        <v>140</v>
      </c>
      <c r="AU582" s="239" t="s">
        <v>86</v>
      </c>
      <c r="AV582" s="14" t="s">
        <v>86</v>
      </c>
      <c r="AW582" s="14" t="s">
        <v>34</v>
      </c>
      <c r="AX582" s="14" t="s">
        <v>76</v>
      </c>
      <c r="AY582" s="239" t="s">
        <v>132</v>
      </c>
    </row>
    <row r="583" spans="2:51" s="15" customFormat="1" ht="11.25">
      <c r="B583" s="240"/>
      <c r="C583" s="241"/>
      <c r="D583" s="220" t="s">
        <v>140</v>
      </c>
      <c r="E583" s="242" t="s">
        <v>1</v>
      </c>
      <c r="F583" s="243" t="s">
        <v>146</v>
      </c>
      <c r="G583" s="241"/>
      <c r="H583" s="244">
        <v>51</v>
      </c>
      <c r="I583" s="245"/>
      <c r="J583" s="241"/>
      <c r="K583" s="241"/>
      <c r="L583" s="246"/>
      <c r="M583" s="247"/>
      <c r="N583" s="248"/>
      <c r="O583" s="248"/>
      <c r="P583" s="248"/>
      <c r="Q583" s="248"/>
      <c r="R583" s="248"/>
      <c r="S583" s="248"/>
      <c r="T583" s="249"/>
      <c r="AT583" s="250" t="s">
        <v>140</v>
      </c>
      <c r="AU583" s="250" t="s">
        <v>86</v>
      </c>
      <c r="AV583" s="15" t="s">
        <v>138</v>
      </c>
      <c r="AW583" s="15" t="s">
        <v>34</v>
      </c>
      <c r="AX583" s="15" t="s">
        <v>84</v>
      </c>
      <c r="AY583" s="250" t="s">
        <v>132</v>
      </c>
    </row>
    <row r="584" spans="1:65" s="2" customFormat="1" ht="12">
      <c r="A584" s="34"/>
      <c r="B584" s="35"/>
      <c r="C584" s="204" t="s">
        <v>636</v>
      </c>
      <c r="D584" s="204" t="s">
        <v>134</v>
      </c>
      <c r="E584" s="205" t="s">
        <v>667</v>
      </c>
      <c r="F584" s="206" t="s">
        <v>668</v>
      </c>
      <c r="G584" s="207" t="s">
        <v>176</v>
      </c>
      <c r="H584" s="208">
        <v>38</v>
      </c>
      <c r="I584" s="209"/>
      <c r="J584" s="210">
        <f>ROUND(I584*H584,2)</f>
        <v>0</v>
      </c>
      <c r="K584" s="211"/>
      <c r="L584" s="39"/>
      <c r="M584" s="212" t="s">
        <v>1</v>
      </c>
      <c r="N584" s="213" t="s">
        <v>41</v>
      </c>
      <c r="O584" s="71"/>
      <c r="P584" s="214">
        <f>O584*H584</f>
        <v>0</v>
      </c>
      <c r="Q584" s="214">
        <v>0.00013</v>
      </c>
      <c r="R584" s="214">
        <f>Q584*H584</f>
        <v>0.00494</v>
      </c>
      <c r="S584" s="214">
        <v>0</v>
      </c>
      <c r="T584" s="215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216" t="s">
        <v>138</v>
      </c>
      <c r="AT584" s="216" t="s">
        <v>134</v>
      </c>
      <c r="AU584" s="216" t="s">
        <v>86</v>
      </c>
      <c r="AY584" s="17" t="s">
        <v>132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7" t="s">
        <v>84</v>
      </c>
      <c r="BK584" s="217">
        <f>ROUND(I584*H584,2)</f>
        <v>0</v>
      </c>
      <c r="BL584" s="17" t="s">
        <v>138</v>
      </c>
      <c r="BM584" s="216" t="s">
        <v>1014</v>
      </c>
    </row>
    <row r="585" spans="2:51" s="13" customFormat="1" ht="11.25">
      <c r="B585" s="218"/>
      <c r="C585" s="219"/>
      <c r="D585" s="220" t="s">
        <v>140</v>
      </c>
      <c r="E585" s="221" t="s">
        <v>1</v>
      </c>
      <c r="F585" s="222" t="s">
        <v>88</v>
      </c>
      <c r="G585" s="219"/>
      <c r="H585" s="221" t="s">
        <v>1</v>
      </c>
      <c r="I585" s="223"/>
      <c r="J585" s="219"/>
      <c r="K585" s="219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140</v>
      </c>
      <c r="AU585" s="228" t="s">
        <v>86</v>
      </c>
      <c r="AV585" s="13" t="s">
        <v>84</v>
      </c>
      <c r="AW585" s="13" t="s">
        <v>34</v>
      </c>
      <c r="AX585" s="13" t="s">
        <v>76</v>
      </c>
      <c r="AY585" s="228" t="s">
        <v>132</v>
      </c>
    </row>
    <row r="586" spans="2:51" s="14" customFormat="1" ht="11.25">
      <c r="B586" s="229"/>
      <c r="C586" s="230"/>
      <c r="D586" s="220" t="s">
        <v>140</v>
      </c>
      <c r="E586" s="231" t="s">
        <v>1</v>
      </c>
      <c r="F586" s="232" t="s">
        <v>1015</v>
      </c>
      <c r="G586" s="230"/>
      <c r="H586" s="233">
        <v>38</v>
      </c>
      <c r="I586" s="234"/>
      <c r="J586" s="230"/>
      <c r="K586" s="230"/>
      <c r="L586" s="235"/>
      <c r="M586" s="236"/>
      <c r="N586" s="237"/>
      <c r="O586" s="237"/>
      <c r="P586" s="237"/>
      <c r="Q586" s="237"/>
      <c r="R586" s="237"/>
      <c r="S586" s="237"/>
      <c r="T586" s="238"/>
      <c r="AT586" s="239" t="s">
        <v>140</v>
      </c>
      <c r="AU586" s="239" t="s">
        <v>86</v>
      </c>
      <c r="AV586" s="14" t="s">
        <v>86</v>
      </c>
      <c r="AW586" s="14" t="s">
        <v>34</v>
      </c>
      <c r="AX586" s="14" t="s">
        <v>76</v>
      </c>
      <c r="AY586" s="239" t="s">
        <v>132</v>
      </c>
    </row>
    <row r="587" spans="2:51" s="15" customFormat="1" ht="11.25">
      <c r="B587" s="240"/>
      <c r="C587" s="241"/>
      <c r="D587" s="220" t="s">
        <v>140</v>
      </c>
      <c r="E587" s="242" t="s">
        <v>1</v>
      </c>
      <c r="F587" s="243" t="s">
        <v>146</v>
      </c>
      <c r="G587" s="241"/>
      <c r="H587" s="244">
        <v>38</v>
      </c>
      <c r="I587" s="245"/>
      <c r="J587" s="241"/>
      <c r="K587" s="241"/>
      <c r="L587" s="246"/>
      <c r="M587" s="247"/>
      <c r="N587" s="248"/>
      <c r="O587" s="248"/>
      <c r="P587" s="248"/>
      <c r="Q587" s="248"/>
      <c r="R587" s="248"/>
      <c r="S587" s="248"/>
      <c r="T587" s="249"/>
      <c r="AT587" s="250" t="s">
        <v>140</v>
      </c>
      <c r="AU587" s="250" t="s">
        <v>86</v>
      </c>
      <c r="AV587" s="15" t="s">
        <v>138</v>
      </c>
      <c r="AW587" s="15" t="s">
        <v>34</v>
      </c>
      <c r="AX587" s="15" t="s">
        <v>84</v>
      </c>
      <c r="AY587" s="250" t="s">
        <v>132</v>
      </c>
    </row>
    <row r="588" spans="1:65" s="2" customFormat="1" ht="12">
      <c r="A588" s="34"/>
      <c r="B588" s="35"/>
      <c r="C588" s="204" t="s">
        <v>640</v>
      </c>
      <c r="D588" s="204" t="s">
        <v>134</v>
      </c>
      <c r="E588" s="205" t="s">
        <v>1016</v>
      </c>
      <c r="F588" s="206" t="s">
        <v>1017</v>
      </c>
      <c r="G588" s="207" t="s">
        <v>426</v>
      </c>
      <c r="H588" s="208">
        <v>2</v>
      </c>
      <c r="I588" s="209"/>
      <c r="J588" s="210">
        <f>ROUND(I588*H588,2)</f>
        <v>0</v>
      </c>
      <c r="K588" s="211"/>
      <c r="L588" s="39"/>
      <c r="M588" s="212" t="s">
        <v>1</v>
      </c>
      <c r="N588" s="213" t="s">
        <v>41</v>
      </c>
      <c r="O588" s="71"/>
      <c r="P588" s="214">
        <f>O588*H588</f>
        <v>0</v>
      </c>
      <c r="Q588" s="214">
        <v>0.00066</v>
      </c>
      <c r="R588" s="214">
        <f>Q588*H588</f>
        <v>0.00132</v>
      </c>
      <c r="S588" s="214">
        <v>0</v>
      </c>
      <c r="T588" s="215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216" t="s">
        <v>138</v>
      </c>
      <c r="AT588" s="216" t="s">
        <v>134</v>
      </c>
      <c r="AU588" s="216" t="s">
        <v>86</v>
      </c>
      <c r="AY588" s="17" t="s">
        <v>132</v>
      </c>
      <c r="BE588" s="217">
        <f>IF(N588="základní",J588,0)</f>
        <v>0</v>
      </c>
      <c r="BF588" s="217">
        <f>IF(N588="snížená",J588,0)</f>
        <v>0</v>
      </c>
      <c r="BG588" s="217">
        <f>IF(N588="zákl. přenesená",J588,0)</f>
        <v>0</v>
      </c>
      <c r="BH588" s="217">
        <f>IF(N588="sníž. přenesená",J588,0)</f>
        <v>0</v>
      </c>
      <c r="BI588" s="217">
        <f>IF(N588="nulová",J588,0)</f>
        <v>0</v>
      </c>
      <c r="BJ588" s="17" t="s">
        <v>84</v>
      </c>
      <c r="BK588" s="217">
        <f>ROUND(I588*H588,2)</f>
        <v>0</v>
      </c>
      <c r="BL588" s="17" t="s">
        <v>138</v>
      </c>
      <c r="BM588" s="216" t="s">
        <v>1018</v>
      </c>
    </row>
    <row r="589" spans="2:51" s="13" customFormat="1" ht="11.25">
      <c r="B589" s="218"/>
      <c r="C589" s="219"/>
      <c r="D589" s="220" t="s">
        <v>140</v>
      </c>
      <c r="E589" s="221" t="s">
        <v>1</v>
      </c>
      <c r="F589" s="222" t="s">
        <v>88</v>
      </c>
      <c r="G589" s="219"/>
      <c r="H589" s="221" t="s">
        <v>1</v>
      </c>
      <c r="I589" s="223"/>
      <c r="J589" s="219"/>
      <c r="K589" s="219"/>
      <c r="L589" s="224"/>
      <c r="M589" s="225"/>
      <c r="N589" s="226"/>
      <c r="O589" s="226"/>
      <c r="P589" s="226"/>
      <c r="Q589" s="226"/>
      <c r="R589" s="226"/>
      <c r="S589" s="226"/>
      <c r="T589" s="227"/>
      <c r="AT589" s="228" t="s">
        <v>140</v>
      </c>
      <c r="AU589" s="228" t="s">
        <v>86</v>
      </c>
      <c r="AV589" s="13" t="s">
        <v>84</v>
      </c>
      <c r="AW589" s="13" t="s">
        <v>34</v>
      </c>
      <c r="AX589" s="13" t="s">
        <v>76</v>
      </c>
      <c r="AY589" s="228" t="s">
        <v>132</v>
      </c>
    </row>
    <row r="590" spans="2:51" s="14" customFormat="1" ht="11.25">
      <c r="B590" s="229"/>
      <c r="C590" s="230"/>
      <c r="D590" s="220" t="s">
        <v>140</v>
      </c>
      <c r="E590" s="231" t="s">
        <v>1</v>
      </c>
      <c r="F590" s="232" t="s">
        <v>86</v>
      </c>
      <c r="G590" s="230"/>
      <c r="H590" s="233">
        <v>2</v>
      </c>
      <c r="I590" s="234"/>
      <c r="J590" s="230"/>
      <c r="K590" s="230"/>
      <c r="L590" s="235"/>
      <c r="M590" s="236"/>
      <c r="N590" s="237"/>
      <c r="O590" s="237"/>
      <c r="P590" s="237"/>
      <c r="Q590" s="237"/>
      <c r="R590" s="237"/>
      <c r="S590" s="237"/>
      <c r="T590" s="238"/>
      <c r="AT590" s="239" t="s">
        <v>140</v>
      </c>
      <c r="AU590" s="239" t="s">
        <v>86</v>
      </c>
      <c r="AV590" s="14" t="s">
        <v>86</v>
      </c>
      <c r="AW590" s="14" t="s">
        <v>34</v>
      </c>
      <c r="AX590" s="14" t="s">
        <v>76</v>
      </c>
      <c r="AY590" s="239" t="s">
        <v>132</v>
      </c>
    </row>
    <row r="591" spans="2:51" s="15" customFormat="1" ht="11.25">
      <c r="B591" s="240"/>
      <c r="C591" s="241"/>
      <c r="D591" s="220" t="s">
        <v>140</v>
      </c>
      <c r="E591" s="242" t="s">
        <v>1</v>
      </c>
      <c r="F591" s="243" t="s">
        <v>146</v>
      </c>
      <c r="G591" s="241"/>
      <c r="H591" s="244">
        <v>2</v>
      </c>
      <c r="I591" s="245"/>
      <c r="J591" s="241"/>
      <c r="K591" s="241"/>
      <c r="L591" s="246"/>
      <c r="M591" s="247"/>
      <c r="N591" s="248"/>
      <c r="O591" s="248"/>
      <c r="P591" s="248"/>
      <c r="Q591" s="248"/>
      <c r="R591" s="248"/>
      <c r="S591" s="248"/>
      <c r="T591" s="249"/>
      <c r="AT591" s="250" t="s">
        <v>140</v>
      </c>
      <c r="AU591" s="250" t="s">
        <v>86</v>
      </c>
      <c r="AV591" s="15" t="s">
        <v>138</v>
      </c>
      <c r="AW591" s="15" t="s">
        <v>34</v>
      </c>
      <c r="AX591" s="15" t="s">
        <v>84</v>
      </c>
      <c r="AY591" s="250" t="s">
        <v>132</v>
      </c>
    </row>
    <row r="592" spans="1:65" s="2" customFormat="1" ht="12">
      <c r="A592" s="34"/>
      <c r="B592" s="35"/>
      <c r="C592" s="204" t="s">
        <v>645</v>
      </c>
      <c r="D592" s="204" t="s">
        <v>134</v>
      </c>
      <c r="E592" s="205" t="s">
        <v>672</v>
      </c>
      <c r="F592" s="206" t="s">
        <v>673</v>
      </c>
      <c r="G592" s="207" t="s">
        <v>426</v>
      </c>
      <c r="H592" s="208">
        <v>5</v>
      </c>
      <c r="I592" s="209"/>
      <c r="J592" s="210">
        <f>ROUND(I592*H592,2)</f>
        <v>0</v>
      </c>
      <c r="K592" s="211"/>
      <c r="L592" s="39"/>
      <c r="M592" s="212" t="s">
        <v>1</v>
      </c>
      <c r="N592" s="213" t="s">
        <v>41</v>
      </c>
      <c r="O592" s="71"/>
      <c r="P592" s="214">
        <f>O592*H592</f>
        <v>0</v>
      </c>
      <c r="Q592" s="214">
        <v>0</v>
      </c>
      <c r="R592" s="214">
        <f>Q592*H592</f>
        <v>0</v>
      </c>
      <c r="S592" s="214">
        <v>0</v>
      </c>
      <c r="T592" s="215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216" t="s">
        <v>138</v>
      </c>
      <c r="AT592" s="216" t="s">
        <v>134</v>
      </c>
      <c r="AU592" s="216" t="s">
        <v>86</v>
      </c>
      <c r="AY592" s="17" t="s">
        <v>132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7" t="s">
        <v>84</v>
      </c>
      <c r="BK592" s="217">
        <f>ROUND(I592*H592,2)</f>
        <v>0</v>
      </c>
      <c r="BL592" s="17" t="s">
        <v>138</v>
      </c>
      <c r="BM592" s="216" t="s">
        <v>1019</v>
      </c>
    </row>
    <row r="593" spans="2:51" s="13" customFormat="1" ht="11.25">
      <c r="B593" s="218"/>
      <c r="C593" s="219"/>
      <c r="D593" s="220" t="s">
        <v>140</v>
      </c>
      <c r="E593" s="221" t="s">
        <v>1</v>
      </c>
      <c r="F593" s="222" t="s">
        <v>88</v>
      </c>
      <c r="G593" s="219"/>
      <c r="H593" s="221" t="s">
        <v>1</v>
      </c>
      <c r="I593" s="223"/>
      <c r="J593" s="219"/>
      <c r="K593" s="219"/>
      <c r="L593" s="224"/>
      <c r="M593" s="225"/>
      <c r="N593" s="226"/>
      <c r="O593" s="226"/>
      <c r="P593" s="226"/>
      <c r="Q593" s="226"/>
      <c r="R593" s="226"/>
      <c r="S593" s="226"/>
      <c r="T593" s="227"/>
      <c r="AT593" s="228" t="s">
        <v>140</v>
      </c>
      <c r="AU593" s="228" t="s">
        <v>86</v>
      </c>
      <c r="AV593" s="13" t="s">
        <v>84</v>
      </c>
      <c r="AW593" s="13" t="s">
        <v>34</v>
      </c>
      <c r="AX593" s="13" t="s">
        <v>76</v>
      </c>
      <c r="AY593" s="228" t="s">
        <v>132</v>
      </c>
    </row>
    <row r="594" spans="2:51" s="14" customFormat="1" ht="11.25">
      <c r="B594" s="229"/>
      <c r="C594" s="230"/>
      <c r="D594" s="220" t="s">
        <v>140</v>
      </c>
      <c r="E594" s="231" t="s">
        <v>1</v>
      </c>
      <c r="F594" s="232" t="s">
        <v>167</v>
      </c>
      <c r="G594" s="230"/>
      <c r="H594" s="233">
        <v>5</v>
      </c>
      <c r="I594" s="234"/>
      <c r="J594" s="230"/>
      <c r="K594" s="230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140</v>
      </c>
      <c r="AU594" s="239" t="s">
        <v>86</v>
      </c>
      <c r="AV594" s="14" t="s">
        <v>86</v>
      </c>
      <c r="AW594" s="14" t="s">
        <v>34</v>
      </c>
      <c r="AX594" s="14" t="s">
        <v>76</v>
      </c>
      <c r="AY594" s="239" t="s">
        <v>132</v>
      </c>
    </row>
    <row r="595" spans="2:51" s="15" customFormat="1" ht="11.25">
      <c r="B595" s="240"/>
      <c r="C595" s="241"/>
      <c r="D595" s="220" t="s">
        <v>140</v>
      </c>
      <c r="E595" s="242" t="s">
        <v>1</v>
      </c>
      <c r="F595" s="243" t="s">
        <v>146</v>
      </c>
      <c r="G595" s="241"/>
      <c r="H595" s="244">
        <v>5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AT595" s="250" t="s">
        <v>140</v>
      </c>
      <c r="AU595" s="250" t="s">
        <v>86</v>
      </c>
      <c r="AV595" s="15" t="s">
        <v>138</v>
      </c>
      <c r="AW595" s="15" t="s">
        <v>34</v>
      </c>
      <c r="AX595" s="15" t="s">
        <v>84</v>
      </c>
      <c r="AY595" s="250" t="s">
        <v>132</v>
      </c>
    </row>
    <row r="596" spans="1:65" s="2" customFormat="1" ht="12">
      <c r="A596" s="34"/>
      <c r="B596" s="35"/>
      <c r="C596" s="251" t="s">
        <v>649</v>
      </c>
      <c r="D596" s="251" t="s">
        <v>329</v>
      </c>
      <c r="E596" s="252" t="s">
        <v>1020</v>
      </c>
      <c r="F596" s="253" t="s">
        <v>1021</v>
      </c>
      <c r="G596" s="254" t="s">
        <v>426</v>
      </c>
      <c r="H596" s="255">
        <v>5</v>
      </c>
      <c r="I596" s="256"/>
      <c r="J596" s="257">
        <f>ROUND(I596*H596,2)</f>
        <v>0</v>
      </c>
      <c r="K596" s="258"/>
      <c r="L596" s="259"/>
      <c r="M596" s="260" t="s">
        <v>1</v>
      </c>
      <c r="N596" s="261" t="s">
        <v>41</v>
      </c>
      <c r="O596" s="71"/>
      <c r="P596" s="214">
        <f>O596*H596</f>
        <v>0</v>
      </c>
      <c r="Q596" s="214">
        <v>0</v>
      </c>
      <c r="R596" s="214">
        <f>Q596*H596</f>
        <v>0</v>
      </c>
      <c r="S596" s="214">
        <v>0</v>
      </c>
      <c r="T596" s="215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216" t="s">
        <v>184</v>
      </c>
      <c r="AT596" s="216" t="s">
        <v>329</v>
      </c>
      <c r="AU596" s="216" t="s">
        <v>86</v>
      </c>
      <c r="AY596" s="17" t="s">
        <v>132</v>
      </c>
      <c r="BE596" s="217">
        <f>IF(N596="základní",J596,0)</f>
        <v>0</v>
      </c>
      <c r="BF596" s="217">
        <f>IF(N596="snížená",J596,0)</f>
        <v>0</v>
      </c>
      <c r="BG596" s="217">
        <f>IF(N596="zákl. přenesená",J596,0)</f>
        <v>0</v>
      </c>
      <c r="BH596" s="217">
        <f>IF(N596="sníž. přenesená",J596,0)</f>
        <v>0</v>
      </c>
      <c r="BI596" s="217">
        <f>IF(N596="nulová",J596,0)</f>
        <v>0</v>
      </c>
      <c r="BJ596" s="17" t="s">
        <v>84</v>
      </c>
      <c r="BK596" s="217">
        <f>ROUND(I596*H596,2)</f>
        <v>0</v>
      </c>
      <c r="BL596" s="17" t="s">
        <v>138</v>
      </c>
      <c r="BM596" s="216" t="s">
        <v>1022</v>
      </c>
    </row>
    <row r="597" spans="2:51" s="13" customFormat="1" ht="11.25">
      <c r="B597" s="218"/>
      <c r="C597" s="219"/>
      <c r="D597" s="220" t="s">
        <v>140</v>
      </c>
      <c r="E597" s="221" t="s">
        <v>1</v>
      </c>
      <c r="F597" s="222" t="s">
        <v>88</v>
      </c>
      <c r="G597" s="219"/>
      <c r="H597" s="221" t="s">
        <v>1</v>
      </c>
      <c r="I597" s="223"/>
      <c r="J597" s="219"/>
      <c r="K597" s="219"/>
      <c r="L597" s="224"/>
      <c r="M597" s="225"/>
      <c r="N597" s="226"/>
      <c r="O597" s="226"/>
      <c r="P597" s="226"/>
      <c r="Q597" s="226"/>
      <c r="R597" s="226"/>
      <c r="S597" s="226"/>
      <c r="T597" s="227"/>
      <c r="AT597" s="228" t="s">
        <v>140</v>
      </c>
      <c r="AU597" s="228" t="s">
        <v>86</v>
      </c>
      <c r="AV597" s="13" t="s">
        <v>84</v>
      </c>
      <c r="AW597" s="13" t="s">
        <v>34</v>
      </c>
      <c r="AX597" s="13" t="s">
        <v>76</v>
      </c>
      <c r="AY597" s="228" t="s">
        <v>132</v>
      </c>
    </row>
    <row r="598" spans="2:51" s="14" customFormat="1" ht="11.25">
      <c r="B598" s="229"/>
      <c r="C598" s="230"/>
      <c r="D598" s="220" t="s">
        <v>140</v>
      </c>
      <c r="E598" s="231" t="s">
        <v>1</v>
      </c>
      <c r="F598" s="232" t="s">
        <v>167</v>
      </c>
      <c r="G598" s="230"/>
      <c r="H598" s="233">
        <v>5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140</v>
      </c>
      <c r="AU598" s="239" t="s">
        <v>86</v>
      </c>
      <c r="AV598" s="14" t="s">
        <v>86</v>
      </c>
      <c r="AW598" s="14" t="s">
        <v>34</v>
      </c>
      <c r="AX598" s="14" t="s">
        <v>76</v>
      </c>
      <c r="AY598" s="239" t="s">
        <v>132</v>
      </c>
    </row>
    <row r="599" spans="2:51" s="15" customFormat="1" ht="11.25">
      <c r="B599" s="240"/>
      <c r="C599" s="241"/>
      <c r="D599" s="220" t="s">
        <v>140</v>
      </c>
      <c r="E599" s="242" t="s">
        <v>1</v>
      </c>
      <c r="F599" s="243" t="s">
        <v>146</v>
      </c>
      <c r="G599" s="241"/>
      <c r="H599" s="244">
        <v>5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140</v>
      </c>
      <c r="AU599" s="250" t="s">
        <v>86</v>
      </c>
      <c r="AV599" s="15" t="s">
        <v>138</v>
      </c>
      <c r="AW599" s="15" t="s">
        <v>34</v>
      </c>
      <c r="AX599" s="15" t="s">
        <v>84</v>
      </c>
      <c r="AY599" s="250" t="s">
        <v>132</v>
      </c>
    </row>
    <row r="600" spans="1:65" s="2" customFormat="1" ht="36">
      <c r="A600" s="34"/>
      <c r="B600" s="35"/>
      <c r="C600" s="204" t="s">
        <v>653</v>
      </c>
      <c r="D600" s="204" t="s">
        <v>134</v>
      </c>
      <c r="E600" s="205" t="s">
        <v>1023</v>
      </c>
      <c r="F600" s="206" t="s">
        <v>1024</v>
      </c>
      <c r="G600" s="207" t="s">
        <v>686</v>
      </c>
      <c r="H600" s="208">
        <v>1</v>
      </c>
      <c r="I600" s="209"/>
      <c r="J600" s="210">
        <f>ROUND(I600*H600,2)</f>
        <v>0</v>
      </c>
      <c r="K600" s="211"/>
      <c r="L600" s="39"/>
      <c r="M600" s="212" t="s">
        <v>1</v>
      </c>
      <c r="N600" s="213" t="s">
        <v>41</v>
      </c>
      <c r="O600" s="71"/>
      <c r="P600" s="214">
        <f>O600*H600</f>
        <v>0</v>
      </c>
      <c r="Q600" s="214">
        <v>0</v>
      </c>
      <c r="R600" s="214">
        <f>Q600*H600</f>
        <v>0</v>
      </c>
      <c r="S600" s="214">
        <v>0</v>
      </c>
      <c r="T600" s="215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216" t="s">
        <v>138</v>
      </c>
      <c r="AT600" s="216" t="s">
        <v>134</v>
      </c>
      <c r="AU600" s="216" t="s">
        <v>86</v>
      </c>
      <c r="AY600" s="17" t="s">
        <v>132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17" t="s">
        <v>84</v>
      </c>
      <c r="BK600" s="217">
        <f>ROUND(I600*H600,2)</f>
        <v>0</v>
      </c>
      <c r="BL600" s="17" t="s">
        <v>138</v>
      </c>
      <c r="BM600" s="216" t="s">
        <v>1025</v>
      </c>
    </row>
    <row r="601" spans="2:51" s="13" customFormat="1" ht="11.25">
      <c r="B601" s="218"/>
      <c r="C601" s="219"/>
      <c r="D601" s="220" t="s">
        <v>140</v>
      </c>
      <c r="E601" s="221" t="s">
        <v>1</v>
      </c>
      <c r="F601" s="222" t="s">
        <v>88</v>
      </c>
      <c r="G601" s="219"/>
      <c r="H601" s="221" t="s">
        <v>1</v>
      </c>
      <c r="I601" s="223"/>
      <c r="J601" s="219"/>
      <c r="K601" s="219"/>
      <c r="L601" s="224"/>
      <c r="M601" s="225"/>
      <c r="N601" s="226"/>
      <c r="O601" s="226"/>
      <c r="P601" s="226"/>
      <c r="Q601" s="226"/>
      <c r="R601" s="226"/>
      <c r="S601" s="226"/>
      <c r="T601" s="227"/>
      <c r="AT601" s="228" t="s">
        <v>140</v>
      </c>
      <c r="AU601" s="228" t="s">
        <v>86</v>
      </c>
      <c r="AV601" s="13" t="s">
        <v>84</v>
      </c>
      <c r="AW601" s="13" t="s">
        <v>34</v>
      </c>
      <c r="AX601" s="13" t="s">
        <v>76</v>
      </c>
      <c r="AY601" s="228" t="s">
        <v>132</v>
      </c>
    </row>
    <row r="602" spans="2:51" s="14" customFormat="1" ht="11.25">
      <c r="B602" s="229"/>
      <c r="C602" s="230"/>
      <c r="D602" s="220" t="s">
        <v>140</v>
      </c>
      <c r="E602" s="231" t="s">
        <v>1</v>
      </c>
      <c r="F602" s="232" t="s">
        <v>84</v>
      </c>
      <c r="G602" s="230"/>
      <c r="H602" s="233">
        <v>1</v>
      </c>
      <c r="I602" s="234"/>
      <c r="J602" s="230"/>
      <c r="K602" s="230"/>
      <c r="L602" s="235"/>
      <c r="M602" s="236"/>
      <c r="N602" s="237"/>
      <c r="O602" s="237"/>
      <c r="P602" s="237"/>
      <c r="Q602" s="237"/>
      <c r="R602" s="237"/>
      <c r="S602" s="237"/>
      <c r="T602" s="238"/>
      <c r="AT602" s="239" t="s">
        <v>140</v>
      </c>
      <c r="AU602" s="239" t="s">
        <v>86</v>
      </c>
      <c r="AV602" s="14" t="s">
        <v>86</v>
      </c>
      <c r="AW602" s="14" t="s">
        <v>34</v>
      </c>
      <c r="AX602" s="14" t="s">
        <v>76</v>
      </c>
      <c r="AY602" s="239" t="s">
        <v>132</v>
      </c>
    </row>
    <row r="603" spans="2:51" s="15" customFormat="1" ht="11.25">
      <c r="B603" s="240"/>
      <c r="C603" s="241"/>
      <c r="D603" s="220" t="s">
        <v>140</v>
      </c>
      <c r="E603" s="242" t="s">
        <v>1</v>
      </c>
      <c r="F603" s="243" t="s">
        <v>146</v>
      </c>
      <c r="G603" s="241"/>
      <c r="H603" s="244">
        <v>1</v>
      </c>
      <c r="I603" s="245"/>
      <c r="J603" s="241"/>
      <c r="K603" s="241"/>
      <c r="L603" s="246"/>
      <c r="M603" s="247"/>
      <c r="N603" s="248"/>
      <c r="O603" s="248"/>
      <c r="P603" s="248"/>
      <c r="Q603" s="248"/>
      <c r="R603" s="248"/>
      <c r="S603" s="248"/>
      <c r="T603" s="249"/>
      <c r="AT603" s="250" t="s">
        <v>140</v>
      </c>
      <c r="AU603" s="250" t="s">
        <v>86</v>
      </c>
      <c r="AV603" s="15" t="s">
        <v>138</v>
      </c>
      <c r="AW603" s="15" t="s">
        <v>34</v>
      </c>
      <c r="AX603" s="15" t="s">
        <v>84</v>
      </c>
      <c r="AY603" s="250" t="s">
        <v>132</v>
      </c>
    </row>
    <row r="604" spans="1:65" s="2" customFormat="1" ht="24">
      <c r="A604" s="34"/>
      <c r="B604" s="35"/>
      <c r="C604" s="204" t="s">
        <v>657</v>
      </c>
      <c r="D604" s="204" t="s">
        <v>134</v>
      </c>
      <c r="E604" s="205" t="s">
        <v>1026</v>
      </c>
      <c r="F604" s="206" t="s">
        <v>1027</v>
      </c>
      <c r="G604" s="207" t="s">
        <v>686</v>
      </c>
      <c r="H604" s="208">
        <v>3</v>
      </c>
      <c r="I604" s="209"/>
      <c r="J604" s="210">
        <f>ROUND(I604*H604,2)</f>
        <v>0</v>
      </c>
      <c r="K604" s="211"/>
      <c r="L604" s="39"/>
      <c r="M604" s="212" t="s">
        <v>1</v>
      </c>
      <c r="N604" s="213" t="s">
        <v>41</v>
      </c>
      <c r="O604" s="71"/>
      <c r="P604" s="214">
        <f>O604*H604</f>
        <v>0</v>
      </c>
      <c r="Q604" s="214">
        <v>0</v>
      </c>
      <c r="R604" s="214">
        <f>Q604*H604</f>
        <v>0</v>
      </c>
      <c r="S604" s="214">
        <v>0</v>
      </c>
      <c r="T604" s="215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16" t="s">
        <v>138</v>
      </c>
      <c r="AT604" s="216" t="s">
        <v>134</v>
      </c>
      <c r="AU604" s="216" t="s">
        <v>86</v>
      </c>
      <c r="AY604" s="17" t="s">
        <v>132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17" t="s">
        <v>84</v>
      </c>
      <c r="BK604" s="217">
        <f>ROUND(I604*H604,2)</f>
        <v>0</v>
      </c>
      <c r="BL604" s="17" t="s">
        <v>138</v>
      </c>
      <c r="BM604" s="216" t="s">
        <v>1028</v>
      </c>
    </row>
    <row r="605" spans="2:51" s="13" customFormat="1" ht="11.25">
      <c r="B605" s="218"/>
      <c r="C605" s="219"/>
      <c r="D605" s="220" t="s">
        <v>140</v>
      </c>
      <c r="E605" s="221" t="s">
        <v>1</v>
      </c>
      <c r="F605" s="222" t="s">
        <v>88</v>
      </c>
      <c r="G605" s="219"/>
      <c r="H605" s="221" t="s">
        <v>1</v>
      </c>
      <c r="I605" s="223"/>
      <c r="J605" s="219"/>
      <c r="K605" s="219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140</v>
      </c>
      <c r="AU605" s="228" t="s">
        <v>86</v>
      </c>
      <c r="AV605" s="13" t="s">
        <v>84</v>
      </c>
      <c r="AW605" s="13" t="s">
        <v>34</v>
      </c>
      <c r="AX605" s="13" t="s">
        <v>76</v>
      </c>
      <c r="AY605" s="228" t="s">
        <v>132</v>
      </c>
    </row>
    <row r="606" spans="2:51" s="14" customFormat="1" ht="11.25">
      <c r="B606" s="229"/>
      <c r="C606" s="230"/>
      <c r="D606" s="220" t="s">
        <v>140</v>
      </c>
      <c r="E606" s="231" t="s">
        <v>1</v>
      </c>
      <c r="F606" s="232" t="s">
        <v>587</v>
      </c>
      <c r="G606" s="230"/>
      <c r="H606" s="233">
        <v>3</v>
      </c>
      <c r="I606" s="234"/>
      <c r="J606" s="230"/>
      <c r="K606" s="230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140</v>
      </c>
      <c r="AU606" s="239" t="s">
        <v>86</v>
      </c>
      <c r="AV606" s="14" t="s">
        <v>86</v>
      </c>
      <c r="AW606" s="14" t="s">
        <v>34</v>
      </c>
      <c r="AX606" s="14" t="s">
        <v>76</v>
      </c>
      <c r="AY606" s="239" t="s">
        <v>132</v>
      </c>
    </row>
    <row r="607" spans="2:51" s="15" customFormat="1" ht="11.25">
      <c r="B607" s="240"/>
      <c r="C607" s="241"/>
      <c r="D607" s="220" t="s">
        <v>140</v>
      </c>
      <c r="E607" s="242" t="s">
        <v>1</v>
      </c>
      <c r="F607" s="243" t="s">
        <v>146</v>
      </c>
      <c r="G607" s="241"/>
      <c r="H607" s="244">
        <v>3</v>
      </c>
      <c r="I607" s="245"/>
      <c r="J607" s="241"/>
      <c r="K607" s="241"/>
      <c r="L607" s="246"/>
      <c r="M607" s="247"/>
      <c r="N607" s="248"/>
      <c r="O607" s="248"/>
      <c r="P607" s="248"/>
      <c r="Q607" s="248"/>
      <c r="R607" s="248"/>
      <c r="S607" s="248"/>
      <c r="T607" s="249"/>
      <c r="AT607" s="250" t="s">
        <v>140</v>
      </c>
      <c r="AU607" s="250" t="s">
        <v>86</v>
      </c>
      <c r="AV607" s="15" t="s">
        <v>138</v>
      </c>
      <c r="AW607" s="15" t="s">
        <v>34</v>
      </c>
      <c r="AX607" s="15" t="s">
        <v>84</v>
      </c>
      <c r="AY607" s="250" t="s">
        <v>132</v>
      </c>
    </row>
    <row r="608" spans="2:63" s="12" customFormat="1" ht="12.75">
      <c r="B608" s="188"/>
      <c r="C608" s="189"/>
      <c r="D608" s="190" t="s">
        <v>75</v>
      </c>
      <c r="E608" s="202" t="s">
        <v>189</v>
      </c>
      <c r="F608" s="202" t="s">
        <v>696</v>
      </c>
      <c r="G608" s="189"/>
      <c r="H608" s="189"/>
      <c r="I608" s="192"/>
      <c r="J608" s="203">
        <f>BK608</f>
        <v>0</v>
      </c>
      <c r="K608" s="189"/>
      <c r="L608" s="194"/>
      <c r="M608" s="195"/>
      <c r="N608" s="196"/>
      <c r="O608" s="196"/>
      <c r="P608" s="197">
        <f>SUM(P609:P641)</f>
        <v>0</v>
      </c>
      <c r="Q608" s="196"/>
      <c r="R608" s="197">
        <f>SUM(R609:R641)</f>
        <v>0.0077</v>
      </c>
      <c r="S608" s="196"/>
      <c r="T608" s="198">
        <f>SUM(T609:T641)</f>
        <v>0</v>
      </c>
      <c r="AR608" s="199" t="s">
        <v>84</v>
      </c>
      <c r="AT608" s="200" t="s">
        <v>75</v>
      </c>
      <c r="AU608" s="200" t="s">
        <v>84</v>
      </c>
      <c r="AY608" s="199" t="s">
        <v>132</v>
      </c>
      <c r="BK608" s="201">
        <f>SUM(BK609:BK641)</f>
        <v>0</v>
      </c>
    </row>
    <row r="609" spans="1:65" s="2" customFormat="1" ht="24">
      <c r="A609" s="34"/>
      <c r="B609" s="35"/>
      <c r="C609" s="204" t="s">
        <v>661</v>
      </c>
      <c r="D609" s="204" t="s">
        <v>134</v>
      </c>
      <c r="E609" s="205" t="s">
        <v>1029</v>
      </c>
      <c r="F609" s="206" t="s">
        <v>1030</v>
      </c>
      <c r="G609" s="207" t="s">
        <v>176</v>
      </c>
      <c r="H609" s="208">
        <v>1.1</v>
      </c>
      <c r="I609" s="209"/>
      <c r="J609" s="210">
        <f>ROUND(I609*H609,2)</f>
        <v>0</v>
      </c>
      <c r="K609" s="211"/>
      <c r="L609" s="39"/>
      <c r="M609" s="212" t="s">
        <v>1</v>
      </c>
      <c r="N609" s="213" t="s">
        <v>41</v>
      </c>
      <c r="O609" s="71"/>
      <c r="P609" s="214">
        <f>O609*H609</f>
        <v>0</v>
      </c>
      <c r="Q609" s="214">
        <v>0</v>
      </c>
      <c r="R609" s="214">
        <f>Q609*H609</f>
        <v>0</v>
      </c>
      <c r="S609" s="214">
        <v>0</v>
      </c>
      <c r="T609" s="215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16" t="s">
        <v>138</v>
      </c>
      <c r="AT609" s="216" t="s">
        <v>134</v>
      </c>
      <c r="AU609" s="216" t="s">
        <v>86</v>
      </c>
      <c r="AY609" s="17" t="s">
        <v>132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7" t="s">
        <v>84</v>
      </c>
      <c r="BK609" s="217">
        <f>ROUND(I609*H609,2)</f>
        <v>0</v>
      </c>
      <c r="BL609" s="17" t="s">
        <v>138</v>
      </c>
      <c r="BM609" s="216" t="s">
        <v>1031</v>
      </c>
    </row>
    <row r="610" spans="2:51" s="13" customFormat="1" ht="11.25">
      <c r="B610" s="218"/>
      <c r="C610" s="219"/>
      <c r="D610" s="220" t="s">
        <v>140</v>
      </c>
      <c r="E610" s="221" t="s">
        <v>1</v>
      </c>
      <c r="F610" s="222" t="s">
        <v>88</v>
      </c>
      <c r="G610" s="219"/>
      <c r="H610" s="221" t="s">
        <v>1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140</v>
      </c>
      <c r="AU610" s="228" t="s">
        <v>86</v>
      </c>
      <c r="AV610" s="13" t="s">
        <v>84</v>
      </c>
      <c r="AW610" s="13" t="s">
        <v>34</v>
      </c>
      <c r="AX610" s="13" t="s">
        <v>76</v>
      </c>
      <c r="AY610" s="228" t="s">
        <v>132</v>
      </c>
    </row>
    <row r="611" spans="2:51" s="14" customFormat="1" ht="11.25">
      <c r="B611" s="229"/>
      <c r="C611" s="230"/>
      <c r="D611" s="220" t="s">
        <v>140</v>
      </c>
      <c r="E611" s="231" t="s">
        <v>1</v>
      </c>
      <c r="F611" s="232" t="s">
        <v>805</v>
      </c>
      <c r="G611" s="230"/>
      <c r="H611" s="233">
        <v>1.1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AT611" s="239" t="s">
        <v>140</v>
      </c>
      <c r="AU611" s="239" t="s">
        <v>86</v>
      </c>
      <c r="AV611" s="14" t="s">
        <v>86</v>
      </c>
      <c r="AW611" s="14" t="s">
        <v>34</v>
      </c>
      <c r="AX611" s="14" t="s">
        <v>76</v>
      </c>
      <c r="AY611" s="239" t="s">
        <v>132</v>
      </c>
    </row>
    <row r="612" spans="2:51" s="15" customFormat="1" ht="11.25">
      <c r="B612" s="240"/>
      <c r="C612" s="241"/>
      <c r="D612" s="220" t="s">
        <v>140</v>
      </c>
      <c r="E612" s="242" t="s">
        <v>1</v>
      </c>
      <c r="F612" s="243" t="s">
        <v>146</v>
      </c>
      <c r="G612" s="241"/>
      <c r="H612" s="244">
        <v>1.1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140</v>
      </c>
      <c r="AU612" s="250" t="s">
        <v>86</v>
      </c>
      <c r="AV612" s="15" t="s">
        <v>138</v>
      </c>
      <c r="AW612" s="15" t="s">
        <v>34</v>
      </c>
      <c r="AX612" s="15" t="s">
        <v>84</v>
      </c>
      <c r="AY612" s="250" t="s">
        <v>132</v>
      </c>
    </row>
    <row r="613" spans="1:65" s="2" customFormat="1" ht="12">
      <c r="A613" s="34"/>
      <c r="B613" s="35"/>
      <c r="C613" s="251" t="s">
        <v>666</v>
      </c>
      <c r="D613" s="251" t="s">
        <v>329</v>
      </c>
      <c r="E613" s="252" t="s">
        <v>1032</v>
      </c>
      <c r="F613" s="253" t="s">
        <v>1033</v>
      </c>
      <c r="G613" s="254" t="s">
        <v>176</v>
      </c>
      <c r="H613" s="255">
        <v>1.122</v>
      </c>
      <c r="I613" s="256"/>
      <c r="J613" s="257">
        <f>ROUND(I613*H613,2)</f>
        <v>0</v>
      </c>
      <c r="K613" s="258"/>
      <c r="L613" s="259"/>
      <c r="M613" s="260" t="s">
        <v>1</v>
      </c>
      <c r="N613" s="261" t="s">
        <v>41</v>
      </c>
      <c r="O613" s="71"/>
      <c r="P613" s="214">
        <f>O613*H613</f>
        <v>0</v>
      </c>
      <c r="Q613" s="214">
        <v>0</v>
      </c>
      <c r="R613" s="214">
        <f>Q613*H613</f>
        <v>0</v>
      </c>
      <c r="S613" s="214">
        <v>0</v>
      </c>
      <c r="T613" s="215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16" t="s">
        <v>184</v>
      </c>
      <c r="AT613" s="216" t="s">
        <v>329</v>
      </c>
      <c r="AU613" s="216" t="s">
        <v>86</v>
      </c>
      <c r="AY613" s="17" t="s">
        <v>132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7" t="s">
        <v>84</v>
      </c>
      <c r="BK613" s="217">
        <f>ROUND(I613*H613,2)</f>
        <v>0</v>
      </c>
      <c r="BL613" s="17" t="s">
        <v>138</v>
      </c>
      <c r="BM613" s="216" t="s">
        <v>1034</v>
      </c>
    </row>
    <row r="614" spans="2:51" s="13" customFormat="1" ht="11.25">
      <c r="B614" s="218"/>
      <c r="C614" s="219"/>
      <c r="D614" s="220" t="s">
        <v>140</v>
      </c>
      <c r="E614" s="221" t="s">
        <v>1</v>
      </c>
      <c r="F614" s="222" t="s">
        <v>88</v>
      </c>
      <c r="G614" s="219"/>
      <c r="H614" s="221" t="s">
        <v>1</v>
      </c>
      <c r="I614" s="223"/>
      <c r="J614" s="219"/>
      <c r="K614" s="219"/>
      <c r="L614" s="224"/>
      <c r="M614" s="225"/>
      <c r="N614" s="226"/>
      <c r="O614" s="226"/>
      <c r="P614" s="226"/>
      <c r="Q614" s="226"/>
      <c r="R614" s="226"/>
      <c r="S614" s="226"/>
      <c r="T614" s="227"/>
      <c r="AT614" s="228" t="s">
        <v>140</v>
      </c>
      <c r="AU614" s="228" t="s">
        <v>86</v>
      </c>
      <c r="AV614" s="13" t="s">
        <v>84</v>
      </c>
      <c r="AW614" s="13" t="s">
        <v>34</v>
      </c>
      <c r="AX614" s="13" t="s">
        <v>76</v>
      </c>
      <c r="AY614" s="228" t="s">
        <v>132</v>
      </c>
    </row>
    <row r="615" spans="2:51" s="14" customFormat="1" ht="11.25">
      <c r="B615" s="229"/>
      <c r="C615" s="230"/>
      <c r="D615" s="220" t="s">
        <v>140</v>
      </c>
      <c r="E615" s="231" t="s">
        <v>1</v>
      </c>
      <c r="F615" s="232" t="s">
        <v>805</v>
      </c>
      <c r="G615" s="230"/>
      <c r="H615" s="233">
        <v>1.1</v>
      </c>
      <c r="I615" s="234"/>
      <c r="J615" s="230"/>
      <c r="K615" s="230"/>
      <c r="L615" s="235"/>
      <c r="M615" s="236"/>
      <c r="N615" s="237"/>
      <c r="O615" s="237"/>
      <c r="P615" s="237"/>
      <c r="Q615" s="237"/>
      <c r="R615" s="237"/>
      <c r="S615" s="237"/>
      <c r="T615" s="238"/>
      <c r="AT615" s="239" t="s">
        <v>140</v>
      </c>
      <c r="AU615" s="239" t="s">
        <v>86</v>
      </c>
      <c r="AV615" s="14" t="s">
        <v>86</v>
      </c>
      <c r="AW615" s="14" t="s">
        <v>34</v>
      </c>
      <c r="AX615" s="14" t="s">
        <v>76</v>
      </c>
      <c r="AY615" s="239" t="s">
        <v>132</v>
      </c>
    </row>
    <row r="616" spans="2:51" s="15" customFormat="1" ht="11.25">
      <c r="B616" s="240"/>
      <c r="C616" s="241"/>
      <c r="D616" s="220" t="s">
        <v>140</v>
      </c>
      <c r="E616" s="242" t="s">
        <v>1</v>
      </c>
      <c r="F616" s="243" t="s">
        <v>146</v>
      </c>
      <c r="G616" s="241"/>
      <c r="H616" s="244">
        <v>1.1</v>
      </c>
      <c r="I616" s="245"/>
      <c r="J616" s="241"/>
      <c r="K616" s="241"/>
      <c r="L616" s="246"/>
      <c r="M616" s="247"/>
      <c r="N616" s="248"/>
      <c r="O616" s="248"/>
      <c r="P616" s="248"/>
      <c r="Q616" s="248"/>
      <c r="R616" s="248"/>
      <c r="S616" s="248"/>
      <c r="T616" s="249"/>
      <c r="AT616" s="250" t="s">
        <v>140</v>
      </c>
      <c r="AU616" s="250" t="s">
        <v>86</v>
      </c>
      <c r="AV616" s="15" t="s">
        <v>138</v>
      </c>
      <c r="AW616" s="15" t="s">
        <v>34</v>
      </c>
      <c r="AX616" s="15" t="s">
        <v>76</v>
      </c>
      <c r="AY616" s="250" t="s">
        <v>132</v>
      </c>
    </row>
    <row r="617" spans="2:51" s="14" customFormat="1" ht="11.25">
      <c r="B617" s="229"/>
      <c r="C617" s="230"/>
      <c r="D617" s="220" t="s">
        <v>140</v>
      </c>
      <c r="E617" s="231" t="s">
        <v>1</v>
      </c>
      <c r="F617" s="232" t="s">
        <v>1035</v>
      </c>
      <c r="G617" s="230"/>
      <c r="H617" s="233">
        <v>1.122</v>
      </c>
      <c r="I617" s="234"/>
      <c r="J617" s="230"/>
      <c r="K617" s="230"/>
      <c r="L617" s="235"/>
      <c r="M617" s="236"/>
      <c r="N617" s="237"/>
      <c r="O617" s="237"/>
      <c r="P617" s="237"/>
      <c r="Q617" s="237"/>
      <c r="R617" s="237"/>
      <c r="S617" s="237"/>
      <c r="T617" s="238"/>
      <c r="AT617" s="239" t="s">
        <v>140</v>
      </c>
      <c r="AU617" s="239" t="s">
        <v>86</v>
      </c>
      <c r="AV617" s="14" t="s">
        <v>86</v>
      </c>
      <c r="AW617" s="14" t="s">
        <v>34</v>
      </c>
      <c r="AX617" s="14" t="s">
        <v>84</v>
      </c>
      <c r="AY617" s="239" t="s">
        <v>132</v>
      </c>
    </row>
    <row r="618" spans="1:65" s="2" customFormat="1" ht="24">
      <c r="A618" s="34"/>
      <c r="B618" s="35"/>
      <c r="C618" s="204" t="s">
        <v>671</v>
      </c>
      <c r="D618" s="204" t="s">
        <v>134</v>
      </c>
      <c r="E618" s="205" t="s">
        <v>702</v>
      </c>
      <c r="F618" s="206" t="s">
        <v>703</v>
      </c>
      <c r="G618" s="207" t="s">
        <v>176</v>
      </c>
      <c r="H618" s="208">
        <v>70</v>
      </c>
      <c r="I618" s="209"/>
      <c r="J618" s="210">
        <f>ROUND(I618*H618,2)</f>
        <v>0</v>
      </c>
      <c r="K618" s="211"/>
      <c r="L618" s="39"/>
      <c r="M618" s="212" t="s">
        <v>1</v>
      </c>
      <c r="N618" s="213" t="s">
        <v>41</v>
      </c>
      <c r="O618" s="71"/>
      <c r="P618" s="214">
        <f>O618*H618</f>
        <v>0</v>
      </c>
      <c r="Q618" s="214">
        <v>0.00011</v>
      </c>
      <c r="R618" s="214">
        <f>Q618*H618</f>
        <v>0.0077</v>
      </c>
      <c r="S618" s="214">
        <v>0</v>
      </c>
      <c r="T618" s="215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16" t="s">
        <v>138</v>
      </c>
      <c r="AT618" s="216" t="s">
        <v>134</v>
      </c>
      <c r="AU618" s="216" t="s">
        <v>86</v>
      </c>
      <c r="AY618" s="17" t="s">
        <v>132</v>
      </c>
      <c r="BE618" s="217">
        <f>IF(N618="základní",J618,0)</f>
        <v>0</v>
      </c>
      <c r="BF618" s="217">
        <f>IF(N618="snížená",J618,0)</f>
        <v>0</v>
      </c>
      <c r="BG618" s="217">
        <f>IF(N618="zákl. přenesená",J618,0)</f>
        <v>0</v>
      </c>
      <c r="BH618" s="217">
        <f>IF(N618="sníž. přenesená",J618,0)</f>
        <v>0</v>
      </c>
      <c r="BI618" s="217">
        <f>IF(N618="nulová",J618,0)</f>
        <v>0</v>
      </c>
      <c r="BJ618" s="17" t="s">
        <v>84</v>
      </c>
      <c r="BK618" s="217">
        <f>ROUND(I618*H618,2)</f>
        <v>0</v>
      </c>
      <c r="BL618" s="17" t="s">
        <v>138</v>
      </c>
      <c r="BM618" s="216" t="s">
        <v>1036</v>
      </c>
    </row>
    <row r="619" spans="2:51" s="13" customFormat="1" ht="11.25">
      <c r="B619" s="218"/>
      <c r="C619" s="219"/>
      <c r="D619" s="220" t="s">
        <v>140</v>
      </c>
      <c r="E619" s="221" t="s">
        <v>1</v>
      </c>
      <c r="F619" s="222" t="s">
        <v>88</v>
      </c>
      <c r="G619" s="219"/>
      <c r="H619" s="221" t="s">
        <v>1</v>
      </c>
      <c r="I619" s="223"/>
      <c r="J619" s="219"/>
      <c r="K619" s="219"/>
      <c r="L619" s="224"/>
      <c r="M619" s="225"/>
      <c r="N619" s="226"/>
      <c r="O619" s="226"/>
      <c r="P619" s="226"/>
      <c r="Q619" s="226"/>
      <c r="R619" s="226"/>
      <c r="S619" s="226"/>
      <c r="T619" s="227"/>
      <c r="AT619" s="228" t="s">
        <v>140</v>
      </c>
      <c r="AU619" s="228" t="s">
        <v>86</v>
      </c>
      <c r="AV619" s="13" t="s">
        <v>84</v>
      </c>
      <c r="AW619" s="13" t="s">
        <v>34</v>
      </c>
      <c r="AX619" s="13" t="s">
        <v>76</v>
      </c>
      <c r="AY619" s="228" t="s">
        <v>132</v>
      </c>
    </row>
    <row r="620" spans="2:51" s="13" customFormat="1" ht="11.25">
      <c r="B620" s="218"/>
      <c r="C620" s="219"/>
      <c r="D620" s="220" t="s">
        <v>140</v>
      </c>
      <c r="E620" s="221" t="s">
        <v>1</v>
      </c>
      <c r="F620" s="222" t="s">
        <v>1037</v>
      </c>
      <c r="G620" s="219"/>
      <c r="H620" s="221" t="s">
        <v>1</v>
      </c>
      <c r="I620" s="223"/>
      <c r="J620" s="219"/>
      <c r="K620" s="219"/>
      <c r="L620" s="224"/>
      <c r="M620" s="225"/>
      <c r="N620" s="226"/>
      <c r="O620" s="226"/>
      <c r="P620" s="226"/>
      <c r="Q620" s="226"/>
      <c r="R620" s="226"/>
      <c r="S620" s="226"/>
      <c r="T620" s="227"/>
      <c r="AT620" s="228" t="s">
        <v>140</v>
      </c>
      <c r="AU620" s="228" t="s">
        <v>86</v>
      </c>
      <c r="AV620" s="13" t="s">
        <v>84</v>
      </c>
      <c r="AW620" s="13" t="s">
        <v>34</v>
      </c>
      <c r="AX620" s="13" t="s">
        <v>76</v>
      </c>
      <c r="AY620" s="228" t="s">
        <v>132</v>
      </c>
    </row>
    <row r="621" spans="2:51" s="13" customFormat="1" ht="11.25">
      <c r="B621" s="218"/>
      <c r="C621" s="219"/>
      <c r="D621" s="220" t="s">
        <v>140</v>
      </c>
      <c r="E621" s="221" t="s">
        <v>1</v>
      </c>
      <c r="F621" s="222" t="s">
        <v>144</v>
      </c>
      <c r="G621" s="219"/>
      <c r="H621" s="221" t="s">
        <v>1</v>
      </c>
      <c r="I621" s="223"/>
      <c r="J621" s="219"/>
      <c r="K621" s="219"/>
      <c r="L621" s="224"/>
      <c r="M621" s="225"/>
      <c r="N621" s="226"/>
      <c r="O621" s="226"/>
      <c r="P621" s="226"/>
      <c r="Q621" s="226"/>
      <c r="R621" s="226"/>
      <c r="S621" s="226"/>
      <c r="T621" s="227"/>
      <c r="AT621" s="228" t="s">
        <v>140</v>
      </c>
      <c r="AU621" s="228" t="s">
        <v>86</v>
      </c>
      <c r="AV621" s="13" t="s">
        <v>84</v>
      </c>
      <c r="AW621" s="13" t="s">
        <v>34</v>
      </c>
      <c r="AX621" s="13" t="s">
        <v>76</v>
      </c>
      <c r="AY621" s="228" t="s">
        <v>132</v>
      </c>
    </row>
    <row r="622" spans="2:51" s="14" customFormat="1" ht="11.25">
      <c r="B622" s="229"/>
      <c r="C622" s="230"/>
      <c r="D622" s="220" t="s">
        <v>140</v>
      </c>
      <c r="E622" s="231" t="s">
        <v>1</v>
      </c>
      <c r="F622" s="232" t="s">
        <v>1038</v>
      </c>
      <c r="G622" s="230"/>
      <c r="H622" s="233">
        <v>70</v>
      </c>
      <c r="I622" s="234"/>
      <c r="J622" s="230"/>
      <c r="K622" s="230"/>
      <c r="L622" s="235"/>
      <c r="M622" s="236"/>
      <c r="N622" s="237"/>
      <c r="O622" s="237"/>
      <c r="P622" s="237"/>
      <c r="Q622" s="237"/>
      <c r="R622" s="237"/>
      <c r="S622" s="237"/>
      <c r="T622" s="238"/>
      <c r="AT622" s="239" t="s">
        <v>140</v>
      </c>
      <c r="AU622" s="239" t="s">
        <v>86</v>
      </c>
      <c r="AV622" s="14" t="s">
        <v>86</v>
      </c>
      <c r="AW622" s="14" t="s">
        <v>34</v>
      </c>
      <c r="AX622" s="14" t="s">
        <v>76</v>
      </c>
      <c r="AY622" s="239" t="s">
        <v>132</v>
      </c>
    </row>
    <row r="623" spans="2:51" s="15" customFormat="1" ht="11.25">
      <c r="B623" s="240"/>
      <c r="C623" s="241"/>
      <c r="D623" s="220" t="s">
        <v>140</v>
      </c>
      <c r="E623" s="242" t="s">
        <v>1</v>
      </c>
      <c r="F623" s="243" t="s">
        <v>146</v>
      </c>
      <c r="G623" s="241"/>
      <c r="H623" s="244">
        <v>70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AT623" s="250" t="s">
        <v>140</v>
      </c>
      <c r="AU623" s="250" t="s">
        <v>86</v>
      </c>
      <c r="AV623" s="15" t="s">
        <v>138</v>
      </c>
      <c r="AW623" s="15" t="s">
        <v>34</v>
      </c>
      <c r="AX623" s="15" t="s">
        <v>84</v>
      </c>
      <c r="AY623" s="250" t="s">
        <v>132</v>
      </c>
    </row>
    <row r="624" spans="1:65" s="2" customFormat="1" ht="12">
      <c r="A624" s="34"/>
      <c r="B624" s="35"/>
      <c r="C624" s="204" t="s">
        <v>675</v>
      </c>
      <c r="D624" s="204" t="s">
        <v>134</v>
      </c>
      <c r="E624" s="205" t="s">
        <v>1039</v>
      </c>
      <c r="F624" s="206" t="s">
        <v>1040</v>
      </c>
      <c r="G624" s="207" t="s">
        <v>176</v>
      </c>
      <c r="H624" s="208">
        <v>70</v>
      </c>
      <c r="I624" s="209"/>
      <c r="J624" s="210">
        <f>ROUND(I624*H624,2)</f>
        <v>0</v>
      </c>
      <c r="K624" s="211"/>
      <c r="L624" s="39"/>
      <c r="M624" s="212" t="s">
        <v>1</v>
      </c>
      <c r="N624" s="213" t="s">
        <v>41</v>
      </c>
      <c r="O624" s="71"/>
      <c r="P624" s="214">
        <f>O624*H624</f>
        <v>0</v>
      </c>
      <c r="Q624" s="214">
        <v>0</v>
      </c>
      <c r="R624" s="214">
        <f>Q624*H624</f>
        <v>0</v>
      </c>
      <c r="S624" s="214">
        <v>0</v>
      </c>
      <c r="T624" s="215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216" t="s">
        <v>138</v>
      </c>
      <c r="AT624" s="216" t="s">
        <v>134</v>
      </c>
      <c r="AU624" s="216" t="s">
        <v>86</v>
      </c>
      <c r="AY624" s="17" t="s">
        <v>132</v>
      </c>
      <c r="BE624" s="217">
        <f>IF(N624="základní",J624,0)</f>
        <v>0</v>
      </c>
      <c r="BF624" s="217">
        <f>IF(N624="snížená",J624,0)</f>
        <v>0</v>
      </c>
      <c r="BG624" s="217">
        <f>IF(N624="zákl. přenesená",J624,0)</f>
        <v>0</v>
      </c>
      <c r="BH624" s="217">
        <f>IF(N624="sníž. přenesená",J624,0)</f>
        <v>0</v>
      </c>
      <c r="BI624" s="217">
        <f>IF(N624="nulová",J624,0)</f>
        <v>0</v>
      </c>
      <c r="BJ624" s="17" t="s">
        <v>84</v>
      </c>
      <c r="BK624" s="217">
        <f>ROUND(I624*H624,2)</f>
        <v>0</v>
      </c>
      <c r="BL624" s="17" t="s">
        <v>138</v>
      </c>
      <c r="BM624" s="216" t="s">
        <v>1041</v>
      </c>
    </row>
    <row r="625" spans="2:51" s="13" customFormat="1" ht="11.25">
      <c r="B625" s="218"/>
      <c r="C625" s="219"/>
      <c r="D625" s="220" t="s">
        <v>140</v>
      </c>
      <c r="E625" s="221" t="s">
        <v>1</v>
      </c>
      <c r="F625" s="222" t="s">
        <v>88</v>
      </c>
      <c r="G625" s="219"/>
      <c r="H625" s="221" t="s">
        <v>1</v>
      </c>
      <c r="I625" s="223"/>
      <c r="J625" s="219"/>
      <c r="K625" s="219"/>
      <c r="L625" s="224"/>
      <c r="M625" s="225"/>
      <c r="N625" s="226"/>
      <c r="O625" s="226"/>
      <c r="P625" s="226"/>
      <c r="Q625" s="226"/>
      <c r="R625" s="226"/>
      <c r="S625" s="226"/>
      <c r="T625" s="227"/>
      <c r="AT625" s="228" t="s">
        <v>140</v>
      </c>
      <c r="AU625" s="228" t="s">
        <v>86</v>
      </c>
      <c r="AV625" s="13" t="s">
        <v>84</v>
      </c>
      <c r="AW625" s="13" t="s">
        <v>34</v>
      </c>
      <c r="AX625" s="13" t="s">
        <v>76</v>
      </c>
      <c r="AY625" s="228" t="s">
        <v>132</v>
      </c>
    </row>
    <row r="626" spans="2:51" s="13" customFormat="1" ht="11.25">
      <c r="B626" s="218"/>
      <c r="C626" s="219"/>
      <c r="D626" s="220" t="s">
        <v>140</v>
      </c>
      <c r="E626" s="221" t="s">
        <v>1</v>
      </c>
      <c r="F626" s="222" t="s">
        <v>1042</v>
      </c>
      <c r="G626" s="219"/>
      <c r="H626" s="221" t="s">
        <v>1</v>
      </c>
      <c r="I626" s="223"/>
      <c r="J626" s="219"/>
      <c r="K626" s="219"/>
      <c r="L626" s="224"/>
      <c r="M626" s="225"/>
      <c r="N626" s="226"/>
      <c r="O626" s="226"/>
      <c r="P626" s="226"/>
      <c r="Q626" s="226"/>
      <c r="R626" s="226"/>
      <c r="S626" s="226"/>
      <c r="T626" s="227"/>
      <c r="AT626" s="228" t="s">
        <v>140</v>
      </c>
      <c r="AU626" s="228" t="s">
        <v>86</v>
      </c>
      <c r="AV626" s="13" t="s">
        <v>84</v>
      </c>
      <c r="AW626" s="13" t="s">
        <v>34</v>
      </c>
      <c r="AX626" s="13" t="s">
        <v>76</v>
      </c>
      <c r="AY626" s="228" t="s">
        <v>132</v>
      </c>
    </row>
    <row r="627" spans="2:51" s="13" customFormat="1" ht="11.25">
      <c r="B627" s="218"/>
      <c r="C627" s="219"/>
      <c r="D627" s="220" t="s">
        <v>140</v>
      </c>
      <c r="E627" s="221" t="s">
        <v>1</v>
      </c>
      <c r="F627" s="222" t="s">
        <v>144</v>
      </c>
      <c r="G627" s="219"/>
      <c r="H627" s="221" t="s">
        <v>1</v>
      </c>
      <c r="I627" s="223"/>
      <c r="J627" s="219"/>
      <c r="K627" s="219"/>
      <c r="L627" s="224"/>
      <c r="M627" s="225"/>
      <c r="N627" s="226"/>
      <c r="O627" s="226"/>
      <c r="P627" s="226"/>
      <c r="Q627" s="226"/>
      <c r="R627" s="226"/>
      <c r="S627" s="226"/>
      <c r="T627" s="227"/>
      <c r="AT627" s="228" t="s">
        <v>140</v>
      </c>
      <c r="AU627" s="228" t="s">
        <v>86</v>
      </c>
      <c r="AV627" s="13" t="s">
        <v>84</v>
      </c>
      <c r="AW627" s="13" t="s">
        <v>34</v>
      </c>
      <c r="AX627" s="13" t="s">
        <v>76</v>
      </c>
      <c r="AY627" s="228" t="s">
        <v>132</v>
      </c>
    </row>
    <row r="628" spans="2:51" s="14" customFormat="1" ht="11.25">
      <c r="B628" s="229"/>
      <c r="C628" s="230"/>
      <c r="D628" s="220" t="s">
        <v>140</v>
      </c>
      <c r="E628" s="231" t="s">
        <v>1</v>
      </c>
      <c r="F628" s="232" t="s">
        <v>1038</v>
      </c>
      <c r="G628" s="230"/>
      <c r="H628" s="233">
        <v>70</v>
      </c>
      <c r="I628" s="234"/>
      <c r="J628" s="230"/>
      <c r="K628" s="230"/>
      <c r="L628" s="235"/>
      <c r="M628" s="236"/>
      <c r="N628" s="237"/>
      <c r="O628" s="237"/>
      <c r="P628" s="237"/>
      <c r="Q628" s="237"/>
      <c r="R628" s="237"/>
      <c r="S628" s="237"/>
      <c r="T628" s="238"/>
      <c r="AT628" s="239" t="s">
        <v>140</v>
      </c>
      <c r="AU628" s="239" t="s">
        <v>86</v>
      </c>
      <c r="AV628" s="14" t="s">
        <v>86</v>
      </c>
      <c r="AW628" s="14" t="s">
        <v>34</v>
      </c>
      <c r="AX628" s="14" t="s">
        <v>76</v>
      </c>
      <c r="AY628" s="239" t="s">
        <v>132</v>
      </c>
    </row>
    <row r="629" spans="2:51" s="15" customFormat="1" ht="11.25">
      <c r="B629" s="240"/>
      <c r="C629" s="241"/>
      <c r="D629" s="220" t="s">
        <v>140</v>
      </c>
      <c r="E629" s="242" t="s">
        <v>1</v>
      </c>
      <c r="F629" s="243" t="s">
        <v>146</v>
      </c>
      <c r="G629" s="241"/>
      <c r="H629" s="244">
        <v>70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AT629" s="250" t="s">
        <v>140</v>
      </c>
      <c r="AU629" s="250" t="s">
        <v>86</v>
      </c>
      <c r="AV629" s="15" t="s">
        <v>138</v>
      </c>
      <c r="AW629" s="15" t="s">
        <v>34</v>
      </c>
      <c r="AX629" s="15" t="s">
        <v>84</v>
      </c>
      <c r="AY629" s="250" t="s">
        <v>132</v>
      </c>
    </row>
    <row r="630" spans="1:65" s="2" customFormat="1" ht="24">
      <c r="A630" s="34"/>
      <c r="B630" s="35"/>
      <c r="C630" s="204" t="s">
        <v>679</v>
      </c>
      <c r="D630" s="204" t="s">
        <v>134</v>
      </c>
      <c r="E630" s="205" t="s">
        <v>708</v>
      </c>
      <c r="F630" s="206" t="s">
        <v>709</v>
      </c>
      <c r="G630" s="207" t="s">
        <v>176</v>
      </c>
      <c r="H630" s="208">
        <v>70</v>
      </c>
      <c r="I630" s="209"/>
      <c r="J630" s="210">
        <f>ROUND(I630*H630,2)</f>
        <v>0</v>
      </c>
      <c r="K630" s="211"/>
      <c r="L630" s="39"/>
      <c r="M630" s="212" t="s">
        <v>1</v>
      </c>
      <c r="N630" s="213" t="s">
        <v>41</v>
      </c>
      <c r="O630" s="71"/>
      <c r="P630" s="214">
        <f>O630*H630</f>
        <v>0</v>
      </c>
      <c r="Q630" s="214">
        <v>0</v>
      </c>
      <c r="R630" s="214">
        <f>Q630*H630</f>
        <v>0</v>
      </c>
      <c r="S630" s="214">
        <v>0</v>
      </c>
      <c r="T630" s="215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16" t="s">
        <v>138</v>
      </c>
      <c r="AT630" s="216" t="s">
        <v>134</v>
      </c>
      <c r="AU630" s="216" t="s">
        <v>86</v>
      </c>
      <c r="AY630" s="17" t="s">
        <v>132</v>
      </c>
      <c r="BE630" s="217">
        <f>IF(N630="základní",J630,0)</f>
        <v>0</v>
      </c>
      <c r="BF630" s="217">
        <f>IF(N630="snížená",J630,0)</f>
        <v>0</v>
      </c>
      <c r="BG630" s="217">
        <f>IF(N630="zákl. přenesená",J630,0)</f>
        <v>0</v>
      </c>
      <c r="BH630" s="217">
        <f>IF(N630="sníž. přenesená",J630,0)</f>
        <v>0</v>
      </c>
      <c r="BI630" s="217">
        <f>IF(N630="nulová",J630,0)</f>
        <v>0</v>
      </c>
      <c r="BJ630" s="17" t="s">
        <v>84</v>
      </c>
      <c r="BK630" s="217">
        <f>ROUND(I630*H630,2)</f>
        <v>0</v>
      </c>
      <c r="BL630" s="17" t="s">
        <v>138</v>
      </c>
      <c r="BM630" s="216" t="s">
        <v>1043</v>
      </c>
    </row>
    <row r="631" spans="2:51" s="13" customFormat="1" ht="11.25">
      <c r="B631" s="218"/>
      <c r="C631" s="219"/>
      <c r="D631" s="220" t="s">
        <v>140</v>
      </c>
      <c r="E631" s="221" t="s">
        <v>1</v>
      </c>
      <c r="F631" s="222" t="s">
        <v>88</v>
      </c>
      <c r="G631" s="219"/>
      <c r="H631" s="221" t="s">
        <v>1</v>
      </c>
      <c r="I631" s="223"/>
      <c r="J631" s="219"/>
      <c r="K631" s="219"/>
      <c r="L631" s="224"/>
      <c r="M631" s="225"/>
      <c r="N631" s="226"/>
      <c r="O631" s="226"/>
      <c r="P631" s="226"/>
      <c r="Q631" s="226"/>
      <c r="R631" s="226"/>
      <c r="S631" s="226"/>
      <c r="T631" s="227"/>
      <c r="AT631" s="228" t="s">
        <v>140</v>
      </c>
      <c r="AU631" s="228" t="s">
        <v>86</v>
      </c>
      <c r="AV631" s="13" t="s">
        <v>84</v>
      </c>
      <c r="AW631" s="13" t="s">
        <v>34</v>
      </c>
      <c r="AX631" s="13" t="s">
        <v>76</v>
      </c>
      <c r="AY631" s="228" t="s">
        <v>132</v>
      </c>
    </row>
    <row r="632" spans="2:51" s="13" customFormat="1" ht="11.25">
      <c r="B632" s="218"/>
      <c r="C632" s="219"/>
      <c r="D632" s="220" t="s">
        <v>140</v>
      </c>
      <c r="E632" s="221" t="s">
        <v>1</v>
      </c>
      <c r="F632" s="222" t="s">
        <v>1042</v>
      </c>
      <c r="G632" s="219"/>
      <c r="H632" s="221" t="s">
        <v>1</v>
      </c>
      <c r="I632" s="223"/>
      <c r="J632" s="219"/>
      <c r="K632" s="219"/>
      <c r="L632" s="224"/>
      <c r="M632" s="225"/>
      <c r="N632" s="226"/>
      <c r="O632" s="226"/>
      <c r="P632" s="226"/>
      <c r="Q632" s="226"/>
      <c r="R632" s="226"/>
      <c r="S632" s="226"/>
      <c r="T632" s="227"/>
      <c r="AT632" s="228" t="s">
        <v>140</v>
      </c>
      <c r="AU632" s="228" t="s">
        <v>86</v>
      </c>
      <c r="AV632" s="13" t="s">
        <v>84</v>
      </c>
      <c r="AW632" s="13" t="s">
        <v>34</v>
      </c>
      <c r="AX632" s="13" t="s">
        <v>76</v>
      </c>
      <c r="AY632" s="228" t="s">
        <v>132</v>
      </c>
    </row>
    <row r="633" spans="2:51" s="13" customFormat="1" ht="11.25">
      <c r="B633" s="218"/>
      <c r="C633" s="219"/>
      <c r="D633" s="220" t="s">
        <v>140</v>
      </c>
      <c r="E633" s="221" t="s">
        <v>1</v>
      </c>
      <c r="F633" s="222" t="s">
        <v>144</v>
      </c>
      <c r="G633" s="219"/>
      <c r="H633" s="221" t="s">
        <v>1</v>
      </c>
      <c r="I633" s="223"/>
      <c r="J633" s="219"/>
      <c r="K633" s="219"/>
      <c r="L633" s="224"/>
      <c r="M633" s="225"/>
      <c r="N633" s="226"/>
      <c r="O633" s="226"/>
      <c r="P633" s="226"/>
      <c r="Q633" s="226"/>
      <c r="R633" s="226"/>
      <c r="S633" s="226"/>
      <c r="T633" s="227"/>
      <c r="AT633" s="228" t="s">
        <v>140</v>
      </c>
      <c r="AU633" s="228" t="s">
        <v>86</v>
      </c>
      <c r="AV633" s="13" t="s">
        <v>84</v>
      </c>
      <c r="AW633" s="13" t="s">
        <v>34</v>
      </c>
      <c r="AX633" s="13" t="s">
        <v>76</v>
      </c>
      <c r="AY633" s="228" t="s">
        <v>132</v>
      </c>
    </row>
    <row r="634" spans="2:51" s="14" customFormat="1" ht="11.25">
      <c r="B634" s="229"/>
      <c r="C634" s="230"/>
      <c r="D634" s="220" t="s">
        <v>140</v>
      </c>
      <c r="E634" s="231" t="s">
        <v>1</v>
      </c>
      <c r="F634" s="232" t="s">
        <v>1038</v>
      </c>
      <c r="G634" s="230"/>
      <c r="H634" s="233">
        <v>70</v>
      </c>
      <c r="I634" s="234"/>
      <c r="J634" s="230"/>
      <c r="K634" s="230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140</v>
      </c>
      <c r="AU634" s="239" t="s">
        <v>86</v>
      </c>
      <c r="AV634" s="14" t="s">
        <v>86</v>
      </c>
      <c r="AW634" s="14" t="s">
        <v>34</v>
      </c>
      <c r="AX634" s="14" t="s">
        <v>76</v>
      </c>
      <c r="AY634" s="239" t="s">
        <v>132</v>
      </c>
    </row>
    <row r="635" spans="2:51" s="15" customFormat="1" ht="11.25">
      <c r="B635" s="240"/>
      <c r="C635" s="241"/>
      <c r="D635" s="220" t="s">
        <v>140</v>
      </c>
      <c r="E635" s="242" t="s">
        <v>1</v>
      </c>
      <c r="F635" s="243" t="s">
        <v>146</v>
      </c>
      <c r="G635" s="241"/>
      <c r="H635" s="244">
        <v>70</v>
      </c>
      <c r="I635" s="245"/>
      <c r="J635" s="241"/>
      <c r="K635" s="241"/>
      <c r="L635" s="246"/>
      <c r="M635" s="247"/>
      <c r="N635" s="248"/>
      <c r="O635" s="248"/>
      <c r="P635" s="248"/>
      <c r="Q635" s="248"/>
      <c r="R635" s="248"/>
      <c r="S635" s="248"/>
      <c r="T635" s="249"/>
      <c r="AT635" s="250" t="s">
        <v>140</v>
      </c>
      <c r="AU635" s="250" t="s">
        <v>86</v>
      </c>
      <c r="AV635" s="15" t="s">
        <v>138</v>
      </c>
      <c r="AW635" s="15" t="s">
        <v>34</v>
      </c>
      <c r="AX635" s="15" t="s">
        <v>84</v>
      </c>
      <c r="AY635" s="250" t="s">
        <v>132</v>
      </c>
    </row>
    <row r="636" spans="1:65" s="2" customFormat="1" ht="24">
      <c r="A636" s="34"/>
      <c r="B636" s="35"/>
      <c r="C636" s="204" t="s">
        <v>683</v>
      </c>
      <c r="D636" s="204" t="s">
        <v>134</v>
      </c>
      <c r="E636" s="205" t="s">
        <v>717</v>
      </c>
      <c r="F636" s="206" t="s">
        <v>718</v>
      </c>
      <c r="G636" s="207" t="s">
        <v>137</v>
      </c>
      <c r="H636" s="208">
        <v>3</v>
      </c>
      <c r="I636" s="209"/>
      <c r="J636" s="210">
        <f>ROUND(I636*H636,2)</f>
        <v>0</v>
      </c>
      <c r="K636" s="211"/>
      <c r="L636" s="39"/>
      <c r="M636" s="212" t="s">
        <v>1</v>
      </c>
      <c r="N636" s="213" t="s">
        <v>41</v>
      </c>
      <c r="O636" s="71"/>
      <c r="P636" s="214">
        <f>O636*H636</f>
        <v>0</v>
      </c>
      <c r="Q636" s="214">
        <v>0</v>
      </c>
      <c r="R636" s="214">
        <f>Q636*H636</f>
        <v>0</v>
      </c>
      <c r="S636" s="214">
        <v>0</v>
      </c>
      <c r="T636" s="215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216" t="s">
        <v>138</v>
      </c>
      <c r="AT636" s="216" t="s">
        <v>134</v>
      </c>
      <c r="AU636" s="216" t="s">
        <v>86</v>
      </c>
      <c r="AY636" s="17" t="s">
        <v>132</v>
      </c>
      <c r="BE636" s="217">
        <f>IF(N636="základní",J636,0)</f>
        <v>0</v>
      </c>
      <c r="BF636" s="217">
        <f>IF(N636="snížená",J636,0)</f>
        <v>0</v>
      </c>
      <c r="BG636" s="217">
        <f>IF(N636="zákl. přenesená",J636,0)</f>
        <v>0</v>
      </c>
      <c r="BH636" s="217">
        <f>IF(N636="sníž. přenesená",J636,0)</f>
        <v>0</v>
      </c>
      <c r="BI636" s="217">
        <f>IF(N636="nulová",J636,0)</f>
        <v>0</v>
      </c>
      <c r="BJ636" s="17" t="s">
        <v>84</v>
      </c>
      <c r="BK636" s="217">
        <f>ROUND(I636*H636,2)</f>
        <v>0</v>
      </c>
      <c r="BL636" s="17" t="s">
        <v>138</v>
      </c>
      <c r="BM636" s="216" t="s">
        <v>1044</v>
      </c>
    </row>
    <row r="637" spans="2:51" s="13" customFormat="1" ht="11.25">
      <c r="B637" s="218"/>
      <c r="C637" s="219"/>
      <c r="D637" s="220" t="s">
        <v>140</v>
      </c>
      <c r="E637" s="221" t="s">
        <v>1</v>
      </c>
      <c r="F637" s="222" t="s">
        <v>88</v>
      </c>
      <c r="G637" s="219"/>
      <c r="H637" s="221" t="s">
        <v>1</v>
      </c>
      <c r="I637" s="223"/>
      <c r="J637" s="219"/>
      <c r="K637" s="219"/>
      <c r="L637" s="224"/>
      <c r="M637" s="225"/>
      <c r="N637" s="226"/>
      <c r="O637" s="226"/>
      <c r="P637" s="226"/>
      <c r="Q637" s="226"/>
      <c r="R637" s="226"/>
      <c r="S637" s="226"/>
      <c r="T637" s="227"/>
      <c r="AT637" s="228" t="s">
        <v>140</v>
      </c>
      <c r="AU637" s="228" t="s">
        <v>86</v>
      </c>
      <c r="AV637" s="13" t="s">
        <v>84</v>
      </c>
      <c r="AW637" s="13" t="s">
        <v>34</v>
      </c>
      <c r="AX637" s="13" t="s">
        <v>76</v>
      </c>
      <c r="AY637" s="228" t="s">
        <v>132</v>
      </c>
    </row>
    <row r="638" spans="2:51" s="13" customFormat="1" ht="22.5">
      <c r="B638" s="218"/>
      <c r="C638" s="219"/>
      <c r="D638" s="220" t="s">
        <v>140</v>
      </c>
      <c r="E638" s="221" t="s">
        <v>1</v>
      </c>
      <c r="F638" s="222" t="s">
        <v>1045</v>
      </c>
      <c r="G638" s="219"/>
      <c r="H638" s="221" t="s">
        <v>1</v>
      </c>
      <c r="I638" s="223"/>
      <c r="J638" s="219"/>
      <c r="K638" s="219"/>
      <c r="L638" s="224"/>
      <c r="M638" s="225"/>
      <c r="N638" s="226"/>
      <c r="O638" s="226"/>
      <c r="P638" s="226"/>
      <c r="Q638" s="226"/>
      <c r="R638" s="226"/>
      <c r="S638" s="226"/>
      <c r="T638" s="227"/>
      <c r="AT638" s="228" t="s">
        <v>140</v>
      </c>
      <c r="AU638" s="228" t="s">
        <v>86</v>
      </c>
      <c r="AV638" s="13" t="s">
        <v>84</v>
      </c>
      <c r="AW638" s="13" t="s">
        <v>34</v>
      </c>
      <c r="AX638" s="13" t="s">
        <v>76</v>
      </c>
      <c r="AY638" s="228" t="s">
        <v>132</v>
      </c>
    </row>
    <row r="639" spans="2:51" s="13" customFormat="1" ht="11.25">
      <c r="B639" s="218"/>
      <c r="C639" s="219"/>
      <c r="D639" s="220" t="s">
        <v>140</v>
      </c>
      <c r="E639" s="221" t="s">
        <v>1</v>
      </c>
      <c r="F639" s="222" t="s">
        <v>144</v>
      </c>
      <c r="G639" s="219"/>
      <c r="H639" s="221" t="s">
        <v>1</v>
      </c>
      <c r="I639" s="223"/>
      <c r="J639" s="219"/>
      <c r="K639" s="219"/>
      <c r="L639" s="224"/>
      <c r="M639" s="225"/>
      <c r="N639" s="226"/>
      <c r="O639" s="226"/>
      <c r="P639" s="226"/>
      <c r="Q639" s="226"/>
      <c r="R639" s="226"/>
      <c r="S639" s="226"/>
      <c r="T639" s="227"/>
      <c r="AT639" s="228" t="s">
        <v>140</v>
      </c>
      <c r="AU639" s="228" t="s">
        <v>86</v>
      </c>
      <c r="AV639" s="13" t="s">
        <v>84</v>
      </c>
      <c r="AW639" s="13" t="s">
        <v>34</v>
      </c>
      <c r="AX639" s="13" t="s">
        <v>76</v>
      </c>
      <c r="AY639" s="228" t="s">
        <v>132</v>
      </c>
    </row>
    <row r="640" spans="2:51" s="14" customFormat="1" ht="11.25">
      <c r="B640" s="229"/>
      <c r="C640" s="230"/>
      <c r="D640" s="220" t="s">
        <v>140</v>
      </c>
      <c r="E640" s="231" t="s">
        <v>1</v>
      </c>
      <c r="F640" s="232" t="s">
        <v>210</v>
      </c>
      <c r="G640" s="230"/>
      <c r="H640" s="233">
        <v>3</v>
      </c>
      <c r="I640" s="234"/>
      <c r="J640" s="230"/>
      <c r="K640" s="230"/>
      <c r="L640" s="235"/>
      <c r="M640" s="236"/>
      <c r="N640" s="237"/>
      <c r="O640" s="237"/>
      <c r="P640" s="237"/>
      <c r="Q640" s="237"/>
      <c r="R640" s="237"/>
      <c r="S640" s="237"/>
      <c r="T640" s="238"/>
      <c r="AT640" s="239" t="s">
        <v>140</v>
      </c>
      <c r="AU640" s="239" t="s">
        <v>86</v>
      </c>
      <c r="AV640" s="14" t="s">
        <v>86</v>
      </c>
      <c r="AW640" s="14" t="s">
        <v>34</v>
      </c>
      <c r="AX640" s="14" t="s">
        <v>76</v>
      </c>
      <c r="AY640" s="239" t="s">
        <v>132</v>
      </c>
    </row>
    <row r="641" spans="2:51" s="15" customFormat="1" ht="11.25">
      <c r="B641" s="240"/>
      <c r="C641" s="241"/>
      <c r="D641" s="220" t="s">
        <v>140</v>
      </c>
      <c r="E641" s="242" t="s">
        <v>1</v>
      </c>
      <c r="F641" s="243" t="s">
        <v>146</v>
      </c>
      <c r="G641" s="241"/>
      <c r="H641" s="244">
        <v>3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AT641" s="250" t="s">
        <v>140</v>
      </c>
      <c r="AU641" s="250" t="s">
        <v>86</v>
      </c>
      <c r="AV641" s="15" t="s">
        <v>138</v>
      </c>
      <c r="AW641" s="15" t="s">
        <v>34</v>
      </c>
      <c r="AX641" s="15" t="s">
        <v>84</v>
      </c>
      <c r="AY641" s="250" t="s">
        <v>132</v>
      </c>
    </row>
    <row r="642" spans="2:63" s="12" customFormat="1" ht="12.75">
      <c r="B642" s="188"/>
      <c r="C642" s="189"/>
      <c r="D642" s="190" t="s">
        <v>75</v>
      </c>
      <c r="E642" s="202" t="s">
        <v>721</v>
      </c>
      <c r="F642" s="202" t="s">
        <v>722</v>
      </c>
      <c r="G642" s="189"/>
      <c r="H642" s="189"/>
      <c r="I642" s="192"/>
      <c r="J642" s="203">
        <f>BK642</f>
        <v>0</v>
      </c>
      <c r="K642" s="189"/>
      <c r="L642" s="194"/>
      <c r="M642" s="195"/>
      <c r="N642" s="196"/>
      <c r="O642" s="196"/>
      <c r="P642" s="197">
        <f>SUM(P643:P685)</f>
        <v>0</v>
      </c>
      <c r="Q642" s="196"/>
      <c r="R642" s="197">
        <f>SUM(R643:R685)</f>
        <v>0</v>
      </c>
      <c r="S642" s="196"/>
      <c r="T642" s="198">
        <f>SUM(T643:T685)</f>
        <v>0</v>
      </c>
      <c r="AR642" s="199" t="s">
        <v>84</v>
      </c>
      <c r="AT642" s="200" t="s">
        <v>75</v>
      </c>
      <c r="AU642" s="200" t="s">
        <v>84</v>
      </c>
      <c r="AY642" s="199" t="s">
        <v>132</v>
      </c>
      <c r="BK642" s="201">
        <f>SUM(BK643:BK685)</f>
        <v>0</v>
      </c>
    </row>
    <row r="643" spans="1:65" s="2" customFormat="1" ht="24">
      <c r="A643" s="34"/>
      <c r="B643" s="35"/>
      <c r="C643" s="204" t="s">
        <v>688</v>
      </c>
      <c r="D643" s="204" t="s">
        <v>134</v>
      </c>
      <c r="E643" s="205" t="s">
        <v>724</v>
      </c>
      <c r="F643" s="206" t="s">
        <v>725</v>
      </c>
      <c r="G643" s="207" t="s">
        <v>311</v>
      </c>
      <c r="H643" s="208">
        <v>17.908</v>
      </c>
      <c r="I643" s="209"/>
      <c r="J643" s="210">
        <f>ROUND(I643*H643,2)</f>
        <v>0</v>
      </c>
      <c r="K643" s="211"/>
      <c r="L643" s="39"/>
      <c r="M643" s="212" t="s">
        <v>1</v>
      </c>
      <c r="N643" s="213" t="s">
        <v>41</v>
      </c>
      <c r="O643" s="71"/>
      <c r="P643" s="214">
        <f>O643*H643</f>
        <v>0</v>
      </c>
      <c r="Q643" s="214">
        <v>0</v>
      </c>
      <c r="R643" s="214">
        <f>Q643*H643</f>
        <v>0</v>
      </c>
      <c r="S643" s="214">
        <v>0</v>
      </c>
      <c r="T643" s="215">
        <f>S643*H643</f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216" t="s">
        <v>138</v>
      </c>
      <c r="AT643" s="216" t="s">
        <v>134</v>
      </c>
      <c r="AU643" s="216" t="s">
        <v>86</v>
      </c>
      <c r="AY643" s="17" t="s">
        <v>132</v>
      </c>
      <c r="BE643" s="217">
        <f>IF(N643="základní",J643,0)</f>
        <v>0</v>
      </c>
      <c r="BF643" s="217">
        <f>IF(N643="snížená",J643,0)</f>
        <v>0</v>
      </c>
      <c r="BG643" s="217">
        <f>IF(N643="zákl. přenesená",J643,0)</f>
        <v>0</v>
      </c>
      <c r="BH643" s="217">
        <f>IF(N643="sníž. přenesená",J643,0)</f>
        <v>0</v>
      </c>
      <c r="BI643" s="217">
        <f>IF(N643="nulová",J643,0)</f>
        <v>0</v>
      </c>
      <c r="BJ643" s="17" t="s">
        <v>84</v>
      </c>
      <c r="BK643" s="217">
        <f>ROUND(I643*H643,2)</f>
        <v>0</v>
      </c>
      <c r="BL643" s="17" t="s">
        <v>138</v>
      </c>
      <c r="BM643" s="216" t="s">
        <v>1046</v>
      </c>
    </row>
    <row r="644" spans="2:51" s="13" customFormat="1" ht="11.25">
      <c r="B644" s="218"/>
      <c r="C644" s="219"/>
      <c r="D644" s="220" t="s">
        <v>140</v>
      </c>
      <c r="E644" s="221" t="s">
        <v>1</v>
      </c>
      <c r="F644" s="222" t="s">
        <v>727</v>
      </c>
      <c r="G644" s="219"/>
      <c r="H644" s="221" t="s">
        <v>1</v>
      </c>
      <c r="I644" s="223"/>
      <c r="J644" s="219"/>
      <c r="K644" s="219"/>
      <c r="L644" s="224"/>
      <c r="M644" s="225"/>
      <c r="N644" s="226"/>
      <c r="O644" s="226"/>
      <c r="P644" s="226"/>
      <c r="Q644" s="226"/>
      <c r="R644" s="226"/>
      <c r="S644" s="226"/>
      <c r="T644" s="227"/>
      <c r="AT644" s="228" t="s">
        <v>140</v>
      </c>
      <c r="AU644" s="228" t="s">
        <v>86</v>
      </c>
      <c r="AV644" s="13" t="s">
        <v>84</v>
      </c>
      <c r="AW644" s="13" t="s">
        <v>34</v>
      </c>
      <c r="AX644" s="13" t="s">
        <v>76</v>
      </c>
      <c r="AY644" s="228" t="s">
        <v>132</v>
      </c>
    </row>
    <row r="645" spans="2:51" s="14" customFormat="1" ht="11.25">
      <c r="B645" s="229"/>
      <c r="C645" s="230"/>
      <c r="D645" s="220" t="s">
        <v>140</v>
      </c>
      <c r="E645" s="231" t="s">
        <v>1</v>
      </c>
      <c r="F645" s="232" t="s">
        <v>1047</v>
      </c>
      <c r="G645" s="230"/>
      <c r="H645" s="233">
        <v>17.908</v>
      </c>
      <c r="I645" s="234"/>
      <c r="J645" s="230"/>
      <c r="K645" s="230"/>
      <c r="L645" s="235"/>
      <c r="M645" s="236"/>
      <c r="N645" s="237"/>
      <c r="O645" s="237"/>
      <c r="P645" s="237"/>
      <c r="Q645" s="237"/>
      <c r="R645" s="237"/>
      <c r="S645" s="237"/>
      <c r="T645" s="238"/>
      <c r="AT645" s="239" t="s">
        <v>140</v>
      </c>
      <c r="AU645" s="239" t="s">
        <v>86</v>
      </c>
      <c r="AV645" s="14" t="s">
        <v>86</v>
      </c>
      <c r="AW645" s="14" t="s">
        <v>34</v>
      </c>
      <c r="AX645" s="14" t="s">
        <v>76</v>
      </c>
      <c r="AY645" s="239" t="s">
        <v>132</v>
      </c>
    </row>
    <row r="646" spans="2:51" s="15" customFormat="1" ht="11.25">
      <c r="B646" s="240"/>
      <c r="C646" s="241"/>
      <c r="D646" s="220" t="s">
        <v>140</v>
      </c>
      <c r="E646" s="242" t="s">
        <v>1</v>
      </c>
      <c r="F646" s="243" t="s">
        <v>146</v>
      </c>
      <c r="G646" s="241"/>
      <c r="H646" s="244">
        <v>17.908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AT646" s="250" t="s">
        <v>140</v>
      </c>
      <c r="AU646" s="250" t="s">
        <v>86</v>
      </c>
      <c r="AV646" s="15" t="s">
        <v>138</v>
      </c>
      <c r="AW646" s="15" t="s">
        <v>34</v>
      </c>
      <c r="AX646" s="15" t="s">
        <v>84</v>
      </c>
      <c r="AY646" s="250" t="s">
        <v>132</v>
      </c>
    </row>
    <row r="647" spans="1:65" s="2" customFormat="1" ht="24">
      <c r="A647" s="34"/>
      <c r="B647" s="35"/>
      <c r="C647" s="204" t="s">
        <v>692</v>
      </c>
      <c r="D647" s="204" t="s">
        <v>134</v>
      </c>
      <c r="E647" s="205" t="s">
        <v>730</v>
      </c>
      <c r="F647" s="206" t="s">
        <v>731</v>
      </c>
      <c r="G647" s="207" t="s">
        <v>311</v>
      </c>
      <c r="H647" s="208">
        <v>143.264</v>
      </c>
      <c r="I647" s="209"/>
      <c r="J647" s="210">
        <f>ROUND(I647*H647,2)</f>
        <v>0</v>
      </c>
      <c r="K647" s="211"/>
      <c r="L647" s="39"/>
      <c r="M647" s="212" t="s">
        <v>1</v>
      </c>
      <c r="N647" s="213" t="s">
        <v>41</v>
      </c>
      <c r="O647" s="71"/>
      <c r="P647" s="214">
        <f>O647*H647</f>
        <v>0</v>
      </c>
      <c r="Q647" s="214">
        <v>0</v>
      </c>
      <c r="R647" s="214">
        <f>Q647*H647</f>
        <v>0</v>
      </c>
      <c r="S647" s="214">
        <v>0</v>
      </c>
      <c r="T647" s="215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216" t="s">
        <v>138</v>
      </c>
      <c r="AT647" s="216" t="s">
        <v>134</v>
      </c>
      <c r="AU647" s="216" t="s">
        <v>86</v>
      </c>
      <c r="AY647" s="17" t="s">
        <v>132</v>
      </c>
      <c r="BE647" s="217">
        <f>IF(N647="základní",J647,0)</f>
        <v>0</v>
      </c>
      <c r="BF647" s="217">
        <f>IF(N647="snížená",J647,0)</f>
        <v>0</v>
      </c>
      <c r="BG647" s="217">
        <f>IF(N647="zákl. přenesená",J647,0)</f>
        <v>0</v>
      </c>
      <c r="BH647" s="217">
        <f>IF(N647="sníž. přenesená",J647,0)</f>
        <v>0</v>
      </c>
      <c r="BI647" s="217">
        <f>IF(N647="nulová",J647,0)</f>
        <v>0</v>
      </c>
      <c r="BJ647" s="17" t="s">
        <v>84</v>
      </c>
      <c r="BK647" s="217">
        <f>ROUND(I647*H647,2)</f>
        <v>0</v>
      </c>
      <c r="BL647" s="17" t="s">
        <v>138</v>
      </c>
      <c r="BM647" s="216" t="s">
        <v>1048</v>
      </c>
    </row>
    <row r="648" spans="2:51" s="13" customFormat="1" ht="11.25">
      <c r="B648" s="218"/>
      <c r="C648" s="219"/>
      <c r="D648" s="220" t="s">
        <v>140</v>
      </c>
      <c r="E648" s="221" t="s">
        <v>1</v>
      </c>
      <c r="F648" s="222" t="s">
        <v>727</v>
      </c>
      <c r="G648" s="219"/>
      <c r="H648" s="221" t="s">
        <v>1</v>
      </c>
      <c r="I648" s="223"/>
      <c r="J648" s="219"/>
      <c r="K648" s="219"/>
      <c r="L648" s="224"/>
      <c r="M648" s="225"/>
      <c r="N648" s="226"/>
      <c r="O648" s="226"/>
      <c r="P648" s="226"/>
      <c r="Q648" s="226"/>
      <c r="R648" s="226"/>
      <c r="S648" s="226"/>
      <c r="T648" s="227"/>
      <c r="AT648" s="228" t="s">
        <v>140</v>
      </c>
      <c r="AU648" s="228" t="s">
        <v>86</v>
      </c>
      <c r="AV648" s="13" t="s">
        <v>84</v>
      </c>
      <c r="AW648" s="13" t="s">
        <v>34</v>
      </c>
      <c r="AX648" s="13" t="s">
        <v>76</v>
      </c>
      <c r="AY648" s="228" t="s">
        <v>132</v>
      </c>
    </row>
    <row r="649" spans="2:51" s="14" customFormat="1" ht="11.25">
      <c r="B649" s="229"/>
      <c r="C649" s="230"/>
      <c r="D649" s="220" t="s">
        <v>140</v>
      </c>
      <c r="E649" s="231" t="s">
        <v>1</v>
      </c>
      <c r="F649" s="232" t="s">
        <v>1047</v>
      </c>
      <c r="G649" s="230"/>
      <c r="H649" s="233">
        <v>17.908</v>
      </c>
      <c r="I649" s="234"/>
      <c r="J649" s="230"/>
      <c r="K649" s="230"/>
      <c r="L649" s="235"/>
      <c r="M649" s="236"/>
      <c r="N649" s="237"/>
      <c r="O649" s="237"/>
      <c r="P649" s="237"/>
      <c r="Q649" s="237"/>
      <c r="R649" s="237"/>
      <c r="S649" s="237"/>
      <c r="T649" s="238"/>
      <c r="AT649" s="239" t="s">
        <v>140</v>
      </c>
      <c r="AU649" s="239" t="s">
        <v>86</v>
      </c>
      <c r="AV649" s="14" t="s">
        <v>86</v>
      </c>
      <c r="AW649" s="14" t="s">
        <v>34</v>
      </c>
      <c r="AX649" s="14" t="s">
        <v>76</v>
      </c>
      <c r="AY649" s="239" t="s">
        <v>132</v>
      </c>
    </row>
    <row r="650" spans="2:51" s="15" customFormat="1" ht="11.25">
      <c r="B650" s="240"/>
      <c r="C650" s="241"/>
      <c r="D650" s="220" t="s">
        <v>140</v>
      </c>
      <c r="E650" s="242" t="s">
        <v>1</v>
      </c>
      <c r="F650" s="243" t="s">
        <v>146</v>
      </c>
      <c r="G650" s="241"/>
      <c r="H650" s="244">
        <v>17.908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AT650" s="250" t="s">
        <v>140</v>
      </c>
      <c r="AU650" s="250" t="s">
        <v>86</v>
      </c>
      <c r="AV650" s="15" t="s">
        <v>138</v>
      </c>
      <c r="AW650" s="15" t="s">
        <v>34</v>
      </c>
      <c r="AX650" s="15" t="s">
        <v>76</v>
      </c>
      <c r="AY650" s="250" t="s">
        <v>132</v>
      </c>
    </row>
    <row r="651" spans="2:51" s="14" customFormat="1" ht="11.25">
      <c r="B651" s="229"/>
      <c r="C651" s="230"/>
      <c r="D651" s="220" t="s">
        <v>140</v>
      </c>
      <c r="E651" s="231" t="s">
        <v>1</v>
      </c>
      <c r="F651" s="232" t="s">
        <v>1049</v>
      </c>
      <c r="G651" s="230"/>
      <c r="H651" s="233">
        <v>143.264</v>
      </c>
      <c r="I651" s="234"/>
      <c r="J651" s="230"/>
      <c r="K651" s="230"/>
      <c r="L651" s="235"/>
      <c r="M651" s="236"/>
      <c r="N651" s="237"/>
      <c r="O651" s="237"/>
      <c r="P651" s="237"/>
      <c r="Q651" s="237"/>
      <c r="R651" s="237"/>
      <c r="S651" s="237"/>
      <c r="T651" s="238"/>
      <c r="AT651" s="239" t="s">
        <v>140</v>
      </c>
      <c r="AU651" s="239" t="s">
        <v>86</v>
      </c>
      <c r="AV651" s="14" t="s">
        <v>86</v>
      </c>
      <c r="AW651" s="14" t="s">
        <v>34</v>
      </c>
      <c r="AX651" s="14" t="s">
        <v>84</v>
      </c>
      <c r="AY651" s="239" t="s">
        <v>132</v>
      </c>
    </row>
    <row r="652" spans="1:65" s="2" customFormat="1" ht="24">
      <c r="A652" s="34"/>
      <c r="B652" s="35"/>
      <c r="C652" s="204" t="s">
        <v>697</v>
      </c>
      <c r="D652" s="204" t="s">
        <v>134</v>
      </c>
      <c r="E652" s="205" t="s">
        <v>735</v>
      </c>
      <c r="F652" s="206" t="s">
        <v>736</v>
      </c>
      <c r="G652" s="207" t="s">
        <v>311</v>
      </c>
      <c r="H652" s="208">
        <v>19.604</v>
      </c>
      <c r="I652" s="209"/>
      <c r="J652" s="210">
        <f>ROUND(I652*H652,2)</f>
        <v>0</v>
      </c>
      <c r="K652" s="211"/>
      <c r="L652" s="39"/>
      <c r="M652" s="212" t="s">
        <v>1</v>
      </c>
      <c r="N652" s="213" t="s">
        <v>41</v>
      </c>
      <c r="O652" s="71"/>
      <c r="P652" s="214">
        <f>O652*H652</f>
        <v>0</v>
      </c>
      <c r="Q652" s="214">
        <v>0</v>
      </c>
      <c r="R652" s="214">
        <f>Q652*H652</f>
        <v>0</v>
      </c>
      <c r="S652" s="214">
        <v>0</v>
      </c>
      <c r="T652" s="215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216" t="s">
        <v>138</v>
      </c>
      <c r="AT652" s="216" t="s">
        <v>134</v>
      </c>
      <c r="AU652" s="216" t="s">
        <v>86</v>
      </c>
      <c r="AY652" s="17" t="s">
        <v>132</v>
      </c>
      <c r="BE652" s="217">
        <f>IF(N652="základní",J652,0)</f>
        <v>0</v>
      </c>
      <c r="BF652" s="217">
        <f>IF(N652="snížená",J652,0)</f>
        <v>0</v>
      </c>
      <c r="BG652" s="217">
        <f>IF(N652="zákl. přenesená",J652,0)</f>
        <v>0</v>
      </c>
      <c r="BH652" s="217">
        <f>IF(N652="sníž. přenesená",J652,0)</f>
        <v>0</v>
      </c>
      <c r="BI652" s="217">
        <f>IF(N652="nulová",J652,0)</f>
        <v>0</v>
      </c>
      <c r="BJ652" s="17" t="s">
        <v>84</v>
      </c>
      <c r="BK652" s="217">
        <f>ROUND(I652*H652,2)</f>
        <v>0</v>
      </c>
      <c r="BL652" s="17" t="s">
        <v>138</v>
      </c>
      <c r="BM652" s="216" t="s">
        <v>1050</v>
      </c>
    </row>
    <row r="653" spans="2:51" s="13" customFormat="1" ht="11.25">
      <c r="B653" s="218"/>
      <c r="C653" s="219"/>
      <c r="D653" s="220" t="s">
        <v>140</v>
      </c>
      <c r="E653" s="221" t="s">
        <v>1</v>
      </c>
      <c r="F653" s="222" t="s">
        <v>738</v>
      </c>
      <c r="G653" s="219"/>
      <c r="H653" s="221" t="s">
        <v>1</v>
      </c>
      <c r="I653" s="223"/>
      <c r="J653" s="219"/>
      <c r="K653" s="219"/>
      <c r="L653" s="224"/>
      <c r="M653" s="225"/>
      <c r="N653" s="226"/>
      <c r="O653" s="226"/>
      <c r="P653" s="226"/>
      <c r="Q653" s="226"/>
      <c r="R653" s="226"/>
      <c r="S653" s="226"/>
      <c r="T653" s="227"/>
      <c r="AT653" s="228" t="s">
        <v>140</v>
      </c>
      <c r="AU653" s="228" t="s">
        <v>86</v>
      </c>
      <c r="AV653" s="13" t="s">
        <v>84</v>
      </c>
      <c r="AW653" s="13" t="s">
        <v>34</v>
      </c>
      <c r="AX653" s="13" t="s">
        <v>76</v>
      </c>
      <c r="AY653" s="228" t="s">
        <v>132</v>
      </c>
    </row>
    <row r="654" spans="2:51" s="14" customFormat="1" ht="11.25">
      <c r="B654" s="229"/>
      <c r="C654" s="230"/>
      <c r="D654" s="220" t="s">
        <v>140</v>
      </c>
      <c r="E654" s="231" t="s">
        <v>1</v>
      </c>
      <c r="F654" s="232" t="s">
        <v>1051</v>
      </c>
      <c r="G654" s="230"/>
      <c r="H654" s="233">
        <v>1.204</v>
      </c>
      <c r="I654" s="234"/>
      <c r="J654" s="230"/>
      <c r="K654" s="230"/>
      <c r="L654" s="235"/>
      <c r="M654" s="236"/>
      <c r="N654" s="237"/>
      <c r="O654" s="237"/>
      <c r="P654" s="237"/>
      <c r="Q654" s="237"/>
      <c r="R654" s="237"/>
      <c r="S654" s="237"/>
      <c r="T654" s="238"/>
      <c r="AT654" s="239" t="s">
        <v>140</v>
      </c>
      <c r="AU654" s="239" t="s">
        <v>86</v>
      </c>
      <c r="AV654" s="14" t="s">
        <v>86</v>
      </c>
      <c r="AW654" s="14" t="s">
        <v>34</v>
      </c>
      <c r="AX654" s="14" t="s">
        <v>76</v>
      </c>
      <c r="AY654" s="239" t="s">
        <v>132</v>
      </c>
    </row>
    <row r="655" spans="2:51" s="13" customFormat="1" ht="11.25">
      <c r="B655" s="218"/>
      <c r="C655" s="219"/>
      <c r="D655" s="220" t="s">
        <v>140</v>
      </c>
      <c r="E655" s="221" t="s">
        <v>1</v>
      </c>
      <c r="F655" s="222" t="s">
        <v>740</v>
      </c>
      <c r="G655" s="219"/>
      <c r="H655" s="221" t="s">
        <v>1</v>
      </c>
      <c r="I655" s="223"/>
      <c r="J655" s="219"/>
      <c r="K655" s="219"/>
      <c r="L655" s="224"/>
      <c r="M655" s="225"/>
      <c r="N655" s="226"/>
      <c r="O655" s="226"/>
      <c r="P655" s="226"/>
      <c r="Q655" s="226"/>
      <c r="R655" s="226"/>
      <c r="S655" s="226"/>
      <c r="T655" s="227"/>
      <c r="AT655" s="228" t="s">
        <v>140</v>
      </c>
      <c r="AU655" s="228" t="s">
        <v>86</v>
      </c>
      <c r="AV655" s="13" t="s">
        <v>84</v>
      </c>
      <c r="AW655" s="13" t="s">
        <v>34</v>
      </c>
      <c r="AX655" s="13" t="s">
        <v>76</v>
      </c>
      <c r="AY655" s="228" t="s">
        <v>132</v>
      </c>
    </row>
    <row r="656" spans="2:51" s="14" customFormat="1" ht="11.25">
      <c r="B656" s="229"/>
      <c r="C656" s="230"/>
      <c r="D656" s="220" t="s">
        <v>140</v>
      </c>
      <c r="E656" s="231" t="s">
        <v>1</v>
      </c>
      <c r="F656" s="232" t="s">
        <v>1052</v>
      </c>
      <c r="G656" s="230"/>
      <c r="H656" s="233">
        <v>16.695</v>
      </c>
      <c r="I656" s="234"/>
      <c r="J656" s="230"/>
      <c r="K656" s="230"/>
      <c r="L656" s="235"/>
      <c r="M656" s="236"/>
      <c r="N656" s="237"/>
      <c r="O656" s="237"/>
      <c r="P656" s="237"/>
      <c r="Q656" s="237"/>
      <c r="R656" s="237"/>
      <c r="S656" s="237"/>
      <c r="T656" s="238"/>
      <c r="AT656" s="239" t="s">
        <v>140</v>
      </c>
      <c r="AU656" s="239" t="s">
        <v>86</v>
      </c>
      <c r="AV656" s="14" t="s">
        <v>86</v>
      </c>
      <c r="AW656" s="14" t="s">
        <v>34</v>
      </c>
      <c r="AX656" s="14" t="s">
        <v>76</v>
      </c>
      <c r="AY656" s="239" t="s">
        <v>132</v>
      </c>
    </row>
    <row r="657" spans="2:51" s="13" customFormat="1" ht="11.25">
      <c r="B657" s="218"/>
      <c r="C657" s="219"/>
      <c r="D657" s="220" t="s">
        <v>140</v>
      </c>
      <c r="E657" s="221" t="s">
        <v>1</v>
      </c>
      <c r="F657" s="222" t="s">
        <v>742</v>
      </c>
      <c r="G657" s="219"/>
      <c r="H657" s="221" t="s">
        <v>1</v>
      </c>
      <c r="I657" s="223"/>
      <c r="J657" s="219"/>
      <c r="K657" s="219"/>
      <c r="L657" s="224"/>
      <c r="M657" s="225"/>
      <c r="N657" s="226"/>
      <c r="O657" s="226"/>
      <c r="P657" s="226"/>
      <c r="Q657" s="226"/>
      <c r="R657" s="226"/>
      <c r="S657" s="226"/>
      <c r="T657" s="227"/>
      <c r="AT657" s="228" t="s">
        <v>140</v>
      </c>
      <c r="AU657" s="228" t="s">
        <v>86</v>
      </c>
      <c r="AV657" s="13" t="s">
        <v>84</v>
      </c>
      <c r="AW657" s="13" t="s">
        <v>34</v>
      </c>
      <c r="AX657" s="13" t="s">
        <v>76</v>
      </c>
      <c r="AY657" s="228" t="s">
        <v>132</v>
      </c>
    </row>
    <row r="658" spans="2:51" s="14" customFormat="1" ht="11.25">
      <c r="B658" s="229"/>
      <c r="C658" s="230"/>
      <c r="D658" s="220" t="s">
        <v>140</v>
      </c>
      <c r="E658" s="231" t="s">
        <v>1</v>
      </c>
      <c r="F658" s="232" t="s">
        <v>1053</v>
      </c>
      <c r="G658" s="230"/>
      <c r="H658" s="233">
        <v>1.705</v>
      </c>
      <c r="I658" s="234"/>
      <c r="J658" s="230"/>
      <c r="K658" s="230"/>
      <c r="L658" s="235"/>
      <c r="M658" s="236"/>
      <c r="N658" s="237"/>
      <c r="O658" s="237"/>
      <c r="P658" s="237"/>
      <c r="Q658" s="237"/>
      <c r="R658" s="237"/>
      <c r="S658" s="237"/>
      <c r="T658" s="238"/>
      <c r="AT658" s="239" t="s">
        <v>140</v>
      </c>
      <c r="AU658" s="239" t="s">
        <v>86</v>
      </c>
      <c r="AV658" s="14" t="s">
        <v>86</v>
      </c>
      <c r="AW658" s="14" t="s">
        <v>34</v>
      </c>
      <c r="AX658" s="14" t="s">
        <v>76</v>
      </c>
      <c r="AY658" s="239" t="s">
        <v>132</v>
      </c>
    </row>
    <row r="659" spans="2:51" s="15" customFormat="1" ht="11.25">
      <c r="B659" s="240"/>
      <c r="C659" s="241"/>
      <c r="D659" s="220" t="s">
        <v>140</v>
      </c>
      <c r="E659" s="242" t="s">
        <v>1</v>
      </c>
      <c r="F659" s="243" t="s">
        <v>146</v>
      </c>
      <c r="G659" s="241"/>
      <c r="H659" s="244">
        <v>19.604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AT659" s="250" t="s">
        <v>140</v>
      </c>
      <c r="AU659" s="250" t="s">
        <v>86</v>
      </c>
      <c r="AV659" s="15" t="s">
        <v>138</v>
      </c>
      <c r="AW659" s="15" t="s">
        <v>34</v>
      </c>
      <c r="AX659" s="15" t="s">
        <v>84</v>
      </c>
      <c r="AY659" s="250" t="s">
        <v>132</v>
      </c>
    </row>
    <row r="660" spans="1:65" s="2" customFormat="1" ht="24">
      <c r="A660" s="34"/>
      <c r="B660" s="35"/>
      <c r="C660" s="204" t="s">
        <v>701</v>
      </c>
      <c r="D660" s="204" t="s">
        <v>134</v>
      </c>
      <c r="E660" s="205" t="s">
        <v>745</v>
      </c>
      <c r="F660" s="206" t="s">
        <v>746</v>
      </c>
      <c r="G660" s="207" t="s">
        <v>311</v>
      </c>
      <c r="H660" s="208">
        <v>156.832</v>
      </c>
      <c r="I660" s="209"/>
      <c r="J660" s="210">
        <f>ROUND(I660*H660,2)</f>
        <v>0</v>
      </c>
      <c r="K660" s="211"/>
      <c r="L660" s="39"/>
      <c r="M660" s="212" t="s">
        <v>1</v>
      </c>
      <c r="N660" s="213" t="s">
        <v>41</v>
      </c>
      <c r="O660" s="71"/>
      <c r="P660" s="214">
        <f>O660*H660</f>
        <v>0</v>
      </c>
      <c r="Q660" s="214">
        <v>0</v>
      </c>
      <c r="R660" s="214">
        <f>Q660*H660</f>
        <v>0</v>
      </c>
      <c r="S660" s="214">
        <v>0</v>
      </c>
      <c r="T660" s="215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216" t="s">
        <v>138</v>
      </c>
      <c r="AT660" s="216" t="s">
        <v>134</v>
      </c>
      <c r="AU660" s="216" t="s">
        <v>86</v>
      </c>
      <c r="AY660" s="17" t="s">
        <v>132</v>
      </c>
      <c r="BE660" s="217">
        <f>IF(N660="základní",J660,0)</f>
        <v>0</v>
      </c>
      <c r="BF660" s="217">
        <f>IF(N660="snížená",J660,0)</f>
        <v>0</v>
      </c>
      <c r="BG660" s="217">
        <f>IF(N660="zákl. přenesená",J660,0)</f>
        <v>0</v>
      </c>
      <c r="BH660" s="217">
        <f>IF(N660="sníž. přenesená",J660,0)</f>
        <v>0</v>
      </c>
      <c r="BI660" s="217">
        <f>IF(N660="nulová",J660,0)</f>
        <v>0</v>
      </c>
      <c r="BJ660" s="17" t="s">
        <v>84</v>
      </c>
      <c r="BK660" s="217">
        <f>ROUND(I660*H660,2)</f>
        <v>0</v>
      </c>
      <c r="BL660" s="17" t="s">
        <v>138</v>
      </c>
      <c r="BM660" s="216" t="s">
        <v>1054</v>
      </c>
    </row>
    <row r="661" spans="2:51" s="13" customFormat="1" ht="11.25">
      <c r="B661" s="218"/>
      <c r="C661" s="219"/>
      <c r="D661" s="220" t="s">
        <v>140</v>
      </c>
      <c r="E661" s="221" t="s">
        <v>1</v>
      </c>
      <c r="F661" s="222" t="s">
        <v>738</v>
      </c>
      <c r="G661" s="219"/>
      <c r="H661" s="221" t="s">
        <v>1</v>
      </c>
      <c r="I661" s="223"/>
      <c r="J661" s="219"/>
      <c r="K661" s="219"/>
      <c r="L661" s="224"/>
      <c r="M661" s="225"/>
      <c r="N661" s="226"/>
      <c r="O661" s="226"/>
      <c r="P661" s="226"/>
      <c r="Q661" s="226"/>
      <c r="R661" s="226"/>
      <c r="S661" s="226"/>
      <c r="T661" s="227"/>
      <c r="AT661" s="228" t="s">
        <v>140</v>
      </c>
      <c r="AU661" s="228" t="s">
        <v>86</v>
      </c>
      <c r="AV661" s="13" t="s">
        <v>84</v>
      </c>
      <c r="AW661" s="13" t="s">
        <v>34</v>
      </c>
      <c r="AX661" s="13" t="s">
        <v>76</v>
      </c>
      <c r="AY661" s="228" t="s">
        <v>132</v>
      </c>
    </row>
    <row r="662" spans="2:51" s="14" customFormat="1" ht="11.25">
      <c r="B662" s="229"/>
      <c r="C662" s="230"/>
      <c r="D662" s="220" t="s">
        <v>140</v>
      </c>
      <c r="E662" s="231" t="s">
        <v>1</v>
      </c>
      <c r="F662" s="232" t="s">
        <v>1051</v>
      </c>
      <c r="G662" s="230"/>
      <c r="H662" s="233">
        <v>1.204</v>
      </c>
      <c r="I662" s="234"/>
      <c r="J662" s="230"/>
      <c r="K662" s="230"/>
      <c r="L662" s="235"/>
      <c r="M662" s="236"/>
      <c r="N662" s="237"/>
      <c r="O662" s="237"/>
      <c r="P662" s="237"/>
      <c r="Q662" s="237"/>
      <c r="R662" s="237"/>
      <c r="S662" s="237"/>
      <c r="T662" s="238"/>
      <c r="AT662" s="239" t="s">
        <v>140</v>
      </c>
      <c r="AU662" s="239" t="s">
        <v>86</v>
      </c>
      <c r="AV662" s="14" t="s">
        <v>86</v>
      </c>
      <c r="AW662" s="14" t="s">
        <v>34</v>
      </c>
      <c r="AX662" s="14" t="s">
        <v>76</v>
      </c>
      <c r="AY662" s="239" t="s">
        <v>132</v>
      </c>
    </row>
    <row r="663" spans="2:51" s="13" customFormat="1" ht="11.25">
      <c r="B663" s="218"/>
      <c r="C663" s="219"/>
      <c r="D663" s="220" t="s">
        <v>140</v>
      </c>
      <c r="E663" s="221" t="s">
        <v>1</v>
      </c>
      <c r="F663" s="222" t="s">
        <v>740</v>
      </c>
      <c r="G663" s="219"/>
      <c r="H663" s="221" t="s">
        <v>1</v>
      </c>
      <c r="I663" s="223"/>
      <c r="J663" s="219"/>
      <c r="K663" s="219"/>
      <c r="L663" s="224"/>
      <c r="M663" s="225"/>
      <c r="N663" s="226"/>
      <c r="O663" s="226"/>
      <c r="P663" s="226"/>
      <c r="Q663" s="226"/>
      <c r="R663" s="226"/>
      <c r="S663" s="226"/>
      <c r="T663" s="227"/>
      <c r="AT663" s="228" t="s">
        <v>140</v>
      </c>
      <c r="AU663" s="228" t="s">
        <v>86</v>
      </c>
      <c r="AV663" s="13" t="s">
        <v>84</v>
      </c>
      <c r="AW663" s="13" t="s">
        <v>34</v>
      </c>
      <c r="AX663" s="13" t="s">
        <v>76</v>
      </c>
      <c r="AY663" s="228" t="s">
        <v>132</v>
      </c>
    </row>
    <row r="664" spans="2:51" s="14" customFormat="1" ht="11.25">
      <c r="B664" s="229"/>
      <c r="C664" s="230"/>
      <c r="D664" s="220" t="s">
        <v>140</v>
      </c>
      <c r="E664" s="231" t="s">
        <v>1</v>
      </c>
      <c r="F664" s="232" t="s">
        <v>1052</v>
      </c>
      <c r="G664" s="230"/>
      <c r="H664" s="233">
        <v>16.695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AT664" s="239" t="s">
        <v>140</v>
      </c>
      <c r="AU664" s="239" t="s">
        <v>86</v>
      </c>
      <c r="AV664" s="14" t="s">
        <v>86</v>
      </c>
      <c r="AW664" s="14" t="s">
        <v>34</v>
      </c>
      <c r="AX664" s="14" t="s">
        <v>76</v>
      </c>
      <c r="AY664" s="239" t="s">
        <v>132</v>
      </c>
    </row>
    <row r="665" spans="2:51" s="13" customFormat="1" ht="11.25">
      <c r="B665" s="218"/>
      <c r="C665" s="219"/>
      <c r="D665" s="220" t="s">
        <v>140</v>
      </c>
      <c r="E665" s="221" t="s">
        <v>1</v>
      </c>
      <c r="F665" s="222" t="s">
        <v>742</v>
      </c>
      <c r="G665" s="219"/>
      <c r="H665" s="221" t="s">
        <v>1</v>
      </c>
      <c r="I665" s="223"/>
      <c r="J665" s="219"/>
      <c r="K665" s="219"/>
      <c r="L665" s="224"/>
      <c r="M665" s="225"/>
      <c r="N665" s="226"/>
      <c r="O665" s="226"/>
      <c r="P665" s="226"/>
      <c r="Q665" s="226"/>
      <c r="R665" s="226"/>
      <c r="S665" s="226"/>
      <c r="T665" s="227"/>
      <c r="AT665" s="228" t="s">
        <v>140</v>
      </c>
      <c r="AU665" s="228" t="s">
        <v>86</v>
      </c>
      <c r="AV665" s="13" t="s">
        <v>84</v>
      </c>
      <c r="AW665" s="13" t="s">
        <v>34</v>
      </c>
      <c r="AX665" s="13" t="s">
        <v>76</v>
      </c>
      <c r="AY665" s="228" t="s">
        <v>132</v>
      </c>
    </row>
    <row r="666" spans="2:51" s="14" customFormat="1" ht="11.25">
      <c r="B666" s="229"/>
      <c r="C666" s="230"/>
      <c r="D666" s="220" t="s">
        <v>140</v>
      </c>
      <c r="E666" s="231" t="s">
        <v>1</v>
      </c>
      <c r="F666" s="232" t="s">
        <v>1053</v>
      </c>
      <c r="G666" s="230"/>
      <c r="H666" s="233">
        <v>1.705</v>
      </c>
      <c r="I666" s="234"/>
      <c r="J666" s="230"/>
      <c r="K666" s="230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140</v>
      </c>
      <c r="AU666" s="239" t="s">
        <v>86</v>
      </c>
      <c r="AV666" s="14" t="s">
        <v>86</v>
      </c>
      <c r="AW666" s="14" t="s">
        <v>34</v>
      </c>
      <c r="AX666" s="14" t="s">
        <v>76</v>
      </c>
      <c r="AY666" s="239" t="s">
        <v>132</v>
      </c>
    </row>
    <row r="667" spans="2:51" s="15" customFormat="1" ht="11.25">
      <c r="B667" s="240"/>
      <c r="C667" s="241"/>
      <c r="D667" s="220" t="s">
        <v>140</v>
      </c>
      <c r="E667" s="242" t="s">
        <v>1</v>
      </c>
      <c r="F667" s="243" t="s">
        <v>146</v>
      </c>
      <c r="G667" s="241"/>
      <c r="H667" s="244">
        <v>19.604</v>
      </c>
      <c r="I667" s="245"/>
      <c r="J667" s="241"/>
      <c r="K667" s="241"/>
      <c r="L667" s="246"/>
      <c r="M667" s="247"/>
      <c r="N667" s="248"/>
      <c r="O667" s="248"/>
      <c r="P667" s="248"/>
      <c r="Q667" s="248"/>
      <c r="R667" s="248"/>
      <c r="S667" s="248"/>
      <c r="T667" s="249"/>
      <c r="AT667" s="250" t="s">
        <v>140</v>
      </c>
      <c r="AU667" s="250" t="s">
        <v>86</v>
      </c>
      <c r="AV667" s="15" t="s">
        <v>138</v>
      </c>
      <c r="AW667" s="15" t="s">
        <v>34</v>
      </c>
      <c r="AX667" s="15" t="s">
        <v>76</v>
      </c>
      <c r="AY667" s="250" t="s">
        <v>132</v>
      </c>
    </row>
    <row r="668" spans="2:51" s="14" customFormat="1" ht="11.25">
      <c r="B668" s="229"/>
      <c r="C668" s="230"/>
      <c r="D668" s="220" t="s">
        <v>140</v>
      </c>
      <c r="E668" s="231" t="s">
        <v>1</v>
      </c>
      <c r="F668" s="232" t="s">
        <v>1055</v>
      </c>
      <c r="G668" s="230"/>
      <c r="H668" s="233">
        <v>156.832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AT668" s="239" t="s">
        <v>140</v>
      </c>
      <c r="AU668" s="239" t="s">
        <v>86</v>
      </c>
      <c r="AV668" s="14" t="s">
        <v>86</v>
      </c>
      <c r="AW668" s="14" t="s">
        <v>34</v>
      </c>
      <c r="AX668" s="14" t="s">
        <v>84</v>
      </c>
      <c r="AY668" s="239" t="s">
        <v>132</v>
      </c>
    </row>
    <row r="669" spans="1:65" s="2" customFormat="1" ht="24">
      <c r="A669" s="34"/>
      <c r="B669" s="35"/>
      <c r="C669" s="204" t="s">
        <v>707</v>
      </c>
      <c r="D669" s="204" t="s">
        <v>134</v>
      </c>
      <c r="E669" s="205" t="s">
        <v>750</v>
      </c>
      <c r="F669" s="206" t="s">
        <v>751</v>
      </c>
      <c r="G669" s="207" t="s">
        <v>311</v>
      </c>
      <c r="H669" s="208">
        <v>37.512</v>
      </c>
      <c r="I669" s="209"/>
      <c r="J669" s="210">
        <f>ROUND(I669*H669,2)</f>
        <v>0</v>
      </c>
      <c r="K669" s="211"/>
      <c r="L669" s="39"/>
      <c r="M669" s="212" t="s">
        <v>1</v>
      </c>
      <c r="N669" s="213" t="s">
        <v>41</v>
      </c>
      <c r="O669" s="71"/>
      <c r="P669" s="214">
        <f>O669*H669</f>
        <v>0</v>
      </c>
      <c r="Q669" s="214">
        <v>0</v>
      </c>
      <c r="R669" s="214">
        <f>Q669*H669</f>
        <v>0</v>
      </c>
      <c r="S669" s="214">
        <v>0</v>
      </c>
      <c r="T669" s="215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216" t="s">
        <v>138</v>
      </c>
      <c r="AT669" s="216" t="s">
        <v>134</v>
      </c>
      <c r="AU669" s="216" t="s">
        <v>86</v>
      </c>
      <c r="AY669" s="17" t="s">
        <v>132</v>
      </c>
      <c r="BE669" s="217">
        <f>IF(N669="základní",J669,0)</f>
        <v>0</v>
      </c>
      <c r="BF669" s="217">
        <f>IF(N669="snížená",J669,0)</f>
        <v>0</v>
      </c>
      <c r="BG669" s="217">
        <f>IF(N669="zákl. přenesená",J669,0)</f>
        <v>0</v>
      </c>
      <c r="BH669" s="217">
        <f>IF(N669="sníž. přenesená",J669,0)</f>
        <v>0</v>
      </c>
      <c r="BI669" s="217">
        <f>IF(N669="nulová",J669,0)</f>
        <v>0</v>
      </c>
      <c r="BJ669" s="17" t="s">
        <v>84</v>
      </c>
      <c r="BK669" s="217">
        <f>ROUND(I669*H669,2)</f>
        <v>0</v>
      </c>
      <c r="BL669" s="17" t="s">
        <v>138</v>
      </c>
      <c r="BM669" s="216" t="s">
        <v>1056</v>
      </c>
    </row>
    <row r="670" spans="1:65" s="2" customFormat="1" ht="36">
      <c r="A670" s="34"/>
      <c r="B670" s="35"/>
      <c r="C670" s="204" t="s">
        <v>712</v>
      </c>
      <c r="D670" s="204" t="s">
        <v>134</v>
      </c>
      <c r="E670" s="205" t="s">
        <v>754</v>
      </c>
      <c r="F670" s="206" t="s">
        <v>755</v>
      </c>
      <c r="G670" s="207" t="s">
        <v>311</v>
      </c>
      <c r="H670" s="208">
        <v>1.204</v>
      </c>
      <c r="I670" s="209"/>
      <c r="J670" s="210">
        <f>ROUND(I670*H670,2)</f>
        <v>0</v>
      </c>
      <c r="K670" s="211"/>
      <c r="L670" s="39"/>
      <c r="M670" s="212" t="s">
        <v>1</v>
      </c>
      <c r="N670" s="213" t="s">
        <v>41</v>
      </c>
      <c r="O670" s="71"/>
      <c r="P670" s="214">
        <f>O670*H670</f>
        <v>0</v>
      </c>
      <c r="Q670" s="214">
        <v>0</v>
      </c>
      <c r="R670" s="214">
        <f>Q670*H670</f>
        <v>0</v>
      </c>
      <c r="S670" s="214">
        <v>0</v>
      </c>
      <c r="T670" s="215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216" t="s">
        <v>138</v>
      </c>
      <c r="AT670" s="216" t="s">
        <v>134</v>
      </c>
      <c r="AU670" s="216" t="s">
        <v>86</v>
      </c>
      <c r="AY670" s="17" t="s">
        <v>132</v>
      </c>
      <c r="BE670" s="217">
        <f>IF(N670="základní",J670,0)</f>
        <v>0</v>
      </c>
      <c r="BF670" s="217">
        <f>IF(N670="snížená",J670,0)</f>
        <v>0</v>
      </c>
      <c r="BG670" s="217">
        <f>IF(N670="zákl. přenesená",J670,0)</f>
        <v>0</v>
      </c>
      <c r="BH670" s="217">
        <f>IF(N670="sníž. přenesená",J670,0)</f>
        <v>0</v>
      </c>
      <c r="BI670" s="217">
        <f>IF(N670="nulová",J670,0)</f>
        <v>0</v>
      </c>
      <c r="BJ670" s="17" t="s">
        <v>84</v>
      </c>
      <c r="BK670" s="217">
        <f>ROUND(I670*H670,2)</f>
        <v>0</v>
      </c>
      <c r="BL670" s="17" t="s">
        <v>138</v>
      </c>
      <c r="BM670" s="216" t="s">
        <v>1057</v>
      </c>
    </row>
    <row r="671" spans="2:51" s="13" customFormat="1" ht="11.25">
      <c r="B671" s="218"/>
      <c r="C671" s="219"/>
      <c r="D671" s="220" t="s">
        <v>140</v>
      </c>
      <c r="E671" s="221" t="s">
        <v>1</v>
      </c>
      <c r="F671" s="222" t="s">
        <v>738</v>
      </c>
      <c r="G671" s="219"/>
      <c r="H671" s="221" t="s">
        <v>1</v>
      </c>
      <c r="I671" s="223"/>
      <c r="J671" s="219"/>
      <c r="K671" s="219"/>
      <c r="L671" s="224"/>
      <c r="M671" s="225"/>
      <c r="N671" s="226"/>
      <c r="O671" s="226"/>
      <c r="P671" s="226"/>
      <c r="Q671" s="226"/>
      <c r="R671" s="226"/>
      <c r="S671" s="226"/>
      <c r="T671" s="227"/>
      <c r="AT671" s="228" t="s">
        <v>140</v>
      </c>
      <c r="AU671" s="228" t="s">
        <v>86</v>
      </c>
      <c r="AV671" s="13" t="s">
        <v>84</v>
      </c>
      <c r="AW671" s="13" t="s">
        <v>34</v>
      </c>
      <c r="AX671" s="13" t="s">
        <v>76</v>
      </c>
      <c r="AY671" s="228" t="s">
        <v>132</v>
      </c>
    </row>
    <row r="672" spans="2:51" s="14" customFormat="1" ht="11.25">
      <c r="B672" s="229"/>
      <c r="C672" s="230"/>
      <c r="D672" s="220" t="s">
        <v>140</v>
      </c>
      <c r="E672" s="231" t="s">
        <v>1</v>
      </c>
      <c r="F672" s="232" t="s">
        <v>1051</v>
      </c>
      <c r="G672" s="230"/>
      <c r="H672" s="233">
        <v>1.204</v>
      </c>
      <c r="I672" s="234"/>
      <c r="J672" s="230"/>
      <c r="K672" s="230"/>
      <c r="L672" s="235"/>
      <c r="M672" s="236"/>
      <c r="N672" s="237"/>
      <c r="O672" s="237"/>
      <c r="P672" s="237"/>
      <c r="Q672" s="237"/>
      <c r="R672" s="237"/>
      <c r="S672" s="237"/>
      <c r="T672" s="238"/>
      <c r="AT672" s="239" t="s">
        <v>140</v>
      </c>
      <c r="AU672" s="239" t="s">
        <v>86</v>
      </c>
      <c r="AV672" s="14" t="s">
        <v>86</v>
      </c>
      <c r="AW672" s="14" t="s">
        <v>34</v>
      </c>
      <c r="AX672" s="14" t="s">
        <v>76</v>
      </c>
      <c r="AY672" s="239" t="s">
        <v>132</v>
      </c>
    </row>
    <row r="673" spans="2:51" s="15" customFormat="1" ht="11.25">
      <c r="B673" s="240"/>
      <c r="C673" s="241"/>
      <c r="D673" s="220" t="s">
        <v>140</v>
      </c>
      <c r="E673" s="242" t="s">
        <v>1</v>
      </c>
      <c r="F673" s="243" t="s">
        <v>146</v>
      </c>
      <c r="G673" s="241"/>
      <c r="H673" s="244">
        <v>1.204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AT673" s="250" t="s">
        <v>140</v>
      </c>
      <c r="AU673" s="250" t="s">
        <v>86</v>
      </c>
      <c r="AV673" s="15" t="s">
        <v>138</v>
      </c>
      <c r="AW673" s="15" t="s">
        <v>34</v>
      </c>
      <c r="AX673" s="15" t="s">
        <v>84</v>
      </c>
      <c r="AY673" s="250" t="s">
        <v>132</v>
      </c>
    </row>
    <row r="674" spans="1:65" s="2" customFormat="1" ht="36">
      <c r="A674" s="34"/>
      <c r="B674" s="35"/>
      <c r="C674" s="204" t="s">
        <v>716</v>
      </c>
      <c r="D674" s="204" t="s">
        <v>134</v>
      </c>
      <c r="E674" s="205" t="s">
        <v>758</v>
      </c>
      <c r="F674" s="206" t="s">
        <v>759</v>
      </c>
      <c r="G674" s="207" t="s">
        <v>311</v>
      </c>
      <c r="H674" s="208">
        <v>17.908</v>
      </c>
      <c r="I674" s="209"/>
      <c r="J674" s="210">
        <f>ROUND(I674*H674,2)</f>
        <v>0</v>
      </c>
      <c r="K674" s="211"/>
      <c r="L674" s="39"/>
      <c r="M674" s="212" t="s">
        <v>1</v>
      </c>
      <c r="N674" s="213" t="s">
        <v>41</v>
      </c>
      <c r="O674" s="71"/>
      <c r="P674" s="214">
        <f>O674*H674</f>
        <v>0</v>
      </c>
      <c r="Q674" s="214">
        <v>0</v>
      </c>
      <c r="R674" s="214">
        <f>Q674*H674</f>
        <v>0</v>
      </c>
      <c r="S674" s="214">
        <v>0</v>
      </c>
      <c r="T674" s="215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16" t="s">
        <v>138</v>
      </c>
      <c r="AT674" s="216" t="s">
        <v>134</v>
      </c>
      <c r="AU674" s="216" t="s">
        <v>86</v>
      </c>
      <c r="AY674" s="17" t="s">
        <v>132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17" t="s">
        <v>84</v>
      </c>
      <c r="BK674" s="217">
        <f>ROUND(I674*H674,2)</f>
        <v>0</v>
      </c>
      <c r="BL674" s="17" t="s">
        <v>138</v>
      </c>
      <c r="BM674" s="216" t="s">
        <v>1058</v>
      </c>
    </row>
    <row r="675" spans="2:51" s="13" customFormat="1" ht="11.25">
      <c r="B675" s="218"/>
      <c r="C675" s="219"/>
      <c r="D675" s="220" t="s">
        <v>140</v>
      </c>
      <c r="E675" s="221" t="s">
        <v>1</v>
      </c>
      <c r="F675" s="222" t="s">
        <v>727</v>
      </c>
      <c r="G675" s="219"/>
      <c r="H675" s="221" t="s">
        <v>1</v>
      </c>
      <c r="I675" s="223"/>
      <c r="J675" s="219"/>
      <c r="K675" s="219"/>
      <c r="L675" s="224"/>
      <c r="M675" s="225"/>
      <c r="N675" s="226"/>
      <c r="O675" s="226"/>
      <c r="P675" s="226"/>
      <c r="Q675" s="226"/>
      <c r="R675" s="226"/>
      <c r="S675" s="226"/>
      <c r="T675" s="227"/>
      <c r="AT675" s="228" t="s">
        <v>140</v>
      </c>
      <c r="AU675" s="228" t="s">
        <v>86</v>
      </c>
      <c r="AV675" s="13" t="s">
        <v>84</v>
      </c>
      <c r="AW675" s="13" t="s">
        <v>34</v>
      </c>
      <c r="AX675" s="13" t="s">
        <v>76</v>
      </c>
      <c r="AY675" s="228" t="s">
        <v>132</v>
      </c>
    </row>
    <row r="676" spans="2:51" s="14" customFormat="1" ht="11.25">
      <c r="B676" s="229"/>
      <c r="C676" s="230"/>
      <c r="D676" s="220" t="s">
        <v>140</v>
      </c>
      <c r="E676" s="231" t="s">
        <v>1</v>
      </c>
      <c r="F676" s="232" t="s">
        <v>1047</v>
      </c>
      <c r="G676" s="230"/>
      <c r="H676" s="233">
        <v>17.908</v>
      </c>
      <c r="I676" s="234"/>
      <c r="J676" s="230"/>
      <c r="K676" s="230"/>
      <c r="L676" s="235"/>
      <c r="M676" s="236"/>
      <c r="N676" s="237"/>
      <c r="O676" s="237"/>
      <c r="P676" s="237"/>
      <c r="Q676" s="237"/>
      <c r="R676" s="237"/>
      <c r="S676" s="237"/>
      <c r="T676" s="238"/>
      <c r="AT676" s="239" t="s">
        <v>140</v>
      </c>
      <c r="AU676" s="239" t="s">
        <v>86</v>
      </c>
      <c r="AV676" s="14" t="s">
        <v>86</v>
      </c>
      <c r="AW676" s="14" t="s">
        <v>34</v>
      </c>
      <c r="AX676" s="14" t="s">
        <v>76</v>
      </c>
      <c r="AY676" s="239" t="s">
        <v>132</v>
      </c>
    </row>
    <row r="677" spans="2:51" s="15" customFormat="1" ht="11.25">
      <c r="B677" s="240"/>
      <c r="C677" s="241"/>
      <c r="D677" s="220" t="s">
        <v>140</v>
      </c>
      <c r="E677" s="242" t="s">
        <v>1</v>
      </c>
      <c r="F677" s="243" t="s">
        <v>146</v>
      </c>
      <c r="G677" s="241"/>
      <c r="H677" s="244">
        <v>17.908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AT677" s="250" t="s">
        <v>140</v>
      </c>
      <c r="AU677" s="250" t="s">
        <v>86</v>
      </c>
      <c r="AV677" s="15" t="s">
        <v>138</v>
      </c>
      <c r="AW677" s="15" t="s">
        <v>34</v>
      </c>
      <c r="AX677" s="15" t="s">
        <v>84</v>
      </c>
      <c r="AY677" s="250" t="s">
        <v>132</v>
      </c>
    </row>
    <row r="678" spans="1:65" s="2" customFormat="1" ht="48">
      <c r="A678" s="34"/>
      <c r="B678" s="35"/>
      <c r="C678" s="204" t="s">
        <v>723</v>
      </c>
      <c r="D678" s="204" t="s">
        <v>134</v>
      </c>
      <c r="E678" s="205" t="s">
        <v>762</v>
      </c>
      <c r="F678" s="206" t="s">
        <v>763</v>
      </c>
      <c r="G678" s="207" t="s">
        <v>311</v>
      </c>
      <c r="H678" s="208">
        <v>16.695</v>
      </c>
      <c r="I678" s="209"/>
      <c r="J678" s="210">
        <f>ROUND(I678*H678,2)</f>
        <v>0</v>
      </c>
      <c r="K678" s="211"/>
      <c r="L678" s="39"/>
      <c r="M678" s="212" t="s">
        <v>1</v>
      </c>
      <c r="N678" s="213" t="s">
        <v>41</v>
      </c>
      <c r="O678" s="71"/>
      <c r="P678" s="214">
        <f>O678*H678</f>
        <v>0</v>
      </c>
      <c r="Q678" s="214">
        <v>0</v>
      </c>
      <c r="R678" s="214">
        <f>Q678*H678</f>
        <v>0</v>
      </c>
      <c r="S678" s="214">
        <v>0</v>
      </c>
      <c r="T678" s="215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216" t="s">
        <v>138</v>
      </c>
      <c r="AT678" s="216" t="s">
        <v>134</v>
      </c>
      <c r="AU678" s="216" t="s">
        <v>86</v>
      </c>
      <c r="AY678" s="17" t="s">
        <v>132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17" t="s">
        <v>84</v>
      </c>
      <c r="BK678" s="217">
        <f>ROUND(I678*H678,2)</f>
        <v>0</v>
      </c>
      <c r="BL678" s="17" t="s">
        <v>138</v>
      </c>
      <c r="BM678" s="216" t="s">
        <v>1059</v>
      </c>
    </row>
    <row r="679" spans="2:51" s="13" customFormat="1" ht="11.25">
      <c r="B679" s="218"/>
      <c r="C679" s="219"/>
      <c r="D679" s="220" t="s">
        <v>140</v>
      </c>
      <c r="E679" s="221" t="s">
        <v>1</v>
      </c>
      <c r="F679" s="222" t="s">
        <v>740</v>
      </c>
      <c r="G679" s="219"/>
      <c r="H679" s="221" t="s">
        <v>1</v>
      </c>
      <c r="I679" s="223"/>
      <c r="J679" s="219"/>
      <c r="K679" s="219"/>
      <c r="L679" s="224"/>
      <c r="M679" s="225"/>
      <c r="N679" s="226"/>
      <c r="O679" s="226"/>
      <c r="P679" s="226"/>
      <c r="Q679" s="226"/>
      <c r="R679" s="226"/>
      <c r="S679" s="226"/>
      <c r="T679" s="227"/>
      <c r="AT679" s="228" t="s">
        <v>140</v>
      </c>
      <c r="AU679" s="228" t="s">
        <v>86</v>
      </c>
      <c r="AV679" s="13" t="s">
        <v>84</v>
      </c>
      <c r="AW679" s="13" t="s">
        <v>34</v>
      </c>
      <c r="AX679" s="13" t="s">
        <v>76</v>
      </c>
      <c r="AY679" s="228" t="s">
        <v>132</v>
      </c>
    </row>
    <row r="680" spans="2:51" s="14" customFormat="1" ht="11.25">
      <c r="B680" s="229"/>
      <c r="C680" s="230"/>
      <c r="D680" s="220" t="s">
        <v>140</v>
      </c>
      <c r="E680" s="231" t="s">
        <v>1</v>
      </c>
      <c r="F680" s="232" t="s">
        <v>1052</v>
      </c>
      <c r="G680" s="230"/>
      <c r="H680" s="233">
        <v>16.695</v>
      </c>
      <c r="I680" s="234"/>
      <c r="J680" s="230"/>
      <c r="K680" s="230"/>
      <c r="L680" s="235"/>
      <c r="M680" s="236"/>
      <c r="N680" s="237"/>
      <c r="O680" s="237"/>
      <c r="P680" s="237"/>
      <c r="Q680" s="237"/>
      <c r="R680" s="237"/>
      <c r="S680" s="237"/>
      <c r="T680" s="238"/>
      <c r="AT680" s="239" t="s">
        <v>140</v>
      </c>
      <c r="AU680" s="239" t="s">
        <v>86</v>
      </c>
      <c r="AV680" s="14" t="s">
        <v>86</v>
      </c>
      <c r="AW680" s="14" t="s">
        <v>34</v>
      </c>
      <c r="AX680" s="14" t="s">
        <v>76</v>
      </c>
      <c r="AY680" s="239" t="s">
        <v>132</v>
      </c>
    </row>
    <row r="681" spans="2:51" s="15" customFormat="1" ht="11.25">
      <c r="B681" s="240"/>
      <c r="C681" s="241"/>
      <c r="D681" s="220" t="s">
        <v>140</v>
      </c>
      <c r="E681" s="242" t="s">
        <v>1</v>
      </c>
      <c r="F681" s="243" t="s">
        <v>146</v>
      </c>
      <c r="G681" s="241"/>
      <c r="H681" s="244">
        <v>16.695</v>
      </c>
      <c r="I681" s="245"/>
      <c r="J681" s="241"/>
      <c r="K681" s="241"/>
      <c r="L681" s="246"/>
      <c r="M681" s="247"/>
      <c r="N681" s="248"/>
      <c r="O681" s="248"/>
      <c r="P681" s="248"/>
      <c r="Q681" s="248"/>
      <c r="R681" s="248"/>
      <c r="S681" s="248"/>
      <c r="T681" s="249"/>
      <c r="AT681" s="250" t="s">
        <v>140</v>
      </c>
      <c r="AU681" s="250" t="s">
        <v>86</v>
      </c>
      <c r="AV681" s="15" t="s">
        <v>138</v>
      </c>
      <c r="AW681" s="15" t="s">
        <v>34</v>
      </c>
      <c r="AX681" s="15" t="s">
        <v>84</v>
      </c>
      <c r="AY681" s="250" t="s">
        <v>132</v>
      </c>
    </row>
    <row r="682" spans="1:65" s="2" customFormat="1" ht="24">
      <c r="A682" s="34"/>
      <c r="B682" s="35"/>
      <c r="C682" s="204" t="s">
        <v>729</v>
      </c>
      <c r="D682" s="204" t="s">
        <v>134</v>
      </c>
      <c r="E682" s="205" t="s">
        <v>766</v>
      </c>
      <c r="F682" s="206" t="s">
        <v>767</v>
      </c>
      <c r="G682" s="207" t="s">
        <v>311</v>
      </c>
      <c r="H682" s="208">
        <v>1.705</v>
      </c>
      <c r="I682" s="209"/>
      <c r="J682" s="210">
        <f>ROUND(I682*H682,2)</f>
        <v>0</v>
      </c>
      <c r="K682" s="211"/>
      <c r="L682" s="39"/>
      <c r="M682" s="212" t="s">
        <v>1</v>
      </c>
      <c r="N682" s="213" t="s">
        <v>41</v>
      </c>
      <c r="O682" s="71"/>
      <c r="P682" s="214">
        <f>O682*H682</f>
        <v>0</v>
      </c>
      <c r="Q682" s="214">
        <v>0</v>
      </c>
      <c r="R682" s="214">
        <f>Q682*H682</f>
        <v>0</v>
      </c>
      <c r="S682" s="214">
        <v>0</v>
      </c>
      <c r="T682" s="215">
        <f>S682*H682</f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216" t="s">
        <v>138</v>
      </c>
      <c r="AT682" s="216" t="s">
        <v>134</v>
      </c>
      <c r="AU682" s="216" t="s">
        <v>86</v>
      </c>
      <c r="AY682" s="17" t="s">
        <v>132</v>
      </c>
      <c r="BE682" s="217">
        <f>IF(N682="základní",J682,0)</f>
        <v>0</v>
      </c>
      <c r="BF682" s="217">
        <f>IF(N682="snížená",J682,0)</f>
        <v>0</v>
      </c>
      <c r="BG682" s="217">
        <f>IF(N682="zákl. přenesená",J682,0)</f>
        <v>0</v>
      </c>
      <c r="BH682" s="217">
        <f>IF(N682="sníž. přenesená",J682,0)</f>
        <v>0</v>
      </c>
      <c r="BI682" s="217">
        <f>IF(N682="nulová",J682,0)</f>
        <v>0</v>
      </c>
      <c r="BJ682" s="17" t="s">
        <v>84</v>
      </c>
      <c r="BK682" s="217">
        <f>ROUND(I682*H682,2)</f>
        <v>0</v>
      </c>
      <c r="BL682" s="17" t="s">
        <v>138</v>
      </c>
      <c r="BM682" s="216" t="s">
        <v>1060</v>
      </c>
    </row>
    <row r="683" spans="2:51" s="13" customFormat="1" ht="11.25">
      <c r="B683" s="218"/>
      <c r="C683" s="219"/>
      <c r="D683" s="220" t="s">
        <v>140</v>
      </c>
      <c r="E683" s="221" t="s">
        <v>1</v>
      </c>
      <c r="F683" s="222" t="s">
        <v>742</v>
      </c>
      <c r="G683" s="219"/>
      <c r="H683" s="221" t="s">
        <v>1</v>
      </c>
      <c r="I683" s="223"/>
      <c r="J683" s="219"/>
      <c r="K683" s="219"/>
      <c r="L683" s="224"/>
      <c r="M683" s="225"/>
      <c r="N683" s="226"/>
      <c r="O683" s="226"/>
      <c r="P683" s="226"/>
      <c r="Q683" s="226"/>
      <c r="R683" s="226"/>
      <c r="S683" s="226"/>
      <c r="T683" s="227"/>
      <c r="AT683" s="228" t="s">
        <v>140</v>
      </c>
      <c r="AU683" s="228" t="s">
        <v>86</v>
      </c>
      <c r="AV683" s="13" t="s">
        <v>84</v>
      </c>
      <c r="AW683" s="13" t="s">
        <v>34</v>
      </c>
      <c r="AX683" s="13" t="s">
        <v>76</v>
      </c>
      <c r="AY683" s="228" t="s">
        <v>132</v>
      </c>
    </row>
    <row r="684" spans="2:51" s="14" customFormat="1" ht="11.25">
      <c r="B684" s="229"/>
      <c r="C684" s="230"/>
      <c r="D684" s="220" t="s">
        <v>140</v>
      </c>
      <c r="E684" s="231" t="s">
        <v>1</v>
      </c>
      <c r="F684" s="232" t="s">
        <v>1053</v>
      </c>
      <c r="G684" s="230"/>
      <c r="H684" s="233">
        <v>1.705</v>
      </c>
      <c r="I684" s="234"/>
      <c r="J684" s="230"/>
      <c r="K684" s="230"/>
      <c r="L684" s="235"/>
      <c r="M684" s="236"/>
      <c r="N684" s="237"/>
      <c r="O684" s="237"/>
      <c r="P684" s="237"/>
      <c r="Q684" s="237"/>
      <c r="R684" s="237"/>
      <c r="S684" s="237"/>
      <c r="T684" s="238"/>
      <c r="AT684" s="239" t="s">
        <v>140</v>
      </c>
      <c r="AU684" s="239" t="s">
        <v>86</v>
      </c>
      <c r="AV684" s="14" t="s">
        <v>86</v>
      </c>
      <c r="AW684" s="14" t="s">
        <v>34</v>
      </c>
      <c r="AX684" s="14" t="s">
        <v>76</v>
      </c>
      <c r="AY684" s="239" t="s">
        <v>132</v>
      </c>
    </row>
    <row r="685" spans="2:51" s="15" customFormat="1" ht="11.25">
      <c r="B685" s="240"/>
      <c r="C685" s="241"/>
      <c r="D685" s="220" t="s">
        <v>140</v>
      </c>
      <c r="E685" s="242" t="s">
        <v>1</v>
      </c>
      <c r="F685" s="243" t="s">
        <v>146</v>
      </c>
      <c r="G685" s="241"/>
      <c r="H685" s="244">
        <v>1.705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AT685" s="250" t="s">
        <v>140</v>
      </c>
      <c r="AU685" s="250" t="s">
        <v>86</v>
      </c>
      <c r="AV685" s="15" t="s">
        <v>138</v>
      </c>
      <c r="AW685" s="15" t="s">
        <v>34</v>
      </c>
      <c r="AX685" s="15" t="s">
        <v>84</v>
      </c>
      <c r="AY685" s="250" t="s">
        <v>132</v>
      </c>
    </row>
    <row r="686" spans="2:63" s="12" customFormat="1" ht="12.75">
      <c r="B686" s="188"/>
      <c r="C686" s="189"/>
      <c r="D686" s="190" t="s">
        <v>75</v>
      </c>
      <c r="E686" s="202" t="s">
        <v>769</v>
      </c>
      <c r="F686" s="202" t="s">
        <v>770</v>
      </c>
      <c r="G686" s="189"/>
      <c r="H686" s="189"/>
      <c r="I686" s="192"/>
      <c r="J686" s="203">
        <f>BK686</f>
        <v>0</v>
      </c>
      <c r="K686" s="189"/>
      <c r="L686" s="194"/>
      <c r="M686" s="195"/>
      <c r="N686" s="196"/>
      <c r="O686" s="196"/>
      <c r="P686" s="197">
        <f>SUM(P687:P688)</f>
        <v>0</v>
      </c>
      <c r="Q686" s="196"/>
      <c r="R686" s="197">
        <f>SUM(R687:R688)</f>
        <v>0</v>
      </c>
      <c r="S686" s="196"/>
      <c r="T686" s="198">
        <f>SUM(T687:T688)</f>
        <v>0</v>
      </c>
      <c r="AR686" s="199" t="s">
        <v>84</v>
      </c>
      <c r="AT686" s="200" t="s">
        <v>75</v>
      </c>
      <c r="AU686" s="200" t="s">
        <v>84</v>
      </c>
      <c r="AY686" s="199" t="s">
        <v>132</v>
      </c>
      <c r="BK686" s="201">
        <f>SUM(BK687:BK688)</f>
        <v>0</v>
      </c>
    </row>
    <row r="687" spans="1:65" s="2" customFormat="1" ht="24">
      <c r="A687" s="34"/>
      <c r="B687" s="35"/>
      <c r="C687" s="204" t="s">
        <v>734</v>
      </c>
      <c r="D687" s="204" t="s">
        <v>134</v>
      </c>
      <c r="E687" s="205" t="s">
        <v>772</v>
      </c>
      <c r="F687" s="206" t="s">
        <v>773</v>
      </c>
      <c r="G687" s="207" t="s">
        <v>311</v>
      </c>
      <c r="H687" s="208">
        <v>43.639</v>
      </c>
      <c r="I687" s="209"/>
      <c r="J687" s="210">
        <f>ROUND(I687*H687,2)</f>
        <v>0</v>
      </c>
      <c r="K687" s="211"/>
      <c r="L687" s="39"/>
      <c r="M687" s="212" t="s">
        <v>1</v>
      </c>
      <c r="N687" s="213" t="s">
        <v>41</v>
      </c>
      <c r="O687" s="71"/>
      <c r="P687" s="214">
        <f>O687*H687</f>
        <v>0</v>
      </c>
      <c r="Q687" s="214">
        <v>0</v>
      </c>
      <c r="R687" s="214">
        <f>Q687*H687</f>
        <v>0</v>
      </c>
      <c r="S687" s="214">
        <v>0</v>
      </c>
      <c r="T687" s="215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216" t="s">
        <v>138</v>
      </c>
      <c r="AT687" s="216" t="s">
        <v>134</v>
      </c>
      <c r="AU687" s="216" t="s">
        <v>86</v>
      </c>
      <c r="AY687" s="17" t="s">
        <v>132</v>
      </c>
      <c r="BE687" s="217">
        <f>IF(N687="základní",J687,0)</f>
        <v>0</v>
      </c>
      <c r="BF687" s="217">
        <f>IF(N687="snížená",J687,0)</f>
        <v>0</v>
      </c>
      <c r="BG687" s="217">
        <f>IF(N687="zákl. přenesená",J687,0)</f>
        <v>0</v>
      </c>
      <c r="BH687" s="217">
        <f>IF(N687="sníž. přenesená",J687,0)</f>
        <v>0</v>
      </c>
      <c r="BI687" s="217">
        <f>IF(N687="nulová",J687,0)</f>
        <v>0</v>
      </c>
      <c r="BJ687" s="17" t="s">
        <v>84</v>
      </c>
      <c r="BK687" s="217">
        <f>ROUND(I687*H687,2)</f>
        <v>0</v>
      </c>
      <c r="BL687" s="17" t="s">
        <v>138</v>
      </c>
      <c r="BM687" s="216" t="s">
        <v>1061</v>
      </c>
    </row>
    <row r="688" spans="1:65" s="2" customFormat="1" ht="24">
      <c r="A688" s="34"/>
      <c r="B688" s="35"/>
      <c r="C688" s="204" t="s">
        <v>744</v>
      </c>
      <c r="D688" s="204" t="s">
        <v>134</v>
      </c>
      <c r="E688" s="205" t="s">
        <v>776</v>
      </c>
      <c r="F688" s="206" t="s">
        <v>777</v>
      </c>
      <c r="G688" s="207" t="s">
        <v>311</v>
      </c>
      <c r="H688" s="208">
        <v>2.309</v>
      </c>
      <c r="I688" s="209"/>
      <c r="J688" s="210">
        <f>ROUND(I688*H688,2)</f>
        <v>0</v>
      </c>
      <c r="K688" s="211"/>
      <c r="L688" s="39"/>
      <c r="M688" s="212" t="s">
        <v>1</v>
      </c>
      <c r="N688" s="213" t="s">
        <v>41</v>
      </c>
      <c r="O688" s="71"/>
      <c r="P688" s="214">
        <f>O688*H688</f>
        <v>0</v>
      </c>
      <c r="Q688" s="214">
        <v>0</v>
      </c>
      <c r="R688" s="214">
        <f>Q688*H688</f>
        <v>0</v>
      </c>
      <c r="S688" s="214">
        <v>0</v>
      </c>
      <c r="T688" s="215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216" t="s">
        <v>138</v>
      </c>
      <c r="AT688" s="216" t="s">
        <v>134</v>
      </c>
      <c r="AU688" s="216" t="s">
        <v>86</v>
      </c>
      <c r="AY688" s="17" t="s">
        <v>132</v>
      </c>
      <c r="BE688" s="217">
        <f>IF(N688="základní",J688,0)</f>
        <v>0</v>
      </c>
      <c r="BF688" s="217">
        <f>IF(N688="snížená",J688,0)</f>
        <v>0</v>
      </c>
      <c r="BG688" s="217">
        <f>IF(N688="zákl. přenesená",J688,0)</f>
        <v>0</v>
      </c>
      <c r="BH688" s="217">
        <f>IF(N688="sníž. přenesená",J688,0)</f>
        <v>0</v>
      </c>
      <c r="BI688" s="217">
        <f>IF(N688="nulová",J688,0)</f>
        <v>0</v>
      </c>
      <c r="BJ688" s="17" t="s">
        <v>84</v>
      </c>
      <c r="BK688" s="217">
        <f>ROUND(I688*H688,2)</f>
        <v>0</v>
      </c>
      <c r="BL688" s="17" t="s">
        <v>138</v>
      </c>
      <c r="BM688" s="216" t="s">
        <v>1062</v>
      </c>
    </row>
    <row r="689" spans="2:63" s="12" customFormat="1" ht="12">
      <c r="B689" s="188"/>
      <c r="C689" s="189"/>
      <c r="D689" s="190" t="s">
        <v>75</v>
      </c>
      <c r="E689" s="191" t="s">
        <v>329</v>
      </c>
      <c r="F689" s="191" t="s">
        <v>779</v>
      </c>
      <c r="G689" s="189"/>
      <c r="H689" s="189"/>
      <c r="I689" s="192"/>
      <c r="J689" s="193">
        <f>BK689</f>
        <v>0</v>
      </c>
      <c r="K689" s="189"/>
      <c r="L689" s="194"/>
      <c r="M689" s="195"/>
      <c r="N689" s="196"/>
      <c r="O689" s="196"/>
      <c r="P689" s="197">
        <f>P690</f>
        <v>0</v>
      </c>
      <c r="Q689" s="196"/>
      <c r="R689" s="197">
        <f>R690</f>
        <v>0.0003663</v>
      </c>
      <c r="S689" s="196"/>
      <c r="T689" s="198">
        <f>T690</f>
        <v>0</v>
      </c>
      <c r="AR689" s="199" t="s">
        <v>152</v>
      </c>
      <c r="AT689" s="200" t="s">
        <v>75</v>
      </c>
      <c r="AU689" s="200" t="s">
        <v>76</v>
      </c>
      <c r="AY689" s="199" t="s">
        <v>132</v>
      </c>
      <c r="BK689" s="201">
        <f>BK690</f>
        <v>0</v>
      </c>
    </row>
    <row r="690" spans="2:63" s="12" customFormat="1" ht="12.75">
      <c r="B690" s="188"/>
      <c r="C690" s="189"/>
      <c r="D690" s="190" t="s">
        <v>75</v>
      </c>
      <c r="E690" s="202" t="s">
        <v>780</v>
      </c>
      <c r="F690" s="202" t="s">
        <v>781</v>
      </c>
      <c r="G690" s="189"/>
      <c r="H690" s="189"/>
      <c r="I690" s="192"/>
      <c r="J690" s="203">
        <f>BK690</f>
        <v>0</v>
      </c>
      <c r="K690" s="189"/>
      <c r="L690" s="194"/>
      <c r="M690" s="195"/>
      <c r="N690" s="196"/>
      <c r="O690" s="196"/>
      <c r="P690" s="197">
        <f>SUM(P691:P694)</f>
        <v>0</v>
      </c>
      <c r="Q690" s="196"/>
      <c r="R690" s="197">
        <f>SUM(R691:R694)</f>
        <v>0.0003663</v>
      </c>
      <c r="S690" s="196"/>
      <c r="T690" s="198">
        <f>SUM(T691:T694)</f>
        <v>0</v>
      </c>
      <c r="AR690" s="199" t="s">
        <v>152</v>
      </c>
      <c r="AT690" s="200" t="s">
        <v>75</v>
      </c>
      <c r="AU690" s="200" t="s">
        <v>84</v>
      </c>
      <c r="AY690" s="199" t="s">
        <v>132</v>
      </c>
      <c r="BK690" s="201">
        <f>SUM(BK691:BK694)</f>
        <v>0</v>
      </c>
    </row>
    <row r="691" spans="1:65" s="2" customFormat="1" ht="24">
      <c r="A691" s="34"/>
      <c r="B691" s="35"/>
      <c r="C691" s="204" t="s">
        <v>749</v>
      </c>
      <c r="D691" s="204" t="s">
        <v>134</v>
      </c>
      <c r="E691" s="205" t="s">
        <v>783</v>
      </c>
      <c r="F691" s="206" t="s">
        <v>784</v>
      </c>
      <c r="G691" s="207" t="s">
        <v>785</v>
      </c>
      <c r="H691" s="208">
        <v>0.037</v>
      </c>
      <c r="I691" s="209"/>
      <c r="J691" s="210">
        <f>ROUND(I691*H691,2)</f>
        <v>0</v>
      </c>
      <c r="K691" s="211"/>
      <c r="L691" s="39"/>
      <c r="M691" s="212" t="s">
        <v>1</v>
      </c>
      <c r="N691" s="213" t="s">
        <v>41</v>
      </c>
      <c r="O691" s="71"/>
      <c r="P691" s="214">
        <f>O691*H691</f>
        <v>0</v>
      </c>
      <c r="Q691" s="214">
        <v>0.0099</v>
      </c>
      <c r="R691" s="214">
        <f>Q691*H691</f>
        <v>0.0003663</v>
      </c>
      <c r="S691" s="214">
        <v>0</v>
      </c>
      <c r="T691" s="215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216" t="s">
        <v>504</v>
      </c>
      <c r="AT691" s="216" t="s">
        <v>134</v>
      </c>
      <c r="AU691" s="216" t="s">
        <v>86</v>
      </c>
      <c r="AY691" s="17" t="s">
        <v>132</v>
      </c>
      <c r="BE691" s="217">
        <f>IF(N691="základní",J691,0)</f>
        <v>0</v>
      </c>
      <c r="BF691" s="217">
        <f>IF(N691="snížená",J691,0)</f>
        <v>0</v>
      </c>
      <c r="BG691" s="217">
        <f>IF(N691="zákl. přenesená",J691,0)</f>
        <v>0</v>
      </c>
      <c r="BH691" s="217">
        <f>IF(N691="sníž. přenesená",J691,0)</f>
        <v>0</v>
      </c>
      <c r="BI691" s="217">
        <f>IF(N691="nulová",J691,0)</f>
        <v>0</v>
      </c>
      <c r="BJ691" s="17" t="s">
        <v>84</v>
      </c>
      <c r="BK691" s="217">
        <f>ROUND(I691*H691,2)</f>
        <v>0</v>
      </c>
      <c r="BL691" s="17" t="s">
        <v>504</v>
      </c>
      <c r="BM691" s="216" t="s">
        <v>1063</v>
      </c>
    </row>
    <row r="692" spans="2:51" s="13" customFormat="1" ht="11.25">
      <c r="B692" s="218"/>
      <c r="C692" s="219"/>
      <c r="D692" s="220" t="s">
        <v>140</v>
      </c>
      <c r="E692" s="221" t="s">
        <v>1</v>
      </c>
      <c r="F692" s="222" t="s">
        <v>88</v>
      </c>
      <c r="G692" s="219"/>
      <c r="H692" s="221" t="s">
        <v>1</v>
      </c>
      <c r="I692" s="223"/>
      <c r="J692" s="219"/>
      <c r="K692" s="219"/>
      <c r="L692" s="224"/>
      <c r="M692" s="225"/>
      <c r="N692" s="226"/>
      <c r="O692" s="226"/>
      <c r="P692" s="226"/>
      <c r="Q692" s="226"/>
      <c r="R692" s="226"/>
      <c r="S692" s="226"/>
      <c r="T692" s="227"/>
      <c r="AT692" s="228" t="s">
        <v>140</v>
      </c>
      <c r="AU692" s="228" t="s">
        <v>86</v>
      </c>
      <c r="AV692" s="13" t="s">
        <v>84</v>
      </c>
      <c r="AW692" s="13" t="s">
        <v>34</v>
      </c>
      <c r="AX692" s="13" t="s">
        <v>76</v>
      </c>
      <c r="AY692" s="228" t="s">
        <v>132</v>
      </c>
    </row>
    <row r="693" spans="2:51" s="14" customFormat="1" ht="11.25">
      <c r="B693" s="229"/>
      <c r="C693" s="230"/>
      <c r="D693" s="220" t="s">
        <v>140</v>
      </c>
      <c r="E693" s="231" t="s">
        <v>1</v>
      </c>
      <c r="F693" s="232" t="s">
        <v>1064</v>
      </c>
      <c r="G693" s="230"/>
      <c r="H693" s="233">
        <v>0.037</v>
      </c>
      <c r="I693" s="234"/>
      <c r="J693" s="230"/>
      <c r="K693" s="230"/>
      <c r="L693" s="235"/>
      <c r="M693" s="236"/>
      <c r="N693" s="237"/>
      <c r="O693" s="237"/>
      <c r="P693" s="237"/>
      <c r="Q693" s="237"/>
      <c r="R693" s="237"/>
      <c r="S693" s="237"/>
      <c r="T693" s="238"/>
      <c r="AT693" s="239" t="s">
        <v>140</v>
      </c>
      <c r="AU693" s="239" t="s">
        <v>86</v>
      </c>
      <c r="AV693" s="14" t="s">
        <v>86</v>
      </c>
      <c r="AW693" s="14" t="s">
        <v>34</v>
      </c>
      <c r="AX693" s="14" t="s">
        <v>76</v>
      </c>
      <c r="AY693" s="239" t="s">
        <v>132</v>
      </c>
    </row>
    <row r="694" spans="2:51" s="15" customFormat="1" ht="11.25">
      <c r="B694" s="240"/>
      <c r="C694" s="241"/>
      <c r="D694" s="220" t="s">
        <v>140</v>
      </c>
      <c r="E694" s="242" t="s">
        <v>1</v>
      </c>
      <c r="F694" s="243" t="s">
        <v>146</v>
      </c>
      <c r="G694" s="241"/>
      <c r="H694" s="244">
        <v>0.037</v>
      </c>
      <c r="I694" s="245"/>
      <c r="J694" s="241"/>
      <c r="K694" s="241"/>
      <c r="L694" s="246"/>
      <c r="M694" s="262"/>
      <c r="N694" s="263"/>
      <c r="O694" s="263"/>
      <c r="P694" s="263"/>
      <c r="Q694" s="263"/>
      <c r="R694" s="263"/>
      <c r="S694" s="263"/>
      <c r="T694" s="264"/>
      <c r="AT694" s="250" t="s">
        <v>140</v>
      </c>
      <c r="AU694" s="250" t="s">
        <v>86</v>
      </c>
      <c r="AV694" s="15" t="s">
        <v>138</v>
      </c>
      <c r="AW694" s="15" t="s">
        <v>34</v>
      </c>
      <c r="AX694" s="15" t="s">
        <v>84</v>
      </c>
      <c r="AY694" s="250" t="s">
        <v>132</v>
      </c>
    </row>
    <row r="695" spans="1:31" s="2" customFormat="1" ht="6.95" customHeight="1">
      <c r="A695" s="34"/>
      <c r="B695" s="54"/>
      <c r="C695" s="55"/>
      <c r="D695" s="55"/>
      <c r="E695" s="55"/>
      <c r="F695" s="55"/>
      <c r="G695" s="55"/>
      <c r="H695" s="55"/>
      <c r="I695" s="152"/>
      <c r="J695" s="55"/>
      <c r="K695" s="55"/>
      <c r="L695" s="39"/>
      <c r="M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</row>
  </sheetData>
  <sheetProtection algorithmName="SHA-512" hashValue="f8xrdCO6aJMMsim8T0cO24rxVFaGGyiHXr+AHA7WUHl2NHZ5HThDYwHVRu1JXnFOcUw6h5qq5+Gg9fHMvb2yBw==" saltValue="qp8aHzaPfEdcv5LdgPLqwEHgaLQZ8PxP/ohx5k+wlZIElEgfHpFy/z3VoDyElTBbhje3F6N4YrTyOczKDl3Cvg==" spinCount="100000" sheet="1" objects="1" scenarios="1" formatColumns="0" formatRows="0" autoFilter="0"/>
  <autoFilter ref="C125:K69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62"/>
  <sheetViews>
    <sheetView showGridLines="0" workbookViewId="0" topLeftCell="A1">
      <selection activeCell="J20" sqref="J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SOKOLOV, UL. SOKOLOVSKÁ - VÝMĚNA VODOVODU U ÚČKA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1065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26</v>
      </c>
      <c r="G12" s="34"/>
      <c r="H12" s="34"/>
      <c r="I12" s="117" t="s">
        <v>22</v>
      </c>
      <c r="J12" s="118" t="str">
        <f>'Rekapitulace stavby'!AN8</f>
        <v>17. 3. 2022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26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26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ROUND((SUM(BE126:BE761)),2)</f>
        <v>0</v>
      </c>
      <c r="G33" s="34"/>
      <c r="H33" s="34"/>
      <c r="I33" s="131">
        <v>0.21</v>
      </c>
      <c r="J33" s="130">
        <f>ROUND(((SUM(BE126:BE761))*I33),2)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ROUND((SUM(BF126:BF761)),2)</f>
        <v>0</v>
      </c>
      <c r="G34" s="34"/>
      <c r="H34" s="34"/>
      <c r="I34" s="131">
        <v>0.15</v>
      </c>
      <c r="J34" s="130">
        <f>ROUND(((SUM(BF126:BF761))*I34),2)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ROUND((SUM(BG126:BG761)),2)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ROUND((SUM(BH126:BH761)),2)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ROUND((SUM(BI126:BI761)),2)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SOKOLOV, UL. SOKOLOVSKÁ - VÝMĚNA VODOVODU U ÚČKA</v>
      </c>
      <c r="F85" s="319"/>
      <c r="G85" s="319"/>
      <c r="H85" s="31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SO 03 - Vodovodní řad 3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17. 3. 2022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J358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110</v>
      </c>
      <c r="E100" s="171"/>
      <c r="F100" s="171"/>
      <c r="G100" s="171"/>
      <c r="H100" s="171"/>
      <c r="I100" s="172"/>
      <c r="J100" s="173">
        <f>J372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J419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112</v>
      </c>
      <c r="E102" s="171"/>
      <c r="F102" s="171"/>
      <c r="G102" s="171"/>
      <c r="H102" s="171"/>
      <c r="I102" s="172"/>
      <c r="J102" s="173">
        <f>J666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113</v>
      </c>
      <c r="E103" s="171"/>
      <c r="F103" s="171"/>
      <c r="G103" s="171"/>
      <c r="H103" s="171"/>
      <c r="I103" s="172"/>
      <c r="J103" s="173">
        <f>J709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114</v>
      </c>
      <c r="E104" s="171"/>
      <c r="F104" s="171"/>
      <c r="G104" s="171"/>
      <c r="H104" s="171"/>
      <c r="I104" s="172"/>
      <c r="J104" s="173">
        <f>J753</f>
        <v>0</v>
      </c>
      <c r="K104" s="169"/>
      <c r="L104" s="174"/>
    </row>
    <row r="105" spans="2:12" s="9" customFormat="1" ht="24.95" customHeight="1">
      <c r="B105" s="161"/>
      <c r="C105" s="162"/>
      <c r="D105" s="163" t="s">
        <v>115</v>
      </c>
      <c r="E105" s="164"/>
      <c r="F105" s="164"/>
      <c r="G105" s="164"/>
      <c r="H105" s="164"/>
      <c r="I105" s="165"/>
      <c r="J105" s="166">
        <f>J756</f>
        <v>0</v>
      </c>
      <c r="K105" s="162"/>
      <c r="L105" s="167"/>
    </row>
    <row r="106" spans="2:12" s="10" customFormat="1" ht="19.9" customHeight="1">
      <c r="B106" s="168"/>
      <c r="C106" s="169"/>
      <c r="D106" s="170" t="s">
        <v>116</v>
      </c>
      <c r="E106" s="171"/>
      <c r="F106" s="171"/>
      <c r="G106" s="171"/>
      <c r="H106" s="171"/>
      <c r="I106" s="172"/>
      <c r="J106" s="173">
        <f>J757</f>
        <v>0</v>
      </c>
      <c r="K106" s="169"/>
      <c r="L106" s="174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117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18" t="str">
        <f>E7</f>
        <v>SOKOLOV, UL. SOKOLOVSKÁ - VÝMĚNA VODOVODU U ÚČKA</v>
      </c>
      <c r="F116" s="319"/>
      <c r="G116" s="319"/>
      <c r="H116" s="319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100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0" t="str">
        <f>E9</f>
        <v>SO 03 - Vodovodní řad 3</v>
      </c>
      <c r="F118" s="320"/>
      <c r="G118" s="320"/>
      <c r="H118" s="320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117" t="s">
        <v>22</v>
      </c>
      <c r="J120" s="66" t="str">
        <f>IF(J12="","",J12)</f>
        <v>17. 3. 2022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 xml:space="preserve"> </v>
      </c>
      <c r="G122" s="36"/>
      <c r="H122" s="36"/>
      <c r="I122" s="117" t="s">
        <v>30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117" t="s">
        <v>33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5"/>
      <c r="B125" s="176"/>
      <c r="C125" s="177" t="s">
        <v>118</v>
      </c>
      <c r="D125" s="178" t="s">
        <v>61</v>
      </c>
      <c r="E125" s="178" t="s">
        <v>57</v>
      </c>
      <c r="F125" s="178" t="s">
        <v>58</v>
      </c>
      <c r="G125" s="178" t="s">
        <v>119</v>
      </c>
      <c r="H125" s="178" t="s">
        <v>120</v>
      </c>
      <c r="I125" s="179" t="s">
        <v>121</v>
      </c>
      <c r="J125" s="180" t="s">
        <v>104</v>
      </c>
      <c r="K125" s="181" t="s">
        <v>122</v>
      </c>
      <c r="L125" s="182"/>
      <c r="M125" s="75" t="s">
        <v>1</v>
      </c>
      <c r="N125" s="76" t="s">
        <v>40</v>
      </c>
      <c r="O125" s="76" t="s">
        <v>123</v>
      </c>
      <c r="P125" s="76" t="s">
        <v>124</v>
      </c>
      <c r="Q125" s="76" t="s">
        <v>125</v>
      </c>
      <c r="R125" s="76" t="s">
        <v>126</v>
      </c>
      <c r="S125" s="76" t="s">
        <v>127</v>
      </c>
      <c r="T125" s="77" t="s">
        <v>128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63" s="2" customFormat="1" ht="22.9" customHeight="1">
      <c r="A126" s="34"/>
      <c r="B126" s="35"/>
      <c r="C126" s="82" t="s">
        <v>129</v>
      </c>
      <c r="D126" s="36"/>
      <c r="E126" s="36"/>
      <c r="F126" s="36"/>
      <c r="G126" s="36"/>
      <c r="H126" s="36"/>
      <c r="I126" s="115"/>
      <c r="J126" s="183">
        <f>BK126</f>
        <v>0</v>
      </c>
      <c r="K126" s="36"/>
      <c r="L126" s="39"/>
      <c r="M126" s="78"/>
      <c r="N126" s="184"/>
      <c r="O126" s="79"/>
      <c r="P126" s="185">
        <f>P127+P756</f>
        <v>0</v>
      </c>
      <c r="Q126" s="79"/>
      <c r="R126" s="185">
        <f>R127+R756</f>
        <v>234.37568225</v>
      </c>
      <c r="S126" s="79"/>
      <c r="T126" s="186">
        <f>T127+T756</f>
        <v>56.09064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106</v>
      </c>
      <c r="BK126" s="187">
        <f>BK127+BK756</f>
        <v>0</v>
      </c>
    </row>
    <row r="127" spans="2:63" s="12" customFormat="1" ht="25.9" customHeight="1">
      <c r="B127" s="188"/>
      <c r="C127" s="189"/>
      <c r="D127" s="190" t="s">
        <v>75</v>
      </c>
      <c r="E127" s="191" t="s">
        <v>130</v>
      </c>
      <c r="F127" s="191" t="s">
        <v>131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P128+P358+P372+P419+P666+P709+P753</f>
        <v>0</v>
      </c>
      <c r="Q127" s="196"/>
      <c r="R127" s="197">
        <f>R128+R358+R372+R419+R666+R709+R753</f>
        <v>234.37438535</v>
      </c>
      <c r="S127" s="196"/>
      <c r="T127" s="198">
        <f>T128+T358+T372+T419+T666+T709+T753</f>
        <v>56.09064</v>
      </c>
      <c r="AR127" s="199" t="s">
        <v>84</v>
      </c>
      <c r="AT127" s="200" t="s">
        <v>75</v>
      </c>
      <c r="AU127" s="200" t="s">
        <v>76</v>
      </c>
      <c r="AY127" s="199" t="s">
        <v>132</v>
      </c>
      <c r="BK127" s="201">
        <f>BK128+BK358+BK372+BK419+BK666+BK709+BK753</f>
        <v>0</v>
      </c>
    </row>
    <row r="128" spans="2:63" s="12" customFormat="1" ht="12.75">
      <c r="B128" s="188"/>
      <c r="C128" s="189"/>
      <c r="D128" s="190" t="s">
        <v>75</v>
      </c>
      <c r="E128" s="202" t="s">
        <v>84</v>
      </c>
      <c r="F128" s="202" t="s">
        <v>133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SUM(P129:P357)</f>
        <v>0</v>
      </c>
      <c r="Q128" s="196"/>
      <c r="R128" s="197">
        <f>SUM(R129:R357)</f>
        <v>231.706782</v>
      </c>
      <c r="S128" s="196"/>
      <c r="T128" s="198">
        <f>SUM(T129:T357)</f>
        <v>53.756</v>
      </c>
      <c r="AR128" s="199" t="s">
        <v>84</v>
      </c>
      <c r="AT128" s="200" t="s">
        <v>75</v>
      </c>
      <c r="AU128" s="200" t="s">
        <v>84</v>
      </c>
      <c r="AY128" s="199" t="s">
        <v>132</v>
      </c>
      <c r="BK128" s="201">
        <f>SUM(BK129:BK357)</f>
        <v>0</v>
      </c>
    </row>
    <row r="129" spans="1:65" s="2" customFormat="1" ht="24">
      <c r="A129" s="34"/>
      <c r="B129" s="35"/>
      <c r="C129" s="204" t="s">
        <v>84</v>
      </c>
      <c r="D129" s="204" t="s">
        <v>134</v>
      </c>
      <c r="E129" s="205" t="s">
        <v>1066</v>
      </c>
      <c r="F129" s="206" t="s">
        <v>1067</v>
      </c>
      <c r="G129" s="207" t="s">
        <v>137</v>
      </c>
      <c r="H129" s="208">
        <v>35.5</v>
      </c>
      <c r="I129" s="209"/>
      <c r="J129" s="210">
        <f>ROUND(I129*H129,2)</f>
        <v>0</v>
      </c>
      <c r="K129" s="211"/>
      <c r="L129" s="39"/>
      <c r="M129" s="212" t="s">
        <v>1</v>
      </c>
      <c r="N129" s="213" t="s">
        <v>41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138</v>
      </c>
      <c r="AT129" s="216" t="s">
        <v>134</v>
      </c>
      <c r="AU129" s="216" t="s">
        <v>86</v>
      </c>
      <c r="AY129" s="17" t="s">
        <v>132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84</v>
      </c>
      <c r="BK129" s="217">
        <f>ROUND(I129*H129,2)</f>
        <v>0</v>
      </c>
      <c r="BL129" s="17" t="s">
        <v>138</v>
      </c>
      <c r="BM129" s="216" t="s">
        <v>1068</v>
      </c>
    </row>
    <row r="130" spans="2:51" s="13" customFormat="1" ht="11.25">
      <c r="B130" s="218"/>
      <c r="C130" s="219"/>
      <c r="D130" s="220" t="s">
        <v>140</v>
      </c>
      <c r="E130" s="221" t="s">
        <v>1</v>
      </c>
      <c r="F130" s="222" t="s">
        <v>91</v>
      </c>
      <c r="G130" s="219"/>
      <c r="H130" s="221" t="s">
        <v>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140</v>
      </c>
      <c r="AU130" s="228" t="s">
        <v>86</v>
      </c>
      <c r="AV130" s="13" t="s">
        <v>84</v>
      </c>
      <c r="AW130" s="13" t="s">
        <v>34</v>
      </c>
      <c r="AX130" s="13" t="s">
        <v>76</v>
      </c>
      <c r="AY130" s="228" t="s">
        <v>132</v>
      </c>
    </row>
    <row r="131" spans="2:51" s="14" customFormat="1" ht="11.25">
      <c r="B131" s="229"/>
      <c r="C131" s="230"/>
      <c r="D131" s="220" t="s">
        <v>140</v>
      </c>
      <c r="E131" s="231" t="s">
        <v>1</v>
      </c>
      <c r="F131" s="232" t="s">
        <v>1069</v>
      </c>
      <c r="G131" s="230"/>
      <c r="H131" s="233">
        <v>35.5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140</v>
      </c>
      <c r="AU131" s="239" t="s">
        <v>86</v>
      </c>
      <c r="AV131" s="14" t="s">
        <v>86</v>
      </c>
      <c r="AW131" s="14" t="s">
        <v>34</v>
      </c>
      <c r="AX131" s="14" t="s">
        <v>76</v>
      </c>
      <c r="AY131" s="239" t="s">
        <v>132</v>
      </c>
    </row>
    <row r="132" spans="2:51" s="15" customFormat="1" ht="11.25">
      <c r="B132" s="240"/>
      <c r="C132" s="241"/>
      <c r="D132" s="220" t="s">
        <v>140</v>
      </c>
      <c r="E132" s="242" t="s">
        <v>1</v>
      </c>
      <c r="F132" s="243" t="s">
        <v>146</v>
      </c>
      <c r="G132" s="241"/>
      <c r="H132" s="244">
        <v>35.5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140</v>
      </c>
      <c r="AU132" s="250" t="s">
        <v>86</v>
      </c>
      <c r="AV132" s="15" t="s">
        <v>138</v>
      </c>
      <c r="AW132" s="15" t="s">
        <v>34</v>
      </c>
      <c r="AX132" s="15" t="s">
        <v>84</v>
      </c>
      <c r="AY132" s="250" t="s">
        <v>132</v>
      </c>
    </row>
    <row r="133" spans="1:65" s="2" customFormat="1" ht="24">
      <c r="A133" s="34"/>
      <c r="B133" s="35"/>
      <c r="C133" s="204" t="s">
        <v>86</v>
      </c>
      <c r="D133" s="204" t="s">
        <v>134</v>
      </c>
      <c r="E133" s="205" t="s">
        <v>135</v>
      </c>
      <c r="F133" s="206" t="s">
        <v>136</v>
      </c>
      <c r="G133" s="207" t="s">
        <v>137</v>
      </c>
      <c r="H133" s="208">
        <v>82.5</v>
      </c>
      <c r="I133" s="209"/>
      <c r="J133" s="210">
        <f>ROUND(I133*H133,2)</f>
        <v>0</v>
      </c>
      <c r="K133" s="211"/>
      <c r="L133" s="39"/>
      <c r="M133" s="212" t="s">
        <v>1</v>
      </c>
      <c r="N133" s="213" t="s">
        <v>41</v>
      </c>
      <c r="O133" s="71"/>
      <c r="P133" s="214">
        <f>O133*H133</f>
        <v>0</v>
      </c>
      <c r="Q133" s="214">
        <v>0</v>
      </c>
      <c r="R133" s="214">
        <f>Q133*H133</f>
        <v>0</v>
      </c>
      <c r="S133" s="214">
        <v>0.26</v>
      </c>
      <c r="T133" s="215">
        <f>S133*H133</f>
        <v>21.45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138</v>
      </c>
      <c r="AT133" s="216" t="s">
        <v>134</v>
      </c>
      <c r="AU133" s="216" t="s">
        <v>86</v>
      </c>
      <c r="AY133" s="17" t="s">
        <v>132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84</v>
      </c>
      <c r="BK133" s="217">
        <f>ROUND(I133*H133,2)</f>
        <v>0</v>
      </c>
      <c r="BL133" s="17" t="s">
        <v>138</v>
      </c>
      <c r="BM133" s="216" t="s">
        <v>1070</v>
      </c>
    </row>
    <row r="134" spans="2:51" s="13" customFormat="1" ht="11.25">
      <c r="B134" s="218"/>
      <c r="C134" s="219"/>
      <c r="D134" s="220" t="s">
        <v>140</v>
      </c>
      <c r="E134" s="221" t="s">
        <v>1</v>
      </c>
      <c r="F134" s="222" t="s">
        <v>91</v>
      </c>
      <c r="G134" s="219"/>
      <c r="H134" s="221" t="s">
        <v>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140</v>
      </c>
      <c r="AU134" s="228" t="s">
        <v>86</v>
      </c>
      <c r="AV134" s="13" t="s">
        <v>84</v>
      </c>
      <c r="AW134" s="13" t="s">
        <v>34</v>
      </c>
      <c r="AX134" s="13" t="s">
        <v>76</v>
      </c>
      <c r="AY134" s="228" t="s">
        <v>132</v>
      </c>
    </row>
    <row r="135" spans="2:51" s="13" customFormat="1" ht="11.25">
      <c r="B135" s="218"/>
      <c r="C135" s="219"/>
      <c r="D135" s="220" t="s">
        <v>140</v>
      </c>
      <c r="E135" s="221" t="s">
        <v>1</v>
      </c>
      <c r="F135" s="222" t="s">
        <v>1071</v>
      </c>
      <c r="G135" s="219"/>
      <c r="H135" s="221" t="s">
        <v>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140</v>
      </c>
      <c r="AU135" s="228" t="s">
        <v>86</v>
      </c>
      <c r="AV135" s="13" t="s">
        <v>84</v>
      </c>
      <c r="AW135" s="13" t="s">
        <v>34</v>
      </c>
      <c r="AX135" s="13" t="s">
        <v>76</v>
      </c>
      <c r="AY135" s="228" t="s">
        <v>132</v>
      </c>
    </row>
    <row r="136" spans="2:51" s="13" customFormat="1" ht="11.25">
      <c r="B136" s="218"/>
      <c r="C136" s="219"/>
      <c r="D136" s="220" t="s">
        <v>140</v>
      </c>
      <c r="E136" s="221" t="s">
        <v>1</v>
      </c>
      <c r="F136" s="222" t="s">
        <v>144</v>
      </c>
      <c r="G136" s="219"/>
      <c r="H136" s="221" t="s">
        <v>1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140</v>
      </c>
      <c r="AU136" s="228" t="s">
        <v>86</v>
      </c>
      <c r="AV136" s="13" t="s">
        <v>84</v>
      </c>
      <c r="AW136" s="13" t="s">
        <v>34</v>
      </c>
      <c r="AX136" s="13" t="s">
        <v>76</v>
      </c>
      <c r="AY136" s="228" t="s">
        <v>132</v>
      </c>
    </row>
    <row r="137" spans="2:51" s="14" customFormat="1" ht="11.25">
      <c r="B137" s="229"/>
      <c r="C137" s="230"/>
      <c r="D137" s="220" t="s">
        <v>140</v>
      </c>
      <c r="E137" s="231" t="s">
        <v>1</v>
      </c>
      <c r="F137" s="232" t="s">
        <v>1072</v>
      </c>
      <c r="G137" s="230"/>
      <c r="H137" s="233">
        <v>82.5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140</v>
      </c>
      <c r="AU137" s="239" t="s">
        <v>86</v>
      </c>
      <c r="AV137" s="14" t="s">
        <v>86</v>
      </c>
      <c r="AW137" s="14" t="s">
        <v>34</v>
      </c>
      <c r="AX137" s="14" t="s">
        <v>76</v>
      </c>
      <c r="AY137" s="239" t="s">
        <v>132</v>
      </c>
    </row>
    <row r="138" spans="2:51" s="15" customFormat="1" ht="11.25">
      <c r="B138" s="240"/>
      <c r="C138" s="241"/>
      <c r="D138" s="220" t="s">
        <v>140</v>
      </c>
      <c r="E138" s="242" t="s">
        <v>1</v>
      </c>
      <c r="F138" s="243" t="s">
        <v>146</v>
      </c>
      <c r="G138" s="241"/>
      <c r="H138" s="244">
        <v>82.5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140</v>
      </c>
      <c r="AU138" s="250" t="s">
        <v>86</v>
      </c>
      <c r="AV138" s="15" t="s">
        <v>138</v>
      </c>
      <c r="AW138" s="15" t="s">
        <v>34</v>
      </c>
      <c r="AX138" s="15" t="s">
        <v>84</v>
      </c>
      <c r="AY138" s="250" t="s">
        <v>132</v>
      </c>
    </row>
    <row r="139" spans="1:65" s="2" customFormat="1" ht="24">
      <c r="A139" s="34"/>
      <c r="B139" s="35"/>
      <c r="C139" s="204" t="s">
        <v>152</v>
      </c>
      <c r="D139" s="204" t="s">
        <v>134</v>
      </c>
      <c r="E139" s="205" t="s">
        <v>153</v>
      </c>
      <c r="F139" s="206" t="s">
        <v>154</v>
      </c>
      <c r="G139" s="207" t="s">
        <v>137</v>
      </c>
      <c r="H139" s="208">
        <v>60.5</v>
      </c>
      <c r="I139" s="209"/>
      <c r="J139" s="210">
        <f>ROUND(I139*H139,2)</f>
        <v>0</v>
      </c>
      <c r="K139" s="211"/>
      <c r="L139" s="39"/>
      <c r="M139" s="212" t="s">
        <v>1</v>
      </c>
      <c r="N139" s="213" t="s">
        <v>41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0.29</v>
      </c>
      <c r="T139" s="215">
        <f>S139*H139</f>
        <v>17.544999999999998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138</v>
      </c>
      <c r="AT139" s="216" t="s">
        <v>134</v>
      </c>
      <c r="AU139" s="216" t="s">
        <v>86</v>
      </c>
      <c r="AY139" s="17" t="s">
        <v>132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84</v>
      </c>
      <c r="BK139" s="217">
        <f>ROUND(I139*H139,2)</f>
        <v>0</v>
      </c>
      <c r="BL139" s="17" t="s">
        <v>138</v>
      </c>
      <c r="BM139" s="216" t="s">
        <v>1073</v>
      </c>
    </row>
    <row r="140" spans="2:51" s="13" customFormat="1" ht="11.25">
      <c r="B140" s="218"/>
      <c r="C140" s="219"/>
      <c r="D140" s="220" t="s">
        <v>140</v>
      </c>
      <c r="E140" s="221" t="s">
        <v>1</v>
      </c>
      <c r="F140" s="222" t="s">
        <v>91</v>
      </c>
      <c r="G140" s="219"/>
      <c r="H140" s="221" t="s">
        <v>1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140</v>
      </c>
      <c r="AU140" s="228" t="s">
        <v>86</v>
      </c>
      <c r="AV140" s="13" t="s">
        <v>84</v>
      </c>
      <c r="AW140" s="13" t="s">
        <v>34</v>
      </c>
      <c r="AX140" s="13" t="s">
        <v>76</v>
      </c>
      <c r="AY140" s="228" t="s">
        <v>132</v>
      </c>
    </row>
    <row r="141" spans="2:51" s="13" customFormat="1" ht="11.25">
      <c r="B141" s="218"/>
      <c r="C141" s="219"/>
      <c r="D141" s="220" t="s">
        <v>140</v>
      </c>
      <c r="E141" s="221" t="s">
        <v>1</v>
      </c>
      <c r="F141" s="222" t="s">
        <v>144</v>
      </c>
      <c r="G141" s="219"/>
      <c r="H141" s="221" t="s">
        <v>1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140</v>
      </c>
      <c r="AU141" s="228" t="s">
        <v>86</v>
      </c>
      <c r="AV141" s="13" t="s">
        <v>84</v>
      </c>
      <c r="AW141" s="13" t="s">
        <v>34</v>
      </c>
      <c r="AX141" s="13" t="s">
        <v>76</v>
      </c>
      <c r="AY141" s="228" t="s">
        <v>132</v>
      </c>
    </row>
    <row r="142" spans="2:51" s="13" customFormat="1" ht="22.5">
      <c r="B142" s="218"/>
      <c r="C142" s="219"/>
      <c r="D142" s="220" t="s">
        <v>140</v>
      </c>
      <c r="E142" s="221" t="s">
        <v>1</v>
      </c>
      <c r="F142" s="222" t="s">
        <v>156</v>
      </c>
      <c r="G142" s="219"/>
      <c r="H142" s="221" t="s">
        <v>1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140</v>
      </c>
      <c r="AU142" s="228" t="s">
        <v>86</v>
      </c>
      <c r="AV142" s="13" t="s">
        <v>84</v>
      </c>
      <c r="AW142" s="13" t="s">
        <v>34</v>
      </c>
      <c r="AX142" s="13" t="s">
        <v>76</v>
      </c>
      <c r="AY142" s="228" t="s">
        <v>132</v>
      </c>
    </row>
    <row r="143" spans="2:51" s="14" customFormat="1" ht="11.25">
      <c r="B143" s="229"/>
      <c r="C143" s="230"/>
      <c r="D143" s="220" t="s">
        <v>140</v>
      </c>
      <c r="E143" s="231" t="s">
        <v>1</v>
      </c>
      <c r="F143" s="232" t="s">
        <v>1074</v>
      </c>
      <c r="G143" s="230"/>
      <c r="H143" s="233">
        <v>60.50000000000001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140</v>
      </c>
      <c r="AU143" s="239" t="s">
        <v>86</v>
      </c>
      <c r="AV143" s="14" t="s">
        <v>86</v>
      </c>
      <c r="AW143" s="14" t="s">
        <v>34</v>
      </c>
      <c r="AX143" s="14" t="s">
        <v>76</v>
      </c>
      <c r="AY143" s="239" t="s">
        <v>132</v>
      </c>
    </row>
    <row r="144" spans="2:51" s="15" customFormat="1" ht="11.25">
      <c r="B144" s="240"/>
      <c r="C144" s="241"/>
      <c r="D144" s="220" t="s">
        <v>140</v>
      </c>
      <c r="E144" s="242" t="s">
        <v>1</v>
      </c>
      <c r="F144" s="243" t="s">
        <v>146</v>
      </c>
      <c r="G144" s="241"/>
      <c r="H144" s="244">
        <v>60.50000000000001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140</v>
      </c>
      <c r="AU144" s="250" t="s">
        <v>86</v>
      </c>
      <c r="AV144" s="15" t="s">
        <v>138</v>
      </c>
      <c r="AW144" s="15" t="s">
        <v>34</v>
      </c>
      <c r="AX144" s="15" t="s">
        <v>84</v>
      </c>
      <c r="AY144" s="250" t="s">
        <v>132</v>
      </c>
    </row>
    <row r="145" spans="1:65" s="2" customFormat="1" ht="24">
      <c r="A145" s="34"/>
      <c r="B145" s="35"/>
      <c r="C145" s="204" t="s">
        <v>138</v>
      </c>
      <c r="D145" s="204" t="s">
        <v>134</v>
      </c>
      <c r="E145" s="205" t="s">
        <v>162</v>
      </c>
      <c r="F145" s="206" t="s">
        <v>163</v>
      </c>
      <c r="G145" s="207" t="s">
        <v>137</v>
      </c>
      <c r="H145" s="208">
        <v>5.5</v>
      </c>
      <c r="I145" s="209"/>
      <c r="J145" s="210">
        <f>ROUND(I145*H145,2)</f>
        <v>0</v>
      </c>
      <c r="K145" s="211"/>
      <c r="L145" s="39"/>
      <c r="M145" s="212" t="s">
        <v>1</v>
      </c>
      <c r="N145" s="213" t="s">
        <v>41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0.44</v>
      </c>
      <c r="T145" s="215">
        <f>S145*H145</f>
        <v>2.42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138</v>
      </c>
      <c r="AT145" s="216" t="s">
        <v>134</v>
      </c>
      <c r="AU145" s="216" t="s">
        <v>86</v>
      </c>
      <c r="AY145" s="17" t="s">
        <v>132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84</v>
      </c>
      <c r="BK145" s="217">
        <f>ROUND(I145*H145,2)</f>
        <v>0</v>
      </c>
      <c r="BL145" s="17" t="s">
        <v>138</v>
      </c>
      <c r="BM145" s="216" t="s">
        <v>1075</v>
      </c>
    </row>
    <row r="146" spans="2:51" s="13" customFormat="1" ht="11.25">
      <c r="B146" s="218"/>
      <c r="C146" s="219"/>
      <c r="D146" s="220" t="s">
        <v>140</v>
      </c>
      <c r="E146" s="221" t="s">
        <v>1</v>
      </c>
      <c r="F146" s="222" t="s">
        <v>91</v>
      </c>
      <c r="G146" s="219"/>
      <c r="H146" s="221" t="s">
        <v>1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140</v>
      </c>
      <c r="AU146" s="228" t="s">
        <v>86</v>
      </c>
      <c r="AV146" s="13" t="s">
        <v>84</v>
      </c>
      <c r="AW146" s="13" t="s">
        <v>34</v>
      </c>
      <c r="AX146" s="13" t="s">
        <v>76</v>
      </c>
      <c r="AY146" s="228" t="s">
        <v>132</v>
      </c>
    </row>
    <row r="147" spans="2:51" s="13" customFormat="1" ht="11.25">
      <c r="B147" s="218"/>
      <c r="C147" s="219"/>
      <c r="D147" s="220" t="s">
        <v>140</v>
      </c>
      <c r="E147" s="221" t="s">
        <v>1</v>
      </c>
      <c r="F147" s="222" t="s">
        <v>144</v>
      </c>
      <c r="G147" s="219"/>
      <c r="H147" s="221" t="s">
        <v>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140</v>
      </c>
      <c r="AU147" s="228" t="s">
        <v>86</v>
      </c>
      <c r="AV147" s="13" t="s">
        <v>84</v>
      </c>
      <c r="AW147" s="13" t="s">
        <v>34</v>
      </c>
      <c r="AX147" s="13" t="s">
        <v>76</v>
      </c>
      <c r="AY147" s="228" t="s">
        <v>132</v>
      </c>
    </row>
    <row r="148" spans="2:51" s="13" customFormat="1" ht="22.5">
      <c r="B148" s="218"/>
      <c r="C148" s="219"/>
      <c r="D148" s="220" t="s">
        <v>140</v>
      </c>
      <c r="E148" s="221" t="s">
        <v>1</v>
      </c>
      <c r="F148" s="222" t="s">
        <v>799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140</v>
      </c>
      <c r="AU148" s="228" t="s">
        <v>86</v>
      </c>
      <c r="AV148" s="13" t="s">
        <v>84</v>
      </c>
      <c r="AW148" s="13" t="s">
        <v>34</v>
      </c>
      <c r="AX148" s="13" t="s">
        <v>76</v>
      </c>
      <c r="AY148" s="228" t="s">
        <v>132</v>
      </c>
    </row>
    <row r="149" spans="2:51" s="14" customFormat="1" ht="11.25">
      <c r="B149" s="229"/>
      <c r="C149" s="230"/>
      <c r="D149" s="220" t="s">
        <v>140</v>
      </c>
      <c r="E149" s="231" t="s">
        <v>1</v>
      </c>
      <c r="F149" s="232" t="s">
        <v>1076</v>
      </c>
      <c r="G149" s="230"/>
      <c r="H149" s="233">
        <v>5.5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140</v>
      </c>
      <c r="AU149" s="239" t="s">
        <v>86</v>
      </c>
      <c r="AV149" s="14" t="s">
        <v>86</v>
      </c>
      <c r="AW149" s="14" t="s">
        <v>34</v>
      </c>
      <c r="AX149" s="14" t="s">
        <v>76</v>
      </c>
      <c r="AY149" s="239" t="s">
        <v>132</v>
      </c>
    </row>
    <row r="150" spans="2:51" s="15" customFormat="1" ht="11.25">
      <c r="B150" s="240"/>
      <c r="C150" s="241"/>
      <c r="D150" s="220" t="s">
        <v>140</v>
      </c>
      <c r="E150" s="242" t="s">
        <v>1</v>
      </c>
      <c r="F150" s="243" t="s">
        <v>146</v>
      </c>
      <c r="G150" s="241"/>
      <c r="H150" s="244">
        <v>5.5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140</v>
      </c>
      <c r="AU150" s="250" t="s">
        <v>86</v>
      </c>
      <c r="AV150" s="15" t="s">
        <v>138</v>
      </c>
      <c r="AW150" s="15" t="s">
        <v>34</v>
      </c>
      <c r="AX150" s="15" t="s">
        <v>84</v>
      </c>
      <c r="AY150" s="250" t="s">
        <v>132</v>
      </c>
    </row>
    <row r="151" spans="1:65" s="2" customFormat="1" ht="24">
      <c r="A151" s="34"/>
      <c r="B151" s="35"/>
      <c r="C151" s="204" t="s">
        <v>167</v>
      </c>
      <c r="D151" s="204" t="s">
        <v>134</v>
      </c>
      <c r="E151" s="205" t="s">
        <v>168</v>
      </c>
      <c r="F151" s="206" t="s">
        <v>169</v>
      </c>
      <c r="G151" s="207" t="s">
        <v>137</v>
      </c>
      <c r="H151" s="208">
        <v>7.5</v>
      </c>
      <c r="I151" s="209"/>
      <c r="J151" s="210">
        <f>ROUND(I151*H151,2)</f>
        <v>0</v>
      </c>
      <c r="K151" s="211"/>
      <c r="L151" s="39"/>
      <c r="M151" s="212" t="s">
        <v>1</v>
      </c>
      <c r="N151" s="213" t="s">
        <v>41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0.098</v>
      </c>
      <c r="T151" s="215">
        <f>S151*H151</f>
        <v>0.735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138</v>
      </c>
      <c r="AT151" s="216" t="s">
        <v>134</v>
      </c>
      <c r="AU151" s="216" t="s">
        <v>86</v>
      </c>
      <c r="AY151" s="17" t="s">
        <v>132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84</v>
      </c>
      <c r="BK151" s="217">
        <f>ROUND(I151*H151,2)</f>
        <v>0</v>
      </c>
      <c r="BL151" s="17" t="s">
        <v>138</v>
      </c>
      <c r="BM151" s="216" t="s">
        <v>1077</v>
      </c>
    </row>
    <row r="152" spans="2:51" s="13" customFormat="1" ht="11.25">
      <c r="B152" s="218"/>
      <c r="C152" s="219"/>
      <c r="D152" s="220" t="s">
        <v>140</v>
      </c>
      <c r="E152" s="221" t="s">
        <v>1</v>
      </c>
      <c r="F152" s="222" t="s">
        <v>91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140</v>
      </c>
      <c r="AU152" s="228" t="s">
        <v>86</v>
      </c>
      <c r="AV152" s="13" t="s">
        <v>84</v>
      </c>
      <c r="AW152" s="13" t="s">
        <v>34</v>
      </c>
      <c r="AX152" s="13" t="s">
        <v>76</v>
      </c>
      <c r="AY152" s="228" t="s">
        <v>132</v>
      </c>
    </row>
    <row r="153" spans="2:51" s="13" customFormat="1" ht="11.25">
      <c r="B153" s="218"/>
      <c r="C153" s="219"/>
      <c r="D153" s="220" t="s">
        <v>140</v>
      </c>
      <c r="E153" s="221" t="s">
        <v>1</v>
      </c>
      <c r="F153" s="222" t="s">
        <v>793</v>
      </c>
      <c r="G153" s="219"/>
      <c r="H153" s="221" t="s">
        <v>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140</v>
      </c>
      <c r="AU153" s="228" t="s">
        <v>86</v>
      </c>
      <c r="AV153" s="13" t="s">
        <v>84</v>
      </c>
      <c r="AW153" s="13" t="s">
        <v>34</v>
      </c>
      <c r="AX153" s="13" t="s">
        <v>76</v>
      </c>
      <c r="AY153" s="228" t="s">
        <v>132</v>
      </c>
    </row>
    <row r="154" spans="2:51" s="13" customFormat="1" ht="11.25">
      <c r="B154" s="218"/>
      <c r="C154" s="219"/>
      <c r="D154" s="220" t="s">
        <v>140</v>
      </c>
      <c r="E154" s="221" t="s">
        <v>1</v>
      </c>
      <c r="F154" s="222" t="s">
        <v>144</v>
      </c>
      <c r="G154" s="219"/>
      <c r="H154" s="221" t="s">
        <v>1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140</v>
      </c>
      <c r="AU154" s="228" t="s">
        <v>86</v>
      </c>
      <c r="AV154" s="13" t="s">
        <v>84</v>
      </c>
      <c r="AW154" s="13" t="s">
        <v>34</v>
      </c>
      <c r="AX154" s="13" t="s">
        <v>76</v>
      </c>
      <c r="AY154" s="228" t="s">
        <v>132</v>
      </c>
    </row>
    <row r="155" spans="2:51" s="14" customFormat="1" ht="11.25">
      <c r="B155" s="229"/>
      <c r="C155" s="230"/>
      <c r="D155" s="220" t="s">
        <v>140</v>
      </c>
      <c r="E155" s="231" t="s">
        <v>1</v>
      </c>
      <c r="F155" s="232" t="s">
        <v>1078</v>
      </c>
      <c r="G155" s="230"/>
      <c r="H155" s="233">
        <v>7.5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140</v>
      </c>
      <c r="AU155" s="239" t="s">
        <v>86</v>
      </c>
      <c r="AV155" s="14" t="s">
        <v>86</v>
      </c>
      <c r="AW155" s="14" t="s">
        <v>34</v>
      </c>
      <c r="AX155" s="14" t="s">
        <v>76</v>
      </c>
      <c r="AY155" s="239" t="s">
        <v>132</v>
      </c>
    </row>
    <row r="156" spans="2:51" s="15" customFormat="1" ht="11.25">
      <c r="B156" s="240"/>
      <c r="C156" s="241"/>
      <c r="D156" s="220" t="s">
        <v>140</v>
      </c>
      <c r="E156" s="242" t="s">
        <v>1</v>
      </c>
      <c r="F156" s="243" t="s">
        <v>146</v>
      </c>
      <c r="G156" s="241"/>
      <c r="H156" s="244">
        <v>7.5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140</v>
      </c>
      <c r="AU156" s="250" t="s">
        <v>86</v>
      </c>
      <c r="AV156" s="15" t="s">
        <v>138</v>
      </c>
      <c r="AW156" s="15" t="s">
        <v>34</v>
      </c>
      <c r="AX156" s="15" t="s">
        <v>84</v>
      </c>
      <c r="AY156" s="250" t="s">
        <v>132</v>
      </c>
    </row>
    <row r="157" spans="1:65" s="2" customFormat="1" ht="24">
      <c r="A157" s="34"/>
      <c r="B157" s="35"/>
      <c r="C157" s="204" t="s">
        <v>173</v>
      </c>
      <c r="D157" s="204" t="s">
        <v>134</v>
      </c>
      <c r="E157" s="205" t="s">
        <v>1079</v>
      </c>
      <c r="F157" s="206" t="s">
        <v>1080</v>
      </c>
      <c r="G157" s="207" t="s">
        <v>137</v>
      </c>
      <c r="H157" s="208">
        <v>7.5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41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0.22</v>
      </c>
      <c r="T157" s="215">
        <f>S157*H157</f>
        <v>1.65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138</v>
      </c>
      <c r="AT157" s="216" t="s">
        <v>134</v>
      </c>
      <c r="AU157" s="216" t="s">
        <v>86</v>
      </c>
      <c r="AY157" s="17" t="s">
        <v>132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84</v>
      </c>
      <c r="BK157" s="217">
        <f>ROUND(I157*H157,2)</f>
        <v>0</v>
      </c>
      <c r="BL157" s="17" t="s">
        <v>138</v>
      </c>
      <c r="BM157" s="216" t="s">
        <v>1081</v>
      </c>
    </row>
    <row r="158" spans="2:51" s="13" customFormat="1" ht="11.25">
      <c r="B158" s="218"/>
      <c r="C158" s="219"/>
      <c r="D158" s="220" t="s">
        <v>140</v>
      </c>
      <c r="E158" s="221" t="s">
        <v>1</v>
      </c>
      <c r="F158" s="222" t="s">
        <v>91</v>
      </c>
      <c r="G158" s="219"/>
      <c r="H158" s="221" t="s">
        <v>1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140</v>
      </c>
      <c r="AU158" s="228" t="s">
        <v>86</v>
      </c>
      <c r="AV158" s="13" t="s">
        <v>84</v>
      </c>
      <c r="AW158" s="13" t="s">
        <v>34</v>
      </c>
      <c r="AX158" s="13" t="s">
        <v>76</v>
      </c>
      <c r="AY158" s="228" t="s">
        <v>132</v>
      </c>
    </row>
    <row r="159" spans="2:51" s="13" customFormat="1" ht="11.25">
      <c r="B159" s="218"/>
      <c r="C159" s="219"/>
      <c r="D159" s="220" t="s">
        <v>140</v>
      </c>
      <c r="E159" s="221" t="s">
        <v>1</v>
      </c>
      <c r="F159" s="222" t="s">
        <v>793</v>
      </c>
      <c r="G159" s="219"/>
      <c r="H159" s="221" t="s">
        <v>1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140</v>
      </c>
      <c r="AU159" s="228" t="s">
        <v>86</v>
      </c>
      <c r="AV159" s="13" t="s">
        <v>84</v>
      </c>
      <c r="AW159" s="13" t="s">
        <v>34</v>
      </c>
      <c r="AX159" s="13" t="s">
        <v>76</v>
      </c>
      <c r="AY159" s="228" t="s">
        <v>132</v>
      </c>
    </row>
    <row r="160" spans="2:51" s="13" customFormat="1" ht="11.25">
      <c r="B160" s="218"/>
      <c r="C160" s="219"/>
      <c r="D160" s="220" t="s">
        <v>140</v>
      </c>
      <c r="E160" s="221" t="s">
        <v>1</v>
      </c>
      <c r="F160" s="222" t="s">
        <v>144</v>
      </c>
      <c r="G160" s="219"/>
      <c r="H160" s="221" t="s">
        <v>1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140</v>
      </c>
      <c r="AU160" s="228" t="s">
        <v>86</v>
      </c>
      <c r="AV160" s="13" t="s">
        <v>84</v>
      </c>
      <c r="AW160" s="13" t="s">
        <v>34</v>
      </c>
      <c r="AX160" s="13" t="s">
        <v>76</v>
      </c>
      <c r="AY160" s="228" t="s">
        <v>132</v>
      </c>
    </row>
    <row r="161" spans="2:51" s="14" customFormat="1" ht="11.25">
      <c r="B161" s="229"/>
      <c r="C161" s="230"/>
      <c r="D161" s="220" t="s">
        <v>140</v>
      </c>
      <c r="E161" s="231" t="s">
        <v>1</v>
      </c>
      <c r="F161" s="232" t="s">
        <v>1078</v>
      </c>
      <c r="G161" s="230"/>
      <c r="H161" s="233">
        <v>7.5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140</v>
      </c>
      <c r="AU161" s="239" t="s">
        <v>86</v>
      </c>
      <c r="AV161" s="14" t="s">
        <v>86</v>
      </c>
      <c r="AW161" s="14" t="s">
        <v>34</v>
      </c>
      <c r="AX161" s="14" t="s">
        <v>76</v>
      </c>
      <c r="AY161" s="239" t="s">
        <v>132</v>
      </c>
    </row>
    <row r="162" spans="2:51" s="15" customFormat="1" ht="11.25">
      <c r="B162" s="240"/>
      <c r="C162" s="241"/>
      <c r="D162" s="220" t="s">
        <v>140</v>
      </c>
      <c r="E162" s="242" t="s">
        <v>1</v>
      </c>
      <c r="F162" s="243" t="s">
        <v>146</v>
      </c>
      <c r="G162" s="241"/>
      <c r="H162" s="244">
        <v>7.5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140</v>
      </c>
      <c r="AU162" s="250" t="s">
        <v>86</v>
      </c>
      <c r="AV162" s="15" t="s">
        <v>138</v>
      </c>
      <c r="AW162" s="15" t="s">
        <v>34</v>
      </c>
      <c r="AX162" s="15" t="s">
        <v>84</v>
      </c>
      <c r="AY162" s="250" t="s">
        <v>132</v>
      </c>
    </row>
    <row r="163" spans="1:65" s="2" customFormat="1" ht="12">
      <c r="A163" s="34"/>
      <c r="B163" s="35"/>
      <c r="C163" s="204" t="s">
        <v>179</v>
      </c>
      <c r="D163" s="204" t="s">
        <v>134</v>
      </c>
      <c r="E163" s="205" t="s">
        <v>174</v>
      </c>
      <c r="F163" s="206" t="s">
        <v>175</v>
      </c>
      <c r="G163" s="207" t="s">
        <v>176</v>
      </c>
      <c r="H163" s="208">
        <v>41.9</v>
      </c>
      <c r="I163" s="209"/>
      <c r="J163" s="210">
        <f>ROUND(I163*H163,2)</f>
        <v>0</v>
      </c>
      <c r="K163" s="211"/>
      <c r="L163" s="39"/>
      <c r="M163" s="212" t="s">
        <v>1</v>
      </c>
      <c r="N163" s="213" t="s">
        <v>41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0.23</v>
      </c>
      <c r="T163" s="215">
        <f>S163*H163</f>
        <v>9.637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138</v>
      </c>
      <c r="AT163" s="216" t="s">
        <v>134</v>
      </c>
      <c r="AU163" s="216" t="s">
        <v>86</v>
      </c>
      <c r="AY163" s="17" t="s">
        <v>132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84</v>
      </c>
      <c r="BK163" s="217">
        <f>ROUND(I163*H163,2)</f>
        <v>0</v>
      </c>
      <c r="BL163" s="17" t="s">
        <v>138</v>
      </c>
      <c r="BM163" s="216" t="s">
        <v>1082</v>
      </c>
    </row>
    <row r="164" spans="2:51" s="13" customFormat="1" ht="11.25">
      <c r="B164" s="218"/>
      <c r="C164" s="219"/>
      <c r="D164" s="220" t="s">
        <v>140</v>
      </c>
      <c r="E164" s="221" t="s">
        <v>1</v>
      </c>
      <c r="F164" s="222" t="s">
        <v>91</v>
      </c>
      <c r="G164" s="219"/>
      <c r="H164" s="221" t="s">
        <v>1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140</v>
      </c>
      <c r="AU164" s="228" t="s">
        <v>86</v>
      </c>
      <c r="AV164" s="13" t="s">
        <v>84</v>
      </c>
      <c r="AW164" s="13" t="s">
        <v>34</v>
      </c>
      <c r="AX164" s="13" t="s">
        <v>76</v>
      </c>
      <c r="AY164" s="228" t="s">
        <v>132</v>
      </c>
    </row>
    <row r="165" spans="2:51" s="14" customFormat="1" ht="11.25">
      <c r="B165" s="229"/>
      <c r="C165" s="230"/>
      <c r="D165" s="220" t="s">
        <v>140</v>
      </c>
      <c r="E165" s="231" t="s">
        <v>1</v>
      </c>
      <c r="F165" s="232" t="s">
        <v>1083</v>
      </c>
      <c r="G165" s="230"/>
      <c r="H165" s="233">
        <v>41.9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140</v>
      </c>
      <c r="AU165" s="239" t="s">
        <v>86</v>
      </c>
      <c r="AV165" s="14" t="s">
        <v>86</v>
      </c>
      <c r="AW165" s="14" t="s">
        <v>34</v>
      </c>
      <c r="AX165" s="14" t="s">
        <v>76</v>
      </c>
      <c r="AY165" s="239" t="s">
        <v>132</v>
      </c>
    </row>
    <row r="166" spans="2:51" s="15" customFormat="1" ht="11.25">
      <c r="B166" s="240"/>
      <c r="C166" s="241"/>
      <c r="D166" s="220" t="s">
        <v>140</v>
      </c>
      <c r="E166" s="242" t="s">
        <v>1</v>
      </c>
      <c r="F166" s="243" t="s">
        <v>146</v>
      </c>
      <c r="G166" s="241"/>
      <c r="H166" s="244">
        <v>41.9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140</v>
      </c>
      <c r="AU166" s="250" t="s">
        <v>86</v>
      </c>
      <c r="AV166" s="15" t="s">
        <v>138</v>
      </c>
      <c r="AW166" s="15" t="s">
        <v>34</v>
      </c>
      <c r="AX166" s="15" t="s">
        <v>84</v>
      </c>
      <c r="AY166" s="250" t="s">
        <v>132</v>
      </c>
    </row>
    <row r="167" spans="1:65" s="2" customFormat="1" ht="12">
      <c r="A167" s="34"/>
      <c r="B167" s="35"/>
      <c r="C167" s="204" t="s">
        <v>184</v>
      </c>
      <c r="D167" s="204" t="s">
        <v>134</v>
      </c>
      <c r="E167" s="205" t="s">
        <v>802</v>
      </c>
      <c r="F167" s="206" t="s">
        <v>803</v>
      </c>
      <c r="G167" s="207" t="s">
        <v>176</v>
      </c>
      <c r="H167" s="208">
        <v>1.1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41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0.29</v>
      </c>
      <c r="T167" s="215">
        <f>S167*H167</f>
        <v>0.319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138</v>
      </c>
      <c r="AT167" s="216" t="s">
        <v>134</v>
      </c>
      <c r="AU167" s="216" t="s">
        <v>86</v>
      </c>
      <c r="AY167" s="17" t="s">
        <v>132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84</v>
      </c>
      <c r="BK167" s="217">
        <f>ROUND(I167*H167,2)</f>
        <v>0</v>
      </c>
      <c r="BL167" s="17" t="s">
        <v>138</v>
      </c>
      <c r="BM167" s="216" t="s">
        <v>1084</v>
      </c>
    </row>
    <row r="168" spans="2:51" s="13" customFormat="1" ht="11.25">
      <c r="B168" s="218"/>
      <c r="C168" s="219"/>
      <c r="D168" s="220" t="s">
        <v>140</v>
      </c>
      <c r="E168" s="221" t="s">
        <v>1</v>
      </c>
      <c r="F168" s="222" t="s">
        <v>91</v>
      </c>
      <c r="G168" s="219"/>
      <c r="H168" s="221" t="s">
        <v>1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140</v>
      </c>
      <c r="AU168" s="228" t="s">
        <v>86</v>
      </c>
      <c r="AV168" s="13" t="s">
        <v>84</v>
      </c>
      <c r="AW168" s="13" t="s">
        <v>34</v>
      </c>
      <c r="AX168" s="13" t="s">
        <v>76</v>
      </c>
      <c r="AY168" s="228" t="s">
        <v>132</v>
      </c>
    </row>
    <row r="169" spans="2:51" s="14" customFormat="1" ht="11.25">
      <c r="B169" s="229"/>
      <c r="C169" s="230"/>
      <c r="D169" s="220" t="s">
        <v>140</v>
      </c>
      <c r="E169" s="231" t="s">
        <v>1</v>
      </c>
      <c r="F169" s="232" t="s">
        <v>805</v>
      </c>
      <c r="G169" s="230"/>
      <c r="H169" s="233">
        <v>1.1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140</v>
      </c>
      <c r="AU169" s="239" t="s">
        <v>86</v>
      </c>
      <c r="AV169" s="14" t="s">
        <v>86</v>
      </c>
      <c r="AW169" s="14" t="s">
        <v>34</v>
      </c>
      <c r="AX169" s="14" t="s">
        <v>76</v>
      </c>
      <c r="AY169" s="239" t="s">
        <v>132</v>
      </c>
    </row>
    <row r="170" spans="2:51" s="15" customFormat="1" ht="11.25">
      <c r="B170" s="240"/>
      <c r="C170" s="241"/>
      <c r="D170" s="220" t="s">
        <v>140</v>
      </c>
      <c r="E170" s="242" t="s">
        <v>1</v>
      </c>
      <c r="F170" s="243" t="s">
        <v>146</v>
      </c>
      <c r="G170" s="241"/>
      <c r="H170" s="244">
        <v>1.1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140</v>
      </c>
      <c r="AU170" s="250" t="s">
        <v>86</v>
      </c>
      <c r="AV170" s="15" t="s">
        <v>138</v>
      </c>
      <c r="AW170" s="15" t="s">
        <v>34</v>
      </c>
      <c r="AX170" s="15" t="s">
        <v>84</v>
      </c>
      <c r="AY170" s="250" t="s">
        <v>132</v>
      </c>
    </row>
    <row r="171" spans="1:65" s="2" customFormat="1" ht="24">
      <c r="A171" s="34"/>
      <c r="B171" s="35"/>
      <c r="C171" s="204" t="s">
        <v>189</v>
      </c>
      <c r="D171" s="204" t="s">
        <v>134</v>
      </c>
      <c r="E171" s="205" t="s">
        <v>180</v>
      </c>
      <c r="F171" s="206" t="s">
        <v>181</v>
      </c>
      <c r="G171" s="207" t="s">
        <v>182</v>
      </c>
      <c r="H171" s="208">
        <v>160</v>
      </c>
      <c r="I171" s="209"/>
      <c r="J171" s="210">
        <f>ROUND(I171*H171,2)</f>
        <v>0</v>
      </c>
      <c r="K171" s="211"/>
      <c r="L171" s="39"/>
      <c r="M171" s="212" t="s">
        <v>1</v>
      </c>
      <c r="N171" s="213" t="s">
        <v>41</v>
      </c>
      <c r="O171" s="71"/>
      <c r="P171" s="214">
        <f>O171*H171</f>
        <v>0</v>
      </c>
      <c r="Q171" s="214">
        <v>3E-05</v>
      </c>
      <c r="R171" s="214">
        <f>Q171*H171</f>
        <v>0.0048000000000000004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138</v>
      </c>
      <c r="AT171" s="216" t="s">
        <v>134</v>
      </c>
      <c r="AU171" s="216" t="s">
        <v>86</v>
      </c>
      <c r="AY171" s="17" t="s">
        <v>132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84</v>
      </c>
      <c r="BK171" s="217">
        <f>ROUND(I171*H171,2)</f>
        <v>0</v>
      </c>
      <c r="BL171" s="17" t="s">
        <v>138</v>
      </c>
      <c r="BM171" s="216" t="s">
        <v>1085</v>
      </c>
    </row>
    <row r="172" spans="1:65" s="2" customFormat="1" ht="24">
      <c r="A172" s="34"/>
      <c r="B172" s="35"/>
      <c r="C172" s="204" t="s">
        <v>195</v>
      </c>
      <c r="D172" s="204" t="s">
        <v>134</v>
      </c>
      <c r="E172" s="205" t="s">
        <v>185</v>
      </c>
      <c r="F172" s="206" t="s">
        <v>186</v>
      </c>
      <c r="G172" s="207" t="s">
        <v>187</v>
      </c>
      <c r="H172" s="208">
        <v>20</v>
      </c>
      <c r="I172" s="209"/>
      <c r="J172" s="210">
        <f>ROUND(I172*H172,2)</f>
        <v>0</v>
      </c>
      <c r="K172" s="211"/>
      <c r="L172" s="39"/>
      <c r="M172" s="212" t="s">
        <v>1</v>
      </c>
      <c r="N172" s="213" t="s">
        <v>41</v>
      </c>
      <c r="O172" s="71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138</v>
      </c>
      <c r="AT172" s="216" t="s">
        <v>134</v>
      </c>
      <c r="AU172" s="216" t="s">
        <v>86</v>
      </c>
      <c r="AY172" s="17" t="s">
        <v>132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84</v>
      </c>
      <c r="BK172" s="217">
        <f>ROUND(I172*H172,2)</f>
        <v>0</v>
      </c>
      <c r="BL172" s="17" t="s">
        <v>138</v>
      </c>
      <c r="BM172" s="216" t="s">
        <v>1086</v>
      </c>
    </row>
    <row r="173" spans="1:65" s="2" customFormat="1" ht="24">
      <c r="A173" s="34"/>
      <c r="B173" s="35"/>
      <c r="C173" s="204" t="s">
        <v>200</v>
      </c>
      <c r="D173" s="204" t="s">
        <v>134</v>
      </c>
      <c r="E173" s="205" t="s">
        <v>190</v>
      </c>
      <c r="F173" s="206" t="s">
        <v>191</v>
      </c>
      <c r="G173" s="207" t="s">
        <v>176</v>
      </c>
      <c r="H173" s="208">
        <v>9</v>
      </c>
      <c r="I173" s="209"/>
      <c r="J173" s="210">
        <f>ROUND(I173*H173,2)</f>
        <v>0</v>
      </c>
      <c r="K173" s="211"/>
      <c r="L173" s="39"/>
      <c r="M173" s="212" t="s">
        <v>1</v>
      </c>
      <c r="N173" s="213" t="s">
        <v>41</v>
      </c>
      <c r="O173" s="71"/>
      <c r="P173" s="214">
        <f>O173*H173</f>
        <v>0</v>
      </c>
      <c r="Q173" s="214">
        <v>0.00868</v>
      </c>
      <c r="R173" s="214">
        <f>Q173*H173</f>
        <v>0.07812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138</v>
      </c>
      <c r="AT173" s="216" t="s">
        <v>134</v>
      </c>
      <c r="AU173" s="216" t="s">
        <v>86</v>
      </c>
      <c r="AY173" s="17" t="s">
        <v>132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84</v>
      </c>
      <c r="BK173" s="217">
        <f>ROUND(I173*H173,2)</f>
        <v>0</v>
      </c>
      <c r="BL173" s="17" t="s">
        <v>138</v>
      </c>
      <c r="BM173" s="216" t="s">
        <v>1087</v>
      </c>
    </row>
    <row r="174" spans="2:51" s="13" customFormat="1" ht="11.25">
      <c r="B174" s="218"/>
      <c r="C174" s="219"/>
      <c r="D174" s="220" t="s">
        <v>140</v>
      </c>
      <c r="E174" s="221" t="s">
        <v>1</v>
      </c>
      <c r="F174" s="222" t="s">
        <v>91</v>
      </c>
      <c r="G174" s="219"/>
      <c r="H174" s="221" t="s">
        <v>1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140</v>
      </c>
      <c r="AU174" s="228" t="s">
        <v>86</v>
      </c>
      <c r="AV174" s="13" t="s">
        <v>84</v>
      </c>
      <c r="AW174" s="13" t="s">
        <v>34</v>
      </c>
      <c r="AX174" s="13" t="s">
        <v>76</v>
      </c>
      <c r="AY174" s="228" t="s">
        <v>132</v>
      </c>
    </row>
    <row r="175" spans="2:51" s="13" customFormat="1" ht="11.25">
      <c r="B175" s="218"/>
      <c r="C175" s="219"/>
      <c r="D175" s="220" t="s">
        <v>140</v>
      </c>
      <c r="E175" s="221" t="s">
        <v>1</v>
      </c>
      <c r="F175" s="222" t="s">
        <v>199</v>
      </c>
      <c r="G175" s="219"/>
      <c r="H175" s="221" t="s">
        <v>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140</v>
      </c>
      <c r="AU175" s="228" t="s">
        <v>86</v>
      </c>
      <c r="AV175" s="13" t="s">
        <v>84</v>
      </c>
      <c r="AW175" s="13" t="s">
        <v>34</v>
      </c>
      <c r="AX175" s="13" t="s">
        <v>76</v>
      </c>
      <c r="AY175" s="228" t="s">
        <v>132</v>
      </c>
    </row>
    <row r="176" spans="2:51" s="14" customFormat="1" ht="11.25">
      <c r="B176" s="229"/>
      <c r="C176" s="230"/>
      <c r="D176" s="220" t="s">
        <v>140</v>
      </c>
      <c r="E176" s="231" t="s">
        <v>1</v>
      </c>
      <c r="F176" s="232" t="s">
        <v>1078</v>
      </c>
      <c r="G176" s="230"/>
      <c r="H176" s="233">
        <v>7.5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140</v>
      </c>
      <c r="AU176" s="239" t="s">
        <v>86</v>
      </c>
      <c r="AV176" s="14" t="s">
        <v>86</v>
      </c>
      <c r="AW176" s="14" t="s">
        <v>34</v>
      </c>
      <c r="AX176" s="14" t="s">
        <v>76</v>
      </c>
      <c r="AY176" s="239" t="s">
        <v>132</v>
      </c>
    </row>
    <row r="177" spans="2:51" s="13" customFormat="1" ht="11.25">
      <c r="B177" s="218"/>
      <c r="C177" s="219"/>
      <c r="D177" s="220" t="s">
        <v>140</v>
      </c>
      <c r="E177" s="221" t="s">
        <v>1</v>
      </c>
      <c r="F177" s="222" t="s">
        <v>193</v>
      </c>
      <c r="G177" s="219"/>
      <c r="H177" s="221" t="s">
        <v>1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140</v>
      </c>
      <c r="AU177" s="228" t="s">
        <v>86</v>
      </c>
      <c r="AV177" s="13" t="s">
        <v>84</v>
      </c>
      <c r="AW177" s="13" t="s">
        <v>34</v>
      </c>
      <c r="AX177" s="13" t="s">
        <v>76</v>
      </c>
      <c r="AY177" s="228" t="s">
        <v>132</v>
      </c>
    </row>
    <row r="178" spans="2:51" s="14" customFormat="1" ht="11.25">
      <c r="B178" s="229"/>
      <c r="C178" s="230"/>
      <c r="D178" s="220" t="s">
        <v>140</v>
      </c>
      <c r="E178" s="231" t="s">
        <v>1</v>
      </c>
      <c r="F178" s="232" t="s">
        <v>194</v>
      </c>
      <c r="G178" s="230"/>
      <c r="H178" s="233">
        <v>1.5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140</v>
      </c>
      <c r="AU178" s="239" t="s">
        <v>86</v>
      </c>
      <c r="AV178" s="14" t="s">
        <v>86</v>
      </c>
      <c r="AW178" s="14" t="s">
        <v>34</v>
      </c>
      <c r="AX178" s="14" t="s">
        <v>76</v>
      </c>
      <c r="AY178" s="239" t="s">
        <v>132</v>
      </c>
    </row>
    <row r="179" spans="2:51" s="15" customFormat="1" ht="11.25">
      <c r="B179" s="240"/>
      <c r="C179" s="241"/>
      <c r="D179" s="220" t="s">
        <v>140</v>
      </c>
      <c r="E179" s="242" t="s">
        <v>1</v>
      </c>
      <c r="F179" s="243" t="s">
        <v>146</v>
      </c>
      <c r="G179" s="241"/>
      <c r="H179" s="244">
        <v>9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140</v>
      </c>
      <c r="AU179" s="250" t="s">
        <v>86</v>
      </c>
      <c r="AV179" s="15" t="s">
        <v>138</v>
      </c>
      <c r="AW179" s="15" t="s">
        <v>34</v>
      </c>
      <c r="AX179" s="15" t="s">
        <v>84</v>
      </c>
      <c r="AY179" s="250" t="s">
        <v>132</v>
      </c>
    </row>
    <row r="180" spans="1:65" s="2" customFormat="1" ht="12">
      <c r="A180" s="34"/>
      <c r="B180" s="35"/>
      <c r="C180" s="204" t="s">
        <v>205</v>
      </c>
      <c r="D180" s="204" t="s">
        <v>134</v>
      </c>
      <c r="E180" s="205" t="s">
        <v>196</v>
      </c>
      <c r="F180" s="206" t="s">
        <v>197</v>
      </c>
      <c r="G180" s="207" t="s">
        <v>176</v>
      </c>
      <c r="H180" s="208">
        <v>7.5</v>
      </c>
      <c r="I180" s="209"/>
      <c r="J180" s="210">
        <f>ROUND(I180*H180,2)</f>
        <v>0</v>
      </c>
      <c r="K180" s="211"/>
      <c r="L180" s="39"/>
      <c r="M180" s="212" t="s">
        <v>1</v>
      </c>
      <c r="N180" s="213" t="s">
        <v>41</v>
      </c>
      <c r="O180" s="71"/>
      <c r="P180" s="214">
        <f>O180*H180</f>
        <v>0</v>
      </c>
      <c r="Q180" s="214">
        <v>0.0369</v>
      </c>
      <c r="R180" s="214">
        <f>Q180*H180</f>
        <v>0.27675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138</v>
      </c>
      <c r="AT180" s="216" t="s">
        <v>134</v>
      </c>
      <c r="AU180" s="216" t="s">
        <v>86</v>
      </c>
      <c r="AY180" s="17" t="s">
        <v>132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84</v>
      </c>
      <c r="BK180" s="217">
        <f>ROUND(I180*H180,2)</f>
        <v>0</v>
      </c>
      <c r="BL180" s="17" t="s">
        <v>138</v>
      </c>
      <c r="BM180" s="216" t="s">
        <v>1088</v>
      </c>
    </row>
    <row r="181" spans="2:51" s="13" customFormat="1" ht="11.25">
      <c r="B181" s="218"/>
      <c r="C181" s="219"/>
      <c r="D181" s="220" t="s">
        <v>140</v>
      </c>
      <c r="E181" s="221" t="s">
        <v>1</v>
      </c>
      <c r="F181" s="222" t="s">
        <v>91</v>
      </c>
      <c r="G181" s="219"/>
      <c r="H181" s="221" t="s">
        <v>1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140</v>
      </c>
      <c r="AU181" s="228" t="s">
        <v>86</v>
      </c>
      <c r="AV181" s="13" t="s">
        <v>84</v>
      </c>
      <c r="AW181" s="13" t="s">
        <v>34</v>
      </c>
      <c r="AX181" s="13" t="s">
        <v>76</v>
      </c>
      <c r="AY181" s="228" t="s">
        <v>132</v>
      </c>
    </row>
    <row r="182" spans="2:51" s="13" customFormat="1" ht="11.25">
      <c r="B182" s="218"/>
      <c r="C182" s="219"/>
      <c r="D182" s="220" t="s">
        <v>140</v>
      </c>
      <c r="E182" s="221" t="s">
        <v>1</v>
      </c>
      <c r="F182" s="222" t="s">
        <v>199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140</v>
      </c>
      <c r="AU182" s="228" t="s">
        <v>86</v>
      </c>
      <c r="AV182" s="13" t="s">
        <v>84</v>
      </c>
      <c r="AW182" s="13" t="s">
        <v>34</v>
      </c>
      <c r="AX182" s="13" t="s">
        <v>76</v>
      </c>
      <c r="AY182" s="228" t="s">
        <v>132</v>
      </c>
    </row>
    <row r="183" spans="2:51" s="14" customFormat="1" ht="11.25">
      <c r="B183" s="229"/>
      <c r="C183" s="230"/>
      <c r="D183" s="220" t="s">
        <v>140</v>
      </c>
      <c r="E183" s="231" t="s">
        <v>1</v>
      </c>
      <c r="F183" s="232" t="s">
        <v>1078</v>
      </c>
      <c r="G183" s="230"/>
      <c r="H183" s="233">
        <v>7.5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140</v>
      </c>
      <c r="AU183" s="239" t="s">
        <v>86</v>
      </c>
      <c r="AV183" s="14" t="s">
        <v>86</v>
      </c>
      <c r="AW183" s="14" t="s">
        <v>34</v>
      </c>
      <c r="AX183" s="14" t="s">
        <v>76</v>
      </c>
      <c r="AY183" s="239" t="s">
        <v>132</v>
      </c>
    </row>
    <row r="184" spans="2:51" s="15" customFormat="1" ht="11.25">
      <c r="B184" s="240"/>
      <c r="C184" s="241"/>
      <c r="D184" s="220" t="s">
        <v>140</v>
      </c>
      <c r="E184" s="242" t="s">
        <v>1</v>
      </c>
      <c r="F184" s="243" t="s">
        <v>146</v>
      </c>
      <c r="G184" s="241"/>
      <c r="H184" s="244">
        <v>7.5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140</v>
      </c>
      <c r="AU184" s="250" t="s">
        <v>86</v>
      </c>
      <c r="AV184" s="15" t="s">
        <v>138</v>
      </c>
      <c r="AW184" s="15" t="s">
        <v>34</v>
      </c>
      <c r="AX184" s="15" t="s">
        <v>84</v>
      </c>
      <c r="AY184" s="250" t="s">
        <v>132</v>
      </c>
    </row>
    <row r="185" spans="1:65" s="2" customFormat="1" ht="24">
      <c r="A185" s="34"/>
      <c r="B185" s="35"/>
      <c r="C185" s="204" t="s">
        <v>211</v>
      </c>
      <c r="D185" s="204" t="s">
        <v>134</v>
      </c>
      <c r="E185" s="205" t="s">
        <v>201</v>
      </c>
      <c r="F185" s="206" t="s">
        <v>202</v>
      </c>
      <c r="G185" s="207" t="s">
        <v>176</v>
      </c>
      <c r="H185" s="208">
        <v>6</v>
      </c>
      <c r="I185" s="209"/>
      <c r="J185" s="210">
        <f>ROUND(I185*H185,2)</f>
        <v>0</v>
      </c>
      <c r="K185" s="211"/>
      <c r="L185" s="39"/>
      <c r="M185" s="212" t="s">
        <v>1</v>
      </c>
      <c r="N185" s="213" t="s">
        <v>41</v>
      </c>
      <c r="O185" s="71"/>
      <c r="P185" s="214">
        <f>O185*H185</f>
        <v>0</v>
      </c>
      <c r="Q185" s="214">
        <v>0.01068</v>
      </c>
      <c r="R185" s="214">
        <f>Q185*H185</f>
        <v>0.06408</v>
      </c>
      <c r="S185" s="214">
        <v>0</v>
      </c>
      <c r="T185" s="21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6" t="s">
        <v>138</v>
      </c>
      <c r="AT185" s="216" t="s">
        <v>134</v>
      </c>
      <c r="AU185" s="216" t="s">
        <v>86</v>
      </c>
      <c r="AY185" s="17" t="s">
        <v>132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84</v>
      </c>
      <c r="BK185" s="217">
        <f>ROUND(I185*H185,2)</f>
        <v>0</v>
      </c>
      <c r="BL185" s="17" t="s">
        <v>138</v>
      </c>
      <c r="BM185" s="216" t="s">
        <v>1089</v>
      </c>
    </row>
    <row r="186" spans="2:51" s="13" customFormat="1" ht="11.25">
      <c r="B186" s="218"/>
      <c r="C186" s="219"/>
      <c r="D186" s="220" t="s">
        <v>140</v>
      </c>
      <c r="E186" s="221" t="s">
        <v>1</v>
      </c>
      <c r="F186" s="222" t="s">
        <v>91</v>
      </c>
      <c r="G186" s="219"/>
      <c r="H186" s="221" t="s">
        <v>1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140</v>
      </c>
      <c r="AU186" s="228" t="s">
        <v>86</v>
      </c>
      <c r="AV186" s="13" t="s">
        <v>84</v>
      </c>
      <c r="AW186" s="13" t="s">
        <v>34</v>
      </c>
      <c r="AX186" s="13" t="s">
        <v>76</v>
      </c>
      <c r="AY186" s="228" t="s">
        <v>132</v>
      </c>
    </row>
    <row r="187" spans="2:51" s="13" customFormat="1" ht="11.25">
      <c r="B187" s="218"/>
      <c r="C187" s="219"/>
      <c r="D187" s="220" t="s">
        <v>140</v>
      </c>
      <c r="E187" s="221" t="s">
        <v>1</v>
      </c>
      <c r="F187" s="222" t="s">
        <v>204</v>
      </c>
      <c r="G187" s="219"/>
      <c r="H187" s="221" t="s">
        <v>1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140</v>
      </c>
      <c r="AU187" s="228" t="s">
        <v>86</v>
      </c>
      <c r="AV187" s="13" t="s">
        <v>84</v>
      </c>
      <c r="AW187" s="13" t="s">
        <v>34</v>
      </c>
      <c r="AX187" s="13" t="s">
        <v>76</v>
      </c>
      <c r="AY187" s="228" t="s">
        <v>132</v>
      </c>
    </row>
    <row r="188" spans="2:51" s="14" customFormat="1" ht="11.25">
      <c r="B188" s="229"/>
      <c r="C188" s="230"/>
      <c r="D188" s="220" t="s">
        <v>140</v>
      </c>
      <c r="E188" s="231" t="s">
        <v>1</v>
      </c>
      <c r="F188" s="232" t="s">
        <v>1090</v>
      </c>
      <c r="G188" s="230"/>
      <c r="H188" s="233">
        <v>6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140</v>
      </c>
      <c r="AU188" s="239" t="s">
        <v>86</v>
      </c>
      <c r="AV188" s="14" t="s">
        <v>86</v>
      </c>
      <c r="AW188" s="14" t="s">
        <v>34</v>
      </c>
      <c r="AX188" s="14" t="s">
        <v>76</v>
      </c>
      <c r="AY188" s="239" t="s">
        <v>132</v>
      </c>
    </row>
    <row r="189" spans="2:51" s="15" customFormat="1" ht="11.25">
      <c r="B189" s="240"/>
      <c r="C189" s="241"/>
      <c r="D189" s="220" t="s">
        <v>140</v>
      </c>
      <c r="E189" s="242" t="s">
        <v>1</v>
      </c>
      <c r="F189" s="243" t="s">
        <v>146</v>
      </c>
      <c r="G189" s="241"/>
      <c r="H189" s="244">
        <v>6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140</v>
      </c>
      <c r="AU189" s="250" t="s">
        <v>86</v>
      </c>
      <c r="AV189" s="15" t="s">
        <v>138</v>
      </c>
      <c r="AW189" s="15" t="s">
        <v>34</v>
      </c>
      <c r="AX189" s="15" t="s">
        <v>84</v>
      </c>
      <c r="AY189" s="250" t="s">
        <v>132</v>
      </c>
    </row>
    <row r="190" spans="1:65" s="2" customFormat="1" ht="24">
      <c r="A190" s="34"/>
      <c r="B190" s="35"/>
      <c r="C190" s="204" t="s">
        <v>221</v>
      </c>
      <c r="D190" s="204" t="s">
        <v>134</v>
      </c>
      <c r="E190" s="205" t="s">
        <v>812</v>
      </c>
      <c r="F190" s="206" t="s">
        <v>813</v>
      </c>
      <c r="G190" s="207" t="s">
        <v>176</v>
      </c>
      <c r="H190" s="208">
        <v>1.5</v>
      </c>
      <c r="I190" s="209"/>
      <c r="J190" s="210">
        <f>ROUND(I190*H190,2)</f>
        <v>0</v>
      </c>
      <c r="K190" s="211"/>
      <c r="L190" s="39"/>
      <c r="M190" s="212" t="s">
        <v>1</v>
      </c>
      <c r="N190" s="213" t="s">
        <v>41</v>
      </c>
      <c r="O190" s="71"/>
      <c r="P190" s="214">
        <f>O190*H190</f>
        <v>0</v>
      </c>
      <c r="Q190" s="214">
        <v>0.06053</v>
      </c>
      <c r="R190" s="214">
        <f>Q190*H190</f>
        <v>0.090795</v>
      </c>
      <c r="S190" s="214">
        <v>0</v>
      </c>
      <c r="T190" s="21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6" t="s">
        <v>138</v>
      </c>
      <c r="AT190" s="216" t="s">
        <v>134</v>
      </c>
      <c r="AU190" s="216" t="s">
        <v>86</v>
      </c>
      <c r="AY190" s="17" t="s">
        <v>132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7" t="s">
        <v>84</v>
      </c>
      <c r="BK190" s="217">
        <f>ROUND(I190*H190,2)</f>
        <v>0</v>
      </c>
      <c r="BL190" s="17" t="s">
        <v>138</v>
      </c>
      <c r="BM190" s="216" t="s">
        <v>1091</v>
      </c>
    </row>
    <row r="191" spans="2:51" s="13" customFormat="1" ht="11.25">
      <c r="B191" s="218"/>
      <c r="C191" s="219"/>
      <c r="D191" s="220" t="s">
        <v>140</v>
      </c>
      <c r="E191" s="221" t="s">
        <v>1</v>
      </c>
      <c r="F191" s="222" t="s">
        <v>91</v>
      </c>
      <c r="G191" s="219"/>
      <c r="H191" s="221" t="s">
        <v>1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140</v>
      </c>
      <c r="AU191" s="228" t="s">
        <v>86</v>
      </c>
      <c r="AV191" s="13" t="s">
        <v>84</v>
      </c>
      <c r="AW191" s="13" t="s">
        <v>34</v>
      </c>
      <c r="AX191" s="13" t="s">
        <v>76</v>
      </c>
      <c r="AY191" s="228" t="s">
        <v>132</v>
      </c>
    </row>
    <row r="192" spans="2:51" s="13" customFormat="1" ht="11.25">
      <c r="B192" s="218"/>
      <c r="C192" s="219"/>
      <c r="D192" s="220" t="s">
        <v>140</v>
      </c>
      <c r="E192" s="221" t="s">
        <v>1</v>
      </c>
      <c r="F192" s="222" t="s">
        <v>815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140</v>
      </c>
      <c r="AU192" s="228" t="s">
        <v>86</v>
      </c>
      <c r="AV192" s="13" t="s">
        <v>84</v>
      </c>
      <c r="AW192" s="13" t="s">
        <v>34</v>
      </c>
      <c r="AX192" s="13" t="s">
        <v>76</v>
      </c>
      <c r="AY192" s="228" t="s">
        <v>132</v>
      </c>
    </row>
    <row r="193" spans="2:51" s="14" customFormat="1" ht="11.25">
      <c r="B193" s="229"/>
      <c r="C193" s="230"/>
      <c r="D193" s="220" t="s">
        <v>140</v>
      </c>
      <c r="E193" s="231" t="s">
        <v>1</v>
      </c>
      <c r="F193" s="232" t="s">
        <v>194</v>
      </c>
      <c r="G193" s="230"/>
      <c r="H193" s="233">
        <v>1.5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140</v>
      </c>
      <c r="AU193" s="239" t="s">
        <v>86</v>
      </c>
      <c r="AV193" s="14" t="s">
        <v>86</v>
      </c>
      <c r="AW193" s="14" t="s">
        <v>34</v>
      </c>
      <c r="AX193" s="14" t="s">
        <v>76</v>
      </c>
      <c r="AY193" s="239" t="s">
        <v>132</v>
      </c>
    </row>
    <row r="194" spans="2:51" s="15" customFormat="1" ht="11.25">
      <c r="B194" s="240"/>
      <c r="C194" s="241"/>
      <c r="D194" s="220" t="s">
        <v>140</v>
      </c>
      <c r="E194" s="242" t="s">
        <v>1</v>
      </c>
      <c r="F194" s="243" t="s">
        <v>146</v>
      </c>
      <c r="G194" s="241"/>
      <c r="H194" s="244">
        <v>1.5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140</v>
      </c>
      <c r="AU194" s="250" t="s">
        <v>86</v>
      </c>
      <c r="AV194" s="15" t="s">
        <v>138</v>
      </c>
      <c r="AW194" s="15" t="s">
        <v>34</v>
      </c>
      <c r="AX194" s="15" t="s">
        <v>84</v>
      </c>
      <c r="AY194" s="250" t="s">
        <v>132</v>
      </c>
    </row>
    <row r="195" spans="1:65" s="2" customFormat="1" ht="24">
      <c r="A195" s="34"/>
      <c r="B195" s="35"/>
      <c r="C195" s="204" t="s">
        <v>8</v>
      </c>
      <c r="D195" s="204" t="s">
        <v>134</v>
      </c>
      <c r="E195" s="205" t="s">
        <v>206</v>
      </c>
      <c r="F195" s="206" t="s">
        <v>207</v>
      </c>
      <c r="G195" s="207" t="s">
        <v>176</v>
      </c>
      <c r="H195" s="208">
        <v>6</v>
      </c>
      <c r="I195" s="209"/>
      <c r="J195" s="210">
        <f>ROUND(I195*H195,2)</f>
        <v>0</v>
      </c>
      <c r="K195" s="211"/>
      <c r="L195" s="39"/>
      <c r="M195" s="212" t="s">
        <v>1</v>
      </c>
      <c r="N195" s="213" t="s">
        <v>41</v>
      </c>
      <c r="O195" s="71"/>
      <c r="P195" s="214">
        <f>O195*H195</f>
        <v>0</v>
      </c>
      <c r="Q195" s="214">
        <v>0.01269</v>
      </c>
      <c r="R195" s="214">
        <f>Q195*H195</f>
        <v>0.07614</v>
      </c>
      <c r="S195" s="214">
        <v>0</v>
      </c>
      <c r="T195" s="21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6" t="s">
        <v>138</v>
      </c>
      <c r="AT195" s="216" t="s">
        <v>134</v>
      </c>
      <c r="AU195" s="216" t="s">
        <v>86</v>
      </c>
      <c r="AY195" s="17" t="s">
        <v>132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7" t="s">
        <v>84</v>
      </c>
      <c r="BK195" s="217">
        <f>ROUND(I195*H195,2)</f>
        <v>0</v>
      </c>
      <c r="BL195" s="17" t="s">
        <v>138</v>
      </c>
      <c r="BM195" s="216" t="s">
        <v>1092</v>
      </c>
    </row>
    <row r="196" spans="2:51" s="13" customFormat="1" ht="11.25">
      <c r="B196" s="218"/>
      <c r="C196" s="219"/>
      <c r="D196" s="220" t="s">
        <v>140</v>
      </c>
      <c r="E196" s="221" t="s">
        <v>1</v>
      </c>
      <c r="F196" s="222" t="s">
        <v>91</v>
      </c>
      <c r="G196" s="219"/>
      <c r="H196" s="221" t="s">
        <v>1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140</v>
      </c>
      <c r="AU196" s="228" t="s">
        <v>86</v>
      </c>
      <c r="AV196" s="13" t="s">
        <v>84</v>
      </c>
      <c r="AW196" s="13" t="s">
        <v>34</v>
      </c>
      <c r="AX196" s="13" t="s">
        <v>76</v>
      </c>
      <c r="AY196" s="228" t="s">
        <v>132</v>
      </c>
    </row>
    <row r="197" spans="2:51" s="13" customFormat="1" ht="11.25">
      <c r="B197" s="218"/>
      <c r="C197" s="219"/>
      <c r="D197" s="220" t="s">
        <v>140</v>
      </c>
      <c r="E197" s="221" t="s">
        <v>1</v>
      </c>
      <c r="F197" s="222" t="s">
        <v>209</v>
      </c>
      <c r="G197" s="219"/>
      <c r="H197" s="221" t="s">
        <v>1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140</v>
      </c>
      <c r="AU197" s="228" t="s">
        <v>86</v>
      </c>
      <c r="AV197" s="13" t="s">
        <v>84</v>
      </c>
      <c r="AW197" s="13" t="s">
        <v>34</v>
      </c>
      <c r="AX197" s="13" t="s">
        <v>76</v>
      </c>
      <c r="AY197" s="228" t="s">
        <v>132</v>
      </c>
    </row>
    <row r="198" spans="2:51" s="14" customFormat="1" ht="11.25">
      <c r="B198" s="229"/>
      <c r="C198" s="230"/>
      <c r="D198" s="220" t="s">
        <v>140</v>
      </c>
      <c r="E198" s="231" t="s">
        <v>1</v>
      </c>
      <c r="F198" s="232" t="s">
        <v>1090</v>
      </c>
      <c r="G198" s="230"/>
      <c r="H198" s="233">
        <v>6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140</v>
      </c>
      <c r="AU198" s="239" t="s">
        <v>86</v>
      </c>
      <c r="AV198" s="14" t="s">
        <v>86</v>
      </c>
      <c r="AW198" s="14" t="s">
        <v>34</v>
      </c>
      <c r="AX198" s="14" t="s">
        <v>76</v>
      </c>
      <c r="AY198" s="239" t="s">
        <v>132</v>
      </c>
    </row>
    <row r="199" spans="2:51" s="15" customFormat="1" ht="11.25">
      <c r="B199" s="240"/>
      <c r="C199" s="241"/>
      <c r="D199" s="220" t="s">
        <v>140</v>
      </c>
      <c r="E199" s="242" t="s">
        <v>1</v>
      </c>
      <c r="F199" s="243" t="s">
        <v>146</v>
      </c>
      <c r="G199" s="241"/>
      <c r="H199" s="244">
        <v>6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140</v>
      </c>
      <c r="AU199" s="250" t="s">
        <v>86</v>
      </c>
      <c r="AV199" s="15" t="s">
        <v>138</v>
      </c>
      <c r="AW199" s="15" t="s">
        <v>34</v>
      </c>
      <c r="AX199" s="15" t="s">
        <v>84</v>
      </c>
      <c r="AY199" s="250" t="s">
        <v>132</v>
      </c>
    </row>
    <row r="200" spans="1:65" s="2" customFormat="1" ht="24">
      <c r="A200" s="34"/>
      <c r="B200" s="35"/>
      <c r="C200" s="204" t="s">
        <v>237</v>
      </c>
      <c r="D200" s="204" t="s">
        <v>134</v>
      </c>
      <c r="E200" s="205" t="s">
        <v>1093</v>
      </c>
      <c r="F200" s="206" t="s">
        <v>1094</v>
      </c>
      <c r="G200" s="207" t="s">
        <v>137</v>
      </c>
      <c r="H200" s="208">
        <v>78.1</v>
      </c>
      <c r="I200" s="209"/>
      <c r="J200" s="210">
        <f>ROUND(I200*H200,2)</f>
        <v>0</v>
      </c>
      <c r="K200" s="211"/>
      <c r="L200" s="39"/>
      <c r="M200" s="212" t="s">
        <v>1</v>
      </c>
      <c r="N200" s="213" t="s">
        <v>41</v>
      </c>
      <c r="O200" s="71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6" t="s">
        <v>138</v>
      </c>
      <c r="AT200" s="216" t="s">
        <v>134</v>
      </c>
      <c r="AU200" s="216" t="s">
        <v>86</v>
      </c>
      <c r="AY200" s="17" t="s">
        <v>132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7" t="s">
        <v>84</v>
      </c>
      <c r="BK200" s="217">
        <f>ROUND(I200*H200,2)</f>
        <v>0</v>
      </c>
      <c r="BL200" s="17" t="s">
        <v>138</v>
      </c>
      <c r="BM200" s="216" t="s">
        <v>1095</v>
      </c>
    </row>
    <row r="201" spans="2:51" s="13" customFormat="1" ht="11.25">
      <c r="B201" s="218"/>
      <c r="C201" s="219"/>
      <c r="D201" s="220" t="s">
        <v>140</v>
      </c>
      <c r="E201" s="221" t="s">
        <v>1</v>
      </c>
      <c r="F201" s="222" t="s">
        <v>91</v>
      </c>
      <c r="G201" s="219"/>
      <c r="H201" s="221" t="s">
        <v>1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140</v>
      </c>
      <c r="AU201" s="228" t="s">
        <v>86</v>
      </c>
      <c r="AV201" s="13" t="s">
        <v>84</v>
      </c>
      <c r="AW201" s="13" t="s">
        <v>34</v>
      </c>
      <c r="AX201" s="13" t="s">
        <v>76</v>
      </c>
      <c r="AY201" s="228" t="s">
        <v>132</v>
      </c>
    </row>
    <row r="202" spans="2:51" s="14" customFormat="1" ht="11.25">
      <c r="B202" s="229"/>
      <c r="C202" s="230"/>
      <c r="D202" s="220" t="s">
        <v>140</v>
      </c>
      <c r="E202" s="231" t="s">
        <v>1</v>
      </c>
      <c r="F202" s="232" t="s">
        <v>1096</v>
      </c>
      <c r="G202" s="230"/>
      <c r="H202" s="233">
        <v>78.10000000000001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140</v>
      </c>
      <c r="AU202" s="239" t="s">
        <v>86</v>
      </c>
      <c r="AV202" s="14" t="s">
        <v>86</v>
      </c>
      <c r="AW202" s="14" t="s">
        <v>34</v>
      </c>
      <c r="AX202" s="14" t="s">
        <v>76</v>
      </c>
      <c r="AY202" s="239" t="s">
        <v>132</v>
      </c>
    </row>
    <row r="203" spans="2:51" s="15" customFormat="1" ht="11.25">
      <c r="B203" s="240"/>
      <c r="C203" s="241"/>
      <c r="D203" s="220" t="s">
        <v>140</v>
      </c>
      <c r="E203" s="242" t="s">
        <v>1</v>
      </c>
      <c r="F203" s="243" t="s">
        <v>146</v>
      </c>
      <c r="G203" s="241"/>
      <c r="H203" s="244">
        <v>78.10000000000001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140</v>
      </c>
      <c r="AU203" s="250" t="s">
        <v>86</v>
      </c>
      <c r="AV203" s="15" t="s">
        <v>138</v>
      </c>
      <c r="AW203" s="15" t="s">
        <v>34</v>
      </c>
      <c r="AX203" s="15" t="s">
        <v>84</v>
      </c>
      <c r="AY203" s="250" t="s">
        <v>132</v>
      </c>
    </row>
    <row r="204" spans="1:65" s="2" customFormat="1" ht="24">
      <c r="A204" s="34"/>
      <c r="B204" s="35"/>
      <c r="C204" s="204" t="s">
        <v>245</v>
      </c>
      <c r="D204" s="204" t="s">
        <v>134</v>
      </c>
      <c r="E204" s="205" t="s">
        <v>227</v>
      </c>
      <c r="F204" s="206" t="s">
        <v>228</v>
      </c>
      <c r="G204" s="207" t="s">
        <v>214</v>
      </c>
      <c r="H204" s="208">
        <v>184.069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41</v>
      </c>
      <c r="O204" s="71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138</v>
      </c>
      <c r="AT204" s="216" t="s">
        <v>134</v>
      </c>
      <c r="AU204" s="216" t="s">
        <v>86</v>
      </c>
      <c r="AY204" s="17" t="s">
        <v>132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84</v>
      </c>
      <c r="BK204" s="217">
        <f>ROUND(I204*H204,2)</f>
        <v>0</v>
      </c>
      <c r="BL204" s="17" t="s">
        <v>138</v>
      </c>
      <c r="BM204" s="216" t="s">
        <v>1097</v>
      </c>
    </row>
    <row r="205" spans="2:51" s="13" customFormat="1" ht="11.25">
      <c r="B205" s="218"/>
      <c r="C205" s="219"/>
      <c r="D205" s="220" t="s">
        <v>140</v>
      </c>
      <c r="E205" s="221" t="s">
        <v>1</v>
      </c>
      <c r="F205" s="222" t="s">
        <v>91</v>
      </c>
      <c r="G205" s="219"/>
      <c r="H205" s="221" t="s">
        <v>1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140</v>
      </c>
      <c r="AU205" s="228" t="s">
        <v>86</v>
      </c>
      <c r="AV205" s="13" t="s">
        <v>84</v>
      </c>
      <c r="AW205" s="13" t="s">
        <v>34</v>
      </c>
      <c r="AX205" s="13" t="s">
        <v>76</v>
      </c>
      <c r="AY205" s="228" t="s">
        <v>132</v>
      </c>
    </row>
    <row r="206" spans="2:51" s="13" customFormat="1" ht="11.25">
      <c r="B206" s="218"/>
      <c r="C206" s="219"/>
      <c r="D206" s="220" t="s">
        <v>140</v>
      </c>
      <c r="E206" s="221" t="s">
        <v>1</v>
      </c>
      <c r="F206" s="222" t="s">
        <v>1098</v>
      </c>
      <c r="G206" s="219"/>
      <c r="H206" s="221" t="s">
        <v>1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140</v>
      </c>
      <c r="AU206" s="228" t="s">
        <v>86</v>
      </c>
      <c r="AV206" s="13" t="s">
        <v>84</v>
      </c>
      <c r="AW206" s="13" t="s">
        <v>34</v>
      </c>
      <c r="AX206" s="13" t="s">
        <v>76</v>
      </c>
      <c r="AY206" s="228" t="s">
        <v>132</v>
      </c>
    </row>
    <row r="207" spans="2:51" s="13" customFormat="1" ht="22.5">
      <c r="B207" s="218"/>
      <c r="C207" s="219"/>
      <c r="D207" s="220" t="s">
        <v>140</v>
      </c>
      <c r="E207" s="221" t="s">
        <v>1</v>
      </c>
      <c r="F207" s="222" t="s">
        <v>1099</v>
      </c>
      <c r="G207" s="219"/>
      <c r="H207" s="221" t="s">
        <v>1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140</v>
      </c>
      <c r="AU207" s="228" t="s">
        <v>86</v>
      </c>
      <c r="AV207" s="13" t="s">
        <v>84</v>
      </c>
      <c r="AW207" s="13" t="s">
        <v>34</v>
      </c>
      <c r="AX207" s="13" t="s">
        <v>76</v>
      </c>
      <c r="AY207" s="228" t="s">
        <v>132</v>
      </c>
    </row>
    <row r="208" spans="2:51" s="13" customFormat="1" ht="11.25">
      <c r="B208" s="218"/>
      <c r="C208" s="219"/>
      <c r="D208" s="220" t="s">
        <v>140</v>
      </c>
      <c r="E208" s="221" t="s">
        <v>1</v>
      </c>
      <c r="F208" s="222" t="s">
        <v>218</v>
      </c>
      <c r="G208" s="219"/>
      <c r="H208" s="221" t="s">
        <v>1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140</v>
      </c>
      <c r="AU208" s="228" t="s">
        <v>86</v>
      </c>
      <c r="AV208" s="13" t="s">
        <v>84</v>
      </c>
      <c r="AW208" s="13" t="s">
        <v>34</v>
      </c>
      <c r="AX208" s="13" t="s">
        <v>76</v>
      </c>
      <c r="AY208" s="228" t="s">
        <v>132</v>
      </c>
    </row>
    <row r="209" spans="2:51" s="13" customFormat="1" ht="11.25">
      <c r="B209" s="218"/>
      <c r="C209" s="219"/>
      <c r="D209" s="220" t="s">
        <v>140</v>
      </c>
      <c r="E209" s="221" t="s">
        <v>1</v>
      </c>
      <c r="F209" s="222" t="s">
        <v>1100</v>
      </c>
      <c r="G209" s="219"/>
      <c r="H209" s="221" t="s">
        <v>1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140</v>
      </c>
      <c r="AU209" s="228" t="s">
        <v>86</v>
      </c>
      <c r="AV209" s="13" t="s">
        <v>84</v>
      </c>
      <c r="AW209" s="13" t="s">
        <v>34</v>
      </c>
      <c r="AX209" s="13" t="s">
        <v>76</v>
      </c>
      <c r="AY209" s="228" t="s">
        <v>132</v>
      </c>
    </row>
    <row r="210" spans="2:51" s="14" customFormat="1" ht="11.25">
      <c r="B210" s="229"/>
      <c r="C210" s="230"/>
      <c r="D210" s="220" t="s">
        <v>140</v>
      </c>
      <c r="E210" s="231" t="s">
        <v>1</v>
      </c>
      <c r="F210" s="232" t="s">
        <v>1101</v>
      </c>
      <c r="G210" s="230"/>
      <c r="H210" s="233">
        <v>101.1395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140</v>
      </c>
      <c r="AU210" s="239" t="s">
        <v>86</v>
      </c>
      <c r="AV210" s="14" t="s">
        <v>86</v>
      </c>
      <c r="AW210" s="14" t="s">
        <v>34</v>
      </c>
      <c r="AX210" s="14" t="s">
        <v>76</v>
      </c>
      <c r="AY210" s="239" t="s">
        <v>132</v>
      </c>
    </row>
    <row r="211" spans="2:51" s="13" customFormat="1" ht="11.25">
      <c r="B211" s="218"/>
      <c r="C211" s="219"/>
      <c r="D211" s="220" t="s">
        <v>140</v>
      </c>
      <c r="E211" s="221" t="s">
        <v>1</v>
      </c>
      <c r="F211" s="222" t="s">
        <v>822</v>
      </c>
      <c r="G211" s="219"/>
      <c r="H211" s="221" t="s">
        <v>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140</v>
      </c>
      <c r="AU211" s="228" t="s">
        <v>86</v>
      </c>
      <c r="AV211" s="13" t="s">
        <v>84</v>
      </c>
      <c r="AW211" s="13" t="s">
        <v>34</v>
      </c>
      <c r="AX211" s="13" t="s">
        <v>76</v>
      </c>
      <c r="AY211" s="228" t="s">
        <v>132</v>
      </c>
    </row>
    <row r="212" spans="2:51" s="14" customFormat="1" ht="11.25">
      <c r="B212" s="229"/>
      <c r="C212" s="230"/>
      <c r="D212" s="220" t="s">
        <v>140</v>
      </c>
      <c r="E212" s="231" t="s">
        <v>1</v>
      </c>
      <c r="F212" s="232" t="s">
        <v>1102</v>
      </c>
      <c r="G212" s="230"/>
      <c r="H212" s="233">
        <v>6.275499999999999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140</v>
      </c>
      <c r="AU212" s="239" t="s">
        <v>86</v>
      </c>
      <c r="AV212" s="14" t="s">
        <v>86</v>
      </c>
      <c r="AW212" s="14" t="s">
        <v>34</v>
      </c>
      <c r="AX212" s="14" t="s">
        <v>76</v>
      </c>
      <c r="AY212" s="239" t="s">
        <v>132</v>
      </c>
    </row>
    <row r="213" spans="2:51" s="13" customFormat="1" ht="11.25">
      <c r="B213" s="218"/>
      <c r="C213" s="219"/>
      <c r="D213" s="220" t="s">
        <v>140</v>
      </c>
      <c r="E213" s="221" t="s">
        <v>1</v>
      </c>
      <c r="F213" s="222" t="s">
        <v>219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140</v>
      </c>
      <c r="AU213" s="228" t="s">
        <v>86</v>
      </c>
      <c r="AV213" s="13" t="s">
        <v>84</v>
      </c>
      <c r="AW213" s="13" t="s">
        <v>34</v>
      </c>
      <c r="AX213" s="13" t="s">
        <v>76</v>
      </c>
      <c r="AY213" s="228" t="s">
        <v>132</v>
      </c>
    </row>
    <row r="214" spans="2:51" s="14" customFormat="1" ht="11.25">
      <c r="B214" s="229"/>
      <c r="C214" s="230"/>
      <c r="D214" s="220" t="s">
        <v>140</v>
      </c>
      <c r="E214" s="231" t="s">
        <v>1</v>
      </c>
      <c r="F214" s="232" t="s">
        <v>1103</v>
      </c>
      <c r="G214" s="230"/>
      <c r="H214" s="233">
        <v>76.65350000000001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140</v>
      </c>
      <c r="AU214" s="239" t="s">
        <v>86</v>
      </c>
      <c r="AV214" s="14" t="s">
        <v>86</v>
      </c>
      <c r="AW214" s="14" t="s">
        <v>34</v>
      </c>
      <c r="AX214" s="14" t="s">
        <v>76</v>
      </c>
      <c r="AY214" s="239" t="s">
        <v>132</v>
      </c>
    </row>
    <row r="215" spans="2:51" s="15" customFormat="1" ht="11.25">
      <c r="B215" s="240"/>
      <c r="C215" s="241"/>
      <c r="D215" s="220" t="s">
        <v>140</v>
      </c>
      <c r="E215" s="242" t="s">
        <v>1</v>
      </c>
      <c r="F215" s="243" t="s">
        <v>146</v>
      </c>
      <c r="G215" s="241"/>
      <c r="H215" s="244">
        <v>184.0685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140</v>
      </c>
      <c r="AU215" s="250" t="s">
        <v>86</v>
      </c>
      <c r="AV215" s="15" t="s">
        <v>138</v>
      </c>
      <c r="AW215" s="15" t="s">
        <v>34</v>
      </c>
      <c r="AX215" s="15" t="s">
        <v>84</v>
      </c>
      <c r="AY215" s="250" t="s">
        <v>132</v>
      </c>
    </row>
    <row r="216" spans="1:65" s="2" customFormat="1" ht="24">
      <c r="A216" s="34"/>
      <c r="B216" s="35"/>
      <c r="C216" s="204" t="s">
        <v>250</v>
      </c>
      <c r="D216" s="204" t="s">
        <v>134</v>
      </c>
      <c r="E216" s="205" t="s">
        <v>238</v>
      </c>
      <c r="F216" s="206" t="s">
        <v>239</v>
      </c>
      <c r="G216" s="207" t="s">
        <v>214</v>
      </c>
      <c r="H216" s="208">
        <v>78.887</v>
      </c>
      <c r="I216" s="209"/>
      <c r="J216" s="210">
        <f>ROUND(I216*H216,2)</f>
        <v>0</v>
      </c>
      <c r="K216" s="211"/>
      <c r="L216" s="39"/>
      <c r="M216" s="212" t="s">
        <v>1</v>
      </c>
      <c r="N216" s="213" t="s">
        <v>41</v>
      </c>
      <c r="O216" s="71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6" t="s">
        <v>138</v>
      </c>
      <c r="AT216" s="216" t="s">
        <v>134</v>
      </c>
      <c r="AU216" s="216" t="s">
        <v>86</v>
      </c>
      <c r="AY216" s="17" t="s">
        <v>132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84</v>
      </c>
      <c r="BK216" s="217">
        <f>ROUND(I216*H216,2)</f>
        <v>0</v>
      </c>
      <c r="BL216" s="17" t="s">
        <v>138</v>
      </c>
      <c r="BM216" s="216" t="s">
        <v>1104</v>
      </c>
    </row>
    <row r="217" spans="2:51" s="13" customFormat="1" ht="11.25">
      <c r="B217" s="218"/>
      <c r="C217" s="219"/>
      <c r="D217" s="220" t="s">
        <v>140</v>
      </c>
      <c r="E217" s="221" t="s">
        <v>1</v>
      </c>
      <c r="F217" s="222" t="s">
        <v>91</v>
      </c>
      <c r="G217" s="219"/>
      <c r="H217" s="221" t="s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140</v>
      </c>
      <c r="AU217" s="228" t="s">
        <v>86</v>
      </c>
      <c r="AV217" s="13" t="s">
        <v>84</v>
      </c>
      <c r="AW217" s="13" t="s">
        <v>34</v>
      </c>
      <c r="AX217" s="13" t="s">
        <v>76</v>
      </c>
      <c r="AY217" s="228" t="s">
        <v>132</v>
      </c>
    </row>
    <row r="218" spans="2:51" s="13" customFormat="1" ht="11.25">
      <c r="B218" s="218"/>
      <c r="C218" s="219"/>
      <c r="D218" s="220" t="s">
        <v>140</v>
      </c>
      <c r="E218" s="221" t="s">
        <v>1</v>
      </c>
      <c r="F218" s="222" t="s">
        <v>1098</v>
      </c>
      <c r="G218" s="219"/>
      <c r="H218" s="221" t="s">
        <v>1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140</v>
      </c>
      <c r="AU218" s="228" t="s">
        <v>86</v>
      </c>
      <c r="AV218" s="13" t="s">
        <v>84</v>
      </c>
      <c r="AW218" s="13" t="s">
        <v>34</v>
      </c>
      <c r="AX218" s="13" t="s">
        <v>76</v>
      </c>
      <c r="AY218" s="228" t="s">
        <v>132</v>
      </c>
    </row>
    <row r="219" spans="2:51" s="13" customFormat="1" ht="22.5">
      <c r="B219" s="218"/>
      <c r="C219" s="219"/>
      <c r="D219" s="220" t="s">
        <v>140</v>
      </c>
      <c r="E219" s="221" t="s">
        <v>1</v>
      </c>
      <c r="F219" s="222" t="s">
        <v>1099</v>
      </c>
      <c r="G219" s="219"/>
      <c r="H219" s="221" t="s">
        <v>1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140</v>
      </c>
      <c r="AU219" s="228" t="s">
        <v>86</v>
      </c>
      <c r="AV219" s="13" t="s">
        <v>84</v>
      </c>
      <c r="AW219" s="13" t="s">
        <v>34</v>
      </c>
      <c r="AX219" s="13" t="s">
        <v>76</v>
      </c>
      <c r="AY219" s="228" t="s">
        <v>132</v>
      </c>
    </row>
    <row r="220" spans="2:51" s="13" customFormat="1" ht="11.25">
      <c r="B220" s="218"/>
      <c r="C220" s="219"/>
      <c r="D220" s="220" t="s">
        <v>140</v>
      </c>
      <c r="E220" s="221" t="s">
        <v>1</v>
      </c>
      <c r="F220" s="222" t="s">
        <v>225</v>
      </c>
      <c r="G220" s="219"/>
      <c r="H220" s="221" t="s">
        <v>1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140</v>
      </c>
      <c r="AU220" s="228" t="s">
        <v>86</v>
      </c>
      <c r="AV220" s="13" t="s">
        <v>84</v>
      </c>
      <c r="AW220" s="13" t="s">
        <v>34</v>
      </c>
      <c r="AX220" s="13" t="s">
        <v>76</v>
      </c>
      <c r="AY220" s="228" t="s">
        <v>132</v>
      </c>
    </row>
    <row r="221" spans="2:51" s="13" customFormat="1" ht="11.25">
      <c r="B221" s="218"/>
      <c r="C221" s="219"/>
      <c r="D221" s="220" t="s">
        <v>140</v>
      </c>
      <c r="E221" s="221" t="s">
        <v>1</v>
      </c>
      <c r="F221" s="222" t="s">
        <v>1100</v>
      </c>
      <c r="G221" s="219"/>
      <c r="H221" s="221" t="s">
        <v>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140</v>
      </c>
      <c r="AU221" s="228" t="s">
        <v>86</v>
      </c>
      <c r="AV221" s="13" t="s">
        <v>84</v>
      </c>
      <c r="AW221" s="13" t="s">
        <v>34</v>
      </c>
      <c r="AX221" s="13" t="s">
        <v>76</v>
      </c>
      <c r="AY221" s="228" t="s">
        <v>132</v>
      </c>
    </row>
    <row r="222" spans="2:51" s="14" customFormat="1" ht="11.25">
      <c r="B222" s="229"/>
      <c r="C222" s="230"/>
      <c r="D222" s="220" t="s">
        <v>140</v>
      </c>
      <c r="E222" s="231" t="s">
        <v>1</v>
      </c>
      <c r="F222" s="232" t="s">
        <v>1105</v>
      </c>
      <c r="G222" s="230"/>
      <c r="H222" s="233">
        <v>43.3455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140</v>
      </c>
      <c r="AU222" s="239" t="s">
        <v>86</v>
      </c>
      <c r="AV222" s="14" t="s">
        <v>86</v>
      </c>
      <c r="AW222" s="14" t="s">
        <v>34</v>
      </c>
      <c r="AX222" s="14" t="s">
        <v>76</v>
      </c>
      <c r="AY222" s="239" t="s">
        <v>132</v>
      </c>
    </row>
    <row r="223" spans="2:51" s="13" customFormat="1" ht="11.25">
      <c r="B223" s="218"/>
      <c r="C223" s="219"/>
      <c r="D223" s="220" t="s">
        <v>140</v>
      </c>
      <c r="E223" s="221" t="s">
        <v>1</v>
      </c>
      <c r="F223" s="222" t="s">
        <v>822</v>
      </c>
      <c r="G223" s="219"/>
      <c r="H223" s="221" t="s">
        <v>1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140</v>
      </c>
      <c r="AU223" s="228" t="s">
        <v>86</v>
      </c>
      <c r="AV223" s="13" t="s">
        <v>84</v>
      </c>
      <c r="AW223" s="13" t="s">
        <v>34</v>
      </c>
      <c r="AX223" s="13" t="s">
        <v>76</v>
      </c>
      <c r="AY223" s="228" t="s">
        <v>132</v>
      </c>
    </row>
    <row r="224" spans="2:51" s="14" customFormat="1" ht="11.25">
      <c r="B224" s="229"/>
      <c r="C224" s="230"/>
      <c r="D224" s="220" t="s">
        <v>140</v>
      </c>
      <c r="E224" s="231" t="s">
        <v>1</v>
      </c>
      <c r="F224" s="232" t="s">
        <v>1106</v>
      </c>
      <c r="G224" s="230"/>
      <c r="H224" s="233">
        <v>2.6895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140</v>
      </c>
      <c r="AU224" s="239" t="s">
        <v>86</v>
      </c>
      <c r="AV224" s="14" t="s">
        <v>86</v>
      </c>
      <c r="AW224" s="14" t="s">
        <v>34</v>
      </c>
      <c r="AX224" s="14" t="s">
        <v>76</v>
      </c>
      <c r="AY224" s="239" t="s">
        <v>132</v>
      </c>
    </row>
    <row r="225" spans="2:51" s="13" customFormat="1" ht="11.25">
      <c r="B225" s="218"/>
      <c r="C225" s="219"/>
      <c r="D225" s="220" t="s">
        <v>140</v>
      </c>
      <c r="E225" s="221" t="s">
        <v>1</v>
      </c>
      <c r="F225" s="222" t="s">
        <v>219</v>
      </c>
      <c r="G225" s="219"/>
      <c r="H225" s="221" t="s">
        <v>1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140</v>
      </c>
      <c r="AU225" s="228" t="s">
        <v>86</v>
      </c>
      <c r="AV225" s="13" t="s">
        <v>84</v>
      </c>
      <c r="AW225" s="13" t="s">
        <v>34</v>
      </c>
      <c r="AX225" s="13" t="s">
        <v>76</v>
      </c>
      <c r="AY225" s="228" t="s">
        <v>132</v>
      </c>
    </row>
    <row r="226" spans="2:51" s="14" customFormat="1" ht="11.25">
      <c r="B226" s="229"/>
      <c r="C226" s="230"/>
      <c r="D226" s="220" t="s">
        <v>140</v>
      </c>
      <c r="E226" s="231" t="s">
        <v>1</v>
      </c>
      <c r="F226" s="232" t="s">
        <v>1107</v>
      </c>
      <c r="G226" s="230"/>
      <c r="H226" s="233">
        <v>32.8515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140</v>
      </c>
      <c r="AU226" s="239" t="s">
        <v>86</v>
      </c>
      <c r="AV226" s="14" t="s">
        <v>86</v>
      </c>
      <c r="AW226" s="14" t="s">
        <v>34</v>
      </c>
      <c r="AX226" s="14" t="s">
        <v>76</v>
      </c>
      <c r="AY226" s="239" t="s">
        <v>132</v>
      </c>
    </row>
    <row r="227" spans="2:51" s="15" customFormat="1" ht="11.25">
      <c r="B227" s="240"/>
      <c r="C227" s="241"/>
      <c r="D227" s="220" t="s">
        <v>140</v>
      </c>
      <c r="E227" s="242" t="s">
        <v>1</v>
      </c>
      <c r="F227" s="243" t="s">
        <v>146</v>
      </c>
      <c r="G227" s="241"/>
      <c r="H227" s="244">
        <v>78.88650000000001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140</v>
      </c>
      <c r="AU227" s="250" t="s">
        <v>86</v>
      </c>
      <c r="AV227" s="15" t="s">
        <v>138</v>
      </c>
      <c r="AW227" s="15" t="s">
        <v>34</v>
      </c>
      <c r="AX227" s="15" t="s">
        <v>84</v>
      </c>
      <c r="AY227" s="250" t="s">
        <v>132</v>
      </c>
    </row>
    <row r="228" spans="1:65" s="2" customFormat="1" ht="24">
      <c r="A228" s="34"/>
      <c r="B228" s="35"/>
      <c r="C228" s="204" t="s">
        <v>256</v>
      </c>
      <c r="D228" s="204" t="s">
        <v>134</v>
      </c>
      <c r="E228" s="205" t="s">
        <v>246</v>
      </c>
      <c r="F228" s="206" t="s">
        <v>247</v>
      </c>
      <c r="G228" s="207" t="s">
        <v>214</v>
      </c>
      <c r="H228" s="208">
        <v>52.591</v>
      </c>
      <c r="I228" s="209"/>
      <c r="J228" s="210">
        <f>ROUND(I228*H228,2)</f>
        <v>0</v>
      </c>
      <c r="K228" s="211"/>
      <c r="L228" s="39"/>
      <c r="M228" s="212" t="s">
        <v>1</v>
      </c>
      <c r="N228" s="213" t="s">
        <v>41</v>
      </c>
      <c r="O228" s="71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138</v>
      </c>
      <c r="AT228" s="216" t="s">
        <v>134</v>
      </c>
      <c r="AU228" s="216" t="s">
        <v>86</v>
      </c>
      <c r="AY228" s="17" t="s">
        <v>132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84</v>
      </c>
      <c r="BK228" s="217">
        <f>ROUND(I228*H228,2)</f>
        <v>0</v>
      </c>
      <c r="BL228" s="17" t="s">
        <v>138</v>
      </c>
      <c r="BM228" s="216" t="s">
        <v>1108</v>
      </c>
    </row>
    <row r="229" spans="2:51" s="14" customFormat="1" ht="11.25">
      <c r="B229" s="229"/>
      <c r="C229" s="230"/>
      <c r="D229" s="220" t="s">
        <v>140</v>
      </c>
      <c r="E229" s="231" t="s">
        <v>1</v>
      </c>
      <c r="F229" s="232" t="s">
        <v>1109</v>
      </c>
      <c r="G229" s="230"/>
      <c r="H229" s="233">
        <v>52.59120000000001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140</v>
      </c>
      <c r="AU229" s="239" t="s">
        <v>86</v>
      </c>
      <c r="AV229" s="14" t="s">
        <v>86</v>
      </c>
      <c r="AW229" s="14" t="s">
        <v>34</v>
      </c>
      <c r="AX229" s="14" t="s">
        <v>76</v>
      </c>
      <c r="AY229" s="239" t="s">
        <v>132</v>
      </c>
    </row>
    <row r="230" spans="2:51" s="15" customFormat="1" ht="11.25">
      <c r="B230" s="240"/>
      <c r="C230" s="241"/>
      <c r="D230" s="220" t="s">
        <v>140</v>
      </c>
      <c r="E230" s="242" t="s">
        <v>1</v>
      </c>
      <c r="F230" s="243" t="s">
        <v>146</v>
      </c>
      <c r="G230" s="241"/>
      <c r="H230" s="244">
        <v>52.59120000000001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140</v>
      </c>
      <c r="AU230" s="250" t="s">
        <v>86</v>
      </c>
      <c r="AV230" s="15" t="s">
        <v>138</v>
      </c>
      <c r="AW230" s="15" t="s">
        <v>34</v>
      </c>
      <c r="AX230" s="15" t="s">
        <v>84</v>
      </c>
      <c r="AY230" s="250" t="s">
        <v>132</v>
      </c>
    </row>
    <row r="231" spans="1:65" s="2" customFormat="1" ht="24">
      <c r="A231" s="34"/>
      <c r="B231" s="35"/>
      <c r="C231" s="204" t="s">
        <v>260</v>
      </c>
      <c r="D231" s="204" t="s">
        <v>134</v>
      </c>
      <c r="E231" s="205" t="s">
        <v>833</v>
      </c>
      <c r="F231" s="206" t="s">
        <v>834</v>
      </c>
      <c r="G231" s="207" t="s">
        <v>137</v>
      </c>
      <c r="H231" s="208">
        <v>537.1</v>
      </c>
      <c r="I231" s="209"/>
      <c r="J231" s="210">
        <f>ROUND(I231*H231,2)</f>
        <v>0</v>
      </c>
      <c r="K231" s="211"/>
      <c r="L231" s="39"/>
      <c r="M231" s="212" t="s">
        <v>1</v>
      </c>
      <c r="N231" s="213" t="s">
        <v>41</v>
      </c>
      <c r="O231" s="71"/>
      <c r="P231" s="214">
        <f>O231*H231</f>
        <v>0</v>
      </c>
      <c r="Q231" s="214">
        <v>0.00085</v>
      </c>
      <c r="R231" s="214">
        <f>Q231*H231</f>
        <v>0.45653499999999997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138</v>
      </c>
      <c r="AT231" s="216" t="s">
        <v>134</v>
      </c>
      <c r="AU231" s="216" t="s">
        <v>86</v>
      </c>
      <c r="AY231" s="17" t="s">
        <v>132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84</v>
      </c>
      <c r="BK231" s="217">
        <f>ROUND(I231*H231,2)</f>
        <v>0</v>
      </c>
      <c r="BL231" s="17" t="s">
        <v>138</v>
      </c>
      <c r="BM231" s="216" t="s">
        <v>1110</v>
      </c>
    </row>
    <row r="232" spans="2:51" s="13" customFormat="1" ht="11.25">
      <c r="B232" s="218"/>
      <c r="C232" s="219"/>
      <c r="D232" s="220" t="s">
        <v>140</v>
      </c>
      <c r="E232" s="221" t="s">
        <v>1</v>
      </c>
      <c r="F232" s="222" t="s">
        <v>91</v>
      </c>
      <c r="G232" s="219"/>
      <c r="H232" s="221" t="s">
        <v>1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140</v>
      </c>
      <c r="AU232" s="228" t="s">
        <v>86</v>
      </c>
      <c r="AV232" s="13" t="s">
        <v>84</v>
      </c>
      <c r="AW232" s="13" t="s">
        <v>34</v>
      </c>
      <c r="AX232" s="13" t="s">
        <v>76</v>
      </c>
      <c r="AY232" s="228" t="s">
        <v>132</v>
      </c>
    </row>
    <row r="233" spans="2:51" s="13" customFormat="1" ht="11.25">
      <c r="B233" s="218"/>
      <c r="C233" s="219"/>
      <c r="D233" s="220" t="s">
        <v>140</v>
      </c>
      <c r="E233" s="221" t="s">
        <v>1</v>
      </c>
      <c r="F233" s="222" t="s">
        <v>144</v>
      </c>
      <c r="G233" s="219"/>
      <c r="H233" s="221" t="s">
        <v>1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140</v>
      </c>
      <c r="AU233" s="228" t="s">
        <v>86</v>
      </c>
      <c r="AV233" s="13" t="s">
        <v>84</v>
      </c>
      <c r="AW233" s="13" t="s">
        <v>34</v>
      </c>
      <c r="AX233" s="13" t="s">
        <v>76</v>
      </c>
      <c r="AY233" s="228" t="s">
        <v>132</v>
      </c>
    </row>
    <row r="234" spans="2:51" s="14" customFormat="1" ht="11.25">
      <c r="B234" s="229"/>
      <c r="C234" s="230"/>
      <c r="D234" s="220" t="s">
        <v>140</v>
      </c>
      <c r="E234" s="231" t="s">
        <v>1</v>
      </c>
      <c r="F234" s="232" t="s">
        <v>1111</v>
      </c>
      <c r="G234" s="230"/>
      <c r="H234" s="233">
        <v>537.0999999999999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140</v>
      </c>
      <c r="AU234" s="239" t="s">
        <v>86</v>
      </c>
      <c r="AV234" s="14" t="s">
        <v>86</v>
      </c>
      <c r="AW234" s="14" t="s">
        <v>34</v>
      </c>
      <c r="AX234" s="14" t="s">
        <v>76</v>
      </c>
      <c r="AY234" s="239" t="s">
        <v>132</v>
      </c>
    </row>
    <row r="235" spans="2:51" s="15" customFormat="1" ht="11.25">
      <c r="B235" s="240"/>
      <c r="C235" s="241"/>
      <c r="D235" s="220" t="s">
        <v>140</v>
      </c>
      <c r="E235" s="242" t="s">
        <v>1</v>
      </c>
      <c r="F235" s="243" t="s">
        <v>146</v>
      </c>
      <c r="G235" s="241"/>
      <c r="H235" s="244">
        <v>537.0999999999999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140</v>
      </c>
      <c r="AU235" s="250" t="s">
        <v>86</v>
      </c>
      <c r="AV235" s="15" t="s">
        <v>138</v>
      </c>
      <c r="AW235" s="15" t="s">
        <v>34</v>
      </c>
      <c r="AX235" s="15" t="s">
        <v>84</v>
      </c>
      <c r="AY235" s="250" t="s">
        <v>132</v>
      </c>
    </row>
    <row r="236" spans="1:65" s="2" customFormat="1" ht="24">
      <c r="A236" s="34"/>
      <c r="B236" s="35"/>
      <c r="C236" s="204" t="s">
        <v>7</v>
      </c>
      <c r="D236" s="204" t="s">
        <v>134</v>
      </c>
      <c r="E236" s="205" t="s">
        <v>837</v>
      </c>
      <c r="F236" s="206" t="s">
        <v>838</v>
      </c>
      <c r="G236" s="207" t="s">
        <v>137</v>
      </c>
      <c r="H236" s="208">
        <v>537.1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41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138</v>
      </c>
      <c r="AT236" s="216" t="s">
        <v>134</v>
      </c>
      <c r="AU236" s="216" t="s">
        <v>86</v>
      </c>
      <c r="AY236" s="17" t="s">
        <v>132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84</v>
      </c>
      <c r="BK236" s="217">
        <f>ROUND(I236*H236,2)</f>
        <v>0</v>
      </c>
      <c r="BL236" s="17" t="s">
        <v>138</v>
      </c>
      <c r="BM236" s="216" t="s">
        <v>1112</v>
      </c>
    </row>
    <row r="237" spans="2:51" s="13" customFormat="1" ht="11.25">
      <c r="B237" s="218"/>
      <c r="C237" s="219"/>
      <c r="D237" s="220" t="s">
        <v>140</v>
      </c>
      <c r="E237" s="221" t="s">
        <v>1</v>
      </c>
      <c r="F237" s="222" t="s">
        <v>91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140</v>
      </c>
      <c r="AU237" s="228" t="s">
        <v>86</v>
      </c>
      <c r="AV237" s="13" t="s">
        <v>84</v>
      </c>
      <c r="AW237" s="13" t="s">
        <v>34</v>
      </c>
      <c r="AX237" s="13" t="s">
        <v>76</v>
      </c>
      <c r="AY237" s="228" t="s">
        <v>132</v>
      </c>
    </row>
    <row r="238" spans="2:51" s="13" customFormat="1" ht="11.25">
      <c r="B238" s="218"/>
      <c r="C238" s="219"/>
      <c r="D238" s="220" t="s">
        <v>140</v>
      </c>
      <c r="E238" s="221" t="s">
        <v>1</v>
      </c>
      <c r="F238" s="222" t="s">
        <v>144</v>
      </c>
      <c r="G238" s="219"/>
      <c r="H238" s="221" t="s">
        <v>1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140</v>
      </c>
      <c r="AU238" s="228" t="s">
        <v>86</v>
      </c>
      <c r="AV238" s="13" t="s">
        <v>84</v>
      </c>
      <c r="AW238" s="13" t="s">
        <v>34</v>
      </c>
      <c r="AX238" s="13" t="s">
        <v>76</v>
      </c>
      <c r="AY238" s="228" t="s">
        <v>132</v>
      </c>
    </row>
    <row r="239" spans="2:51" s="14" customFormat="1" ht="11.25">
      <c r="B239" s="229"/>
      <c r="C239" s="230"/>
      <c r="D239" s="220" t="s">
        <v>140</v>
      </c>
      <c r="E239" s="231" t="s">
        <v>1</v>
      </c>
      <c r="F239" s="232" t="s">
        <v>1111</v>
      </c>
      <c r="G239" s="230"/>
      <c r="H239" s="233">
        <v>537.0999999999999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140</v>
      </c>
      <c r="AU239" s="239" t="s">
        <v>86</v>
      </c>
      <c r="AV239" s="14" t="s">
        <v>86</v>
      </c>
      <c r="AW239" s="14" t="s">
        <v>34</v>
      </c>
      <c r="AX239" s="14" t="s">
        <v>76</v>
      </c>
      <c r="AY239" s="239" t="s">
        <v>132</v>
      </c>
    </row>
    <row r="240" spans="2:51" s="15" customFormat="1" ht="11.25">
      <c r="B240" s="240"/>
      <c r="C240" s="241"/>
      <c r="D240" s="220" t="s">
        <v>140</v>
      </c>
      <c r="E240" s="242" t="s">
        <v>1</v>
      </c>
      <c r="F240" s="243" t="s">
        <v>146</v>
      </c>
      <c r="G240" s="241"/>
      <c r="H240" s="244">
        <v>537.0999999999999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140</v>
      </c>
      <c r="AU240" s="250" t="s">
        <v>86</v>
      </c>
      <c r="AV240" s="15" t="s">
        <v>138</v>
      </c>
      <c r="AW240" s="15" t="s">
        <v>34</v>
      </c>
      <c r="AX240" s="15" t="s">
        <v>84</v>
      </c>
      <c r="AY240" s="250" t="s">
        <v>132</v>
      </c>
    </row>
    <row r="241" spans="1:65" s="2" customFormat="1" ht="36">
      <c r="A241" s="34"/>
      <c r="B241" s="35"/>
      <c r="C241" s="204" t="s">
        <v>270</v>
      </c>
      <c r="D241" s="204" t="s">
        <v>134</v>
      </c>
      <c r="E241" s="205" t="s">
        <v>261</v>
      </c>
      <c r="F241" s="206" t="s">
        <v>262</v>
      </c>
      <c r="G241" s="207" t="s">
        <v>214</v>
      </c>
      <c r="H241" s="208">
        <v>133.622</v>
      </c>
      <c r="I241" s="209"/>
      <c r="J241" s="210">
        <f>ROUND(I241*H241,2)</f>
        <v>0</v>
      </c>
      <c r="K241" s="211"/>
      <c r="L241" s="39"/>
      <c r="M241" s="212" t="s">
        <v>1</v>
      </c>
      <c r="N241" s="213" t="s">
        <v>41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138</v>
      </c>
      <c r="AT241" s="216" t="s">
        <v>134</v>
      </c>
      <c r="AU241" s="216" t="s">
        <v>86</v>
      </c>
      <c r="AY241" s="17" t="s">
        <v>132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84</v>
      </c>
      <c r="BK241" s="217">
        <f>ROUND(I241*H241,2)</f>
        <v>0</v>
      </c>
      <c r="BL241" s="17" t="s">
        <v>138</v>
      </c>
      <c r="BM241" s="216" t="s">
        <v>1113</v>
      </c>
    </row>
    <row r="242" spans="2:51" s="13" customFormat="1" ht="11.25">
      <c r="B242" s="218"/>
      <c r="C242" s="219"/>
      <c r="D242" s="220" t="s">
        <v>140</v>
      </c>
      <c r="E242" s="221" t="s">
        <v>1</v>
      </c>
      <c r="F242" s="222" t="s">
        <v>91</v>
      </c>
      <c r="G242" s="219"/>
      <c r="H242" s="221" t="s">
        <v>1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140</v>
      </c>
      <c r="AU242" s="228" t="s">
        <v>86</v>
      </c>
      <c r="AV242" s="13" t="s">
        <v>84</v>
      </c>
      <c r="AW242" s="13" t="s">
        <v>34</v>
      </c>
      <c r="AX242" s="13" t="s">
        <v>76</v>
      </c>
      <c r="AY242" s="228" t="s">
        <v>132</v>
      </c>
    </row>
    <row r="243" spans="2:51" s="13" customFormat="1" ht="11.25">
      <c r="B243" s="218"/>
      <c r="C243" s="219"/>
      <c r="D243" s="220" t="s">
        <v>140</v>
      </c>
      <c r="E243" s="221" t="s">
        <v>1</v>
      </c>
      <c r="F243" s="222" t="s">
        <v>264</v>
      </c>
      <c r="G243" s="219"/>
      <c r="H243" s="221" t="s">
        <v>1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140</v>
      </c>
      <c r="AU243" s="228" t="s">
        <v>86</v>
      </c>
      <c r="AV243" s="13" t="s">
        <v>84</v>
      </c>
      <c r="AW243" s="13" t="s">
        <v>34</v>
      </c>
      <c r="AX243" s="13" t="s">
        <v>76</v>
      </c>
      <c r="AY243" s="228" t="s">
        <v>132</v>
      </c>
    </row>
    <row r="244" spans="2:51" s="14" customFormat="1" ht="11.25">
      <c r="B244" s="229"/>
      <c r="C244" s="230"/>
      <c r="D244" s="220" t="s">
        <v>140</v>
      </c>
      <c r="E244" s="231" t="s">
        <v>1</v>
      </c>
      <c r="F244" s="232" t="s">
        <v>1114</v>
      </c>
      <c r="G244" s="230"/>
      <c r="H244" s="233">
        <v>133.6223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140</v>
      </c>
      <c r="AU244" s="239" t="s">
        <v>86</v>
      </c>
      <c r="AV244" s="14" t="s">
        <v>86</v>
      </c>
      <c r="AW244" s="14" t="s">
        <v>34</v>
      </c>
      <c r="AX244" s="14" t="s">
        <v>76</v>
      </c>
      <c r="AY244" s="239" t="s">
        <v>132</v>
      </c>
    </row>
    <row r="245" spans="2:51" s="15" customFormat="1" ht="11.25">
      <c r="B245" s="240"/>
      <c r="C245" s="241"/>
      <c r="D245" s="220" t="s">
        <v>140</v>
      </c>
      <c r="E245" s="242" t="s">
        <v>1</v>
      </c>
      <c r="F245" s="243" t="s">
        <v>146</v>
      </c>
      <c r="G245" s="241"/>
      <c r="H245" s="244">
        <v>133.6223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140</v>
      </c>
      <c r="AU245" s="250" t="s">
        <v>86</v>
      </c>
      <c r="AV245" s="15" t="s">
        <v>138</v>
      </c>
      <c r="AW245" s="15" t="s">
        <v>34</v>
      </c>
      <c r="AX245" s="15" t="s">
        <v>84</v>
      </c>
      <c r="AY245" s="250" t="s">
        <v>132</v>
      </c>
    </row>
    <row r="246" spans="1:65" s="2" customFormat="1" ht="36">
      <c r="A246" s="34"/>
      <c r="B246" s="35"/>
      <c r="C246" s="204" t="s">
        <v>283</v>
      </c>
      <c r="D246" s="204" t="s">
        <v>134</v>
      </c>
      <c r="E246" s="205" t="s">
        <v>266</v>
      </c>
      <c r="F246" s="206" t="s">
        <v>267</v>
      </c>
      <c r="G246" s="207" t="s">
        <v>214</v>
      </c>
      <c r="H246" s="208">
        <v>57.267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41</v>
      </c>
      <c r="O246" s="71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138</v>
      </c>
      <c r="AT246" s="216" t="s">
        <v>134</v>
      </c>
      <c r="AU246" s="216" t="s">
        <v>86</v>
      </c>
      <c r="AY246" s="17" t="s">
        <v>132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84</v>
      </c>
      <c r="BK246" s="217">
        <f>ROUND(I246*H246,2)</f>
        <v>0</v>
      </c>
      <c r="BL246" s="17" t="s">
        <v>138</v>
      </c>
      <c r="BM246" s="216" t="s">
        <v>1115</v>
      </c>
    </row>
    <row r="247" spans="2:51" s="13" customFormat="1" ht="11.25">
      <c r="B247" s="218"/>
      <c r="C247" s="219"/>
      <c r="D247" s="220" t="s">
        <v>140</v>
      </c>
      <c r="E247" s="221" t="s">
        <v>1</v>
      </c>
      <c r="F247" s="222" t="s">
        <v>91</v>
      </c>
      <c r="G247" s="219"/>
      <c r="H247" s="221" t="s">
        <v>1</v>
      </c>
      <c r="I247" s="223"/>
      <c r="J247" s="219"/>
      <c r="K247" s="219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140</v>
      </c>
      <c r="AU247" s="228" t="s">
        <v>86</v>
      </c>
      <c r="AV247" s="13" t="s">
        <v>84</v>
      </c>
      <c r="AW247" s="13" t="s">
        <v>34</v>
      </c>
      <c r="AX247" s="13" t="s">
        <v>76</v>
      </c>
      <c r="AY247" s="228" t="s">
        <v>132</v>
      </c>
    </row>
    <row r="248" spans="2:51" s="13" customFormat="1" ht="11.25">
      <c r="B248" s="218"/>
      <c r="C248" s="219"/>
      <c r="D248" s="220" t="s">
        <v>140</v>
      </c>
      <c r="E248" s="221" t="s">
        <v>1</v>
      </c>
      <c r="F248" s="222" t="s">
        <v>264</v>
      </c>
      <c r="G248" s="219"/>
      <c r="H248" s="221" t="s">
        <v>1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140</v>
      </c>
      <c r="AU248" s="228" t="s">
        <v>86</v>
      </c>
      <c r="AV248" s="13" t="s">
        <v>84</v>
      </c>
      <c r="AW248" s="13" t="s">
        <v>34</v>
      </c>
      <c r="AX248" s="13" t="s">
        <v>76</v>
      </c>
      <c r="AY248" s="228" t="s">
        <v>132</v>
      </c>
    </row>
    <row r="249" spans="2:51" s="14" customFormat="1" ht="11.25">
      <c r="B249" s="229"/>
      <c r="C249" s="230"/>
      <c r="D249" s="220" t="s">
        <v>140</v>
      </c>
      <c r="E249" s="231" t="s">
        <v>1</v>
      </c>
      <c r="F249" s="232" t="s">
        <v>1116</v>
      </c>
      <c r="G249" s="230"/>
      <c r="H249" s="233">
        <v>57.2667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140</v>
      </c>
      <c r="AU249" s="239" t="s">
        <v>86</v>
      </c>
      <c r="AV249" s="14" t="s">
        <v>86</v>
      </c>
      <c r="AW249" s="14" t="s">
        <v>34</v>
      </c>
      <c r="AX249" s="14" t="s">
        <v>76</v>
      </c>
      <c r="AY249" s="239" t="s">
        <v>132</v>
      </c>
    </row>
    <row r="250" spans="2:51" s="15" customFormat="1" ht="11.25">
      <c r="B250" s="240"/>
      <c r="C250" s="241"/>
      <c r="D250" s="220" t="s">
        <v>140</v>
      </c>
      <c r="E250" s="242" t="s">
        <v>1</v>
      </c>
      <c r="F250" s="243" t="s">
        <v>146</v>
      </c>
      <c r="G250" s="241"/>
      <c r="H250" s="244">
        <v>57.2667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140</v>
      </c>
      <c r="AU250" s="250" t="s">
        <v>86</v>
      </c>
      <c r="AV250" s="15" t="s">
        <v>138</v>
      </c>
      <c r="AW250" s="15" t="s">
        <v>34</v>
      </c>
      <c r="AX250" s="15" t="s">
        <v>84</v>
      </c>
      <c r="AY250" s="250" t="s">
        <v>132</v>
      </c>
    </row>
    <row r="251" spans="1:65" s="2" customFormat="1" ht="36">
      <c r="A251" s="34"/>
      <c r="B251" s="35"/>
      <c r="C251" s="204" t="s">
        <v>291</v>
      </c>
      <c r="D251" s="204" t="s">
        <v>134</v>
      </c>
      <c r="E251" s="205" t="s">
        <v>271</v>
      </c>
      <c r="F251" s="206" t="s">
        <v>272</v>
      </c>
      <c r="G251" s="207" t="s">
        <v>214</v>
      </c>
      <c r="H251" s="208">
        <v>90.179</v>
      </c>
      <c r="I251" s="209"/>
      <c r="J251" s="210">
        <f>ROUND(I251*H251,2)</f>
        <v>0</v>
      </c>
      <c r="K251" s="211"/>
      <c r="L251" s="39"/>
      <c r="M251" s="212" t="s">
        <v>1</v>
      </c>
      <c r="N251" s="213" t="s">
        <v>41</v>
      </c>
      <c r="O251" s="71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6" t="s">
        <v>138</v>
      </c>
      <c r="AT251" s="216" t="s">
        <v>134</v>
      </c>
      <c r="AU251" s="216" t="s">
        <v>86</v>
      </c>
      <c r="AY251" s="17" t="s">
        <v>132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7" t="s">
        <v>84</v>
      </c>
      <c r="BK251" s="217">
        <f>ROUND(I251*H251,2)</f>
        <v>0</v>
      </c>
      <c r="BL251" s="17" t="s">
        <v>138</v>
      </c>
      <c r="BM251" s="216" t="s">
        <v>1117</v>
      </c>
    </row>
    <row r="252" spans="2:51" s="13" customFormat="1" ht="11.25">
      <c r="B252" s="218"/>
      <c r="C252" s="219"/>
      <c r="D252" s="220" t="s">
        <v>140</v>
      </c>
      <c r="E252" s="221" t="s">
        <v>1</v>
      </c>
      <c r="F252" s="222" t="s">
        <v>91</v>
      </c>
      <c r="G252" s="219"/>
      <c r="H252" s="221" t="s">
        <v>1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140</v>
      </c>
      <c r="AU252" s="228" t="s">
        <v>86</v>
      </c>
      <c r="AV252" s="13" t="s">
        <v>84</v>
      </c>
      <c r="AW252" s="13" t="s">
        <v>34</v>
      </c>
      <c r="AX252" s="13" t="s">
        <v>76</v>
      </c>
      <c r="AY252" s="228" t="s">
        <v>132</v>
      </c>
    </row>
    <row r="253" spans="2:51" s="13" customFormat="1" ht="22.5">
      <c r="B253" s="218"/>
      <c r="C253" s="219"/>
      <c r="D253" s="220" t="s">
        <v>140</v>
      </c>
      <c r="E253" s="221" t="s">
        <v>1</v>
      </c>
      <c r="F253" s="222" t="s">
        <v>274</v>
      </c>
      <c r="G253" s="219"/>
      <c r="H253" s="221" t="s">
        <v>1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140</v>
      </c>
      <c r="AU253" s="228" t="s">
        <v>86</v>
      </c>
      <c r="AV253" s="13" t="s">
        <v>84</v>
      </c>
      <c r="AW253" s="13" t="s">
        <v>34</v>
      </c>
      <c r="AX253" s="13" t="s">
        <v>76</v>
      </c>
      <c r="AY253" s="228" t="s">
        <v>132</v>
      </c>
    </row>
    <row r="254" spans="2:51" s="13" customFormat="1" ht="11.25">
      <c r="B254" s="218"/>
      <c r="C254" s="219"/>
      <c r="D254" s="220" t="s">
        <v>140</v>
      </c>
      <c r="E254" s="221" t="s">
        <v>1</v>
      </c>
      <c r="F254" s="222" t="s">
        <v>275</v>
      </c>
      <c r="G254" s="219"/>
      <c r="H254" s="221" t="s">
        <v>1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140</v>
      </c>
      <c r="AU254" s="228" t="s">
        <v>86</v>
      </c>
      <c r="AV254" s="13" t="s">
        <v>84</v>
      </c>
      <c r="AW254" s="13" t="s">
        <v>34</v>
      </c>
      <c r="AX254" s="13" t="s">
        <v>76</v>
      </c>
      <c r="AY254" s="228" t="s">
        <v>132</v>
      </c>
    </row>
    <row r="255" spans="2:51" s="14" customFormat="1" ht="11.25">
      <c r="B255" s="229"/>
      <c r="C255" s="230"/>
      <c r="D255" s="220" t="s">
        <v>140</v>
      </c>
      <c r="E255" s="231" t="s">
        <v>1</v>
      </c>
      <c r="F255" s="232" t="s">
        <v>1118</v>
      </c>
      <c r="G255" s="230"/>
      <c r="H255" s="233">
        <v>10.087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140</v>
      </c>
      <c r="AU255" s="239" t="s">
        <v>86</v>
      </c>
      <c r="AV255" s="14" t="s">
        <v>86</v>
      </c>
      <c r="AW255" s="14" t="s">
        <v>34</v>
      </c>
      <c r="AX255" s="14" t="s">
        <v>76</v>
      </c>
      <c r="AY255" s="239" t="s">
        <v>132</v>
      </c>
    </row>
    <row r="256" spans="2:51" s="13" customFormat="1" ht="11.25">
      <c r="B256" s="218"/>
      <c r="C256" s="219"/>
      <c r="D256" s="220" t="s">
        <v>140</v>
      </c>
      <c r="E256" s="221" t="s">
        <v>1</v>
      </c>
      <c r="F256" s="222" t="s">
        <v>277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140</v>
      </c>
      <c r="AU256" s="228" t="s">
        <v>86</v>
      </c>
      <c r="AV256" s="13" t="s">
        <v>84</v>
      </c>
      <c r="AW256" s="13" t="s">
        <v>34</v>
      </c>
      <c r="AX256" s="13" t="s">
        <v>76</v>
      </c>
      <c r="AY256" s="228" t="s">
        <v>132</v>
      </c>
    </row>
    <row r="257" spans="2:51" s="14" customFormat="1" ht="11.25">
      <c r="B257" s="229"/>
      <c r="C257" s="230"/>
      <c r="D257" s="220" t="s">
        <v>140</v>
      </c>
      <c r="E257" s="231" t="s">
        <v>1</v>
      </c>
      <c r="F257" s="232" t="s">
        <v>1119</v>
      </c>
      <c r="G257" s="230"/>
      <c r="H257" s="233">
        <v>39.339299999999994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140</v>
      </c>
      <c r="AU257" s="239" t="s">
        <v>86</v>
      </c>
      <c r="AV257" s="14" t="s">
        <v>86</v>
      </c>
      <c r="AW257" s="14" t="s">
        <v>34</v>
      </c>
      <c r="AX257" s="14" t="s">
        <v>76</v>
      </c>
      <c r="AY257" s="239" t="s">
        <v>132</v>
      </c>
    </row>
    <row r="258" spans="2:51" s="13" customFormat="1" ht="11.25">
      <c r="B258" s="218"/>
      <c r="C258" s="219"/>
      <c r="D258" s="220" t="s">
        <v>140</v>
      </c>
      <c r="E258" s="221" t="s">
        <v>1</v>
      </c>
      <c r="F258" s="222" t="s">
        <v>279</v>
      </c>
      <c r="G258" s="219"/>
      <c r="H258" s="221" t="s">
        <v>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140</v>
      </c>
      <c r="AU258" s="228" t="s">
        <v>86</v>
      </c>
      <c r="AV258" s="13" t="s">
        <v>84</v>
      </c>
      <c r="AW258" s="13" t="s">
        <v>34</v>
      </c>
      <c r="AX258" s="13" t="s">
        <v>76</v>
      </c>
      <c r="AY258" s="228" t="s">
        <v>132</v>
      </c>
    </row>
    <row r="259" spans="2:51" s="14" customFormat="1" ht="11.25">
      <c r="B259" s="229"/>
      <c r="C259" s="230"/>
      <c r="D259" s="220" t="s">
        <v>140</v>
      </c>
      <c r="E259" s="231" t="s">
        <v>1</v>
      </c>
      <c r="F259" s="232" t="s">
        <v>1120</v>
      </c>
      <c r="G259" s="230"/>
      <c r="H259" s="233">
        <v>1.0206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140</v>
      </c>
      <c r="AU259" s="239" t="s">
        <v>86</v>
      </c>
      <c r="AV259" s="14" t="s">
        <v>86</v>
      </c>
      <c r="AW259" s="14" t="s">
        <v>34</v>
      </c>
      <c r="AX259" s="14" t="s">
        <v>76</v>
      </c>
      <c r="AY259" s="239" t="s">
        <v>132</v>
      </c>
    </row>
    <row r="260" spans="2:51" s="13" customFormat="1" ht="22.5">
      <c r="B260" s="218"/>
      <c r="C260" s="219"/>
      <c r="D260" s="220" t="s">
        <v>140</v>
      </c>
      <c r="E260" s="221" t="s">
        <v>1</v>
      </c>
      <c r="F260" s="222" t="s">
        <v>281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140</v>
      </c>
      <c r="AU260" s="228" t="s">
        <v>86</v>
      </c>
      <c r="AV260" s="13" t="s">
        <v>84</v>
      </c>
      <c r="AW260" s="13" t="s">
        <v>34</v>
      </c>
      <c r="AX260" s="13" t="s">
        <v>76</v>
      </c>
      <c r="AY260" s="228" t="s">
        <v>132</v>
      </c>
    </row>
    <row r="261" spans="2:51" s="14" customFormat="1" ht="11.25">
      <c r="B261" s="229"/>
      <c r="C261" s="230"/>
      <c r="D261" s="220" t="s">
        <v>140</v>
      </c>
      <c r="E261" s="231" t="s">
        <v>1</v>
      </c>
      <c r="F261" s="232" t="s">
        <v>282</v>
      </c>
      <c r="G261" s="230"/>
      <c r="H261" s="233">
        <v>39.732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140</v>
      </c>
      <c r="AU261" s="239" t="s">
        <v>86</v>
      </c>
      <c r="AV261" s="14" t="s">
        <v>86</v>
      </c>
      <c r="AW261" s="14" t="s">
        <v>34</v>
      </c>
      <c r="AX261" s="14" t="s">
        <v>76</v>
      </c>
      <c r="AY261" s="239" t="s">
        <v>132</v>
      </c>
    </row>
    <row r="262" spans="2:51" s="15" customFormat="1" ht="11.25">
      <c r="B262" s="240"/>
      <c r="C262" s="241"/>
      <c r="D262" s="220" t="s">
        <v>140</v>
      </c>
      <c r="E262" s="242" t="s">
        <v>1</v>
      </c>
      <c r="F262" s="243" t="s">
        <v>146</v>
      </c>
      <c r="G262" s="241"/>
      <c r="H262" s="244">
        <v>90.1789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140</v>
      </c>
      <c r="AU262" s="250" t="s">
        <v>86</v>
      </c>
      <c r="AV262" s="15" t="s">
        <v>138</v>
      </c>
      <c r="AW262" s="15" t="s">
        <v>34</v>
      </c>
      <c r="AX262" s="15" t="s">
        <v>84</v>
      </c>
      <c r="AY262" s="250" t="s">
        <v>132</v>
      </c>
    </row>
    <row r="263" spans="1:65" s="2" customFormat="1" ht="36">
      <c r="A263" s="34"/>
      <c r="B263" s="35"/>
      <c r="C263" s="204" t="s">
        <v>300</v>
      </c>
      <c r="D263" s="204" t="s">
        <v>134</v>
      </c>
      <c r="E263" s="205" t="s">
        <v>284</v>
      </c>
      <c r="F263" s="206" t="s">
        <v>285</v>
      </c>
      <c r="G263" s="207" t="s">
        <v>214</v>
      </c>
      <c r="H263" s="208">
        <v>38.648</v>
      </c>
      <c r="I263" s="209"/>
      <c r="J263" s="210">
        <f>ROUND(I263*H263,2)</f>
        <v>0</v>
      </c>
      <c r="K263" s="211"/>
      <c r="L263" s="39"/>
      <c r="M263" s="212" t="s">
        <v>1</v>
      </c>
      <c r="N263" s="213" t="s">
        <v>41</v>
      </c>
      <c r="O263" s="71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138</v>
      </c>
      <c r="AT263" s="216" t="s">
        <v>134</v>
      </c>
      <c r="AU263" s="216" t="s">
        <v>86</v>
      </c>
      <c r="AY263" s="17" t="s">
        <v>132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7" t="s">
        <v>84</v>
      </c>
      <c r="BK263" s="217">
        <f>ROUND(I263*H263,2)</f>
        <v>0</v>
      </c>
      <c r="BL263" s="17" t="s">
        <v>138</v>
      </c>
      <c r="BM263" s="216" t="s">
        <v>1121</v>
      </c>
    </row>
    <row r="264" spans="2:51" s="13" customFormat="1" ht="11.25">
      <c r="B264" s="218"/>
      <c r="C264" s="219"/>
      <c r="D264" s="220" t="s">
        <v>140</v>
      </c>
      <c r="E264" s="221" t="s">
        <v>1</v>
      </c>
      <c r="F264" s="222" t="s">
        <v>91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140</v>
      </c>
      <c r="AU264" s="228" t="s">
        <v>86</v>
      </c>
      <c r="AV264" s="13" t="s">
        <v>84</v>
      </c>
      <c r="AW264" s="13" t="s">
        <v>34</v>
      </c>
      <c r="AX264" s="13" t="s">
        <v>76</v>
      </c>
      <c r="AY264" s="228" t="s">
        <v>132</v>
      </c>
    </row>
    <row r="265" spans="2:51" s="13" customFormat="1" ht="22.5">
      <c r="B265" s="218"/>
      <c r="C265" s="219"/>
      <c r="D265" s="220" t="s">
        <v>140</v>
      </c>
      <c r="E265" s="221" t="s">
        <v>1</v>
      </c>
      <c r="F265" s="222" t="s">
        <v>274</v>
      </c>
      <c r="G265" s="219"/>
      <c r="H265" s="221" t="s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140</v>
      </c>
      <c r="AU265" s="228" t="s">
        <v>86</v>
      </c>
      <c r="AV265" s="13" t="s">
        <v>84</v>
      </c>
      <c r="AW265" s="13" t="s">
        <v>34</v>
      </c>
      <c r="AX265" s="13" t="s">
        <v>76</v>
      </c>
      <c r="AY265" s="228" t="s">
        <v>132</v>
      </c>
    </row>
    <row r="266" spans="2:51" s="13" customFormat="1" ht="11.25">
      <c r="B266" s="218"/>
      <c r="C266" s="219"/>
      <c r="D266" s="220" t="s">
        <v>140</v>
      </c>
      <c r="E266" s="221" t="s">
        <v>1</v>
      </c>
      <c r="F266" s="222" t="s">
        <v>275</v>
      </c>
      <c r="G266" s="219"/>
      <c r="H266" s="221" t="s">
        <v>1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140</v>
      </c>
      <c r="AU266" s="228" t="s">
        <v>86</v>
      </c>
      <c r="AV266" s="13" t="s">
        <v>84</v>
      </c>
      <c r="AW266" s="13" t="s">
        <v>34</v>
      </c>
      <c r="AX266" s="13" t="s">
        <v>76</v>
      </c>
      <c r="AY266" s="228" t="s">
        <v>132</v>
      </c>
    </row>
    <row r="267" spans="2:51" s="14" customFormat="1" ht="11.25">
      <c r="B267" s="229"/>
      <c r="C267" s="230"/>
      <c r="D267" s="220" t="s">
        <v>140</v>
      </c>
      <c r="E267" s="231" t="s">
        <v>1</v>
      </c>
      <c r="F267" s="232" t="s">
        <v>1122</v>
      </c>
      <c r="G267" s="230"/>
      <c r="H267" s="233">
        <v>4.3229999999999995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140</v>
      </c>
      <c r="AU267" s="239" t="s">
        <v>86</v>
      </c>
      <c r="AV267" s="14" t="s">
        <v>86</v>
      </c>
      <c r="AW267" s="14" t="s">
        <v>34</v>
      </c>
      <c r="AX267" s="14" t="s">
        <v>76</v>
      </c>
      <c r="AY267" s="239" t="s">
        <v>132</v>
      </c>
    </row>
    <row r="268" spans="2:51" s="13" customFormat="1" ht="11.25">
      <c r="B268" s="218"/>
      <c r="C268" s="219"/>
      <c r="D268" s="220" t="s">
        <v>140</v>
      </c>
      <c r="E268" s="221" t="s">
        <v>1</v>
      </c>
      <c r="F268" s="222" t="s">
        <v>277</v>
      </c>
      <c r="G268" s="219"/>
      <c r="H268" s="221" t="s">
        <v>1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140</v>
      </c>
      <c r="AU268" s="228" t="s">
        <v>86</v>
      </c>
      <c r="AV268" s="13" t="s">
        <v>84</v>
      </c>
      <c r="AW268" s="13" t="s">
        <v>34</v>
      </c>
      <c r="AX268" s="13" t="s">
        <v>76</v>
      </c>
      <c r="AY268" s="228" t="s">
        <v>132</v>
      </c>
    </row>
    <row r="269" spans="2:51" s="14" customFormat="1" ht="11.25">
      <c r="B269" s="229"/>
      <c r="C269" s="230"/>
      <c r="D269" s="220" t="s">
        <v>140</v>
      </c>
      <c r="E269" s="231" t="s">
        <v>1</v>
      </c>
      <c r="F269" s="232" t="s">
        <v>1123</v>
      </c>
      <c r="G269" s="230"/>
      <c r="H269" s="233">
        <v>16.8597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140</v>
      </c>
      <c r="AU269" s="239" t="s">
        <v>86</v>
      </c>
      <c r="AV269" s="14" t="s">
        <v>86</v>
      </c>
      <c r="AW269" s="14" t="s">
        <v>34</v>
      </c>
      <c r="AX269" s="14" t="s">
        <v>76</v>
      </c>
      <c r="AY269" s="239" t="s">
        <v>132</v>
      </c>
    </row>
    <row r="270" spans="2:51" s="13" customFormat="1" ht="11.25">
      <c r="B270" s="218"/>
      <c r="C270" s="219"/>
      <c r="D270" s="220" t="s">
        <v>140</v>
      </c>
      <c r="E270" s="221" t="s">
        <v>1</v>
      </c>
      <c r="F270" s="222" t="s">
        <v>279</v>
      </c>
      <c r="G270" s="219"/>
      <c r="H270" s="221" t="s">
        <v>1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140</v>
      </c>
      <c r="AU270" s="228" t="s">
        <v>86</v>
      </c>
      <c r="AV270" s="13" t="s">
        <v>84</v>
      </c>
      <c r="AW270" s="13" t="s">
        <v>34</v>
      </c>
      <c r="AX270" s="13" t="s">
        <v>76</v>
      </c>
      <c r="AY270" s="228" t="s">
        <v>132</v>
      </c>
    </row>
    <row r="271" spans="2:51" s="14" customFormat="1" ht="11.25">
      <c r="B271" s="229"/>
      <c r="C271" s="230"/>
      <c r="D271" s="220" t="s">
        <v>140</v>
      </c>
      <c r="E271" s="231" t="s">
        <v>1</v>
      </c>
      <c r="F271" s="232" t="s">
        <v>1124</v>
      </c>
      <c r="G271" s="230"/>
      <c r="H271" s="233">
        <v>0.43739999999999996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140</v>
      </c>
      <c r="AU271" s="239" t="s">
        <v>86</v>
      </c>
      <c r="AV271" s="14" t="s">
        <v>86</v>
      </c>
      <c r="AW271" s="14" t="s">
        <v>34</v>
      </c>
      <c r="AX271" s="14" t="s">
        <v>76</v>
      </c>
      <c r="AY271" s="239" t="s">
        <v>132</v>
      </c>
    </row>
    <row r="272" spans="2:51" s="13" customFormat="1" ht="22.5">
      <c r="B272" s="218"/>
      <c r="C272" s="219"/>
      <c r="D272" s="220" t="s">
        <v>140</v>
      </c>
      <c r="E272" s="221" t="s">
        <v>1</v>
      </c>
      <c r="F272" s="222" t="s">
        <v>281</v>
      </c>
      <c r="G272" s="219"/>
      <c r="H272" s="221" t="s">
        <v>1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140</v>
      </c>
      <c r="AU272" s="228" t="s">
        <v>86</v>
      </c>
      <c r="AV272" s="13" t="s">
        <v>84</v>
      </c>
      <c r="AW272" s="13" t="s">
        <v>34</v>
      </c>
      <c r="AX272" s="13" t="s">
        <v>76</v>
      </c>
      <c r="AY272" s="228" t="s">
        <v>132</v>
      </c>
    </row>
    <row r="273" spans="2:51" s="14" customFormat="1" ht="11.25">
      <c r="B273" s="229"/>
      <c r="C273" s="230"/>
      <c r="D273" s="220" t="s">
        <v>140</v>
      </c>
      <c r="E273" s="231" t="s">
        <v>1</v>
      </c>
      <c r="F273" s="232" t="s">
        <v>290</v>
      </c>
      <c r="G273" s="230"/>
      <c r="H273" s="233">
        <v>17.028000000000002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140</v>
      </c>
      <c r="AU273" s="239" t="s">
        <v>86</v>
      </c>
      <c r="AV273" s="14" t="s">
        <v>86</v>
      </c>
      <c r="AW273" s="14" t="s">
        <v>34</v>
      </c>
      <c r="AX273" s="14" t="s">
        <v>76</v>
      </c>
      <c r="AY273" s="239" t="s">
        <v>132</v>
      </c>
    </row>
    <row r="274" spans="2:51" s="15" customFormat="1" ht="11.25">
      <c r="B274" s="240"/>
      <c r="C274" s="241"/>
      <c r="D274" s="220" t="s">
        <v>140</v>
      </c>
      <c r="E274" s="242" t="s">
        <v>1</v>
      </c>
      <c r="F274" s="243" t="s">
        <v>146</v>
      </c>
      <c r="G274" s="241"/>
      <c r="H274" s="244">
        <v>38.6481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140</v>
      </c>
      <c r="AU274" s="250" t="s">
        <v>86</v>
      </c>
      <c r="AV274" s="15" t="s">
        <v>138</v>
      </c>
      <c r="AW274" s="15" t="s">
        <v>34</v>
      </c>
      <c r="AX274" s="15" t="s">
        <v>84</v>
      </c>
      <c r="AY274" s="250" t="s">
        <v>132</v>
      </c>
    </row>
    <row r="275" spans="1:65" s="2" customFormat="1" ht="24">
      <c r="A275" s="34"/>
      <c r="B275" s="35"/>
      <c r="C275" s="204" t="s">
        <v>308</v>
      </c>
      <c r="D275" s="204" t="s">
        <v>134</v>
      </c>
      <c r="E275" s="205" t="s">
        <v>292</v>
      </c>
      <c r="F275" s="206" t="s">
        <v>293</v>
      </c>
      <c r="G275" s="207" t="s">
        <v>214</v>
      </c>
      <c r="H275" s="208">
        <v>133.622</v>
      </c>
      <c r="I275" s="209"/>
      <c r="J275" s="210">
        <f>ROUND(I275*H275,2)</f>
        <v>0</v>
      </c>
      <c r="K275" s="211"/>
      <c r="L275" s="39"/>
      <c r="M275" s="212" t="s">
        <v>1</v>
      </c>
      <c r="N275" s="213" t="s">
        <v>41</v>
      </c>
      <c r="O275" s="71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6" t="s">
        <v>138</v>
      </c>
      <c r="AT275" s="216" t="s">
        <v>134</v>
      </c>
      <c r="AU275" s="216" t="s">
        <v>86</v>
      </c>
      <c r="AY275" s="17" t="s">
        <v>132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7" t="s">
        <v>84</v>
      </c>
      <c r="BK275" s="217">
        <f>ROUND(I275*H275,2)</f>
        <v>0</v>
      </c>
      <c r="BL275" s="17" t="s">
        <v>138</v>
      </c>
      <c r="BM275" s="216" t="s">
        <v>1125</v>
      </c>
    </row>
    <row r="276" spans="2:51" s="13" customFormat="1" ht="11.25">
      <c r="B276" s="218"/>
      <c r="C276" s="219"/>
      <c r="D276" s="220" t="s">
        <v>140</v>
      </c>
      <c r="E276" s="221" t="s">
        <v>1</v>
      </c>
      <c r="F276" s="222" t="s">
        <v>91</v>
      </c>
      <c r="G276" s="219"/>
      <c r="H276" s="221" t="s">
        <v>1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140</v>
      </c>
      <c r="AU276" s="228" t="s">
        <v>86</v>
      </c>
      <c r="AV276" s="13" t="s">
        <v>84</v>
      </c>
      <c r="AW276" s="13" t="s">
        <v>34</v>
      </c>
      <c r="AX276" s="13" t="s">
        <v>76</v>
      </c>
      <c r="AY276" s="228" t="s">
        <v>132</v>
      </c>
    </row>
    <row r="277" spans="2:51" s="13" customFormat="1" ht="11.25">
      <c r="B277" s="218"/>
      <c r="C277" s="219"/>
      <c r="D277" s="220" t="s">
        <v>140</v>
      </c>
      <c r="E277" s="221" t="s">
        <v>1</v>
      </c>
      <c r="F277" s="222" t="s">
        <v>295</v>
      </c>
      <c r="G277" s="219"/>
      <c r="H277" s="221" t="s">
        <v>1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140</v>
      </c>
      <c r="AU277" s="228" t="s">
        <v>86</v>
      </c>
      <c r="AV277" s="13" t="s">
        <v>84</v>
      </c>
      <c r="AW277" s="13" t="s">
        <v>34</v>
      </c>
      <c r="AX277" s="13" t="s">
        <v>76</v>
      </c>
      <c r="AY277" s="228" t="s">
        <v>132</v>
      </c>
    </row>
    <row r="278" spans="2:51" s="14" customFormat="1" ht="11.25">
      <c r="B278" s="229"/>
      <c r="C278" s="230"/>
      <c r="D278" s="220" t="s">
        <v>140</v>
      </c>
      <c r="E278" s="231" t="s">
        <v>1</v>
      </c>
      <c r="F278" s="232" t="s">
        <v>1126</v>
      </c>
      <c r="G278" s="230"/>
      <c r="H278" s="233">
        <v>184.0692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140</v>
      </c>
      <c r="AU278" s="239" t="s">
        <v>86</v>
      </c>
      <c r="AV278" s="14" t="s">
        <v>86</v>
      </c>
      <c r="AW278" s="14" t="s">
        <v>34</v>
      </c>
      <c r="AX278" s="14" t="s">
        <v>76</v>
      </c>
      <c r="AY278" s="239" t="s">
        <v>132</v>
      </c>
    </row>
    <row r="279" spans="2:51" s="13" customFormat="1" ht="11.25">
      <c r="B279" s="218"/>
      <c r="C279" s="219"/>
      <c r="D279" s="220" t="s">
        <v>140</v>
      </c>
      <c r="E279" s="221" t="s">
        <v>1</v>
      </c>
      <c r="F279" s="222" t="s">
        <v>275</v>
      </c>
      <c r="G279" s="219"/>
      <c r="H279" s="221" t="s">
        <v>1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140</v>
      </c>
      <c r="AU279" s="228" t="s">
        <v>86</v>
      </c>
      <c r="AV279" s="13" t="s">
        <v>84</v>
      </c>
      <c r="AW279" s="13" t="s">
        <v>34</v>
      </c>
      <c r="AX279" s="13" t="s">
        <v>76</v>
      </c>
      <c r="AY279" s="228" t="s">
        <v>132</v>
      </c>
    </row>
    <row r="280" spans="2:51" s="14" customFormat="1" ht="11.25">
      <c r="B280" s="229"/>
      <c r="C280" s="230"/>
      <c r="D280" s="220" t="s">
        <v>140</v>
      </c>
      <c r="E280" s="231" t="s">
        <v>1</v>
      </c>
      <c r="F280" s="232" t="s">
        <v>1127</v>
      </c>
      <c r="G280" s="230"/>
      <c r="H280" s="233">
        <v>-10.087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140</v>
      </c>
      <c r="AU280" s="239" t="s">
        <v>86</v>
      </c>
      <c r="AV280" s="14" t="s">
        <v>86</v>
      </c>
      <c r="AW280" s="14" t="s">
        <v>34</v>
      </c>
      <c r="AX280" s="14" t="s">
        <v>76</v>
      </c>
      <c r="AY280" s="239" t="s">
        <v>132</v>
      </c>
    </row>
    <row r="281" spans="2:51" s="13" customFormat="1" ht="11.25">
      <c r="B281" s="218"/>
      <c r="C281" s="219"/>
      <c r="D281" s="220" t="s">
        <v>140</v>
      </c>
      <c r="E281" s="221" t="s">
        <v>1</v>
      </c>
      <c r="F281" s="222" t="s">
        <v>277</v>
      </c>
      <c r="G281" s="219"/>
      <c r="H281" s="221" t="s">
        <v>1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140</v>
      </c>
      <c r="AU281" s="228" t="s">
        <v>86</v>
      </c>
      <c r="AV281" s="13" t="s">
        <v>84</v>
      </c>
      <c r="AW281" s="13" t="s">
        <v>34</v>
      </c>
      <c r="AX281" s="13" t="s">
        <v>76</v>
      </c>
      <c r="AY281" s="228" t="s">
        <v>132</v>
      </c>
    </row>
    <row r="282" spans="2:51" s="14" customFormat="1" ht="11.25">
      <c r="B282" s="229"/>
      <c r="C282" s="230"/>
      <c r="D282" s="220" t="s">
        <v>140</v>
      </c>
      <c r="E282" s="231" t="s">
        <v>1</v>
      </c>
      <c r="F282" s="232" t="s">
        <v>1128</v>
      </c>
      <c r="G282" s="230"/>
      <c r="H282" s="233">
        <v>-39.339299999999994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140</v>
      </c>
      <c r="AU282" s="239" t="s">
        <v>86</v>
      </c>
      <c r="AV282" s="14" t="s">
        <v>86</v>
      </c>
      <c r="AW282" s="14" t="s">
        <v>34</v>
      </c>
      <c r="AX282" s="14" t="s">
        <v>76</v>
      </c>
      <c r="AY282" s="239" t="s">
        <v>132</v>
      </c>
    </row>
    <row r="283" spans="2:51" s="13" customFormat="1" ht="11.25">
      <c r="B283" s="218"/>
      <c r="C283" s="219"/>
      <c r="D283" s="220" t="s">
        <v>140</v>
      </c>
      <c r="E283" s="221" t="s">
        <v>1</v>
      </c>
      <c r="F283" s="222" t="s">
        <v>279</v>
      </c>
      <c r="G283" s="219"/>
      <c r="H283" s="221" t="s">
        <v>1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140</v>
      </c>
      <c r="AU283" s="228" t="s">
        <v>86</v>
      </c>
      <c r="AV283" s="13" t="s">
        <v>84</v>
      </c>
      <c r="AW283" s="13" t="s">
        <v>34</v>
      </c>
      <c r="AX283" s="13" t="s">
        <v>76</v>
      </c>
      <c r="AY283" s="228" t="s">
        <v>132</v>
      </c>
    </row>
    <row r="284" spans="2:51" s="14" customFormat="1" ht="11.25">
      <c r="B284" s="229"/>
      <c r="C284" s="230"/>
      <c r="D284" s="220" t="s">
        <v>140</v>
      </c>
      <c r="E284" s="231" t="s">
        <v>1</v>
      </c>
      <c r="F284" s="232" t="s">
        <v>1129</v>
      </c>
      <c r="G284" s="230"/>
      <c r="H284" s="233">
        <v>-1.0206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140</v>
      </c>
      <c r="AU284" s="239" t="s">
        <v>86</v>
      </c>
      <c r="AV284" s="14" t="s">
        <v>86</v>
      </c>
      <c r="AW284" s="14" t="s">
        <v>34</v>
      </c>
      <c r="AX284" s="14" t="s">
        <v>76</v>
      </c>
      <c r="AY284" s="239" t="s">
        <v>132</v>
      </c>
    </row>
    <row r="285" spans="2:51" s="15" customFormat="1" ht="11.25">
      <c r="B285" s="240"/>
      <c r="C285" s="241"/>
      <c r="D285" s="220" t="s">
        <v>140</v>
      </c>
      <c r="E285" s="242" t="s">
        <v>1</v>
      </c>
      <c r="F285" s="243" t="s">
        <v>146</v>
      </c>
      <c r="G285" s="241"/>
      <c r="H285" s="244">
        <v>133.6223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140</v>
      </c>
      <c r="AU285" s="250" t="s">
        <v>86</v>
      </c>
      <c r="AV285" s="15" t="s">
        <v>138</v>
      </c>
      <c r="AW285" s="15" t="s">
        <v>34</v>
      </c>
      <c r="AX285" s="15" t="s">
        <v>84</v>
      </c>
      <c r="AY285" s="250" t="s">
        <v>132</v>
      </c>
    </row>
    <row r="286" spans="1:65" s="2" customFormat="1" ht="24">
      <c r="A286" s="34"/>
      <c r="B286" s="35"/>
      <c r="C286" s="204" t="s">
        <v>314</v>
      </c>
      <c r="D286" s="204" t="s">
        <v>134</v>
      </c>
      <c r="E286" s="205" t="s">
        <v>301</v>
      </c>
      <c r="F286" s="206" t="s">
        <v>302</v>
      </c>
      <c r="G286" s="207" t="s">
        <v>214</v>
      </c>
      <c r="H286" s="208">
        <v>57.267</v>
      </c>
      <c r="I286" s="209"/>
      <c r="J286" s="210">
        <f>ROUND(I286*H286,2)</f>
        <v>0</v>
      </c>
      <c r="K286" s="211"/>
      <c r="L286" s="39"/>
      <c r="M286" s="212" t="s">
        <v>1</v>
      </c>
      <c r="N286" s="213" t="s">
        <v>41</v>
      </c>
      <c r="O286" s="71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6" t="s">
        <v>138</v>
      </c>
      <c r="AT286" s="216" t="s">
        <v>134</v>
      </c>
      <c r="AU286" s="216" t="s">
        <v>86</v>
      </c>
      <c r="AY286" s="17" t="s">
        <v>132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7" t="s">
        <v>84</v>
      </c>
      <c r="BK286" s="217">
        <f>ROUND(I286*H286,2)</f>
        <v>0</v>
      </c>
      <c r="BL286" s="17" t="s">
        <v>138</v>
      </c>
      <c r="BM286" s="216" t="s">
        <v>1130</v>
      </c>
    </row>
    <row r="287" spans="2:51" s="13" customFormat="1" ht="11.25">
      <c r="B287" s="218"/>
      <c r="C287" s="219"/>
      <c r="D287" s="220" t="s">
        <v>140</v>
      </c>
      <c r="E287" s="221" t="s">
        <v>1</v>
      </c>
      <c r="F287" s="222" t="s">
        <v>91</v>
      </c>
      <c r="G287" s="219"/>
      <c r="H287" s="221" t="s">
        <v>1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140</v>
      </c>
      <c r="AU287" s="228" t="s">
        <v>86</v>
      </c>
      <c r="AV287" s="13" t="s">
        <v>84</v>
      </c>
      <c r="AW287" s="13" t="s">
        <v>34</v>
      </c>
      <c r="AX287" s="13" t="s">
        <v>76</v>
      </c>
      <c r="AY287" s="228" t="s">
        <v>132</v>
      </c>
    </row>
    <row r="288" spans="2:51" s="13" customFormat="1" ht="11.25">
      <c r="B288" s="218"/>
      <c r="C288" s="219"/>
      <c r="D288" s="220" t="s">
        <v>140</v>
      </c>
      <c r="E288" s="221" t="s">
        <v>1</v>
      </c>
      <c r="F288" s="222" t="s">
        <v>295</v>
      </c>
      <c r="G288" s="219"/>
      <c r="H288" s="221" t="s">
        <v>1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140</v>
      </c>
      <c r="AU288" s="228" t="s">
        <v>86</v>
      </c>
      <c r="AV288" s="13" t="s">
        <v>84</v>
      </c>
      <c r="AW288" s="13" t="s">
        <v>34</v>
      </c>
      <c r="AX288" s="13" t="s">
        <v>76</v>
      </c>
      <c r="AY288" s="228" t="s">
        <v>132</v>
      </c>
    </row>
    <row r="289" spans="2:51" s="14" customFormat="1" ht="11.25">
      <c r="B289" s="229"/>
      <c r="C289" s="230"/>
      <c r="D289" s="220" t="s">
        <v>140</v>
      </c>
      <c r="E289" s="231" t="s">
        <v>1</v>
      </c>
      <c r="F289" s="232" t="s">
        <v>1131</v>
      </c>
      <c r="G289" s="230"/>
      <c r="H289" s="233">
        <v>78.88680000000001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140</v>
      </c>
      <c r="AU289" s="239" t="s">
        <v>86</v>
      </c>
      <c r="AV289" s="14" t="s">
        <v>86</v>
      </c>
      <c r="AW289" s="14" t="s">
        <v>34</v>
      </c>
      <c r="AX289" s="14" t="s">
        <v>76</v>
      </c>
      <c r="AY289" s="239" t="s">
        <v>132</v>
      </c>
    </row>
    <row r="290" spans="2:51" s="13" customFormat="1" ht="11.25">
      <c r="B290" s="218"/>
      <c r="C290" s="219"/>
      <c r="D290" s="220" t="s">
        <v>140</v>
      </c>
      <c r="E290" s="221" t="s">
        <v>1</v>
      </c>
      <c r="F290" s="222" t="s">
        <v>275</v>
      </c>
      <c r="G290" s="219"/>
      <c r="H290" s="221" t="s">
        <v>1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140</v>
      </c>
      <c r="AU290" s="228" t="s">
        <v>86</v>
      </c>
      <c r="AV290" s="13" t="s">
        <v>84</v>
      </c>
      <c r="AW290" s="13" t="s">
        <v>34</v>
      </c>
      <c r="AX290" s="13" t="s">
        <v>76</v>
      </c>
      <c r="AY290" s="228" t="s">
        <v>132</v>
      </c>
    </row>
    <row r="291" spans="2:51" s="14" customFormat="1" ht="11.25">
      <c r="B291" s="229"/>
      <c r="C291" s="230"/>
      <c r="D291" s="220" t="s">
        <v>140</v>
      </c>
      <c r="E291" s="231" t="s">
        <v>1</v>
      </c>
      <c r="F291" s="232" t="s">
        <v>1132</v>
      </c>
      <c r="G291" s="230"/>
      <c r="H291" s="233">
        <v>-4.3229999999999995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140</v>
      </c>
      <c r="AU291" s="239" t="s">
        <v>86</v>
      </c>
      <c r="AV291" s="14" t="s">
        <v>86</v>
      </c>
      <c r="AW291" s="14" t="s">
        <v>34</v>
      </c>
      <c r="AX291" s="14" t="s">
        <v>76</v>
      </c>
      <c r="AY291" s="239" t="s">
        <v>132</v>
      </c>
    </row>
    <row r="292" spans="2:51" s="13" customFormat="1" ht="11.25">
      <c r="B292" s="218"/>
      <c r="C292" s="219"/>
      <c r="D292" s="220" t="s">
        <v>140</v>
      </c>
      <c r="E292" s="221" t="s">
        <v>1</v>
      </c>
      <c r="F292" s="222" t="s">
        <v>277</v>
      </c>
      <c r="G292" s="219"/>
      <c r="H292" s="221" t="s">
        <v>1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140</v>
      </c>
      <c r="AU292" s="228" t="s">
        <v>86</v>
      </c>
      <c r="AV292" s="13" t="s">
        <v>84</v>
      </c>
      <c r="AW292" s="13" t="s">
        <v>34</v>
      </c>
      <c r="AX292" s="13" t="s">
        <v>76</v>
      </c>
      <c r="AY292" s="228" t="s">
        <v>132</v>
      </c>
    </row>
    <row r="293" spans="2:51" s="14" customFormat="1" ht="11.25">
      <c r="B293" s="229"/>
      <c r="C293" s="230"/>
      <c r="D293" s="220" t="s">
        <v>140</v>
      </c>
      <c r="E293" s="231" t="s">
        <v>1</v>
      </c>
      <c r="F293" s="232" t="s">
        <v>1133</v>
      </c>
      <c r="G293" s="230"/>
      <c r="H293" s="233">
        <v>-16.8597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140</v>
      </c>
      <c r="AU293" s="239" t="s">
        <v>86</v>
      </c>
      <c r="AV293" s="14" t="s">
        <v>86</v>
      </c>
      <c r="AW293" s="14" t="s">
        <v>34</v>
      </c>
      <c r="AX293" s="14" t="s">
        <v>76</v>
      </c>
      <c r="AY293" s="239" t="s">
        <v>132</v>
      </c>
    </row>
    <row r="294" spans="2:51" s="13" customFormat="1" ht="11.25">
      <c r="B294" s="218"/>
      <c r="C294" s="219"/>
      <c r="D294" s="220" t="s">
        <v>140</v>
      </c>
      <c r="E294" s="221" t="s">
        <v>1</v>
      </c>
      <c r="F294" s="222" t="s">
        <v>279</v>
      </c>
      <c r="G294" s="219"/>
      <c r="H294" s="221" t="s">
        <v>1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140</v>
      </c>
      <c r="AU294" s="228" t="s">
        <v>86</v>
      </c>
      <c r="AV294" s="13" t="s">
        <v>84</v>
      </c>
      <c r="AW294" s="13" t="s">
        <v>34</v>
      </c>
      <c r="AX294" s="13" t="s">
        <v>76</v>
      </c>
      <c r="AY294" s="228" t="s">
        <v>132</v>
      </c>
    </row>
    <row r="295" spans="2:51" s="14" customFormat="1" ht="11.25">
      <c r="B295" s="229"/>
      <c r="C295" s="230"/>
      <c r="D295" s="220" t="s">
        <v>140</v>
      </c>
      <c r="E295" s="231" t="s">
        <v>1</v>
      </c>
      <c r="F295" s="232" t="s">
        <v>1134</v>
      </c>
      <c r="G295" s="230"/>
      <c r="H295" s="233">
        <v>-0.43739999999999996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140</v>
      </c>
      <c r="AU295" s="239" t="s">
        <v>86</v>
      </c>
      <c r="AV295" s="14" t="s">
        <v>86</v>
      </c>
      <c r="AW295" s="14" t="s">
        <v>34</v>
      </c>
      <c r="AX295" s="14" t="s">
        <v>76</v>
      </c>
      <c r="AY295" s="239" t="s">
        <v>132</v>
      </c>
    </row>
    <row r="296" spans="2:51" s="15" customFormat="1" ht="11.25">
      <c r="B296" s="240"/>
      <c r="C296" s="241"/>
      <c r="D296" s="220" t="s">
        <v>140</v>
      </c>
      <c r="E296" s="242" t="s">
        <v>1</v>
      </c>
      <c r="F296" s="243" t="s">
        <v>146</v>
      </c>
      <c r="G296" s="241"/>
      <c r="H296" s="244">
        <v>57.266700000000014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AT296" s="250" t="s">
        <v>140</v>
      </c>
      <c r="AU296" s="250" t="s">
        <v>86</v>
      </c>
      <c r="AV296" s="15" t="s">
        <v>138</v>
      </c>
      <c r="AW296" s="15" t="s">
        <v>34</v>
      </c>
      <c r="AX296" s="15" t="s">
        <v>84</v>
      </c>
      <c r="AY296" s="250" t="s">
        <v>132</v>
      </c>
    </row>
    <row r="297" spans="1:65" s="2" customFormat="1" ht="24">
      <c r="A297" s="34"/>
      <c r="B297" s="35"/>
      <c r="C297" s="204" t="s">
        <v>319</v>
      </c>
      <c r="D297" s="204" t="s">
        <v>134</v>
      </c>
      <c r="E297" s="205" t="s">
        <v>309</v>
      </c>
      <c r="F297" s="206" t="s">
        <v>310</v>
      </c>
      <c r="G297" s="207" t="s">
        <v>311</v>
      </c>
      <c r="H297" s="208">
        <v>227.251</v>
      </c>
      <c r="I297" s="209"/>
      <c r="J297" s="210">
        <f>ROUND(I297*H297,2)</f>
        <v>0</v>
      </c>
      <c r="K297" s="211"/>
      <c r="L297" s="39"/>
      <c r="M297" s="212" t="s">
        <v>1</v>
      </c>
      <c r="N297" s="213" t="s">
        <v>41</v>
      </c>
      <c r="O297" s="71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6" t="s">
        <v>138</v>
      </c>
      <c r="AT297" s="216" t="s">
        <v>134</v>
      </c>
      <c r="AU297" s="216" t="s">
        <v>86</v>
      </c>
      <c r="AY297" s="17" t="s">
        <v>132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7" t="s">
        <v>84</v>
      </c>
      <c r="BK297" s="217">
        <f>ROUND(I297*H297,2)</f>
        <v>0</v>
      </c>
      <c r="BL297" s="17" t="s">
        <v>138</v>
      </c>
      <c r="BM297" s="216" t="s">
        <v>1135</v>
      </c>
    </row>
    <row r="298" spans="2:51" s="14" customFormat="1" ht="11.25">
      <c r="B298" s="229"/>
      <c r="C298" s="230"/>
      <c r="D298" s="220" t="s">
        <v>140</v>
      </c>
      <c r="E298" s="231" t="s">
        <v>1</v>
      </c>
      <c r="F298" s="232" t="s">
        <v>1136</v>
      </c>
      <c r="G298" s="230"/>
      <c r="H298" s="233">
        <v>227.250828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140</v>
      </c>
      <c r="AU298" s="239" t="s">
        <v>86</v>
      </c>
      <c r="AV298" s="14" t="s">
        <v>86</v>
      </c>
      <c r="AW298" s="14" t="s">
        <v>34</v>
      </c>
      <c r="AX298" s="14" t="s">
        <v>76</v>
      </c>
      <c r="AY298" s="239" t="s">
        <v>132</v>
      </c>
    </row>
    <row r="299" spans="2:51" s="15" customFormat="1" ht="11.25">
      <c r="B299" s="240"/>
      <c r="C299" s="241"/>
      <c r="D299" s="220" t="s">
        <v>140</v>
      </c>
      <c r="E299" s="242" t="s">
        <v>1</v>
      </c>
      <c r="F299" s="243" t="s">
        <v>146</v>
      </c>
      <c r="G299" s="241"/>
      <c r="H299" s="244">
        <v>227.250828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140</v>
      </c>
      <c r="AU299" s="250" t="s">
        <v>86</v>
      </c>
      <c r="AV299" s="15" t="s">
        <v>138</v>
      </c>
      <c r="AW299" s="15" t="s">
        <v>34</v>
      </c>
      <c r="AX299" s="15" t="s">
        <v>84</v>
      </c>
      <c r="AY299" s="250" t="s">
        <v>132</v>
      </c>
    </row>
    <row r="300" spans="1:65" s="2" customFormat="1" ht="12">
      <c r="A300" s="34"/>
      <c r="B300" s="35"/>
      <c r="C300" s="204" t="s">
        <v>328</v>
      </c>
      <c r="D300" s="204" t="s">
        <v>134</v>
      </c>
      <c r="E300" s="205" t="s">
        <v>315</v>
      </c>
      <c r="F300" s="206" t="s">
        <v>316</v>
      </c>
      <c r="G300" s="207" t="s">
        <v>214</v>
      </c>
      <c r="H300" s="208">
        <v>128.827</v>
      </c>
      <c r="I300" s="209"/>
      <c r="J300" s="210">
        <f>ROUND(I300*H300,2)</f>
        <v>0</v>
      </c>
      <c r="K300" s="211"/>
      <c r="L300" s="39"/>
      <c r="M300" s="212" t="s">
        <v>1</v>
      </c>
      <c r="N300" s="213" t="s">
        <v>41</v>
      </c>
      <c r="O300" s="71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6" t="s">
        <v>138</v>
      </c>
      <c r="AT300" s="216" t="s">
        <v>134</v>
      </c>
      <c r="AU300" s="216" t="s">
        <v>86</v>
      </c>
      <c r="AY300" s="17" t="s">
        <v>132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7" t="s">
        <v>84</v>
      </c>
      <c r="BK300" s="217">
        <f>ROUND(I300*H300,2)</f>
        <v>0</v>
      </c>
      <c r="BL300" s="17" t="s">
        <v>138</v>
      </c>
      <c r="BM300" s="216" t="s">
        <v>1137</v>
      </c>
    </row>
    <row r="301" spans="2:51" s="14" customFormat="1" ht="11.25">
      <c r="B301" s="229"/>
      <c r="C301" s="230"/>
      <c r="D301" s="220" t="s">
        <v>140</v>
      </c>
      <c r="E301" s="231" t="s">
        <v>1</v>
      </c>
      <c r="F301" s="232" t="s">
        <v>1138</v>
      </c>
      <c r="G301" s="230"/>
      <c r="H301" s="233">
        <v>128.827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140</v>
      </c>
      <c r="AU301" s="239" t="s">
        <v>86</v>
      </c>
      <c r="AV301" s="14" t="s">
        <v>86</v>
      </c>
      <c r="AW301" s="14" t="s">
        <v>34</v>
      </c>
      <c r="AX301" s="14" t="s">
        <v>76</v>
      </c>
      <c r="AY301" s="239" t="s">
        <v>132</v>
      </c>
    </row>
    <row r="302" spans="2:51" s="15" customFormat="1" ht="11.25">
      <c r="B302" s="240"/>
      <c r="C302" s="241"/>
      <c r="D302" s="220" t="s">
        <v>140</v>
      </c>
      <c r="E302" s="242" t="s">
        <v>1</v>
      </c>
      <c r="F302" s="243" t="s">
        <v>146</v>
      </c>
      <c r="G302" s="241"/>
      <c r="H302" s="244">
        <v>128.827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140</v>
      </c>
      <c r="AU302" s="250" t="s">
        <v>86</v>
      </c>
      <c r="AV302" s="15" t="s">
        <v>138</v>
      </c>
      <c r="AW302" s="15" t="s">
        <v>34</v>
      </c>
      <c r="AX302" s="15" t="s">
        <v>84</v>
      </c>
      <c r="AY302" s="250" t="s">
        <v>132</v>
      </c>
    </row>
    <row r="303" spans="1:65" s="2" customFormat="1" ht="24">
      <c r="A303" s="34"/>
      <c r="B303" s="35"/>
      <c r="C303" s="204" t="s">
        <v>337</v>
      </c>
      <c r="D303" s="204" t="s">
        <v>134</v>
      </c>
      <c r="E303" s="205" t="s">
        <v>320</v>
      </c>
      <c r="F303" s="206" t="s">
        <v>321</v>
      </c>
      <c r="G303" s="207" t="s">
        <v>214</v>
      </c>
      <c r="H303" s="208">
        <v>190.889</v>
      </c>
      <c r="I303" s="209"/>
      <c r="J303" s="210">
        <f>ROUND(I303*H303,2)</f>
        <v>0</v>
      </c>
      <c r="K303" s="211"/>
      <c r="L303" s="39"/>
      <c r="M303" s="212" t="s">
        <v>1</v>
      </c>
      <c r="N303" s="213" t="s">
        <v>41</v>
      </c>
      <c r="O303" s="71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6" t="s">
        <v>138</v>
      </c>
      <c r="AT303" s="216" t="s">
        <v>134</v>
      </c>
      <c r="AU303" s="216" t="s">
        <v>86</v>
      </c>
      <c r="AY303" s="17" t="s">
        <v>132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7" t="s">
        <v>84</v>
      </c>
      <c r="BK303" s="217">
        <f>ROUND(I303*H303,2)</f>
        <v>0</v>
      </c>
      <c r="BL303" s="17" t="s">
        <v>138</v>
      </c>
      <c r="BM303" s="216" t="s">
        <v>1139</v>
      </c>
    </row>
    <row r="304" spans="2:51" s="13" customFormat="1" ht="11.25">
      <c r="B304" s="218"/>
      <c r="C304" s="219"/>
      <c r="D304" s="220" t="s">
        <v>140</v>
      </c>
      <c r="E304" s="221" t="s">
        <v>1</v>
      </c>
      <c r="F304" s="222" t="s">
        <v>91</v>
      </c>
      <c r="G304" s="219"/>
      <c r="H304" s="221" t="s">
        <v>1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140</v>
      </c>
      <c r="AU304" s="228" t="s">
        <v>86</v>
      </c>
      <c r="AV304" s="13" t="s">
        <v>84</v>
      </c>
      <c r="AW304" s="13" t="s">
        <v>34</v>
      </c>
      <c r="AX304" s="13" t="s">
        <v>76</v>
      </c>
      <c r="AY304" s="228" t="s">
        <v>132</v>
      </c>
    </row>
    <row r="305" spans="2:51" s="13" customFormat="1" ht="22.5">
      <c r="B305" s="218"/>
      <c r="C305" s="219"/>
      <c r="D305" s="220" t="s">
        <v>140</v>
      </c>
      <c r="E305" s="221" t="s">
        <v>1</v>
      </c>
      <c r="F305" s="222" t="s">
        <v>323</v>
      </c>
      <c r="G305" s="219"/>
      <c r="H305" s="221" t="s">
        <v>1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140</v>
      </c>
      <c r="AU305" s="228" t="s">
        <v>86</v>
      </c>
      <c r="AV305" s="13" t="s">
        <v>84</v>
      </c>
      <c r="AW305" s="13" t="s">
        <v>34</v>
      </c>
      <c r="AX305" s="13" t="s">
        <v>76</v>
      </c>
      <c r="AY305" s="228" t="s">
        <v>132</v>
      </c>
    </row>
    <row r="306" spans="2:51" s="13" customFormat="1" ht="11.25">
      <c r="B306" s="218"/>
      <c r="C306" s="219"/>
      <c r="D306" s="220" t="s">
        <v>140</v>
      </c>
      <c r="E306" s="221" t="s">
        <v>1</v>
      </c>
      <c r="F306" s="222" t="s">
        <v>295</v>
      </c>
      <c r="G306" s="219"/>
      <c r="H306" s="221" t="s">
        <v>1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140</v>
      </c>
      <c r="AU306" s="228" t="s">
        <v>86</v>
      </c>
      <c r="AV306" s="13" t="s">
        <v>84</v>
      </c>
      <c r="AW306" s="13" t="s">
        <v>34</v>
      </c>
      <c r="AX306" s="13" t="s">
        <v>76</v>
      </c>
      <c r="AY306" s="228" t="s">
        <v>132</v>
      </c>
    </row>
    <row r="307" spans="2:51" s="14" customFormat="1" ht="11.25">
      <c r="B307" s="229"/>
      <c r="C307" s="230"/>
      <c r="D307" s="220" t="s">
        <v>140</v>
      </c>
      <c r="E307" s="231" t="s">
        <v>1</v>
      </c>
      <c r="F307" s="232" t="s">
        <v>1140</v>
      </c>
      <c r="G307" s="230"/>
      <c r="H307" s="233">
        <v>262.956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140</v>
      </c>
      <c r="AU307" s="239" t="s">
        <v>86</v>
      </c>
      <c r="AV307" s="14" t="s">
        <v>86</v>
      </c>
      <c r="AW307" s="14" t="s">
        <v>34</v>
      </c>
      <c r="AX307" s="14" t="s">
        <v>76</v>
      </c>
      <c r="AY307" s="239" t="s">
        <v>132</v>
      </c>
    </row>
    <row r="308" spans="2:51" s="13" customFormat="1" ht="11.25">
      <c r="B308" s="218"/>
      <c r="C308" s="219"/>
      <c r="D308" s="220" t="s">
        <v>140</v>
      </c>
      <c r="E308" s="221" t="s">
        <v>1</v>
      </c>
      <c r="F308" s="222" t="s">
        <v>275</v>
      </c>
      <c r="G308" s="219"/>
      <c r="H308" s="221" t="s">
        <v>1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140</v>
      </c>
      <c r="AU308" s="228" t="s">
        <v>86</v>
      </c>
      <c r="AV308" s="13" t="s">
        <v>84</v>
      </c>
      <c r="AW308" s="13" t="s">
        <v>34</v>
      </c>
      <c r="AX308" s="13" t="s">
        <v>76</v>
      </c>
      <c r="AY308" s="228" t="s">
        <v>132</v>
      </c>
    </row>
    <row r="309" spans="2:51" s="14" customFormat="1" ht="11.25">
      <c r="B309" s="229"/>
      <c r="C309" s="230"/>
      <c r="D309" s="220" t="s">
        <v>140</v>
      </c>
      <c r="E309" s="231" t="s">
        <v>1</v>
      </c>
      <c r="F309" s="232" t="s">
        <v>1141</v>
      </c>
      <c r="G309" s="230"/>
      <c r="H309" s="233">
        <v>-14.41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140</v>
      </c>
      <c r="AU309" s="239" t="s">
        <v>86</v>
      </c>
      <c r="AV309" s="14" t="s">
        <v>86</v>
      </c>
      <c r="AW309" s="14" t="s">
        <v>34</v>
      </c>
      <c r="AX309" s="14" t="s">
        <v>76</v>
      </c>
      <c r="AY309" s="239" t="s">
        <v>132</v>
      </c>
    </row>
    <row r="310" spans="2:51" s="13" customFormat="1" ht="11.25">
      <c r="B310" s="218"/>
      <c r="C310" s="219"/>
      <c r="D310" s="220" t="s">
        <v>140</v>
      </c>
      <c r="E310" s="221" t="s">
        <v>1</v>
      </c>
      <c r="F310" s="222" t="s">
        <v>277</v>
      </c>
      <c r="G310" s="219"/>
      <c r="H310" s="221" t="s">
        <v>1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140</v>
      </c>
      <c r="AU310" s="228" t="s">
        <v>86</v>
      </c>
      <c r="AV310" s="13" t="s">
        <v>84</v>
      </c>
      <c r="AW310" s="13" t="s">
        <v>34</v>
      </c>
      <c r="AX310" s="13" t="s">
        <v>76</v>
      </c>
      <c r="AY310" s="228" t="s">
        <v>132</v>
      </c>
    </row>
    <row r="311" spans="2:51" s="14" customFormat="1" ht="11.25">
      <c r="B311" s="229"/>
      <c r="C311" s="230"/>
      <c r="D311" s="220" t="s">
        <v>140</v>
      </c>
      <c r="E311" s="231" t="s">
        <v>1</v>
      </c>
      <c r="F311" s="232" t="s">
        <v>1142</v>
      </c>
      <c r="G311" s="230"/>
      <c r="H311" s="233">
        <v>-56.199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140</v>
      </c>
      <c r="AU311" s="239" t="s">
        <v>86</v>
      </c>
      <c r="AV311" s="14" t="s">
        <v>86</v>
      </c>
      <c r="AW311" s="14" t="s">
        <v>34</v>
      </c>
      <c r="AX311" s="14" t="s">
        <v>76</v>
      </c>
      <c r="AY311" s="239" t="s">
        <v>132</v>
      </c>
    </row>
    <row r="312" spans="2:51" s="13" customFormat="1" ht="11.25">
      <c r="B312" s="218"/>
      <c r="C312" s="219"/>
      <c r="D312" s="220" t="s">
        <v>140</v>
      </c>
      <c r="E312" s="221" t="s">
        <v>1</v>
      </c>
      <c r="F312" s="222" t="s">
        <v>279</v>
      </c>
      <c r="G312" s="219"/>
      <c r="H312" s="221" t="s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140</v>
      </c>
      <c r="AU312" s="228" t="s">
        <v>86</v>
      </c>
      <c r="AV312" s="13" t="s">
        <v>84</v>
      </c>
      <c r="AW312" s="13" t="s">
        <v>34</v>
      </c>
      <c r="AX312" s="13" t="s">
        <v>76</v>
      </c>
      <c r="AY312" s="228" t="s">
        <v>132</v>
      </c>
    </row>
    <row r="313" spans="2:51" s="14" customFormat="1" ht="11.25">
      <c r="B313" s="229"/>
      <c r="C313" s="230"/>
      <c r="D313" s="220" t="s">
        <v>140</v>
      </c>
      <c r="E313" s="231" t="s">
        <v>1</v>
      </c>
      <c r="F313" s="232" t="s">
        <v>1143</v>
      </c>
      <c r="G313" s="230"/>
      <c r="H313" s="233">
        <v>-1.458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140</v>
      </c>
      <c r="AU313" s="239" t="s">
        <v>86</v>
      </c>
      <c r="AV313" s="14" t="s">
        <v>86</v>
      </c>
      <c r="AW313" s="14" t="s">
        <v>34</v>
      </c>
      <c r="AX313" s="14" t="s">
        <v>76</v>
      </c>
      <c r="AY313" s="239" t="s">
        <v>132</v>
      </c>
    </row>
    <row r="314" spans="2:51" s="15" customFormat="1" ht="11.25">
      <c r="B314" s="240"/>
      <c r="C314" s="241"/>
      <c r="D314" s="220" t="s">
        <v>140</v>
      </c>
      <c r="E314" s="242" t="s">
        <v>1</v>
      </c>
      <c r="F314" s="243" t="s">
        <v>146</v>
      </c>
      <c r="G314" s="241"/>
      <c r="H314" s="244">
        <v>190.88900000000004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140</v>
      </c>
      <c r="AU314" s="250" t="s">
        <v>86</v>
      </c>
      <c r="AV314" s="15" t="s">
        <v>138</v>
      </c>
      <c r="AW314" s="15" t="s">
        <v>34</v>
      </c>
      <c r="AX314" s="15" t="s">
        <v>84</v>
      </c>
      <c r="AY314" s="250" t="s">
        <v>132</v>
      </c>
    </row>
    <row r="315" spans="1:65" s="2" customFormat="1" ht="12">
      <c r="A315" s="34"/>
      <c r="B315" s="35"/>
      <c r="C315" s="251" t="s">
        <v>342</v>
      </c>
      <c r="D315" s="251" t="s">
        <v>329</v>
      </c>
      <c r="E315" s="252" t="s">
        <v>330</v>
      </c>
      <c r="F315" s="253" t="s">
        <v>331</v>
      </c>
      <c r="G315" s="254" t="s">
        <v>311</v>
      </c>
      <c r="H315" s="255">
        <v>112.64</v>
      </c>
      <c r="I315" s="256"/>
      <c r="J315" s="257">
        <f>ROUND(I315*H315,2)</f>
        <v>0</v>
      </c>
      <c r="K315" s="258"/>
      <c r="L315" s="259"/>
      <c r="M315" s="260" t="s">
        <v>1</v>
      </c>
      <c r="N315" s="261" t="s">
        <v>41</v>
      </c>
      <c r="O315" s="71"/>
      <c r="P315" s="214">
        <f>O315*H315</f>
        <v>0</v>
      </c>
      <c r="Q315" s="214">
        <v>1</v>
      </c>
      <c r="R315" s="214">
        <f>Q315*H315</f>
        <v>112.64</v>
      </c>
      <c r="S315" s="214">
        <v>0</v>
      </c>
      <c r="T315" s="21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332</v>
      </c>
      <c r="AT315" s="216" t="s">
        <v>329</v>
      </c>
      <c r="AU315" s="216" t="s">
        <v>86</v>
      </c>
      <c r="AY315" s="17" t="s">
        <v>132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84</v>
      </c>
      <c r="BK315" s="217">
        <f>ROUND(I315*H315,2)</f>
        <v>0</v>
      </c>
      <c r="BL315" s="17" t="s">
        <v>332</v>
      </c>
      <c r="BM315" s="216" t="s">
        <v>1144</v>
      </c>
    </row>
    <row r="316" spans="2:51" s="13" customFormat="1" ht="11.25">
      <c r="B316" s="218"/>
      <c r="C316" s="219"/>
      <c r="D316" s="220" t="s">
        <v>140</v>
      </c>
      <c r="E316" s="221" t="s">
        <v>1</v>
      </c>
      <c r="F316" s="222" t="s">
        <v>91</v>
      </c>
      <c r="G316" s="219"/>
      <c r="H316" s="221" t="s">
        <v>1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140</v>
      </c>
      <c r="AU316" s="228" t="s">
        <v>86</v>
      </c>
      <c r="AV316" s="13" t="s">
        <v>84</v>
      </c>
      <c r="AW316" s="13" t="s">
        <v>34</v>
      </c>
      <c r="AX316" s="13" t="s">
        <v>76</v>
      </c>
      <c r="AY316" s="228" t="s">
        <v>132</v>
      </c>
    </row>
    <row r="317" spans="2:51" s="13" customFormat="1" ht="11.25">
      <c r="B317" s="218"/>
      <c r="C317" s="219"/>
      <c r="D317" s="220" t="s">
        <v>140</v>
      </c>
      <c r="E317" s="221" t="s">
        <v>1</v>
      </c>
      <c r="F317" s="222" t="s">
        <v>334</v>
      </c>
      <c r="G317" s="219"/>
      <c r="H317" s="221" t="s">
        <v>1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AT317" s="228" t="s">
        <v>140</v>
      </c>
      <c r="AU317" s="228" t="s">
        <v>86</v>
      </c>
      <c r="AV317" s="13" t="s">
        <v>84</v>
      </c>
      <c r="AW317" s="13" t="s">
        <v>34</v>
      </c>
      <c r="AX317" s="13" t="s">
        <v>76</v>
      </c>
      <c r="AY317" s="228" t="s">
        <v>132</v>
      </c>
    </row>
    <row r="318" spans="2:51" s="14" customFormat="1" ht="11.25">
      <c r="B318" s="229"/>
      <c r="C318" s="230"/>
      <c r="D318" s="220" t="s">
        <v>140</v>
      </c>
      <c r="E318" s="231" t="s">
        <v>1</v>
      </c>
      <c r="F318" s="232" t="s">
        <v>335</v>
      </c>
      <c r="G318" s="230"/>
      <c r="H318" s="233">
        <v>59.598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140</v>
      </c>
      <c r="AU318" s="239" t="s">
        <v>86</v>
      </c>
      <c r="AV318" s="14" t="s">
        <v>86</v>
      </c>
      <c r="AW318" s="14" t="s">
        <v>34</v>
      </c>
      <c r="AX318" s="14" t="s">
        <v>76</v>
      </c>
      <c r="AY318" s="239" t="s">
        <v>132</v>
      </c>
    </row>
    <row r="319" spans="2:51" s="15" customFormat="1" ht="11.25">
      <c r="B319" s="240"/>
      <c r="C319" s="241"/>
      <c r="D319" s="220" t="s">
        <v>140</v>
      </c>
      <c r="E319" s="242" t="s">
        <v>1</v>
      </c>
      <c r="F319" s="243" t="s">
        <v>146</v>
      </c>
      <c r="G319" s="241"/>
      <c r="H319" s="244">
        <v>59.598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140</v>
      </c>
      <c r="AU319" s="250" t="s">
        <v>86</v>
      </c>
      <c r="AV319" s="15" t="s">
        <v>138</v>
      </c>
      <c r="AW319" s="15" t="s">
        <v>34</v>
      </c>
      <c r="AX319" s="15" t="s">
        <v>76</v>
      </c>
      <c r="AY319" s="250" t="s">
        <v>132</v>
      </c>
    </row>
    <row r="320" spans="2:51" s="14" customFormat="1" ht="11.25">
      <c r="B320" s="229"/>
      <c r="C320" s="230"/>
      <c r="D320" s="220" t="s">
        <v>140</v>
      </c>
      <c r="E320" s="231" t="s">
        <v>1</v>
      </c>
      <c r="F320" s="232" t="s">
        <v>336</v>
      </c>
      <c r="G320" s="230"/>
      <c r="H320" s="233">
        <v>112.64022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140</v>
      </c>
      <c r="AU320" s="239" t="s">
        <v>86</v>
      </c>
      <c r="AV320" s="14" t="s">
        <v>86</v>
      </c>
      <c r="AW320" s="14" t="s">
        <v>34</v>
      </c>
      <c r="AX320" s="14" t="s">
        <v>84</v>
      </c>
      <c r="AY320" s="239" t="s">
        <v>132</v>
      </c>
    </row>
    <row r="321" spans="1:65" s="2" customFormat="1" ht="24">
      <c r="A321" s="34"/>
      <c r="B321" s="35"/>
      <c r="C321" s="204" t="s">
        <v>349</v>
      </c>
      <c r="D321" s="204" t="s">
        <v>134</v>
      </c>
      <c r="E321" s="205" t="s">
        <v>338</v>
      </c>
      <c r="F321" s="206" t="s">
        <v>339</v>
      </c>
      <c r="G321" s="207" t="s">
        <v>214</v>
      </c>
      <c r="H321" s="208">
        <v>56.199</v>
      </c>
      <c r="I321" s="209"/>
      <c r="J321" s="210">
        <f>ROUND(I321*H321,2)</f>
        <v>0</v>
      </c>
      <c r="K321" s="211"/>
      <c r="L321" s="39"/>
      <c r="M321" s="212" t="s">
        <v>1</v>
      </c>
      <c r="N321" s="213" t="s">
        <v>41</v>
      </c>
      <c r="O321" s="71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138</v>
      </c>
      <c r="AT321" s="216" t="s">
        <v>134</v>
      </c>
      <c r="AU321" s="216" t="s">
        <v>86</v>
      </c>
      <c r="AY321" s="17" t="s">
        <v>132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84</v>
      </c>
      <c r="BK321" s="217">
        <f>ROUND(I321*H321,2)</f>
        <v>0</v>
      </c>
      <c r="BL321" s="17" t="s">
        <v>138</v>
      </c>
      <c r="BM321" s="216" t="s">
        <v>1145</v>
      </c>
    </row>
    <row r="322" spans="2:51" s="13" customFormat="1" ht="11.25">
      <c r="B322" s="218"/>
      <c r="C322" s="219"/>
      <c r="D322" s="220" t="s">
        <v>140</v>
      </c>
      <c r="E322" s="221" t="s">
        <v>1</v>
      </c>
      <c r="F322" s="222" t="s">
        <v>91</v>
      </c>
      <c r="G322" s="219"/>
      <c r="H322" s="221" t="s">
        <v>1</v>
      </c>
      <c r="I322" s="223"/>
      <c r="J322" s="219"/>
      <c r="K322" s="219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140</v>
      </c>
      <c r="AU322" s="228" t="s">
        <v>86</v>
      </c>
      <c r="AV322" s="13" t="s">
        <v>84</v>
      </c>
      <c r="AW322" s="13" t="s">
        <v>34</v>
      </c>
      <c r="AX322" s="13" t="s">
        <v>76</v>
      </c>
      <c r="AY322" s="228" t="s">
        <v>132</v>
      </c>
    </row>
    <row r="323" spans="2:51" s="13" customFormat="1" ht="11.25">
      <c r="B323" s="218"/>
      <c r="C323" s="219"/>
      <c r="D323" s="220" t="s">
        <v>140</v>
      </c>
      <c r="E323" s="221" t="s">
        <v>1</v>
      </c>
      <c r="F323" s="222" t="s">
        <v>144</v>
      </c>
      <c r="G323" s="219"/>
      <c r="H323" s="221" t="s">
        <v>1</v>
      </c>
      <c r="I323" s="223"/>
      <c r="J323" s="219"/>
      <c r="K323" s="219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140</v>
      </c>
      <c r="AU323" s="228" t="s">
        <v>86</v>
      </c>
      <c r="AV323" s="13" t="s">
        <v>84</v>
      </c>
      <c r="AW323" s="13" t="s">
        <v>34</v>
      </c>
      <c r="AX323" s="13" t="s">
        <v>76</v>
      </c>
      <c r="AY323" s="228" t="s">
        <v>132</v>
      </c>
    </row>
    <row r="324" spans="2:51" s="14" customFormat="1" ht="11.25">
      <c r="B324" s="229"/>
      <c r="C324" s="230"/>
      <c r="D324" s="220" t="s">
        <v>140</v>
      </c>
      <c r="E324" s="231" t="s">
        <v>1</v>
      </c>
      <c r="F324" s="232" t="s">
        <v>1146</v>
      </c>
      <c r="G324" s="230"/>
      <c r="H324" s="233">
        <v>56.19900000000001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140</v>
      </c>
      <c r="AU324" s="239" t="s">
        <v>86</v>
      </c>
      <c r="AV324" s="14" t="s">
        <v>86</v>
      </c>
      <c r="AW324" s="14" t="s">
        <v>34</v>
      </c>
      <c r="AX324" s="14" t="s">
        <v>76</v>
      </c>
      <c r="AY324" s="239" t="s">
        <v>132</v>
      </c>
    </row>
    <row r="325" spans="2:51" s="15" customFormat="1" ht="11.25">
      <c r="B325" s="240"/>
      <c r="C325" s="241"/>
      <c r="D325" s="220" t="s">
        <v>140</v>
      </c>
      <c r="E325" s="242" t="s">
        <v>1</v>
      </c>
      <c r="F325" s="243" t="s">
        <v>146</v>
      </c>
      <c r="G325" s="241"/>
      <c r="H325" s="244">
        <v>56.19900000000001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140</v>
      </c>
      <c r="AU325" s="250" t="s">
        <v>86</v>
      </c>
      <c r="AV325" s="15" t="s">
        <v>138</v>
      </c>
      <c r="AW325" s="15" t="s">
        <v>34</v>
      </c>
      <c r="AX325" s="15" t="s">
        <v>84</v>
      </c>
      <c r="AY325" s="250" t="s">
        <v>132</v>
      </c>
    </row>
    <row r="326" spans="1:65" s="2" customFormat="1" ht="12">
      <c r="A326" s="34"/>
      <c r="B326" s="35"/>
      <c r="C326" s="251" t="s">
        <v>355</v>
      </c>
      <c r="D326" s="251" t="s">
        <v>329</v>
      </c>
      <c r="E326" s="252" t="s">
        <v>343</v>
      </c>
      <c r="F326" s="253" t="s">
        <v>344</v>
      </c>
      <c r="G326" s="254" t="s">
        <v>311</v>
      </c>
      <c r="H326" s="255">
        <v>118.018</v>
      </c>
      <c r="I326" s="256"/>
      <c r="J326" s="257">
        <f>ROUND(I326*H326,2)</f>
        <v>0</v>
      </c>
      <c r="K326" s="258"/>
      <c r="L326" s="259"/>
      <c r="M326" s="260" t="s">
        <v>1</v>
      </c>
      <c r="N326" s="261" t="s">
        <v>41</v>
      </c>
      <c r="O326" s="71"/>
      <c r="P326" s="214">
        <f>O326*H326</f>
        <v>0</v>
      </c>
      <c r="Q326" s="214">
        <v>1</v>
      </c>
      <c r="R326" s="214">
        <f>Q326*H326</f>
        <v>118.018</v>
      </c>
      <c r="S326" s="214">
        <v>0</v>
      </c>
      <c r="T326" s="21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6" t="s">
        <v>332</v>
      </c>
      <c r="AT326" s="216" t="s">
        <v>329</v>
      </c>
      <c r="AU326" s="216" t="s">
        <v>86</v>
      </c>
      <c r="AY326" s="17" t="s">
        <v>132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7" t="s">
        <v>84</v>
      </c>
      <c r="BK326" s="217">
        <f>ROUND(I326*H326,2)</f>
        <v>0</v>
      </c>
      <c r="BL326" s="17" t="s">
        <v>332</v>
      </c>
      <c r="BM326" s="216" t="s">
        <v>1147</v>
      </c>
    </row>
    <row r="327" spans="2:51" s="13" customFormat="1" ht="11.25">
      <c r="B327" s="218"/>
      <c r="C327" s="219"/>
      <c r="D327" s="220" t="s">
        <v>140</v>
      </c>
      <c r="E327" s="221" t="s">
        <v>1</v>
      </c>
      <c r="F327" s="222" t="s">
        <v>346</v>
      </c>
      <c r="G327" s="219"/>
      <c r="H327" s="221" t="s">
        <v>1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140</v>
      </c>
      <c r="AU327" s="228" t="s">
        <v>86</v>
      </c>
      <c r="AV327" s="13" t="s">
        <v>84</v>
      </c>
      <c r="AW327" s="13" t="s">
        <v>34</v>
      </c>
      <c r="AX327" s="13" t="s">
        <v>76</v>
      </c>
      <c r="AY327" s="228" t="s">
        <v>132</v>
      </c>
    </row>
    <row r="328" spans="2:51" s="14" customFormat="1" ht="11.25">
      <c r="B328" s="229"/>
      <c r="C328" s="230"/>
      <c r="D328" s="220" t="s">
        <v>140</v>
      </c>
      <c r="E328" s="231" t="s">
        <v>1</v>
      </c>
      <c r="F328" s="232" t="s">
        <v>1148</v>
      </c>
      <c r="G328" s="230"/>
      <c r="H328" s="233">
        <v>59.00895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140</v>
      </c>
      <c r="AU328" s="239" t="s">
        <v>86</v>
      </c>
      <c r="AV328" s="14" t="s">
        <v>86</v>
      </c>
      <c r="AW328" s="14" t="s">
        <v>34</v>
      </c>
      <c r="AX328" s="14" t="s">
        <v>76</v>
      </c>
      <c r="AY328" s="239" t="s">
        <v>132</v>
      </c>
    </row>
    <row r="329" spans="2:51" s="15" customFormat="1" ht="11.25">
      <c r="B329" s="240"/>
      <c r="C329" s="241"/>
      <c r="D329" s="220" t="s">
        <v>140</v>
      </c>
      <c r="E329" s="242" t="s">
        <v>1</v>
      </c>
      <c r="F329" s="243" t="s">
        <v>146</v>
      </c>
      <c r="G329" s="241"/>
      <c r="H329" s="244">
        <v>59.00895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140</v>
      </c>
      <c r="AU329" s="250" t="s">
        <v>86</v>
      </c>
      <c r="AV329" s="15" t="s">
        <v>138</v>
      </c>
      <c r="AW329" s="15" t="s">
        <v>34</v>
      </c>
      <c r="AX329" s="15" t="s">
        <v>76</v>
      </c>
      <c r="AY329" s="250" t="s">
        <v>132</v>
      </c>
    </row>
    <row r="330" spans="2:51" s="14" customFormat="1" ht="11.25">
      <c r="B330" s="229"/>
      <c r="C330" s="230"/>
      <c r="D330" s="220" t="s">
        <v>140</v>
      </c>
      <c r="E330" s="231" t="s">
        <v>1</v>
      </c>
      <c r="F330" s="232" t="s">
        <v>1149</v>
      </c>
      <c r="G330" s="230"/>
      <c r="H330" s="233">
        <v>118.018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140</v>
      </c>
      <c r="AU330" s="239" t="s">
        <v>86</v>
      </c>
      <c r="AV330" s="14" t="s">
        <v>86</v>
      </c>
      <c r="AW330" s="14" t="s">
        <v>34</v>
      </c>
      <c r="AX330" s="14" t="s">
        <v>84</v>
      </c>
      <c r="AY330" s="239" t="s">
        <v>132</v>
      </c>
    </row>
    <row r="331" spans="1:65" s="2" customFormat="1" ht="36">
      <c r="A331" s="34"/>
      <c r="B331" s="35"/>
      <c r="C331" s="204" t="s">
        <v>362</v>
      </c>
      <c r="D331" s="204" t="s">
        <v>134</v>
      </c>
      <c r="E331" s="205" t="s">
        <v>1150</v>
      </c>
      <c r="F331" s="206" t="s">
        <v>1151</v>
      </c>
      <c r="G331" s="207" t="s">
        <v>137</v>
      </c>
      <c r="H331" s="208">
        <v>78.1</v>
      </c>
      <c r="I331" s="209"/>
      <c r="J331" s="210">
        <f>ROUND(I331*H331,2)</f>
        <v>0</v>
      </c>
      <c r="K331" s="211"/>
      <c r="L331" s="39"/>
      <c r="M331" s="212" t="s">
        <v>1</v>
      </c>
      <c r="N331" s="213" t="s">
        <v>41</v>
      </c>
      <c r="O331" s="71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6" t="s">
        <v>138</v>
      </c>
      <c r="AT331" s="216" t="s">
        <v>134</v>
      </c>
      <c r="AU331" s="216" t="s">
        <v>86</v>
      </c>
      <c r="AY331" s="17" t="s">
        <v>132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7" t="s">
        <v>84</v>
      </c>
      <c r="BK331" s="217">
        <f>ROUND(I331*H331,2)</f>
        <v>0</v>
      </c>
      <c r="BL331" s="17" t="s">
        <v>138</v>
      </c>
      <c r="BM331" s="216" t="s">
        <v>1152</v>
      </c>
    </row>
    <row r="332" spans="2:51" s="13" customFormat="1" ht="11.25">
      <c r="B332" s="218"/>
      <c r="C332" s="219"/>
      <c r="D332" s="220" t="s">
        <v>140</v>
      </c>
      <c r="E332" s="221" t="s">
        <v>1</v>
      </c>
      <c r="F332" s="222" t="s">
        <v>91</v>
      </c>
      <c r="G332" s="219"/>
      <c r="H332" s="221" t="s">
        <v>1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140</v>
      </c>
      <c r="AU332" s="228" t="s">
        <v>86</v>
      </c>
      <c r="AV332" s="13" t="s">
        <v>84</v>
      </c>
      <c r="AW332" s="13" t="s">
        <v>34</v>
      </c>
      <c r="AX332" s="13" t="s">
        <v>76</v>
      </c>
      <c r="AY332" s="228" t="s">
        <v>132</v>
      </c>
    </row>
    <row r="333" spans="2:51" s="14" customFormat="1" ht="11.25">
      <c r="B333" s="229"/>
      <c r="C333" s="230"/>
      <c r="D333" s="220" t="s">
        <v>140</v>
      </c>
      <c r="E333" s="231" t="s">
        <v>1</v>
      </c>
      <c r="F333" s="232" t="s">
        <v>1096</v>
      </c>
      <c r="G333" s="230"/>
      <c r="H333" s="233">
        <v>78.10000000000001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140</v>
      </c>
      <c r="AU333" s="239" t="s">
        <v>86</v>
      </c>
      <c r="AV333" s="14" t="s">
        <v>86</v>
      </c>
      <c r="AW333" s="14" t="s">
        <v>34</v>
      </c>
      <c r="AX333" s="14" t="s">
        <v>76</v>
      </c>
      <c r="AY333" s="239" t="s">
        <v>132</v>
      </c>
    </row>
    <row r="334" spans="2:51" s="15" customFormat="1" ht="11.25">
      <c r="B334" s="240"/>
      <c r="C334" s="241"/>
      <c r="D334" s="220" t="s">
        <v>140</v>
      </c>
      <c r="E334" s="242" t="s">
        <v>1</v>
      </c>
      <c r="F334" s="243" t="s">
        <v>146</v>
      </c>
      <c r="G334" s="241"/>
      <c r="H334" s="244">
        <v>78.10000000000001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AT334" s="250" t="s">
        <v>140</v>
      </c>
      <c r="AU334" s="250" t="s">
        <v>86</v>
      </c>
      <c r="AV334" s="15" t="s">
        <v>138</v>
      </c>
      <c r="AW334" s="15" t="s">
        <v>34</v>
      </c>
      <c r="AX334" s="15" t="s">
        <v>84</v>
      </c>
      <c r="AY334" s="250" t="s">
        <v>132</v>
      </c>
    </row>
    <row r="335" spans="1:65" s="2" customFormat="1" ht="24">
      <c r="A335" s="34"/>
      <c r="B335" s="35"/>
      <c r="C335" s="204" t="s">
        <v>367</v>
      </c>
      <c r="D335" s="204" t="s">
        <v>134</v>
      </c>
      <c r="E335" s="205" t="s">
        <v>1153</v>
      </c>
      <c r="F335" s="206" t="s">
        <v>1154</v>
      </c>
      <c r="G335" s="207" t="s">
        <v>137</v>
      </c>
      <c r="H335" s="208">
        <v>78.1</v>
      </c>
      <c r="I335" s="209"/>
      <c r="J335" s="210">
        <f>ROUND(I335*H335,2)</f>
        <v>0</v>
      </c>
      <c r="K335" s="211"/>
      <c r="L335" s="39"/>
      <c r="M335" s="212" t="s">
        <v>1</v>
      </c>
      <c r="N335" s="213" t="s">
        <v>41</v>
      </c>
      <c r="O335" s="71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6" t="s">
        <v>138</v>
      </c>
      <c r="AT335" s="216" t="s">
        <v>134</v>
      </c>
      <c r="AU335" s="216" t="s">
        <v>86</v>
      </c>
      <c r="AY335" s="17" t="s">
        <v>132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7" t="s">
        <v>84</v>
      </c>
      <c r="BK335" s="217">
        <f>ROUND(I335*H335,2)</f>
        <v>0</v>
      </c>
      <c r="BL335" s="17" t="s">
        <v>138</v>
      </c>
      <c r="BM335" s="216" t="s">
        <v>1155</v>
      </c>
    </row>
    <row r="336" spans="2:51" s="13" customFormat="1" ht="11.25">
      <c r="B336" s="218"/>
      <c r="C336" s="219"/>
      <c r="D336" s="220" t="s">
        <v>140</v>
      </c>
      <c r="E336" s="221" t="s">
        <v>1</v>
      </c>
      <c r="F336" s="222" t="s">
        <v>91</v>
      </c>
      <c r="G336" s="219"/>
      <c r="H336" s="221" t="s">
        <v>1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140</v>
      </c>
      <c r="AU336" s="228" t="s">
        <v>86</v>
      </c>
      <c r="AV336" s="13" t="s">
        <v>84</v>
      </c>
      <c r="AW336" s="13" t="s">
        <v>34</v>
      </c>
      <c r="AX336" s="13" t="s">
        <v>76</v>
      </c>
      <c r="AY336" s="228" t="s">
        <v>132</v>
      </c>
    </row>
    <row r="337" spans="2:51" s="14" customFormat="1" ht="11.25">
      <c r="B337" s="229"/>
      <c r="C337" s="230"/>
      <c r="D337" s="220" t="s">
        <v>140</v>
      </c>
      <c r="E337" s="231" t="s">
        <v>1</v>
      </c>
      <c r="F337" s="232" t="s">
        <v>1096</v>
      </c>
      <c r="G337" s="230"/>
      <c r="H337" s="233">
        <v>78.10000000000001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140</v>
      </c>
      <c r="AU337" s="239" t="s">
        <v>86</v>
      </c>
      <c r="AV337" s="14" t="s">
        <v>86</v>
      </c>
      <c r="AW337" s="14" t="s">
        <v>34</v>
      </c>
      <c r="AX337" s="14" t="s">
        <v>76</v>
      </c>
      <c r="AY337" s="239" t="s">
        <v>132</v>
      </c>
    </row>
    <row r="338" spans="2:51" s="15" customFormat="1" ht="11.25">
      <c r="B338" s="240"/>
      <c r="C338" s="241"/>
      <c r="D338" s="220" t="s">
        <v>140</v>
      </c>
      <c r="E338" s="242" t="s">
        <v>1</v>
      </c>
      <c r="F338" s="243" t="s">
        <v>146</v>
      </c>
      <c r="G338" s="241"/>
      <c r="H338" s="244">
        <v>78.10000000000001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140</v>
      </c>
      <c r="AU338" s="250" t="s">
        <v>86</v>
      </c>
      <c r="AV338" s="15" t="s">
        <v>138</v>
      </c>
      <c r="AW338" s="15" t="s">
        <v>34</v>
      </c>
      <c r="AX338" s="15" t="s">
        <v>84</v>
      </c>
      <c r="AY338" s="250" t="s">
        <v>132</v>
      </c>
    </row>
    <row r="339" spans="1:65" s="2" customFormat="1" ht="24">
      <c r="A339" s="34"/>
      <c r="B339" s="35"/>
      <c r="C339" s="204" t="s">
        <v>372</v>
      </c>
      <c r="D339" s="204" t="s">
        <v>134</v>
      </c>
      <c r="E339" s="205" t="s">
        <v>1156</v>
      </c>
      <c r="F339" s="206" t="s">
        <v>1157</v>
      </c>
      <c r="G339" s="207" t="s">
        <v>137</v>
      </c>
      <c r="H339" s="208">
        <v>78.1</v>
      </c>
      <c r="I339" s="209"/>
      <c r="J339" s="210">
        <f>ROUND(I339*H339,2)</f>
        <v>0</v>
      </c>
      <c r="K339" s="211"/>
      <c r="L339" s="39"/>
      <c r="M339" s="212" t="s">
        <v>1</v>
      </c>
      <c r="N339" s="213" t="s">
        <v>41</v>
      </c>
      <c r="O339" s="71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6" t="s">
        <v>138</v>
      </c>
      <c r="AT339" s="216" t="s">
        <v>134</v>
      </c>
      <c r="AU339" s="216" t="s">
        <v>86</v>
      </c>
      <c r="AY339" s="17" t="s">
        <v>132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7" t="s">
        <v>84</v>
      </c>
      <c r="BK339" s="217">
        <f>ROUND(I339*H339,2)</f>
        <v>0</v>
      </c>
      <c r="BL339" s="17" t="s">
        <v>138</v>
      </c>
      <c r="BM339" s="216" t="s">
        <v>1158</v>
      </c>
    </row>
    <row r="340" spans="2:51" s="13" customFormat="1" ht="11.25">
      <c r="B340" s="218"/>
      <c r="C340" s="219"/>
      <c r="D340" s="220" t="s">
        <v>140</v>
      </c>
      <c r="E340" s="221" t="s">
        <v>1</v>
      </c>
      <c r="F340" s="222" t="s">
        <v>91</v>
      </c>
      <c r="G340" s="219"/>
      <c r="H340" s="221" t="s">
        <v>1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140</v>
      </c>
      <c r="AU340" s="228" t="s">
        <v>86</v>
      </c>
      <c r="AV340" s="13" t="s">
        <v>84</v>
      </c>
      <c r="AW340" s="13" t="s">
        <v>34</v>
      </c>
      <c r="AX340" s="13" t="s">
        <v>76</v>
      </c>
      <c r="AY340" s="228" t="s">
        <v>132</v>
      </c>
    </row>
    <row r="341" spans="2:51" s="14" customFormat="1" ht="11.25">
      <c r="B341" s="229"/>
      <c r="C341" s="230"/>
      <c r="D341" s="220" t="s">
        <v>140</v>
      </c>
      <c r="E341" s="231" t="s">
        <v>1</v>
      </c>
      <c r="F341" s="232" t="s">
        <v>1096</v>
      </c>
      <c r="G341" s="230"/>
      <c r="H341" s="233">
        <v>78.10000000000001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140</v>
      </c>
      <c r="AU341" s="239" t="s">
        <v>86</v>
      </c>
      <c r="AV341" s="14" t="s">
        <v>86</v>
      </c>
      <c r="AW341" s="14" t="s">
        <v>34</v>
      </c>
      <c r="AX341" s="14" t="s">
        <v>76</v>
      </c>
      <c r="AY341" s="239" t="s">
        <v>132</v>
      </c>
    </row>
    <row r="342" spans="2:51" s="15" customFormat="1" ht="11.25">
      <c r="B342" s="240"/>
      <c r="C342" s="241"/>
      <c r="D342" s="220" t="s">
        <v>140</v>
      </c>
      <c r="E342" s="242" t="s">
        <v>1</v>
      </c>
      <c r="F342" s="243" t="s">
        <v>146</v>
      </c>
      <c r="G342" s="241"/>
      <c r="H342" s="244">
        <v>78.10000000000001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140</v>
      </c>
      <c r="AU342" s="250" t="s">
        <v>86</v>
      </c>
      <c r="AV342" s="15" t="s">
        <v>138</v>
      </c>
      <c r="AW342" s="15" t="s">
        <v>34</v>
      </c>
      <c r="AX342" s="15" t="s">
        <v>84</v>
      </c>
      <c r="AY342" s="250" t="s">
        <v>132</v>
      </c>
    </row>
    <row r="343" spans="1:65" s="2" customFormat="1" ht="12">
      <c r="A343" s="34"/>
      <c r="B343" s="35"/>
      <c r="C343" s="251" t="s">
        <v>378</v>
      </c>
      <c r="D343" s="251" t="s">
        <v>329</v>
      </c>
      <c r="E343" s="252" t="s">
        <v>1159</v>
      </c>
      <c r="F343" s="253" t="s">
        <v>1160</v>
      </c>
      <c r="G343" s="254" t="s">
        <v>1161</v>
      </c>
      <c r="H343" s="255">
        <v>1.562</v>
      </c>
      <c r="I343" s="256"/>
      <c r="J343" s="257">
        <f>ROUND(I343*H343,2)</f>
        <v>0</v>
      </c>
      <c r="K343" s="258"/>
      <c r="L343" s="259"/>
      <c r="M343" s="260" t="s">
        <v>1</v>
      </c>
      <c r="N343" s="261" t="s">
        <v>41</v>
      </c>
      <c r="O343" s="71"/>
      <c r="P343" s="214">
        <f>O343*H343</f>
        <v>0</v>
      </c>
      <c r="Q343" s="214">
        <v>0.001</v>
      </c>
      <c r="R343" s="214">
        <f>Q343*H343</f>
        <v>0.001562</v>
      </c>
      <c r="S343" s="214">
        <v>0</v>
      </c>
      <c r="T343" s="215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6" t="s">
        <v>184</v>
      </c>
      <c r="AT343" s="216" t="s">
        <v>329</v>
      </c>
      <c r="AU343" s="216" t="s">
        <v>86</v>
      </c>
      <c r="AY343" s="17" t="s">
        <v>132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7" t="s">
        <v>84</v>
      </c>
      <c r="BK343" s="217">
        <f>ROUND(I343*H343,2)</f>
        <v>0</v>
      </c>
      <c r="BL343" s="17" t="s">
        <v>138</v>
      </c>
      <c r="BM343" s="216" t="s">
        <v>1162</v>
      </c>
    </row>
    <row r="344" spans="2:51" s="13" customFormat="1" ht="11.25">
      <c r="B344" s="218"/>
      <c r="C344" s="219"/>
      <c r="D344" s="220" t="s">
        <v>140</v>
      </c>
      <c r="E344" s="221" t="s">
        <v>1</v>
      </c>
      <c r="F344" s="222" t="s">
        <v>91</v>
      </c>
      <c r="G344" s="219"/>
      <c r="H344" s="221" t="s">
        <v>1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140</v>
      </c>
      <c r="AU344" s="228" t="s">
        <v>86</v>
      </c>
      <c r="AV344" s="13" t="s">
        <v>84</v>
      </c>
      <c r="AW344" s="13" t="s">
        <v>34</v>
      </c>
      <c r="AX344" s="13" t="s">
        <v>76</v>
      </c>
      <c r="AY344" s="228" t="s">
        <v>132</v>
      </c>
    </row>
    <row r="345" spans="2:51" s="14" customFormat="1" ht="11.25">
      <c r="B345" s="229"/>
      <c r="C345" s="230"/>
      <c r="D345" s="220" t="s">
        <v>140</v>
      </c>
      <c r="E345" s="231" t="s">
        <v>1</v>
      </c>
      <c r="F345" s="232" t="s">
        <v>1096</v>
      </c>
      <c r="G345" s="230"/>
      <c r="H345" s="233">
        <v>78.10000000000001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140</v>
      </c>
      <c r="AU345" s="239" t="s">
        <v>86</v>
      </c>
      <c r="AV345" s="14" t="s">
        <v>86</v>
      </c>
      <c r="AW345" s="14" t="s">
        <v>34</v>
      </c>
      <c r="AX345" s="14" t="s">
        <v>76</v>
      </c>
      <c r="AY345" s="239" t="s">
        <v>132</v>
      </c>
    </row>
    <row r="346" spans="2:51" s="15" customFormat="1" ht="11.25">
      <c r="B346" s="240"/>
      <c r="C346" s="241"/>
      <c r="D346" s="220" t="s">
        <v>140</v>
      </c>
      <c r="E346" s="242" t="s">
        <v>1</v>
      </c>
      <c r="F346" s="243" t="s">
        <v>146</v>
      </c>
      <c r="G346" s="241"/>
      <c r="H346" s="244">
        <v>78.10000000000001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140</v>
      </c>
      <c r="AU346" s="250" t="s">
        <v>86</v>
      </c>
      <c r="AV346" s="15" t="s">
        <v>138</v>
      </c>
      <c r="AW346" s="15" t="s">
        <v>34</v>
      </c>
      <c r="AX346" s="15" t="s">
        <v>76</v>
      </c>
      <c r="AY346" s="250" t="s">
        <v>132</v>
      </c>
    </row>
    <row r="347" spans="2:51" s="14" customFormat="1" ht="11.25">
      <c r="B347" s="229"/>
      <c r="C347" s="230"/>
      <c r="D347" s="220" t="s">
        <v>140</v>
      </c>
      <c r="E347" s="231" t="s">
        <v>1</v>
      </c>
      <c r="F347" s="232" t="s">
        <v>1163</v>
      </c>
      <c r="G347" s="230"/>
      <c r="H347" s="233">
        <v>1.5619999999999998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140</v>
      </c>
      <c r="AU347" s="239" t="s">
        <v>86</v>
      </c>
      <c r="AV347" s="14" t="s">
        <v>86</v>
      </c>
      <c r="AW347" s="14" t="s">
        <v>34</v>
      </c>
      <c r="AX347" s="14" t="s">
        <v>84</v>
      </c>
      <c r="AY347" s="239" t="s">
        <v>132</v>
      </c>
    </row>
    <row r="348" spans="1:65" s="2" customFormat="1" ht="24">
      <c r="A348" s="34"/>
      <c r="B348" s="35"/>
      <c r="C348" s="204" t="s">
        <v>384</v>
      </c>
      <c r="D348" s="204" t="s">
        <v>134</v>
      </c>
      <c r="E348" s="205" t="s">
        <v>350</v>
      </c>
      <c r="F348" s="206" t="s">
        <v>351</v>
      </c>
      <c r="G348" s="207" t="s">
        <v>137</v>
      </c>
      <c r="H348" s="208">
        <v>100.87</v>
      </c>
      <c r="I348" s="209"/>
      <c r="J348" s="210">
        <f>ROUND(I348*H348,2)</f>
        <v>0</v>
      </c>
      <c r="K348" s="211"/>
      <c r="L348" s="39"/>
      <c r="M348" s="212" t="s">
        <v>1</v>
      </c>
      <c r="N348" s="213" t="s">
        <v>41</v>
      </c>
      <c r="O348" s="71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6" t="s">
        <v>138</v>
      </c>
      <c r="AT348" s="216" t="s">
        <v>134</v>
      </c>
      <c r="AU348" s="216" t="s">
        <v>86</v>
      </c>
      <c r="AY348" s="17" t="s">
        <v>132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7" t="s">
        <v>84</v>
      </c>
      <c r="BK348" s="217">
        <f>ROUND(I348*H348,2)</f>
        <v>0</v>
      </c>
      <c r="BL348" s="17" t="s">
        <v>138</v>
      </c>
      <c r="BM348" s="216" t="s">
        <v>1164</v>
      </c>
    </row>
    <row r="349" spans="2:51" s="13" customFormat="1" ht="11.25">
      <c r="B349" s="218"/>
      <c r="C349" s="219"/>
      <c r="D349" s="220" t="s">
        <v>140</v>
      </c>
      <c r="E349" s="221" t="s">
        <v>1</v>
      </c>
      <c r="F349" s="222" t="s">
        <v>91</v>
      </c>
      <c r="G349" s="219"/>
      <c r="H349" s="221" t="s">
        <v>1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AT349" s="228" t="s">
        <v>140</v>
      </c>
      <c r="AU349" s="228" t="s">
        <v>86</v>
      </c>
      <c r="AV349" s="13" t="s">
        <v>84</v>
      </c>
      <c r="AW349" s="13" t="s">
        <v>34</v>
      </c>
      <c r="AX349" s="13" t="s">
        <v>76</v>
      </c>
      <c r="AY349" s="228" t="s">
        <v>132</v>
      </c>
    </row>
    <row r="350" spans="2:51" s="13" customFormat="1" ht="11.25">
      <c r="B350" s="218"/>
      <c r="C350" s="219"/>
      <c r="D350" s="220" t="s">
        <v>140</v>
      </c>
      <c r="E350" s="221" t="s">
        <v>1</v>
      </c>
      <c r="F350" s="222" t="s">
        <v>144</v>
      </c>
      <c r="G350" s="219"/>
      <c r="H350" s="221" t="s">
        <v>1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140</v>
      </c>
      <c r="AU350" s="228" t="s">
        <v>86</v>
      </c>
      <c r="AV350" s="13" t="s">
        <v>84</v>
      </c>
      <c r="AW350" s="13" t="s">
        <v>34</v>
      </c>
      <c r="AX350" s="13" t="s">
        <v>76</v>
      </c>
      <c r="AY350" s="228" t="s">
        <v>132</v>
      </c>
    </row>
    <row r="351" spans="2:51" s="14" customFormat="1" ht="11.25">
      <c r="B351" s="229"/>
      <c r="C351" s="230"/>
      <c r="D351" s="220" t="s">
        <v>140</v>
      </c>
      <c r="E351" s="231" t="s">
        <v>1</v>
      </c>
      <c r="F351" s="232" t="s">
        <v>1165</v>
      </c>
      <c r="G351" s="230"/>
      <c r="H351" s="233">
        <v>100.87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140</v>
      </c>
      <c r="AU351" s="239" t="s">
        <v>86</v>
      </c>
      <c r="AV351" s="14" t="s">
        <v>86</v>
      </c>
      <c r="AW351" s="14" t="s">
        <v>34</v>
      </c>
      <c r="AX351" s="14" t="s">
        <v>76</v>
      </c>
      <c r="AY351" s="239" t="s">
        <v>132</v>
      </c>
    </row>
    <row r="352" spans="2:51" s="15" customFormat="1" ht="11.25">
      <c r="B352" s="240"/>
      <c r="C352" s="241"/>
      <c r="D352" s="220" t="s">
        <v>140</v>
      </c>
      <c r="E352" s="242" t="s">
        <v>1</v>
      </c>
      <c r="F352" s="243" t="s">
        <v>146</v>
      </c>
      <c r="G352" s="241"/>
      <c r="H352" s="244">
        <v>100.87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140</v>
      </c>
      <c r="AU352" s="250" t="s">
        <v>86</v>
      </c>
      <c r="AV352" s="15" t="s">
        <v>138</v>
      </c>
      <c r="AW352" s="15" t="s">
        <v>34</v>
      </c>
      <c r="AX352" s="15" t="s">
        <v>84</v>
      </c>
      <c r="AY352" s="250" t="s">
        <v>132</v>
      </c>
    </row>
    <row r="353" spans="1:65" s="2" customFormat="1" ht="24">
      <c r="A353" s="34"/>
      <c r="B353" s="35"/>
      <c r="C353" s="204" t="s">
        <v>389</v>
      </c>
      <c r="D353" s="204" t="s">
        <v>134</v>
      </c>
      <c r="E353" s="205" t="s">
        <v>356</v>
      </c>
      <c r="F353" s="206" t="s">
        <v>357</v>
      </c>
      <c r="G353" s="207" t="s">
        <v>137</v>
      </c>
      <c r="H353" s="208">
        <v>43.23</v>
      </c>
      <c r="I353" s="209"/>
      <c r="J353" s="210">
        <f>ROUND(I353*H353,2)</f>
        <v>0</v>
      </c>
      <c r="K353" s="211"/>
      <c r="L353" s="39"/>
      <c r="M353" s="212" t="s">
        <v>1</v>
      </c>
      <c r="N353" s="213" t="s">
        <v>41</v>
      </c>
      <c r="O353" s="71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16" t="s">
        <v>138</v>
      </c>
      <c r="AT353" s="216" t="s">
        <v>134</v>
      </c>
      <c r="AU353" s="216" t="s">
        <v>86</v>
      </c>
      <c r="AY353" s="17" t="s">
        <v>132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7" t="s">
        <v>84</v>
      </c>
      <c r="BK353" s="217">
        <f>ROUND(I353*H353,2)</f>
        <v>0</v>
      </c>
      <c r="BL353" s="17" t="s">
        <v>138</v>
      </c>
      <c r="BM353" s="216" t="s">
        <v>1166</v>
      </c>
    </row>
    <row r="354" spans="2:51" s="13" customFormat="1" ht="11.25">
      <c r="B354" s="218"/>
      <c r="C354" s="219"/>
      <c r="D354" s="220" t="s">
        <v>140</v>
      </c>
      <c r="E354" s="221" t="s">
        <v>1</v>
      </c>
      <c r="F354" s="222" t="s">
        <v>91</v>
      </c>
      <c r="G354" s="219"/>
      <c r="H354" s="221" t="s">
        <v>1</v>
      </c>
      <c r="I354" s="223"/>
      <c r="J354" s="219"/>
      <c r="K354" s="219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140</v>
      </c>
      <c r="AU354" s="228" t="s">
        <v>86</v>
      </c>
      <c r="AV354" s="13" t="s">
        <v>84</v>
      </c>
      <c r="AW354" s="13" t="s">
        <v>34</v>
      </c>
      <c r="AX354" s="13" t="s">
        <v>76</v>
      </c>
      <c r="AY354" s="228" t="s">
        <v>132</v>
      </c>
    </row>
    <row r="355" spans="2:51" s="13" customFormat="1" ht="11.25">
      <c r="B355" s="218"/>
      <c r="C355" s="219"/>
      <c r="D355" s="220" t="s">
        <v>140</v>
      </c>
      <c r="E355" s="221" t="s">
        <v>1</v>
      </c>
      <c r="F355" s="222" t="s">
        <v>144</v>
      </c>
      <c r="G355" s="219"/>
      <c r="H355" s="221" t="s">
        <v>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140</v>
      </c>
      <c r="AU355" s="228" t="s">
        <v>86</v>
      </c>
      <c r="AV355" s="13" t="s">
        <v>84</v>
      </c>
      <c r="AW355" s="13" t="s">
        <v>34</v>
      </c>
      <c r="AX355" s="13" t="s">
        <v>76</v>
      </c>
      <c r="AY355" s="228" t="s">
        <v>132</v>
      </c>
    </row>
    <row r="356" spans="2:51" s="14" customFormat="1" ht="11.25">
      <c r="B356" s="229"/>
      <c r="C356" s="230"/>
      <c r="D356" s="220" t="s">
        <v>140</v>
      </c>
      <c r="E356" s="231" t="s">
        <v>1</v>
      </c>
      <c r="F356" s="232" t="s">
        <v>1167</v>
      </c>
      <c r="G356" s="230"/>
      <c r="H356" s="233">
        <v>43.230000000000004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140</v>
      </c>
      <c r="AU356" s="239" t="s">
        <v>86</v>
      </c>
      <c r="AV356" s="14" t="s">
        <v>86</v>
      </c>
      <c r="AW356" s="14" t="s">
        <v>34</v>
      </c>
      <c r="AX356" s="14" t="s">
        <v>76</v>
      </c>
      <c r="AY356" s="239" t="s">
        <v>132</v>
      </c>
    </row>
    <row r="357" spans="2:51" s="15" customFormat="1" ht="11.25">
      <c r="B357" s="240"/>
      <c r="C357" s="241"/>
      <c r="D357" s="220" t="s">
        <v>140</v>
      </c>
      <c r="E357" s="242" t="s">
        <v>1</v>
      </c>
      <c r="F357" s="243" t="s">
        <v>146</v>
      </c>
      <c r="G357" s="241"/>
      <c r="H357" s="244">
        <v>43.230000000000004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140</v>
      </c>
      <c r="AU357" s="250" t="s">
        <v>86</v>
      </c>
      <c r="AV357" s="15" t="s">
        <v>138</v>
      </c>
      <c r="AW357" s="15" t="s">
        <v>34</v>
      </c>
      <c r="AX357" s="15" t="s">
        <v>84</v>
      </c>
      <c r="AY357" s="250" t="s">
        <v>132</v>
      </c>
    </row>
    <row r="358" spans="2:63" s="12" customFormat="1" ht="12.75">
      <c r="B358" s="188"/>
      <c r="C358" s="189"/>
      <c r="D358" s="190" t="s">
        <v>75</v>
      </c>
      <c r="E358" s="202" t="s">
        <v>138</v>
      </c>
      <c r="F358" s="202" t="s">
        <v>361</v>
      </c>
      <c r="G358" s="189"/>
      <c r="H358" s="189"/>
      <c r="I358" s="192"/>
      <c r="J358" s="203">
        <f>BK358</f>
        <v>0</v>
      </c>
      <c r="K358" s="189"/>
      <c r="L358" s="194"/>
      <c r="M358" s="195"/>
      <c r="N358" s="196"/>
      <c r="O358" s="196"/>
      <c r="P358" s="197">
        <f>SUM(P359:P371)</f>
        <v>0</v>
      </c>
      <c r="Q358" s="196"/>
      <c r="R358" s="197">
        <f>SUM(R359:R371)</f>
        <v>0.041407200000000005</v>
      </c>
      <c r="S358" s="196"/>
      <c r="T358" s="198">
        <f>SUM(T359:T371)</f>
        <v>0</v>
      </c>
      <c r="AR358" s="199" t="s">
        <v>84</v>
      </c>
      <c r="AT358" s="200" t="s">
        <v>75</v>
      </c>
      <c r="AU358" s="200" t="s">
        <v>84</v>
      </c>
      <c r="AY358" s="199" t="s">
        <v>132</v>
      </c>
      <c r="BK358" s="201">
        <f>SUM(BK359:BK371)</f>
        <v>0</v>
      </c>
    </row>
    <row r="359" spans="1:65" s="2" customFormat="1" ht="12">
      <c r="A359" s="34"/>
      <c r="B359" s="35"/>
      <c r="C359" s="204" t="s">
        <v>394</v>
      </c>
      <c r="D359" s="204" t="s">
        <v>134</v>
      </c>
      <c r="E359" s="205" t="s">
        <v>363</v>
      </c>
      <c r="F359" s="206" t="s">
        <v>364</v>
      </c>
      <c r="G359" s="207" t="s">
        <v>214</v>
      </c>
      <c r="H359" s="208">
        <v>14.41</v>
      </c>
      <c r="I359" s="209"/>
      <c r="J359" s="210">
        <f>ROUND(I359*H359,2)</f>
        <v>0</v>
      </c>
      <c r="K359" s="211"/>
      <c r="L359" s="39"/>
      <c r="M359" s="212" t="s">
        <v>1</v>
      </c>
      <c r="N359" s="213" t="s">
        <v>41</v>
      </c>
      <c r="O359" s="71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16" t="s">
        <v>138</v>
      </c>
      <c r="AT359" s="216" t="s">
        <v>134</v>
      </c>
      <c r="AU359" s="216" t="s">
        <v>86</v>
      </c>
      <c r="AY359" s="17" t="s">
        <v>132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7" t="s">
        <v>84</v>
      </c>
      <c r="BK359" s="217">
        <f>ROUND(I359*H359,2)</f>
        <v>0</v>
      </c>
      <c r="BL359" s="17" t="s">
        <v>138</v>
      </c>
      <c r="BM359" s="216" t="s">
        <v>1168</v>
      </c>
    </row>
    <row r="360" spans="2:51" s="13" customFormat="1" ht="11.25">
      <c r="B360" s="218"/>
      <c r="C360" s="219"/>
      <c r="D360" s="220" t="s">
        <v>140</v>
      </c>
      <c r="E360" s="221" t="s">
        <v>1</v>
      </c>
      <c r="F360" s="222" t="s">
        <v>91</v>
      </c>
      <c r="G360" s="219"/>
      <c r="H360" s="221" t="s">
        <v>1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140</v>
      </c>
      <c r="AU360" s="228" t="s">
        <v>86</v>
      </c>
      <c r="AV360" s="13" t="s">
        <v>84</v>
      </c>
      <c r="AW360" s="13" t="s">
        <v>34</v>
      </c>
      <c r="AX360" s="13" t="s">
        <v>76</v>
      </c>
      <c r="AY360" s="228" t="s">
        <v>132</v>
      </c>
    </row>
    <row r="361" spans="2:51" s="13" customFormat="1" ht="11.25">
      <c r="B361" s="218"/>
      <c r="C361" s="219"/>
      <c r="D361" s="220" t="s">
        <v>140</v>
      </c>
      <c r="E361" s="221" t="s">
        <v>1</v>
      </c>
      <c r="F361" s="222" t="s">
        <v>144</v>
      </c>
      <c r="G361" s="219"/>
      <c r="H361" s="221" t="s">
        <v>1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140</v>
      </c>
      <c r="AU361" s="228" t="s">
        <v>86</v>
      </c>
      <c r="AV361" s="13" t="s">
        <v>84</v>
      </c>
      <c r="AW361" s="13" t="s">
        <v>34</v>
      </c>
      <c r="AX361" s="13" t="s">
        <v>76</v>
      </c>
      <c r="AY361" s="228" t="s">
        <v>132</v>
      </c>
    </row>
    <row r="362" spans="2:51" s="14" customFormat="1" ht="11.25">
      <c r="B362" s="229"/>
      <c r="C362" s="230"/>
      <c r="D362" s="220" t="s">
        <v>140</v>
      </c>
      <c r="E362" s="231" t="s">
        <v>1</v>
      </c>
      <c r="F362" s="232" t="s">
        <v>1169</v>
      </c>
      <c r="G362" s="230"/>
      <c r="H362" s="233">
        <v>14.410000000000004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140</v>
      </c>
      <c r="AU362" s="239" t="s">
        <v>86</v>
      </c>
      <c r="AV362" s="14" t="s">
        <v>86</v>
      </c>
      <c r="AW362" s="14" t="s">
        <v>34</v>
      </c>
      <c r="AX362" s="14" t="s">
        <v>76</v>
      </c>
      <c r="AY362" s="239" t="s">
        <v>132</v>
      </c>
    </row>
    <row r="363" spans="2:51" s="15" customFormat="1" ht="11.25">
      <c r="B363" s="240"/>
      <c r="C363" s="241"/>
      <c r="D363" s="220" t="s">
        <v>140</v>
      </c>
      <c r="E363" s="242" t="s">
        <v>1</v>
      </c>
      <c r="F363" s="243" t="s">
        <v>146</v>
      </c>
      <c r="G363" s="241"/>
      <c r="H363" s="244">
        <v>14.410000000000004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140</v>
      </c>
      <c r="AU363" s="250" t="s">
        <v>86</v>
      </c>
      <c r="AV363" s="15" t="s">
        <v>138</v>
      </c>
      <c r="AW363" s="15" t="s">
        <v>34</v>
      </c>
      <c r="AX363" s="15" t="s">
        <v>84</v>
      </c>
      <c r="AY363" s="250" t="s">
        <v>132</v>
      </c>
    </row>
    <row r="364" spans="1:65" s="2" customFormat="1" ht="24">
      <c r="A364" s="34"/>
      <c r="B364" s="35"/>
      <c r="C364" s="204" t="s">
        <v>399</v>
      </c>
      <c r="D364" s="204" t="s">
        <v>134</v>
      </c>
      <c r="E364" s="205" t="s">
        <v>368</v>
      </c>
      <c r="F364" s="206" t="s">
        <v>369</v>
      </c>
      <c r="G364" s="207" t="s">
        <v>214</v>
      </c>
      <c r="H364" s="208">
        <v>1.458</v>
      </c>
      <c r="I364" s="209"/>
      <c r="J364" s="210">
        <f>ROUND(I364*H364,2)</f>
        <v>0</v>
      </c>
      <c r="K364" s="211"/>
      <c r="L364" s="39"/>
      <c r="M364" s="212" t="s">
        <v>1</v>
      </c>
      <c r="N364" s="213" t="s">
        <v>41</v>
      </c>
      <c r="O364" s="71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6" t="s">
        <v>138</v>
      </c>
      <c r="AT364" s="216" t="s">
        <v>134</v>
      </c>
      <c r="AU364" s="216" t="s">
        <v>86</v>
      </c>
      <c r="AY364" s="17" t="s">
        <v>132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7" t="s">
        <v>84</v>
      </c>
      <c r="BK364" s="217">
        <f>ROUND(I364*H364,2)</f>
        <v>0</v>
      </c>
      <c r="BL364" s="17" t="s">
        <v>138</v>
      </c>
      <c r="BM364" s="216" t="s">
        <v>1170</v>
      </c>
    </row>
    <row r="365" spans="2:51" s="13" customFormat="1" ht="11.25">
      <c r="B365" s="218"/>
      <c r="C365" s="219"/>
      <c r="D365" s="220" t="s">
        <v>140</v>
      </c>
      <c r="E365" s="221" t="s">
        <v>1</v>
      </c>
      <c r="F365" s="222" t="s">
        <v>91</v>
      </c>
      <c r="G365" s="219"/>
      <c r="H365" s="221" t="s">
        <v>1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140</v>
      </c>
      <c r="AU365" s="228" t="s">
        <v>86</v>
      </c>
      <c r="AV365" s="13" t="s">
        <v>84</v>
      </c>
      <c r="AW365" s="13" t="s">
        <v>34</v>
      </c>
      <c r="AX365" s="13" t="s">
        <v>76</v>
      </c>
      <c r="AY365" s="228" t="s">
        <v>132</v>
      </c>
    </row>
    <row r="366" spans="2:51" s="14" customFormat="1" ht="11.25">
      <c r="B366" s="229"/>
      <c r="C366" s="230"/>
      <c r="D366" s="220" t="s">
        <v>140</v>
      </c>
      <c r="E366" s="231" t="s">
        <v>1</v>
      </c>
      <c r="F366" s="232" t="s">
        <v>1171</v>
      </c>
      <c r="G366" s="230"/>
      <c r="H366" s="233">
        <v>1.4580000000000002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140</v>
      </c>
      <c r="AU366" s="239" t="s">
        <v>86</v>
      </c>
      <c r="AV366" s="14" t="s">
        <v>86</v>
      </c>
      <c r="AW366" s="14" t="s">
        <v>34</v>
      </c>
      <c r="AX366" s="14" t="s">
        <v>76</v>
      </c>
      <c r="AY366" s="239" t="s">
        <v>132</v>
      </c>
    </row>
    <row r="367" spans="2:51" s="15" customFormat="1" ht="11.25">
      <c r="B367" s="240"/>
      <c r="C367" s="241"/>
      <c r="D367" s="220" t="s">
        <v>140</v>
      </c>
      <c r="E367" s="242" t="s">
        <v>1</v>
      </c>
      <c r="F367" s="243" t="s">
        <v>146</v>
      </c>
      <c r="G367" s="241"/>
      <c r="H367" s="244">
        <v>1.4580000000000002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140</v>
      </c>
      <c r="AU367" s="250" t="s">
        <v>86</v>
      </c>
      <c r="AV367" s="15" t="s">
        <v>138</v>
      </c>
      <c r="AW367" s="15" t="s">
        <v>34</v>
      </c>
      <c r="AX367" s="15" t="s">
        <v>84</v>
      </c>
      <c r="AY367" s="250" t="s">
        <v>132</v>
      </c>
    </row>
    <row r="368" spans="1:65" s="2" customFormat="1" ht="12">
      <c r="A368" s="34"/>
      <c r="B368" s="35"/>
      <c r="C368" s="204" t="s">
        <v>404</v>
      </c>
      <c r="D368" s="204" t="s">
        <v>134</v>
      </c>
      <c r="E368" s="205" t="s">
        <v>373</v>
      </c>
      <c r="F368" s="206" t="s">
        <v>374</v>
      </c>
      <c r="G368" s="207" t="s">
        <v>137</v>
      </c>
      <c r="H368" s="208">
        <v>6.48</v>
      </c>
      <c r="I368" s="209"/>
      <c r="J368" s="210">
        <f>ROUND(I368*H368,2)</f>
        <v>0</v>
      </c>
      <c r="K368" s="211"/>
      <c r="L368" s="39"/>
      <c r="M368" s="212" t="s">
        <v>1</v>
      </c>
      <c r="N368" s="213" t="s">
        <v>41</v>
      </c>
      <c r="O368" s="71"/>
      <c r="P368" s="214">
        <f>O368*H368</f>
        <v>0</v>
      </c>
      <c r="Q368" s="214">
        <v>0.00639</v>
      </c>
      <c r="R368" s="214">
        <f>Q368*H368</f>
        <v>0.041407200000000005</v>
      </c>
      <c r="S368" s="214">
        <v>0</v>
      </c>
      <c r="T368" s="21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6" t="s">
        <v>138</v>
      </c>
      <c r="AT368" s="216" t="s">
        <v>134</v>
      </c>
      <c r="AU368" s="216" t="s">
        <v>86</v>
      </c>
      <c r="AY368" s="17" t="s">
        <v>132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7" t="s">
        <v>84</v>
      </c>
      <c r="BK368" s="217">
        <f>ROUND(I368*H368,2)</f>
        <v>0</v>
      </c>
      <c r="BL368" s="17" t="s">
        <v>138</v>
      </c>
      <c r="BM368" s="216" t="s">
        <v>1172</v>
      </c>
    </row>
    <row r="369" spans="2:51" s="13" customFormat="1" ht="11.25">
      <c r="B369" s="218"/>
      <c r="C369" s="219"/>
      <c r="D369" s="220" t="s">
        <v>140</v>
      </c>
      <c r="E369" s="221" t="s">
        <v>1</v>
      </c>
      <c r="F369" s="222" t="s">
        <v>91</v>
      </c>
      <c r="G369" s="219"/>
      <c r="H369" s="221" t="s">
        <v>1</v>
      </c>
      <c r="I369" s="223"/>
      <c r="J369" s="219"/>
      <c r="K369" s="219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140</v>
      </c>
      <c r="AU369" s="228" t="s">
        <v>86</v>
      </c>
      <c r="AV369" s="13" t="s">
        <v>84</v>
      </c>
      <c r="AW369" s="13" t="s">
        <v>34</v>
      </c>
      <c r="AX369" s="13" t="s">
        <v>76</v>
      </c>
      <c r="AY369" s="228" t="s">
        <v>132</v>
      </c>
    </row>
    <row r="370" spans="2:51" s="14" customFormat="1" ht="11.25">
      <c r="B370" s="229"/>
      <c r="C370" s="230"/>
      <c r="D370" s="220" t="s">
        <v>140</v>
      </c>
      <c r="E370" s="231" t="s">
        <v>1</v>
      </c>
      <c r="F370" s="232" t="s">
        <v>1173</v>
      </c>
      <c r="G370" s="230"/>
      <c r="H370" s="233">
        <v>6.48</v>
      </c>
      <c r="I370" s="234"/>
      <c r="J370" s="230"/>
      <c r="K370" s="230"/>
      <c r="L370" s="235"/>
      <c r="M370" s="236"/>
      <c r="N370" s="237"/>
      <c r="O370" s="237"/>
      <c r="P370" s="237"/>
      <c r="Q370" s="237"/>
      <c r="R370" s="237"/>
      <c r="S370" s="237"/>
      <c r="T370" s="238"/>
      <c r="AT370" s="239" t="s">
        <v>140</v>
      </c>
      <c r="AU370" s="239" t="s">
        <v>86</v>
      </c>
      <c r="AV370" s="14" t="s">
        <v>86</v>
      </c>
      <c r="AW370" s="14" t="s">
        <v>34</v>
      </c>
      <c r="AX370" s="14" t="s">
        <v>76</v>
      </c>
      <c r="AY370" s="239" t="s">
        <v>132</v>
      </c>
    </row>
    <row r="371" spans="2:51" s="15" customFormat="1" ht="11.25">
      <c r="B371" s="240"/>
      <c r="C371" s="241"/>
      <c r="D371" s="220" t="s">
        <v>140</v>
      </c>
      <c r="E371" s="242" t="s">
        <v>1</v>
      </c>
      <c r="F371" s="243" t="s">
        <v>146</v>
      </c>
      <c r="G371" s="241"/>
      <c r="H371" s="244">
        <v>6.48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AT371" s="250" t="s">
        <v>140</v>
      </c>
      <c r="AU371" s="250" t="s">
        <v>86</v>
      </c>
      <c r="AV371" s="15" t="s">
        <v>138</v>
      </c>
      <c r="AW371" s="15" t="s">
        <v>34</v>
      </c>
      <c r="AX371" s="15" t="s">
        <v>84</v>
      </c>
      <c r="AY371" s="250" t="s">
        <v>132</v>
      </c>
    </row>
    <row r="372" spans="2:63" s="12" customFormat="1" ht="12.75">
      <c r="B372" s="188"/>
      <c r="C372" s="189"/>
      <c r="D372" s="190" t="s">
        <v>75</v>
      </c>
      <c r="E372" s="202" t="s">
        <v>167</v>
      </c>
      <c r="F372" s="202" t="s">
        <v>377</v>
      </c>
      <c r="G372" s="189"/>
      <c r="H372" s="189"/>
      <c r="I372" s="192"/>
      <c r="J372" s="203">
        <f>BK372</f>
        <v>0</v>
      </c>
      <c r="K372" s="189"/>
      <c r="L372" s="194"/>
      <c r="M372" s="195"/>
      <c r="N372" s="196"/>
      <c r="O372" s="196"/>
      <c r="P372" s="197">
        <f>SUM(P373:P418)</f>
        <v>0</v>
      </c>
      <c r="Q372" s="196"/>
      <c r="R372" s="197">
        <f>SUM(R373:R418)</f>
        <v>0</v>
      </c>
      <c r="S372" s="196"/>
      <c r="T372" s="198">
        <f>SUM(T373:T418)</f>
        <v>0</v>
      </c>
      <c r="AR372" s="199" t="s">
        <v>84</v>
      </c>
      <c r="AT372" s="200" t="s">
        <v>75</v>
      </c>
      <c r="AU372" s="200" t="s">
        <v>84</v>
      </c>
      <c r="AY372" s="199" t="s">
        <v>132</v>
      </c>
      <c r="BK372" s="201">
        <f>SUM(BK373:BK418)</f>
        <v>0</v>
      </c>
    </row>
    <row r="373" spans="1:65" s="2" customFormat="1" ht="24">
      <c r="A373" s="34"/>
      <c r="B373" s="35"/>
      <c r="C373" s="204" t="s">
        <v>411</v>
      </c>
      <c r="D373" s="204" t="s">
        <v>134</v>
      </c>
      <c r="E373" s="205" t="s">
        <v>379</v>
      </c>
      <c r="F373" s="206" t="s">
        <v>380</v>
      </c>
      <c r="G373" s="207" t="s">
        <v>137</v>
      </c>
      <c r="H373" s="208">
        <v>71.5</v>
      </c>
      <c r="I373" s="209"/>
      <c r="J373" s="210">
        <f>ROUND(I373*H373,2)</f>
        <v>0</v>
      </c>
      <c r="K373" s="211"/>
      <c r="L373" s="39"/>
      <c r="M373" s="212" t="s">
        <v>1</v>
      </c>
      <c r="N373" s="213" t="s">
        <v>41</v>
      </c>
      <c r="O373" s="71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6" t="s">
        <v>138</v>
      </c>
      <c r="AT373" s="216" t="s">
        <v>134</v>
      </c>
      <c r="AU373" s="216" t="s">
        <v>86</v>
      </c>
      <c r="AY373" s="17" t="s">
        <v>132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7" t="s">
        <v>84</v>
      </c>
      <c r="BK373" s="217">
        <f>ROUND(I373*H373,2)</f>
        <v>0</v>
      </c>
      <c r="BL373" s="17" t="s">
        <v>138</v>
      </c>
      <c r="BM373" s="216" t="s">
        <v>1174</v>
      </c>
    </row>
    <row r="374" spans="2:51" s="13" customFormat="1" ht="11.25">
      <c r="B374" s="218"/>
      <c r="C374" s="219"/>
      <c r="D374" s="220" t="s">
        <v>140</v>
      </c>
      <c r="E374" s="221" t="s">
        <v>1</v>
      </c>
      <c r="F374" s="222" t="s">
        <v>91</v>
      </c>
      <c r="G374" s="219"/>
      <c r="H374" s="221" t="s">
        <v>1</v>
      </c>
      <c r="I374" s="223"/>
      <c r="J374" s="219"/>
      <c r="K374" s="219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140</v>
      </c>
      <c r="AU374" s="228" t="s">
        <v>86</v>
      </c>
      <c r="AV374" s="13" t="s">
        <v>84</v>
      </c>
      <c r="AW374" s="13" t="s">
        <v>34</v>
      </c>
      <c r="AX374" s="13" t="s">
        <v>76</v>
      </c>
      <c r="AY374" s="228" t="s">
        <v>132</v>
      </c>
    </row>
    <row r="375" spans="2:51" s="13" customFormat="1" ht="22.5">
      <c r="B375" s="218"/>
      <c r="C375" s="219"/>
      <c r="D375" s="220" t="s">
        <v>140</v>
      </c>
      <c r="E375" s="221" t="s">
        <v>1</v>
      </c>
      <c r="F375" s="222" t="s">
        <v>883</v>
      </c>
      <c r="G375" s="219"/>
      <c r="H375" s="221" t="s">
        <v>1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140</v>
      </c>
      <c r="AU375" s="228" t="s">
        <v>86</v>
      </c>
      <c r="AV375" s="13" t="s">
        <v>84</v>
      </c>
      <c r="AW375" s="13" t="s">
        <v>34</v>
      </c>
      <c r="AX375" s="13" t="s">
        <v>76</v>
      </c>
      <c r="AY375" s="228" t="s">
        <v>132</v>
      </c>
    </row>
    <row r="376" spans="2:51" s="13" customFormat="1" ht="11.25">
      <c r="B376" s="218"/>
      <c r="C376" s="219"/>
      <c r="D376" s="220" t="s">
        <v>140</v>
      </c>
      <c r="E376" s="221" t="s">
        <v>1</v>
      </c>
      <c r="F376" s="222" t="s">
        <v>144</v>
      </c>
      <c r="G376" s="219"/>
      <c r="H376" s="221" t="s">
        <v>1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140</v>
      </c>
      <c r="AU376" s="228" t="s">
        <v>86</v>
      </c>
      <c r="AV376" s="13" t="s">
        <v>84</v>
      </c>
      <c r="AW376" s="13" t="s">
        <v>34</v>
      </c>
      <c r="AX376" s="13" t="s">
        <v>76</v>
      </c>
      <c r="AY376" s="228" t="s">
        <v>132</v>
      </c>
    </row>
    <row r="377" spans="2:51" s="14" customFormat="1" ht="11.25">
      <c r="B377" s="229"/>
      <c r="C377" s="230"/>
      <c r="D377" s="220" t="s">
        <v>140</v>
      </c>
      <c r="E377" s="231" t="s">
        <v>1</v>
      </c>
      <c r="F377" s="232" t="s">
        <v>1175</v>
      </c>
      <c r="G377" s="230"/>
      <c r="H377" s="233">
        <v>11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140</v>
      </c>
      <c r="AU377" s="239" t="s">
        <v>86</v>
      </c>
      <c r="AV377" s="14" t="s">
        <v>86</v>
      </c>
      <c r="AW377" s="14" t="s">
        <v>34</v>
      </c>
      <c r="AX377" s="14" t="s">
        <v>76</v>
      </c>
      <c r="AY377" s="239" t="s">
        <v>132</v>
      </c>
    </row>
    <row r="378" spans="2:51" s="13" customFormat="1" ht="22.5">
      <c r="B378" s="218"/>
      <c r="C378" s="219"/>
      <c r="D378" s="220" t="s">
        <v>140</v>
      </c>
      <c r="E378" s="221" t="s">
        <v>1</v>
      </c>
      <c r="F378" s="222" t="s">
        <v>383</v>
      </c>
      <c r="G378" s="219"/>
      <c r="H378" s="221" t="s">
        <v>1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140</v>
      </c>
      <c r="AU378" s="228" t="s">
        <v>86</v>
      </c>
      <c r="AV378" s="13" t="s">
        <v>84</v>
      </c>
      <c r="AW378" s="13" t="s">
        <v>34</v>
      </c>
      <c r="AX378" s="13" t="s">
        <v>76</v>
      </c>
      <c r="AY378" s="228" t="s">
        <v>132</v>
      </c>
    </row>
    <row r="379" spans="2:51" s="13" customFormat="1" ht="11.25">
      <c r="B379" s="218"/>
      <c r="C379" s="219"/>
      <c r="D379" s="220" t="s">
        <v>140</v>
      </c>
      <c r="E379" s="221" t="s">
        <v>1</v>
      </c>
      <c r="F379" s="222" t="s">
        <v>144</v>
      </c>
      <c r="G379" s="219"/>
      <c r="H379" s="221" t="s">
        <v>1</v>
      </c>
      <c r="I379" s="223"/>
      <c r="J379" s="219"/>
      <c r="K379" s="219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140</v>
      </c>
      <c r="AU379" s="228" t="s">
        <v>86</v>
      </c>
      <c r="AV379" s="13" t="s">
        <v>84</v>
      </c>
      <c r="AW379" s="13" t="s">
        <v>34</v>
      </c>
      <c r="AX379" s="13" t="s">
        <v>76</v>
      </c>
      <c r="AY379" s="228" t="s">
        <v>132</v>
      </c>
    </row>
    <row r="380" spans="2:51" s="14" customFormat="1" ht="11.25">
      <c r="B380" s="229"/>
      <c r="C380" s="230"/>
      <c r="D380" s="220" t="s">
        <v>140</v>
      </c>
      <c r="E380" s="231" t="s">
        <v>1</v>
      </c>
      <c r="F380" s="232" t="s">
        <v>1074</v>
      </c>
      <c r="G380" s="230"/>
      <c r="H380" s="233">
        <v>60.50000000000001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140</v>
      </c>
      <c r="AU380" s="239" t="s">
        <v>86</v>
      </c>
      <c r="AV380" s="14" t="s">
        <v>86</v>
      </c>
      <c r="AW380" s="14" t="s">
        <v>34</v>
      </c>
      <c r="AX380" s="14" t="s">
        <v>76</v>
      </c>
      <c r="AY380" s="239" t="s">
        <v>132</v>
      </c>
    </row>
    <row r="381" spans="2:51" s="15" customFormat="1" ht="11.25">
      <c r="B381" s="240"/>
      <c r="C381" s="241"/>
      <c r="D381" s="220" t="s">
        <v>140</v>
      </c>
      <c r="E381" s="242" t="s">
        <v>1</v>
      </c>
      <c r="F381" s="243" t="s">
        <v>146</v>
      </c>
      <c r="G381" s="241"/>
      <c r="H381" s="244">
        <v>71.5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AT381" s="250" t="s">
        <v>140</v>
      </c>
      <c r="AU381" s="250" t="s">
        <v>86</v>
      </c>
      <c r="AV381" s="15" t="s">
        <v>138</v>
      </c>
      <c r="AW381" s="15" t="s">
        <v>34</v>
      </c>
      <c r="AX381" s="15" t="s">
        <v>84</v>
      </c>
      <c r="AY381" s="250" t="s">
        <v>132</v>
      </c>
    </row>
    <row r="382" spans="1:65" s="2" customFormat="1" ht="24">
      <c r="A382" s="34"/>
      <c r="B382" s="35"/>
      <c r="C382" s="204" t="s">
        <v>416</v>
      </c>
      <c r="D382" s="204" t="s">
        <v>134</v>
      </c>
      <c r="E382" s="205" t="s">
        <v>886</v>
      </c>
      <c r="F382" s="206" t="s">
        <v>887</v>
      </c>
      <c r="G382" s="207" t="s">
        <v>137</v>
      </c>
      <c r="H382" s="208">
        <v>7.5</v>
      </c>
      <c r="I382" s="209"/>
      <c r="J382" s="210">
        <f>ROUND(I382*H382,2)</f>
        <v>0</v>
      </c>
      <c r="K382" s="211"/>
      <c r="L382" s="39"/>
      <c r="M382" s="212" t="s">
        <v>1</v>
      </c>
      <c r="N382" s="213" t="s">
        <v>41</v>
      </c>
      <c r="O382" s="71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6" t="s">
        <v>138</v>
      </c>
      <c r="AT382" s="216" t="s">
        <v>134</v>
      </c>
      <c r="AU382" s="216" t="s">
        <v>86</v>
      </c>
      <c r="AY382" s="17" t="s">
        <v>132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7" t="s">
        <v>84</v>
      </c>
      <c r="BK382" s="217">
        <f>ROUND(I382*H382,2)</f>
        <v>0</v>
      </c>
      <c r="BL382" s="17" t="s">
        <v>138</v>
      </c>
      <c r="BM382" s="216" t="s">
        <v>1176</v>
      </c>
    </row>
    <row r="383" spans="2:51" s="13" customFormat="1" ht="11.25">
      <c r="B383" s="218"/>
      <c r="C383" s="219"/>
      <c r="D383" s="220" t="s">
        <v>140</v>
      </c>
      <c r="E383" s="221" t="s">
        <v>1</v>
      </c>
      <c r="F383" s="222" t="s">
        <v>91</v>
      </c>
      <c r="G383" s="219"/>
      <c r="H383" s="221" t="s">
        <v>1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140</v>
      </c>
      <c r="AU383" s="228" t="s">
        <v>86</v>
      </c>
      <c r="AV383" s="13" t="s">
        <v>84</v>
      </c>
      <c r="AW383" s="13" t="s">
        <v>34</v>
      </c>
      <c r="AX383" s="13" t="s">
        <v>76</v>
      </c>
      <c r="AY383" s="228" t="s">
        <v>132</v>
      </c>
    </row>
    <row r="384" spans="2:51" s="13" customFormat="1" ht="22.5">
      <c r="B384" s="218"/>
      <c r="C384" s="219"/>
      <c r="D384" s="220" t="s">
        <v>140</v>
      </c>
      <c r="E384" s="221" t="s">
        <v>1</v>
      </c>
      <c r="F384" s="222" t="s">
        <v>889</v>
      </c>
      <c r="G384" s="219"/>
      <c r="H384" s="221" t="s">
        <v>1</v>
      </c>
      <c r="I384" s="223"/>
      <c r="J384" s="219"/>
      <c r="K384" s="219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140</v>
      </c>
      <c r="AU384" s="228" t="s">
        <v>86</v>
      </c>
      <c r="AV384" s="13" t="s">
        <v>84</v>
      </c>
      <c r="AW384" s="13" t="s">
        <v>34</v>
      </c>
      <c r="AX384" s="13" t="s">
        <v>76</v>
      </c>
      <c r="AY384" s="228" t="s">
        <v>132</v>
      </c>
    </row>
    <row r="385" spans="2:51" s="13" customFormat="1" ht="11.25">
      <c r="B385" s="218"/>
      <c r="C385" s="219"/>
      <c r="D385" s="220" t="s">
        <v>140</v>
      </c>
      <c r="E385" s="221" t="s">
        <v>1</v>
      </c>
      <c r="F385" s="222" t="s">
        <v>144</v>
      </c>
      <c r="G385" s="219"/>
      <c r="H385" s="221" t="s">
        <v>1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140</v>
      </c>
      <c r="AU385" s="228" t="s">
        <v>86</v>
      </c>
      <c r="AV385" s="13" t="s">
        <v>84</v>
      </c>
      <c r="AW385" s="13" t="s">
        <v>34</v>
      </c>
      <c r="AX385" s="13" t="s">
        <v>76</v>
      </c>
      <c r="AY385" s="228" t="s">
        <v>132</v>
      </c>
    </row>
    <row r="386" spans="2:51" s="14" customFormat="1" ht="11.25">
      <c r="B386" s="229"/>
      <c r="C386" s="230"/>
      <c r="D386" s="220" t="s">
        <v>140</v>
      </c>
      <c r="E386" s="231" t="s">
        <v>1</v>
      </c>
      <c r="F386" s="232" t="s">
        <v>1078</v>
      </c>
      <c r="G386" s="230"/>
      <c r="H386" s="233">
        <v>7.5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140</v>
      </c>
      <c r="AU386" s="239" t="s">
        <v>86</v>
      </c>
      <c r="AV386" s="14" t="s">
        <v>86</v>
      </c>
      <c r="AW386" s="14" t="s">
        <v>34</v>
      </c>
      <c r="AX386" s="14" t="s">
        <v>76</v>
      </c>
      <c r="AY386" s="239" t="s">
        <v>132</v>
      </c>
    </row>
    <row r="387" spans="2:51" s="15" customFormat="1" ht="11.25">
      <c r="B387" s="240"/>
      <c r="C387" s="241"/>
      <c r="D387" s="220" t="s">
        <v>140</v>
      </c>
      <c r="E387" s="242" t="s">
        <v>1</v>
      </c>
      <c r="F387" s="243" t="s">
        <v>146</v>
      </c>
      <c r="G387" s="241"/>
      <c r="H387" s="244">
        <v>7.5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140</v>
      </c>
      <c r="AU387" s="250" t="s">
        <v>86</v>
      </c>
      <c r="AV387" s="15" t="s">
        <v>138</v>
      </c>
      <c r="AW387" s="15" t="s">
        <v>34</v>
      </c>
      <c r="AX387" s="15" t="s">
        <v>84</v>
      </c>
      <c r="AY387" s="250" t="s">
        <v>132</v>
      </c>
    </row>
    <row r="388" spans="1:65" s="2" customFormat="1" ht="24">
      <c r="A388" s="34"/>
      <c r="B388" s="35"/>
      <c r="C388" s="204" t="s">
        <v>423</v>
      </c>
      <c r="D388" s="204" t="s">
        <v>134</v>
      </c>
      <c r="E388" s="205" t="s">
        <v>890</v>
      </c>
      <c r="F388" s="206" t="s">
        <v>891</v>
      </c>
      <c r="G388" s="207" t="s">
        <v>137</v>
      </c>
      <c r="H388" s="208">
        <v>7.5</v>
      </c>
      <c r="I388" s="209"/>
      <c r="J388" s="210">
        <f>ROUND(I388*H388,2)</f>
        <v>0</v>
      </c>
      <c r="K388" s="211"/>
      <c r="L388" s="39"/>
      <c r="M388" s="212" t="s">
        <v>1</v>
      </c>
      <c r="N388" s="213" t="s">
        <v>41</v>
      </c>
      <c r="O388" s="71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16" t="s">
        <v>138</v>
      </c>
      <c r="AT388" s="216" t="s">
        <v>134</v>
      </c>
      <c r="AU388" s="216" t="s">
        <v>86</v>
      </c>
      <c r="AY388" s="17" t="s">
        <v>132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7" t="s">
        <v>84</v>
      </c>
      <c r="BK388" s="217">
        <f>ROUND(I388*H388,2)</f>
        <v>0</v>
      </c>
      <c r="BL388" s="17" t="s">
        <v>138</v>
      </c>
      <c r="BM388" s="216" t="s">
        <v>1177</v>
      </c>
    </row>
    <row r="389" spans="2:51" s="13" customFormat="1" ht="11.25">
      <c r="B389" s="218"/>
      <c r="C389" s="219"/>
      <c r="D389" s="220" t="s">
        <v>140</v>
      </c>
      <c r="E389" s="221" t="s">
        <v>1</v>
      </c>
      <c r="F389" s="222" t="s">
        <v>91</v>
      </c>
      <c r="G389" s="219"/>
      <c r="H389" s="221" t="s">
        <v>1</v>
      </c>
      <c r="I389" s="223"/>
      <c r="J389" s="219"/>
      <c r="K389" s="219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140</v>
      </c>
      <c r="AU389" s="228" t="s">
        <v>86</v>
      </c>
      <c r="AV389" s="13" t="s">
        <v>84</v>
      </c>
      <c r="AW389" s="13" t="s">
        <v>34</v>
      </c>
      <c r="AX389" s="13" t="s">
        <v>76</v>
      </c>
      <c r="AY389" s="228" t="s">
        <v>132</v>
      </c>
    </row>
    <row r="390" spans="2:51" s="13" customFormat="1" ht="11.25">
      <c r="B390" s="218"/>
      <c r="C390" s="219"/>
      <c r="D390" s="220" t="s">
        <v>140</v>
      </c>
      <c r="E390" s="221" t="s">
        <v>1</v>
      </c>
      <c r="F390" s="222" t="s">
        <v>893</v>
      </c>
      <c r="G390" s="219"/>
      <c r="H390" s="221" t="s">
        <v>1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140</v>
      </c>
      <c r="AU390" s="228" t="s">
        <v>86</v>
      </c>
      <c r="AV390" s="13" t="s">
        <v>84</v>
      </c>
      <c r="AW390" s="13" t="s">
        <v>34</v>
      </c>
      <c r="AX390" s="13" t="s">
        <v>76</v>
      </c>
      <c r="AY390" s="228" t="s">
        <v>132</v>
      </c>
    </row>
    <row r="391" spans="2:51" s="13" customFormat="1" ht="11.25">
      <c r="B391" s="218"/>
      <c r="C391" s="219"/>
      <c r="D391" s="220" t="s">
        <v>140</v>
      </c>
      <c r="E391" s="221" t="s">
        <v>1</v>
      </c>
      <c r="F391" s="222" t="s">
        <v>144</v>
      </c>
      <c r="G391" s="219"/>
      <c r="H391" s="221" t="s">
        <v>1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140</v>
      </c>
      <c r="AU391" s="228" t="s">
        <v>86</v>
      </c>
      <c r="AV391" s="13" t="s">
        <v>84</v>
      </c>
      <c r="AW391" s="13" t="s">
        <v>34</v>
      </c>
      <c r="AX391" s="13" t="s">
        <v>76</v>
      </c>
      <c r="AY391" s="228" t="s">
        <v>132</v>
      </c>
    </row>
    <row r="392" spans="2:51" s="14" customFormat="1" ht="11.25">
      <c r="B392" s="229"/>
      <c r="C392" s="230"/>
      <c r="D392" s="220" t="s">
        <v>140</v>
      </c>
      <c r="E392" s="231" t="s">
        <v>1</v>
      </c>
      <c r="F392" s="232" t="s">
        <v>1078</v>
      </c>
      <c r="G392" s="230"/>
      <c r="H392" s="233">
        <v>7.5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AT392" s="239" t="s">
        <v>140</v>
      </c>
      <c r="AU392" s="239" t="s">
        <v>86</v>
      </c>
      <c r="AV392" s="14" t="s">
        <v>86</v>
      </c>
      <c r="AW392" s="14" t="s">
        <v>34</v>
      </c>
      <c r="AX392" s="14" t="s">
        <v>76</v>
      </c>
      <c r="AY392" s="239" t="s">
        <v>132</v>
      </c>
    </row>
    <row r="393" spans="2:51" s="15" customFormat="1" ht="11.25">
      <c r="B393" s="240"/>
      <c r="C393" s="241"/>
      <c r="D393" s="220" t="s">
        <v>140</v>
      </c>
      <c r="E393" s="242" t="s">
        <v>1</v>
      </c>
      <c r="F393" s="243" t="s">
        <v>146</v>
      </c>
      <c r="G393" s="241"/>
      <c r="H393" s="244">
        <v>7.5</v>
      </c>
      <c r="I393" s="245"/>
      <c r="J393" s="241"/>
      <c r="K393" s="241"/>
      <c r="L393" s="246"/>
      <c r="M393" s="247"/>
      <c r="N393" s="248"/>
      <c r="O393" s="248"/>
      <c r="P393" s="248"/>
      <c r="Q393" s="248"/>
      <c r="R393" s="248"/>
      <c r="S393" s="248"/>
      <c r="T393" s="249"/>
      <c r="AT393" s="250" t="s">
        <v>140</v>
      </c>
      <c r="AU393" s="250" t="s">
        <v>86</v>
      </c>
      <c r="AV393" s="15" t="s">
        <v>138</v>
      </c>
      <c r="AW393" s="15" t="s">
        <v>34</v>
      </c>
      <c r="AX393" s="15" t="s">
        <v>84</v>
      </c>
      <c r="AY393" s="250" t="s">
        <v>132</v>
      </c>
    </row>
    <row r="394" spans="1:65" s="2" customFormat="1" ht="24">
      <c r="A394" s="34"/>
      <c r="B394" s="35"/>
      <c r="C394" s="204" t="s">
        <v>429</v>
      </c>
      <c r="D394" s="204" t="s">
        <v>134</v>
      </c>
      <c r="E394" s="205" t="s">
        <v>894</v>
      </c>
      <c r="F394" s="206" t="s">
        <v>895</v>
      </c>
      <c r="G394" s="207" t="s">
        <v>137</v>
      </c>
      <c r="H394" s="208">
        <v>5.5</v>
      </c>
      <c r="I394" s="209"/>
      <c r="J394" s="210">
        <f>ROUND(I394*H394,2)</f>
        <v>0</v>
      </c>
      <c r="K394" s="211"/>
      <c r="L394" s="39"/>
      <c r="M394" s="212" t="s">
        <v>1</v>
      </c>
      <c r="N394" s="213" t="s">
        <v>41</v>
      </c>
      <c r="O394" s="71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6" t="s">
        <v>138</v>
      </c>
      <c r="AT394" s="216" t="s">
        <v>134</v>
      </c>
      <c r="AU394" s="216" t="s">
        <v>86</v>
      </c>
      <c r="AY394" s="17" t="s">
        <v>132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7" t="s">
        <v>84</v>
      </c>
      <c r="BK394" s="217">
        <f>ROUND(I394*H394,2)</f>
        <v>0</v>
      </c>
      <c r="BL394" s="17" t="s">
        <v>138</v>
      </c>
      <c r="BM394" s="216" t="s">
        <v>1178</v>
      </c>
    </row>
    <row r="395" spans="2:51" s="13" customFormat="1" ht="11.25">
      <c r="B395" s="218"/>
      <c r="C395" s="219"/>
      <c r="D395" s="220" t="s">
        <v>140</v>
      </c>
      <c r="E395" s="221" t="s">
        <v>1</v>
      </c>
      <c r="F395" s="222" t="s">
        <v>91</v>
      </c>
      <c r="G395" s="219"/>
      <c r="H395" s="221" t="s">
        <v>1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140</v>
      </c>
      <c r="AU395" s="228" t="s">
        <v>86</v>
      </c>
      <c r="AV395" s="13" t="s">
        <v>84</v>
      </c>
      <c r="AW395" s="13" t="s">
        <v>34</v>
      </c>
      <c r="AX395" s="13" t="s">
        <v>76</v>
      </c>
      <c r="AY395" s="228" t="s">
        <v>132</v>
      </c>
    </row>
    <row r="396" spans="2:51" s="13" customFormat="1" ht="22.5">
      <c r="B396" s="218"/>
      <c r="C396" s="219"/>
      <c r="D396" s="220" t="s">
        <v>140</v>
      </c>
      <c r="E396" s="221" t="s">
        <v>1</v>
      </c>
      <c r="F396" s="222" t="s">
        <v>897</v>
      </c>
      <c r="G396" s="219"/>
      <c r="H396" s="221" t="s">
        <v>1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140</v>
      </c>
      <c r="AU396" s="228" t="s">
        <v>86</v>
      </c>
      <c r="AV396" s="13" t="s">
        <v>84</v>
      </c>
      <c r="AW396" s="13" t="s">
        <v>34</v>
      </c>
      <c r="AX396" s="13" t="s">
        <v>76</v>
      </c>
      <c r="AY396" s="228" t="s">
        <v>132</v>
      </c>
    </row>
    <row r="397" spans="2:51" s="13" customFormat="1" ht="11.25">
      <c r="B397" s="218"/>
      <c r="C397" s="219"/>
      <c r="D397" s="220" t="s">
        <v>140</v>
      </c>
      <c r="E397" s="221" t="s">
        <v>1</v>
      </c>
      <c r="F397" s="222" t="s">
        <v>144</v>
      </c>
      <c r="G397" s="219"/>
      <c r="H397" s="221" t="s">
        <v>1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140</v>
      </c>
      <c r="AU397" s="228" t="s">
        <v>86</v>
      </c>
      <c r="AV397" s="13" t="s">
        <v>84</v>
      </c>
      <c r="AW397" s="13" t="s">
        <v>34</v>
      </c>
      <c r="AX397" s="13" t="s">
        <v>76</v>
      </c>
      <c r="AY397" s="228" t="s">
        <v>132</v>
      </c>
    </row>
    <row r="398" spans="2:51" s="14" customFormat="1" ht="11.25">
      <c r="B398" s="229"/>
      <c r="C398" s="230"/>
      <c r="D398" s="220" t="s">
        <v>140</v>
      </c>
      <c r="E398" s="231" t="s">
        <v>1</v>
      </c>
      <c r="F398" s="232" t="s">
        <v>1076</v>
      </c>
      <c r="G398" s="230"/>
      <c r="H398" s="233">
        <v>5.5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140</v>
      </c>
      <c r="AU398" s="239" t="s">
        <v>86</v>
      </c>
      <c r="AV398" s="14" t="s">
        <v>86</v>
      </c>
      <c r="AW398" s="14" t="s">
        <v>34</v>
      </c>
      <c r="AX398" s="14" t="s">
        <v>76</v>
      </c>
      <c r="AY398" s="239" t="s">
        <v>132</v>
      </c>
    </row>
    <row r="399" spans="2:51" s="15" customFormat="1" ht="11.25">
      <c r="B399" s="240"/>
      <c r="C399" s="241"/>
      <c r="D399" s="220" t="s">
        <v>140</v>
      </c>
      <c r="E399" s="242" t="s">
        <v>1</v>
      </c>
      <c r="F399" s="243" t="s">
        <v>146</v>
      </c>
      <c r="G399" s="241"/>
      <c r="H399" s="244">
        <v>5.5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140</v>
      </c>
      <c r="AU399" s="250" t="s">
        <v>86</v>
      </c>
      <c r="AV399" s="15" t="s">
        <v>138</v>
      </c>
      <c r="AW399" s="15" t="s">
        <v>34</v>
      </c>
      <c r="AX399" s="15" t="s">
        <v>84</v>
      </c>
      <c r="AY399" s="250" t="s">
        <v>132</v>
      </c>
    </row>
    <row r="400" spans="1:65" s="2" customFormat="1" ht="24">
      <c r="A400" s="34"/>
      <c r="B400" s="35"/>
      <c r="C400" s="204" t="s">
        <v>433</v>
      </c>
      <c r="D400" s="204" t="s">
        <v>134</v>
      </c>
      <c r="E400" s="205" t="s">
        <v>898</v>
      </c>
      <c r="F400" s="206" t="s">
        <v>899</v>
      </c>
      <c r="G400" s="207" t="s">
        <v>137</v>
      </c>
      <c r="H400" s="208">
        <v>7.5</v>
      </c>
      <c r="I400" s="209"/>
      <c r="J400" s="210">
        <f>ROUND(I400*H400,2)</f>
        <v>0</v>
      </c>
      <c r="K400" s="211"/>
      <c r="L400" s="39"/>
      <c r="M400" s="212" t="s">
        <v>1</v>
      </c>
      <c r="N400" s="213" t="s">
        <v>41</v>
      </c>
      <c r="O400" s="71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16" t="s">
        <v>138</v>
      </c>
      <c r="AT400" s="216" t="s">
        <v>134</v>
      </c>
      <c r="AU400" s="216" t="s">
        <v>86</v>
      </c>
      <c r="AY400" s="17" t="s">
        <v>132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7" t="s">
        <v>84</v>
      </c>
      <c r="BK400" s="217">
        <f>ROUND(I400*H400,2)</f>
        <v>0</v>
      </c>
      <c r="BL400" s="17" t="s">
        <v>138</v>
      </c>
      <c r="BM400" s="216" t="s">
        <v>1179</v>
      </c>
    </row>
    <row r="401" spans="2:51" s="13" customFormat="1" ht="11.25">
      <c r="B401" s="218"/>
      <c r="C401" s="219"/>
      <c r="D401" s="220" t="s">
        <v>140</v>
      </c>
      <c r="E401" s="221" t="s">
        <v>1</v>
      </c>
      <c r="F401" s="222" t="s">
        <v>91</v>
      </c>
      <c r="G401" s="219"/>
      <c r="H401" s="221" t="s">
        <v>1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140</v>
      </c>
      <c r="AU401" s="228" t="s">
        <v>86</v>
      </c>
      <c r="AV401" s="13" t="s">
        <v>84</v>
      </c>
      <c r="AW401" s="13" t="s">
        <v>34</v>
      </c>
      <c r="AX401" s="13" t="s">
        <v>76</v>
      </c>
      <c r="AY401" s="228" t="s">
        <v>132</v>
      </c>
    </row>
    <row r="402" spans="2:51" s="13" customFormat="1" ht="22.5">
      <c r="B402" s="218"/>
      <c r="C402" s="219"/>
      <c r="D402" s="220" t="s">
        <v>140</v>
      </c>
      <c r="E402" s="221" t="s">
        <v>1</v>
      </c>
      <c r="F402" s="222" t="s">
        <v>889</v>
      </c>
      <c r="G402" s="219"/>
      <c r="H402" s="221" t="s">
        <v>1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140</v>
      </c>
      <c r="AU402" s="228" t="s">
        <v>86</v>
      </c>
      <c r="AV402" s="13" t="s">
        <v>84</v>
      </c>
      <c r="AW402" s="13" t="s">
        <v>34</v>
      </c>
      <c r="AX402" s="13" t="s">
        <v>76</v>
      </c>
      <c r="AY402" s="228" t="s">
        <v>132</v>
      </c>
    </row>
    <row r="403" spans="2:51" s="13" customFormat="1" ht="11.25">
      <c r="B403" s="218"/>
      <c r="C403" s="219"/>
      <c r="D403" s="220" t="s">
        <v>140</v>
      </c>
      <c r="E403" s="221" t="s">
        <v>1</v>
      </c>
      <c r="F403" s="222" t="s">
        <v>144</v>
      </c>
      <c r="G403" s="219"/>
      <c r="H403" s="221" t="s">
        <v>1</v>
      </c>
      <c r="I403" s="223"/>
      <c r="J403" s="219"/>
      <c r="K403" s="219"/>
      <c r="L403" s="224"/>
      <c r="M403" s="225"/>
      <c r="N403" s="226"/>
      <c r="O403" s="226"/>
      <c r="P403" s="226"/>
      <c r="Q403" s="226"/>
      <c r="R403" s="226"/>
      <c r="S403" s="226"/>
      <c r="T403" s="227"/>
      <c r="AT403" s="228" t="s">
        <v>140</v>
      </c>
      <c r="AU403" s="228" t="s">
        <v>86</v>
      </c>
      <c r="AV403" s="13" t="s">
        <v>84</v>
      </c>
      <c r="AW403" s="13" t="s">
        <v>34</v>
      </c>
      <c r="AX403" s="13" t="s">
        <v>76</v>
      </c>
      <c r="AY403" s="228" t="s">
        <v>132</v>
      </c>
    </row>
    <row r="404" spans="2:51" s="14" customFormat="1" ht="11.25">
      <c r="B404" s="229"/>
      <c r="C404" s="230"/>
      <c r="D404" s="220" t="s">
        <v>140</v>
      </c>
      <c r="E404" s="231" t="s">
        <v>1</v>
      </c>
      <c r="F404" s="232" t="s">
        <v>1078</v>
      </c>
      <c r="G404" s="230"/>
      <c r="H404" s="233">
        <v>7.5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140</v>
      </c>
      <c r="AU404" s="239" t="s">
        <v>86</v>
      </c>
      <c r="AV404" s="14" t="s">
        <v>86</v>
      </c>
      <c r="AW404" s="14" t="s">
        <v>34</v>
      </c>
      <c r="AX404" s="14" t="s">
        <v>76</v>
      </c>
      <c r="AY404" s="239" t="s">
        <v>132</v>
      </c>
    </row>
    <row r="405" spans="2:51" s="15" customFormat="1" ht="11.25">
      <c r="B405" s="240"/>
      <c r="C405" s="241"/>
      <c r="D405" s="220" t="s">
        <v>140</v>
      </c>
      <c r="E405" s="242" t="s">
        <v>1</v>
      </c>
      <c r="F405" s="243" t="s">
        <v>146</v>
      </c>
      <c r="G405" s="241"/>
      <c r="H405" s="244">
        <v>7.5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AT405" s="250" t="s">
        <v>140</v>
      </c>
      <c r="AU405" s="250" t="s">
        <v>86</v>
      </c>
      <c r="AV405" s="15" t="s">
        <v>138</v>
      </c>
      <c r="AW405" s="15" t="s">
        <v>34</v>
      </c>
      <c r="AX405" s="15" t="s">
        <v>84</v>
      </c>
      <c r="AY405" s="250" t="s">
        <v>132</v>
      </c>
    </row>
    <row r="406" spans="1:65" s="2" customFormat="1" ht="24">
      <c r="A406" s="34"/>
      <c r="B406" s="35"/>
      <c r="C406" s="204" t="s">
        <v>437</v>
      </c>
      <c r="D406" s="204" t="s">
        <v>134</v>
      </c>
      <c r="E406" s="205" t="s">
        <v>400</v>
      </c>
      <c r="F406" s="206" t="s">
        <v>401</v>
      </c>
      <c r="G406" s="207" t="s">
        <v>137</v>
      </c>
      <c r="H406" s="208">
        <v>82.5</v>
      </c>
      <c r="I406" s="209"/>
      <c r="J406" s="210">
        <f>ROUND(I406*H406,2)</f>
        <v>0</v>
      </c>
      <c r="K406" s="211"/>
      <c r="L406" s="39"/>
      <c r="M406" s="212" t="s">
        <v>1</v>
      </c>
      <c r="N406" s="213" t="s">
        <v>41</v>
      </c>
      <c r="O406" s="71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16" t="s">
        <v>138</v>
      </c>
      <c r="AT406" s="216" t="s">
        <v>134</v>
      </c>
      <c r="AU406" s="216" t="s">
        <v>86</v>
      </c>
      <c r="AY406" s="17" t="s">
        <v>132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7" t="s">
        <v>84</v>
      </c>
      <c r="BK406" s="217">
        <f>ROUND(I406*H406,2)</f>
        <v>0</v>
      </c>
      <c r="BL406" s="17" t="s">
        <v>138</v>
      </c>
      <c r="BM406" s="216" t="s">
        <v>1180</v>
      </c>
    </row>
    <row r="407" spans="2:51" s="13" customFormat="1" ht="11.25">
      <c r="B407" s="218"/>
      <c r="C407" s="219"/>
      <c r="D407" s="220" t="s">
        <v>140</v>
      </c>
      <c r="E407" s="221" t="s">
        <v>1</v>
      </c>
      <c r="F407" s="222" t="s">
        <v>91</v>
      </c>
      <c r="G407" s="219"/>
      <c r="H407" s="221" t="s">
        <v>1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140</v>
      </c>
      <c r="AU407" s="228" t="s">
        <v>86</v>
      </c>
      <c r="AV407" s="13" t="s">
        <v>84</v>
      </c>
      <c r="AW407" s="13" t="s">
        <v>34</v>
      </c>
      <c r="AX407" s="13" t="s">
        <v>76</v>
      </c>
      <c r="AY407" s="228" t="s">
        <v>132</v>
      </c>
    </row>
    <row r="408" spans="2:51" s="13" customFormat="1" ht="11.25">
      <c r="B408" s="218"/>
      <c r="C408" s="219"/>
      <c r="D408" s="220" t="s">
        <v>140</v>
      </c>
      <c r="E408" s="221" t="s">
        <v>1</v>
      </c>
      <c r="F408" s="222" t="s">
        <v>403</v>
      </c>
      <c r="G408" s="219"/>
      <c r="H408" s="221" t="s">
        <v>1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140</v>
      </c>
      <c r="AU408" s="228" t="s">
        <v>86</v>
      </c>
      <c r="AV408" s="13" t="s">
        <v>84</v>
      </c>
      <c r="AW408" s="13" t="s">
        <v>34</v>
      </c>
      <c r="AX408" s="13" t="s">
        <v>76</v>
      </c>
      <c r="AY408" s="228" t="s">
        <v>132</v>
      </c>
    </row>
    <row r="409" spans="2:51" s="13" customFormat="1" ht="11.25">
      <c r="B409" s="218"/>
      <c r="C409" s="219"/>
      <c r="D409" s="220" t="s">
        <v>140</v>
      </c>
      <c r="E409" s="221" t="s">
        <v>1</v>
      </c>
      <c r="F409" s="222" t="s">
        <v>144</v>
      </c>
      <c r="G409" s="219"/>
      <c r="H409" s="221" t="s">
        <v>1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140</v>
      </c>
      <c r="AU409" s="228" t="s">
        <v>86</v>
      </c>
      <c r="AV409" s="13" t="s">
        <v>84</v>
      </c>
      <c r="AW409" s="13" t="s">
        <v>34</v>
      </c>
      <c r="AX409" s="13" t="s">
        <v>76</v>
      </c>
      <c r="AY409" s="228" t="s">
        <v>132</v>
      </c>
    </row>
    <row r="410" spans="2:51" s="14" customFormat="1" ht="11.25">
      <c r="B410" s="229"/>
      <c r="C410" s="230"/>
      <c r="D410" s="220" t="s">
        <v>140</v>
      </c>
      <c r="E410" s="231" t="s">
        <v>1</v>
      </c>
      <c r="F410" s="232" t="s">
        <v>1072</v>
      </c>
      <c r="G410" s="230"/>
      <c r="H410" s="233">
        <v>82.5</v>
      </c>
      <c r="I410" s="234"/>
      <c r="J410" s="230"/>
      <c r="K410" s="230"/>
      <c r="L410" s="235"/>
      <c r="M410" s="236"/>
      <c r="N410" s="237"/>
      <c r="O410" s="237"/>
      <c r="P410" s="237"/>
      <c r="Q410" s="237"/>
      <c r="R410" s="237"/>
      <c r="S410" s="237"/>
      <c r="T410" s="238"/>
      <c r="AT410" s="239" t="s">
        <v>140</v>
      </c>
      <c r="AU410" s="239" t="s">
        <v>86</v>
      </c>
      <c r="AV410" s="14" t="s">
        <v>86</v>
      </c>
      <c r="AW410" s="14" t="s">
        <v>34</v>
      </c>
      <c r="AX410" s="14" t="s">
        <v>76</v>
      </c>
      <c r="AY410" s="239" t="s">
        <v>132</v>
      </c>
    </row>
    <row r="411" spans="2:51" s="15" customFormat="1" ht="11.25">
      <c r="B411" s="240"/>
      <c r="C411" s="241"/>
      <c r="D411" s="220" t="s">
        <v>140</v>
      </c>
      <c r="E411" s="242" t="s">
        <v>1</v>
      </c>
      <c r="F411" s="243" t="s">
        <v>146</v>
      </c>
      <c r="G411" s="241"/>
      <c r="H411" s="244">
        <v>82.5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140</v>
      </c>
      <c r="AU411" s="250" t="s">
        <v>86</v>
      </c>
      <c r="AV411" s="15" t="s">
        <v>138</v>
      </c>
      <c r="AW411" s="15" t="s">
        <v>34</v>
      </c>
      <c r="AX411" s="15" t="s">
        <v>84</v>
      </c>
      <c r="AY411" s="250" t="s">
        <v>132</v>
      </c>
    </row>
    <row r="412" spans="1:65" s="2" customFormat="1" ht="12">
      <c r="A412" s="34"/>
      <c r="B412" s="35"/>
      <c r="C412" s="251" t="s">
        <v>441</v>
      </c>
      <c r="D412" s="251" t="s">
        <v>329</v>
      </c>
      <c r="E412" s="252" t="s">
        <v>405</v>
      </c>
      <c r="F412" s="253" t="s">
        <v>406</v>
      </c>
      <c r="G412" s="254" t="s">
        <v>137</v>
      </c>
      <c r="H412" s="255">
        <v>16.995</v>
      </c>
      <c r="I412" s="256"/>
      <c r="J412" s="257">
        <f>ROUND(I412*H412,2)</f>
        <v>0</v>
      </c>
      <c r="K412" s="258"/>
      <c r="L412" s="259"/>
      <c r="M412" s="260" t="s">
        <v>1</v>
      </c>
      <c r="N412" s="261" t="s">
        <v>41</v>
      </c>
      <c r="O412" s="71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16" t="s">
        <v>184</v>
      </c>
      <c r="AT412" s="216" t="s">
        <v>329</v>
      </c>
      <c r="AU412" s="216" t="s">
        <v>86</v>
      </c>
      <c r="AY412" s="17" t="s">
        <v>132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7" t="s">
        <v>84</v>
      </c>
      <c r="BK412" s="217">
        <f>ROUND(I412*H412,2)</f>
        <v>0</v>
      </c>
      <c r="BL412" s="17" t="s">
        <v>138</v>
      </c>
      <c r="BM412" s="216" t="s">
        <v>1181</v>
      </c>
    </row>
    <row r="413" spans="2:51" s="13" customFormat="1" ht="11.25">
      <c r="B413" s="218"/>
      <c r="C413" s="219"/>
      <c r="D413" s="220" t="s">
        <v>140</v>
      </c>
      <c r="E413" s="221" t="s">
        <v>1</v>
      </c>
      <c r="F413" s="222" t="s">
        <v>91</v>
      </c>
      <c r="G413" s="219"/>
      <c r="H413" s="221" t="s">
        <v>1</v>
      </c>
      <c r="I413" s="223"/>
      <c r="J413" s="219"/>
      <c r="K413" s="219"/>
      <c r="L413" s="224"/>
      <c r="M413" s="225"/>
      <c r="N413" s="226"/>
      <c r="O413" s="226"/>
      <c r="P413" s="226"/>
      <c r="Q413" s="226"/>
      <c r="R413" s="226"/>
      <c r="S413" s="226"/>
      <c r="T413" s="227"/>
      <c r="AT413" s="228" t="s">
        <v>140</v>
      </c>
      <c r="AU413" s="228" t="s">
        <v>86</v>
      </c>
      <c r="AV413" s="13" t="s">
        <v>84</v>
      </c>
      <c r="AW413" s="13" t="s">
        <v>34</v>
      </c>
      <c r="AX413" s="13" t="s">
        <v>76</v>
      </c>
      <c r="AY413" s="228" t="s">
        <v>132</v>
      </c>
    </row>
    <row r="414" spans="2:51" s="13" customFormat="1" ht="22.5">
      <c r="B414" s="218"/>
      <c r="C414" s="219"/>
      <c r="D414" s="220" t="s">
        <v>140</v>
      </c>
      <c r="E414" s="221" t="s">
        <v>1</v>
      </c>
      <c r="F414" s="222" t="s">
        <v>383</v>
      </c>
      <c r="G414" s="219"/>
      <c r="H414" s="221" t="s">
        <v>1</v>
      </c>
      <c r="I414" s="223"/>
      <c r="J414" s="219"/>
      <c r="K414" s="219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140</v>
      </c>
      <c r="AU414" s="228" t="s">
        <v>86</v>
      </c>
      <c r="AV414" s="13" t="s">
        <v>84</v>
      </c>
      <c r="AW414" s="13" t="s">
        <v>34</v>
      </c>
      <c r="AX414" s="13" t="s">
        <v>76</v>
      </c>
      <c r="AY414" s="228" t="s">
        <v>132</v>
      </c>
    </row>
    <row r="415" spans="2:51" s="13" customFormat="1" ht="11.25">
      <c r="B415" s="218"/>
      <c r="C415" s="219"/>
      <c r="D415" s="220" t="s">
        <v>140</v>
      </c>
      <c r="E415" s="221" t="s">
        <v>1</v>
      </c>
      <c r="F415" s="222" t="s">
        <v>144</v>
      </c>
      <c r="G415" s="219"/>
      <c r="H415" s="221" t="s">
        <v>1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140</v>
      </c>
      <c r="AU415" s="228" t="s">
        <v>86</v>
      </c>
      <c r="AV415" s="13" t="s">
        <v>84</v>
      </c>
      <c r="AW415" s="13" t="s">
        <v>34</v>
      </c>
      <c r="AX415" s="13" t="s">
        <v>76</v>
      </c>
      <c r="AY415" s="228" t="s">
        <v>132</v>
      </c>
    </row>
    <row r="416" spans="2:51" s="14" customFormat="1" ht="11.25">
      <c r="B416" s="229"/>
      <c r="C416" s="230"/>
      <c r="D416" s="220" t="s">
        <v>140</v>
      </c>
      <c r="E416" s="231" t="s">
        <v>1</v>
      </c>
      <c r="F416" s="232" t="s">
        <v>1182</v>
      </c>
      <c r="G416" s="230"/>
      <c r="H416" s="233">
        <v>16.5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140</v>
      </c>
      <c r="AU416" s="239" t="s">
        <v>86</v>
      </c>
      <c r="AV416" s="14" t="s">
        <v>86</v>
      </c>
      <c r="AW416" s="14" t="s">
        <v>34</v>
      </c>
      <c r="AX416" s="14" t="s">
        <v>76</v>
      </c>
      <c r="AY416" s="239" t="s">
        <v>132</v>
      </c>
    </row>
    <row r="417" spans="2:51" s="15" customFormat="1" ht="11.25">
      <c r="B417" s="240"/>
      <c r="C417" s="241"/>
      <c r="D417" s="220" t="s">
        <v>140</v>
      </c>
      <c r="E417" s="242" t="s">
        <v>1</v>
      </c>
      <c r="F417" s="243" t="s">
        <v>146</v>
      </c>
      <c r="G417" s="241"/>
      <c r="H417" s="244">
        <v>16.5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AT417" s="250" t="s">
        <v>140</v>
      </c>
      <c r="AU417" s="250" t="s">
        <v>86</v>
      </c>
      <c r="AV417" s="15" t="s">
        <v>138</v>
      </c>
      <c r="AW417" s="15" t="s">
        <v>34</v>
      </c>
      <c r="AX417" s="15" t="s">
        <v>76</v>
      </c>
      <c r="AY417" s="250" t="s">
        <v>132</v>
      </c>
    </row>
    <row r="418" spans="2:51" s="14" customFormat="1" ht="11.25">
      <c r="B418" s="229"/>
      <c r="C418" s="230"/>
      <c r="D418" s="220" t="s">
        <v>140</v>
      </c>
      <c r="E418" s="231" t="s">
        <v>1</v>
      </c>
      <c r="F418" s="232" t="s">
        <v>1183</v>
      </c>
      <c r="G418" s="230"/>
      <c r="H418" s="233">
        <v>16.995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140</v>
      </c>
      <c r="AU418" s="239" t="s">
        <v>86</v>
      </c>
      <c r="AV418" s="14" t="s">
        <v>86</v>
      </c>
      <c r="AW418" s="14" t="s">
        <v>34</v>
      </c>
      <c r="AX418" s="14" t="s">
        <v>84</v>
      </c>
      <c r="AY418" s="239" t="s">
        <v>132</v>
      </c>
    </row>
    <row r="419" spans="2:63" s="12" customFormat="1" ht="12.75">
      <c r="B419" s="188"/>
      <c r="C419" s="189"/>
      <c r="D419" s="190" t="s">
        <v>75</v>
      </c>
      <c r="E419" s="202" t="s">
        <v>184</v>
      </c>
      <c r="F419" s="202" t="s">
        <v>422</v>
      </c>
      <c r="G419" s="189"/>
      <c r="H419" s="189"/>
      <c r="I419" s="192"/>
      <c r="J419" s="203">
        <f>BK419</f>
        <v>0</v>
      </c>
      <c r="K419" s="189"/>
      <c r="L419" s="194"/>
      <c r="M419" s="195"/>
      <c r="N419" s="196"/>
      <c r="O419" s="196"/>
      <c r="P419" s="197">
        <f>SUM(P420:P665)</f>
        <v>0</v>
      </c>
      <c r="Q419" s="196"/>
      <c r="R419" s="197">
        <f>SUM(R420:R665)</f>
        <v>2.625096150000001</v>
      </c>
      <c r="S419" s="196"/>
      <c r="T419" s="198">
        <f>SUM(T420:T665)</f>
        <v>2.33464</v>
      </c>
      <c r="AR419" s="199" t="s">
        <v>84</v>
      </c>
      <c r="AT419" s="200" t="s">
        <v>75</v>
      </c>
      <c r="AU419" s="200" t="s">
        <v>84</v>
      </c>
      <c r="AY419" s="199" t="s">
        <v>132</v>
      </c>
      <c r="BK419" s="201">
        <f>SUM(BK420:BK665)</f>
        <v>0</v>
      </c>
    </row>
    <row r="420" spans="1:65" s="2" customFormat="1" ht="12">
      <c r="A420" s="34"/>
      <c r="B420" s="35"/>
      <c r="C420" s="204" t="s">
        <v>445</v>
      </c>
      <c r="D420" s="204" t="s">
        <v>134</v>
      </c>
      <c r="E420" s="205" t="s">
        <v>424</v>
      </c>
      <c r="F420" s="206" t="s">
        <v>425</v>
      </c>
      <c r="G420" s="207" t="s">
        <v>426</v>
      </c>
      <c r="H420" s="208">
        <v>9</v>
      </c>
      <c r="I420" s="209"/>
      <c r="J420" s="210">
        <f>ROUND(I420*H420,2)</f>
        <v>0</v>
      </c>
      <c r="K420" s="211"/>
      <c r="L420" s="39"/>
      <c r="M420" s="212" t="s">
        <v>1</v>
      </c>
      <c r="N420" s="213" t="s">
        <v>41</v>
      </c>
      <c r="O420" s="71"/>
      <c r="P420" s="214">
        <f>O420*H420</f>
        <v>0</v>
      </c>
      <c r="Q420" s="214">
        <v>0</v>
      </c>
      <c r="R420" s="214">
        <f>Q420*H420</f>
        <v>0</v>
      </c>
      <c r="S420" s="214">
        <v>0</v>
      </c>
      <c r="T420" s="215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16" t="s">
        <v>138</v>
      </c>
      <c r="AT420" s="216" t="s">
        <v>134</v>
      </c>
      <c r="AU420" s="216" t="s">
        <v>86</v>
      </c>
      <c r="AY420" s="17" t="s">
        <v>132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7" t="s">
        <v>84</v>
      </c>
      <c r="BK420" s="217">
        <f>ROUND(I420*H420,2)</f>
        <v>0</v>
      </c>
      <c r="BL420" s="17" t="s">
        <v>138</v>
      </c>
      <c r="BM420" s="216" t="s">
        <v>1184</v>
      </c>
    </row>
    <row r="421" spans="2:51" s="13" customFormat="1" ht="11.25">
      <c r="B421" s="218"/>
      <c r="C421" s="219"/>
      <c r="D421" s="220" t="s">
        <v>140</v>
      </c>
      <c r="E421" s="221" t="s">
        <v>1</v>
      </c>
      <c r="F421" s="222" t="s">
        <v>91</v>
      </c>
      <c r="G421" s="219"/>
      <c r="H421" s="221" t="s">
        <v>1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140</v>
      </c>
      <c r="AU421" s="228" t="s">
        <v>86</v>
      </c>
      <c r="AV421" s="13" t="s">
        <v>84</v>
      </c>
      <c r="AW421" s="13" t="s">
        <v>34</v>
      </c>
      <c r="AX421" s="13" t="s">
        <v>76</v>
      </c>
      <c r="AY421" s="228" t="s">
        <v>132</v>
      </c>
    </row>
    <row r="422" spans="2:51" s="14" customFormat="1" ht="11.25">
      <c r="B422" s="229"/>
      <c r="C422" s="230"/>
      <c r="D422" s="220" t="s">
        <v>140</v>
      </c>
      <c r="E422" s="231" t="s">
        <v>1</v>
      </c>
      <c r="F422" s="232" t="s">
        <v>1185</v>
      </c>
      <c r="G422" s="230"/>
      <c r="H422" s="233">
        <v>9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140</v>
      </c>
      <c r="AU422" s="239" t="s">
        <v>86</v>
      </c>
      <c r="AV422" s="14" t="s">
        <v>86</v>
      </c>
      <c r="AW422" s="14" t="s">
        <v>34</v>
      </c>
      <c r="AX422" s="14" t="s">
        <v>76</v>
      </c>
      <c r="AY422" s="239" t="s">
        <v>132</v>
      </c>
    </row>
    <row r="423" spans="2:51" s="15" customFormat="1" ht="11.25">
      <c r="B423" s="240"/>
      <c r="C423" s="241"/>
      <c r="D423" s="220" t="s">
        <v>140</v>
      </c>
      <c r="E423" s="242" t="s">
        <v>1</v>
      </c>
      <c r="F423" s="243" t="s">
        <v>146</v>
      </c>
      <c r="G423" s="241"/>
      <c r="H423" s="244">
        <v>9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AT423" s="250" t="s">
        <v>140</v>
      </c>
      <c r="AU423" s="250" t="s">
        <v>86</v>
      </c>
      <c r="AV423" s="15" t="s">
        <v>138</v>
      </c>
      <c r="AW423" s="15" t="s">
        <v>34</v>
      </c>
      <c r="AX423" s="15" t="s">
        <v>84</v>
      </c>
      <c r="AY423" s="250" t="s">
        <v>132</v>
      </c>
    </row>
    <row r="424" spans="1:65" s="2" customFormat="1" ht="24">
      <c r="A424" s="34"/>
      <c r="B424" s="35"/>
      <c r="C424" s="251" t="s">
        <v>449</v>
      </c>
      <c r="D424" s="251" t="s">
        <v>329</v>
      </c>
      <c r="E424" s="252" t="s">
        <v>1186</v>
      </c>
      <c r="F424" s="253" t="s">
        <v>1187</v>
      </c>
      <c r="G424" s="254" t="s">
        <v>426</v>
      </c>
      <c r="H424" s="255">
        <v>2</v>
      </c>
      <c r="I424" s="256"/>
      <c r="J424" s="257">
        <f>ROUND(I424*H424,2)</f>
        <v>0</v>
      </c>
      <c r="K424" s="258"/>
      <c r="L424" s="259"/>
      <c r="M424" s="260" t="s">
        <v>1</v>
      </c>
      <c r="N424" s="261" t="s">
        <v>41</v>
      </c>
      <c r="O424" s="71"/>
      <c r="P424" s="214">
        <f>O424*H424</f>
        <v>0</v>
      </c>
      <c r="Q424" s="214">
        <v>0.0094</v>
      </c>
      <c r="R424" s="214">
        <f>Q424*H424</f>
        <v>0.0188</v>
      </c>
      <c r="S424" s="214">
        <v>0</v>
      </c>
      <c r="T424" s="215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16" t="s">
        <v>184</v>
      </c>
      <c r="AT424" s="216" t="s">
        <v>329</v>
      </c>
      <c r="AU424" s="216" t="s">
        <v>86</v>
      </c>
      <c r="AY424" s="17" t="s">
        <v>132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7" t="s">
        <v>84</v>
      </c>
      <c r="BK424" s="217">
        <f>ROUND(I424*H424,2)</f>
        <v>0</v>
      </c>
      <c r="BL424" s="17" t="s">
        <v>138</v>
      </c>
      <c r="BM424" s="216" t="s">
        <v>1188</v>
      </c>
    </row>
    <row r="425" spans="2:51" s="13" customFormat="1" ht="11.25">
      <c r="B425" s="218"/>
      <c r="C425" s="219"/>
      <c r="D425" s="220" t="s">
        <v>140</v>
      </c>
      <c r="E425" s="221" t="s">
        <v>1</v>
      </c>
      <c r="F425" s="222" t="s">
        <v>91</v>
      </c>
      <c r="G425" s="219"/>
      <c r="H425" s="221" t="s">
        <v>1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140</v>
      </c>
      <c r="AU425" s="228" t="s">
        <v>86</v>
      </c>
      <c r="AV425" s="13" t="s">
        <v>84</v>
      </c>
      <c r="AW425" s="13" t="s">
        <v>34</v>
      </c>
      <c r="AX425" s="13" t="s">
        <v>76</v>
      </c>
      <c r="AY425" s="228" t="s">
        <v>132</v>
      </c>
    </row>
    <row r="426" spans="2:51" s="14" customFormat="1" ht="11.25">
      <c r="B426" s="229"/>
      <c r="C426" s="230"/>
      <c r="D426" s="220" t="s">
        <v>140</v>
      </c>
      <c r="E426" s="231" t="s">
        <v>1</v>
      </c>
      <c r="F426" s="232" t="s">
        <v>86</v>
      </c>
      <c r="G426" s="230"/>
      <c r="H426" s="233">
        <v>2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AT426" s="239" t="s">
        <v>140</v>
      </c>
      <c r="AU426" s="239" t="s">
        <v>86</v>
      </c>
      <c r="AV426" s="14" t="s">
        <v>86</v>
      </c>
      <c r="AW426" s="14" t="s">
        <v>34</v>
      </c>
      <c r="AX426" s="14" t="s">
        <v>76</v>
      </c>
      <c r="AY426" s="239" t="s">
        <v>132</v>
      </c>
    </row>
    <row r="427" spans="2:51" s="15" customFormat="1" ht="11.25">
      <c r="B427" s="240"/>
      <c r="C427" s="241"/>
      <c r="D427" s="220" t="s">
        <v>140</v>
      </c>
      <c r="E427" s="242" t="s">
        <v>1</v>
      </c>
      <c r="F427" s="243" t="s">
        <v>146</v>
      </c>
      <c r="G427" s="241"/>
      <c r="H427" s="244">
        <v>2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AT427" s="250" t="s">
        <v>140</v>
      </c>
      <c r="AU427" s="250" t="s">
        <v>86</v>
      </c>
      <c r="AV427" s="15" t="s">
        <v>138</v>
      </c>
      <c r="AW427" s="15" t="s">
        <v>34</v>
      </c>
      <c r="AX427" s="15" t="s">
        <v>84</v>
      </c>
      <c r="AY427" s="250" t="s">
        <v>132</v>
      </c>
    </row>
    <row r="428" spans="1:65" s="2" customFormat="1" ht="24">
      <c r="A428" s="34"/>
      <c r="B428" s="35"/>
      <c r="C428" s="251" t="s">
        <v>454</v>
      </c>
      <c r="D428" s="251" t="s">
        <v>329</v>
      </c>
      <c r="E428" s="252" t="s">
        <v>434</v>
      </c>
      <c r="F428" s="253" t="s">
        <v>435</v>
      </c>
      <c r="G428" s="254" t="s">
        <v>426</v>
      </c>
      <c r="H428" s="255">
        <v>6</v>
      </c>
      <c r="I428" s="256"/>
      <c r="J428" s="257">
        <f>ROUND(I428*H428,2)</f>
        <v>0</v>
      </c>
      <c r="K428" s="258"/>
      <c r="L428" s="259"/>
      <c r="M428" s="260" t="s">
        <v>1</v>
      </c>
      <c r="N428" s="261" t="s">
        <v>41</v>
      </c>
      <c r="O428" s="71"/>
      <c r="P428" s="214">
        <f>O428*H428</f>
        <v>0</v>
      </c>
      <c r="Q428" s="214">
        <v>0.0073</v>
      </c>
      <c r="R428" s="214">
        <f>Q428*H428</f>
        <v>0.0438</v>
      </c>
      <c r="S428" s="214">
        <v>0</v>
      </c>
      <c r="T428" s="215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16" t="s">
        <v>184</v>
      </c>
      <c r="AT428" s="216" t="s">
        <v>329</v>
      </c>
      <c r="AU428" s="216" t="s">
        <v>86</v>
      </c>
      <c r="AY428" s="17" t="s">
        <v>132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7" t="s">
        <v>84</v>
      </c>
      <c r="BK428" s="217">
        <f>ROUND(I428*H428,2)</f>
        <v>0</v>
      </c>
      <c r="BL428" s="17" t="s">
        <v>138</v>
      </c>
      <c r="BM428" s="216" t="s">
        <v>1189</v>
      </c>
    </row>
    <row r="429" spans="2:51" s="13" customFormat="1" ht="11.25">
      <c r="B429" s="218"/>
      <c r="C429" s="219"/>
      <c r="D429" s="220" t="s">
        <v>140</v>
      </c>
      <c r="E429" s="221" t="s">
        <v>1</v>
      </c>
      <c r="F429" s="222" t="s">
        <v>91</v>
      </c>
      <c r="G429" s="219"/>
      <c r="H429" s="221" t="s">
        <v>1</v>
      </c>
      <c r="I429" s="223"/>
      <c r="J429" s="219"/>
      <c r="K429" s="219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140</v>
      </c>
      <c r="AU429" s="228" t="s">
        <v>86</v>
      </c>
      <c r="AV429" s="13" t="s">
        <v>84</v>
      </c>
      <c r="AW429" s="13" t="s">
        <v>34</v>
      </c>
      <c r="AX429" s="13" t="s">
        <v>76</v>
      </c>
      <c r="AY429" s="228" t="s">
        <v>132</v>
      </c>
    </row>
    <row r="430" spans="2:51" s="14" customFormat="1" ht="11.25">
      <c r="B430" s="229"/>
      <c r="C430" s="230"/>
      <c r="D430" s="220" t="s">
        <v>140</v>
      </c>
      <c r="E430" s="231" t="s">
        <v>1</v>
      </c>
      <c r="F430" s="232" t="s">
        <v>173</v>
      </c>
      <c r="G430" s="230"/>
      <c r="H430" s="233">
        <v>6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AT430" s="239" t="s">
        <v>140</v>
      </c>
      <c r="AU430" s="239" t="s">
        <v>86</v>
      </c>
      <c r="AV430" s="14" t="s">
        <v>86</v>
      </c>
      <c r="AW430" s="14" t="s">
        <v>34</v>
      </c>
      <c r="AX430" s="14" t="s">
        <v>76</v>
      </c>
      <c r="AY430" s="239" t="s">
        <v>132</v>
      </c>
    </row>
    <row r="431" spans="2:51" s="15" customFormat="1" ht="11.25">
      <c r="B431" s="240"/>
      <c r="C431" s="241"/>
      <c r="D431" s="220" t="s">
        <v>140</v>
      </c>
      <c r="E431" s="242" t="s">
        <v>1</v>
      </c>
      <c r="F431" s="243" t="s">
        <v>146</v>
      </c>
      <c r="G431" s="241"/>
      <c r="H431" s="244">
        <v>6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AT431" s="250" t="s">
        <v>140</v>
      </c>
      <c r="AU431" s="250" t="s">
        <v>86</v>
      </c>
      <c r="AV431" s="15" t="s">
        <v>138</v>
      </c>
      <c r="AW431" s="15" t="s">
        <v>34</v>
      </c>
      <c r="AX431" s="15" t="s">
        <v>84</v>
      </c>
      <c r="AY431" s="250" t="s">
        <v>132</v>
      </c>
    </row>
    <row r="432" spans="1:65" s="2" customFormat="1" ht="24">
      <c r="A432" s="34"/>
      <c r="B432" s="35"/>
      <c r="C432" s="251" t="s">
        <v>458</v>
      </c>
      <c r="D432" s="251" t="s">
        <v>329</v>
      </c>
      <c r="E432" s="252" t="s">
        <v>908</v>
      </c>
      <c r="F432" s="253" t="s">
        <v>909</v>
      </c>
      <c r="G432" s="254" t="s">
        <v>426</v>
      </c>
      <c r="H432" s="255">
        <v>1</v>
      </c>
      <c r="I432" s="256"/>
      <c r="J432" s="257">
        <f>ROUND(I432*H432,2)</f>
        <v>0</v>
      </c>
      <c r="K432" s="258"/>
      <c r="L432" s="259"/>
      <c r="M432" s="260" t="s">
        <v>1</v>
      </c>
      <c r="N432" s="261" t="s">
        <v>41</v>
      </c>
      <c r="O432" s="71"/>
      <c r="P432" s="214">
        <f>O432*H432</f>
        <v>0</v>
      </c>
      <c r="Q432" s="214">
        <v>0.0073</v>
      </c>
      <c r="R432" s="214">
        <f>Q432*H432</f>
        <v>0.0073</v>
      </c>
      <c r="S432" s="214">
        <v>0</v>
      </c>
      <c r="T432" s="215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16" t="s">
        <v>184</v>
      </c>
      <c r="AT432" s="216" t="s">
        <v>329</v>
      </c>
      <c r="AU432" s="216" t="s">
        <v>86</v>
      </c>
      <c r="AY432" s="17" t="s">
        <v>132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7" t="s">
        <v>84</v>
      </c>
      <c r="BK432" s="217">
        <f>ROUND(I432*H432,2)</f>
        <v>0</v>
      </c>
      <c r="BL432" s="17" t="s">
        <v>138</v>
      </c>
      <c r="BM432" s="216" t="s">
        <v>1190</v>
      </c>
    </row>
    <row r="433" spans="2:51" s="13" customFormat="1" ht="11.25">
      <c r="B433" s="218"/>
      <c r="C433" s="219"/>
      <c r="D433" s="220" t="s">
        <v>140</v>
      </c>
      <c r="E433" s="221" t="s">
        <v>1</v>
      </c>
      <c r="F433" s="222" t="s">
        <v>91</v>
      </c>
      <c r="G433" s="219"/>
      <c r="H433" s="221" t="s">
        <v>1</v>
      </c>
      <c r="I433" s="223"/>
      <c r="J433" s="219"/>
      <c r="K433" s="219"/>
      <c r="L433" s="224"/>
      <c r="M433" s="225"/>
      <c r="N433" s="226"/>
      <c r="O433" s="226"/>
      <c r="P433" s="226"/>
      <c r="Q433" s="226"/>
      <c r="R433" s="226"/>
      <c r="S433" s="226"/>
      <c r="T433" s="227"/>
      <c r="AT433" s="228" t="s">
        <v>140</v>
      </c>
      <c r="AU433" s="228" t="s">
        <v>86</v>
      </c>
      <c r="AV433" s="13" t="s">
        <v>84</v>
      </c>
      <c r="AW433" s="13" t="s">
        <v>34</v>
      </c>
      <c r="AX433" s="13" t="s">
        <v>76</v>
      </c>
      <c r="AY433" s="228" t="s">
        <v>132</v>
      </c>
    </row>
    <row r="434" spans="2:51" s="14" customFormat="1" ht="11.25">
      <c r="B434" s="229"/>
      <c r="C434" s="230"/>
      <c r="D434" s="220" t="s">
        <v>140</v>
      </c>
      <c r="E434" s="231" t="s">
        <v>1</v>
      </c>
      <c r="F434" s="232" t="s">
        <v>84</v>
      </c>
      <c r="G434" s="230"/>
      <c r="H434" s="233">
        <v>1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140</v>
      </c>
      <c r="AU434" s="239" t="s">
        <v>86</v>
      </c>
      <c r="AV434" s="14" t="s">
        <v>86</v>
      </c>
      <c r="AW434" s="14" t="s">
        <v>34</v>
      </c>
      <c r="AX434" s="14" t="s">
        <v>76</v>
      </c>
      <c r="AY434" s="239" t="s">
        <v>132</v>
      </c>
    </row>
    <row r="435" spans="2:51" s="15" customFormat="1" ht="11.25">
      <c r="B435" s="240"/>
      <c r="C435" s="241"/>
      <c r="D435" s="220" t="s">
        <v>140</v>
      </c>
      <c r="E435" s="242" t="s">
        <v>1</v>
      </c>
      <c r="F435" s="243" t="s">
        <v>146</v>
      </c>
      <c r="G435" s="241"/>
      <c r="H435" s="244">
        <v>1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AT435" s="250" t="s">
        <v>140</v>
      </c>
      <c r="AU435" s="250" t="s">
        <v>86</v>
      </c>
      <c r="AV435" s="15" t="s">
        <v>138</v>
      </c>
      <c r="AW435" s="15" t="s">
        <v>34</v>
      </c>
      <c r="AX435" s="15" t="s">
        <v>84</v>
      </c>
      <c r="AY435" s="250" t="s">
        <v>132</v>
      </c>
    </row>
    <row r="436" spans="1:65" s="2" customFormat="1" ht="24">
      <c r="A436" s="34"/>
      <c r="B436" s="35"/>
      <c r="C436" s="204" t="s">
        <v>462</v>
      </c>
      <c r="D436" s="204" t="s">
        <v>134</v>
      </c>
      <c r="E436" s="205" t="s">
        <v>911</v>
      </c>
      <c r="F436" s="206" t="s">
        <v>1191</v>
      </c>
      <c r="G436" s="207" t="s">
        <v>176</v>
      </c>
      <c r="H436" s="208">
        <v>50.5</v>
      </c>
      <c r="I436" s="209"/>
      <c r="J436" s="210">
        <f>ROUND(I436*H436,2)</f>
        <v>0</v>
      </c>
      <c r="K436" s="211"/>
      <c r="L436" s="39"/>
      <c r="M436" s="212" t="s">
        <v>1</v>
      </c>
      <c r="N436" s="213" t="s">
        <v>41</v>
      </c>
      <c r="O436" s="71"/>
      <c r="P436" s="214">
        <f>O436*H436</f>
        <v>0</v>
      </c>
      <c r="Q436" s="214">
        <v>0</v>
      </c>
      <c r="R436" s="214">
        <f>Q436*H436</f>
        <v>0</v>
      </c>
      <c r="S436" s="214">
        <v>0.044</v>
      </c>
      <c r="T436" s="215">
        <f>S436*H436</f>
        <v>2.222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16" t="s">
        <v>138</v>
      </c>
      <c r="AT436" s="216" t="s">
        <v>134</v>
      </c>
      <c r="AU436" s="216" t="s">
        <v>86</v>
      </c>
      <c r="AY436" s="17" t="s">
        <v>132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7" t="s">
        <v>84</v>
      </c>
      <c r="BK436" s="217">
        <f>ROUND(I436*H436,2)</f>
        <v>0</v>
      </c>
      <c r="BL436" s="17" t="s">
        <v>138</v>
      </c>
      <c r="BM436" s="216" t="s">
        <v>1192</v>
      </c>
    </row>
    <row r="437" spans="2:51" s="13" customFormat="1" ht="11.25">
      <c r="B437" s="218"/>
      <c r="C437" s="219"/>
      <c r="D437" s="220" t="s">
        <v>140</v>
      </c>
      <c r="E437" s="221" t="s">
        <v>1</v>
      </c>
      <c r="F437" s="222" t="s">
        <v>91</v>
      </c>
      <c r="G437" s="219"/>
      <c r="H437" s="221" t="s">
        <v>1</v>
      </c>
      <c r="I437" s="223"/>
      <c r="J437" s="219"/>
      <c r="K437" s="219"/>
      <c r="L437" s="224"/>
      <c r="M437" s="225"/>
      <c r="N437" s="226"/>
      <c r="O437" s="226"/>
      <c r="P437" s="226"/>
      <c r="Q437" s="226"/>
      <c r="R437" s="226"/>
      <c r="S437" s="226"/>
      <c r="T437" s="227"/>
      <c r="AT437" s="228" t="s">
        <v>140</v>
      </c>
      <c r="AU437" s="228" t="s">
        <v>86</v>
      </c>
      <c r="AV437" s="13" t="s">
        <v>84</v>
      </c>
      <c r="AW437" s="13" t="s">
        <v>34</v>
      </c>
      <c r="AX437" s="13" t="s">
        <v>76</v>
      </c>
      <c r="AY437" s="228" t="s">
        <v>132</v>
      </c>
    </row>
    <row r="438" spans="2:51" s="14" customFormat="1" ht="11.25">
      <c r="B438" s="229"/>
      <c r="C438" s="230"/>
      <c r="D438" s="220" t="s">
        <v>140</v>
      </c>
      <c r="E438" s="231" t="s">
        <v>1</v>
      </c>
      <c r="F438" s="232" t="s">
        <v>1193</v>
      </c>
      <c r="G438" s="230"/>
      <c r="H438" s="233">
        <v>50.5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AT438" s="239" t="s">
        <v>140</v>
      </c>
      <c r="AU438" s="239" t="s">
        <v>86</v>
      </c>
      <c r="AV438" s="14" t="s">
        <v>86</v>
      </c>
      <c r="AW438" s="14" t="s">
        <v>34</v>
      </c>
      <c r="AX438" s="14" t="s">
        <v>76</v>
      </c>
      <c r="AY438" s="239" t="s">
        <v>132</v>
      </c>
    </row>
    <row r="439" spans="2:51" s="15" customFormat="1" ht="11.25">
      <c r="B439" s="240"/>
      <c r="C439" s="241"/>
      <c r="D439" s="220" t="s">
        <v>140</v>
      </c>
      <c r="E439" s="242" t="s">
        <v>1</v>
      </c>
      <c r="F439" s="243" t="s">
        <v>146</v>
      </c>
      <c r="G439" s="241"/>
      <c r="H439" s="244">
        <v>50.5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AT439" s="250" t="s">
        <v>140</v>
      </c>
      <c r="AU439" s="250" t="s">
        <v>86</v>
      </c>
      <c r="AV439" s="15" t="s">
        <v>138</v>
      </c>
      <c r="AW439" s="15" t="s">
        <v>34</v>
      </c>
      <c r="AX439" s="15" t="s">
        <v>84</v>
      </c>
      <c r="AY439" s="250" t="s">
        <v>132</v>
      </c>
    </row>
    <row r="440" spans="1:65" s="2" customFormat="1" ht="24">
      <c r="A440" s="34"/>
      <c r="B440" s="35"/>
      <c r="C440" s="204" t="s">
        <v>466</v>
      </c>
      <c r="D440" s="204" t="s">
        <v>134</v>
      </c>
      <c r="E440" s="205" t="s">
        <v>450</v>
      </c>
      <c r="F440" s="206" t="s">
        <v>451</v>
      </c>
      <c r="G440" s="207" t="s">
        <v>426</v>
      </c>
      <c r="H440" s="208">
        <v>9</v>
      </c>
      <c r="I440" s="209"/>
      <c r="J440" s="210">
        <f>ROUND(I440*H440,2)</f>
        <v>0</v>
      </c>
      <c r="K440" s="211"/>
      <c r="L440" s="39"/>
      <c r="M440" s="212" t="s">
        <v>1</v>
      </c>
      <c r="N440" s="213" t="s">
        <v>41</v>
      </c>
      <c r="O440" s="71"/>
      <c r="P440" s="214">
        <f>O440*H440</f>
        <v>0</v>
      </c>
      <c r="Q440" s="214">
        <v>0.00167</v>
      </c>
      <c r="R440" s="214">
        <f>Q440*H440</f>
        <v>0.01503</v>
      </c>
      <c r="S440" s="214">
        <v>0.01067</v>
      </c>
      <c r="T440" s="215">
        <f>S440*H440</f>
        <v>0.09603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6" t="s">
        <v>138</v>
      </c>
      <c r="AT440" s="216" t="s">
        <v>134</v>
      </c>
      <c r="AU440" s="216" t="s">
        <v>86</v>
      </c>
      <c r="AY440" s="17" t="s">
        <v>132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7" t="s">
        <v>84</v>
      </c>
      <c r="BK440" s="217">
        <f>ROUND(I440*H440,2)</f>
        <v>0</v>
      </c>
      <c r="BL440" s="17" t="s">
        <v>138</v>
      </c>
      <c r="BM440" s="216" t="s">
        <v>1194</v>
      </c>
    </row>
    <row r="441" spans="2:51" s="13" customFormat="1" ht="11.25">
      <c r="B441" s="218"/>
      <c r="C441" s="219"/>
      <c r="D441" s="220" t="s">
        <v>140</v>
      </c>
      <c r="E441" s="221" t="s">
        <v>1</v>
      </c>
      <c r="F441" s="222" t="s">
        <v>91</v>
      </c>
      <c r="G441" s="219"/>
      <c r="H441" s="221" t="s">
        <v>1</v>
      </c>
      <c r="I441" s="223"/>
      <c r="J441" s="219"/>
      <c r="K441" s="219"/>
      <c r="L441" s="224"/>
      <c r="M441" s="225"/>
      <c r="N441" s="226"/>
      <c r="O441" s="226"/>
      <c r="P441" s="226"/>
      <c r="Q441" s="226"/>
      <c r="R441" s="226"/>
      <c r="S441" s="226"/>
      <c r="T441" s="227"/>
      <c r="AT441" s="228" t="s">
        <v>140</v>
      </c>
      <c r="AU441" s="228" t="s">
        <v>86</v>
      </c>
      <c r="AV441" s="13" t="s">
        <v>84</v>
      </c>
      <c r="AW441" s="13" t="s">
        <v>34</v>
      </c>
      <c r="AX441" s="13" t="s">
        <v>76</v>
      </c>
      <c r="AY441" s="228" t="s">
        <v>132</v>
      </c>
    </row>
    <row r="442" spans="2:51" s="14" customFormat="1" ht="11.25">
      <c r="B442" s="229"/>
      <c r="C442" s="230"/>
      <c r="D442" s="220" t="s">
        <v>140</v>
      </c>
      <c r="E442" s="231" t="s">
        <v>1</v>
      </c>
      <c r="F442" s="232" t="s">
        <v>1195</v>
      </c>
      <c r="G442" s="230"/>
      <c r="H442" s="233">
        <v>9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140</v>
      </c>
      <c r="AU442" s="239" t="s">
        <v>86</v>
      </c>
      <c r="AV442" s="14" t="s">
        <v>86</v>
      </c>
      <c r="AW442" s="14" t="s">
        <v>34</v>
      </c>
      <c r="AX442" s="14" t="s">
        <v>76</v>
      </c>
      <c r="AY442" s="239" t="s">
        <v>132</v>
      </c>
    </row>
    <row r="443" spans="2:51" s="15" customFormat="1" ht="11.25">
      <c r="B443" s="240"/>
      <c r="C443" s="241"/>
      <c r="D443" s="220" t="s">
        <v>140</v>
      </c>
      <c r="E443" s="242" t="s">
        <v>1</v>
      </c>
      <c r="F443" s="243" t="s">
        <v>146</v>
      </c>
      <c r="G443" s="241"/>
      <c r="H443" s="244">
        <v>9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140</v>
      </c>
      <c r="AU443" s="250" t="s">
        <v>86</v>
      </c>
      <c r="AV443" s="15" t="s">
        <v>138</v>
      </c>
      <c r="AW443" s="15" t="s">
        <v>34</v>
      </c>
      <c r="AX443" s="15" t="s">
        <v>84</v>
      </c>
      <c r="AY443" s="250" t="s">
        <v>132</v>
      </c>
    </row>
    <row r="444" spans="1:65" s="2" customFormat="1" ht="24">
      <c r="A444" s="34"/>
      <c r="B444" s="35"/>
      <c r="C444" s="251" t="s">
        <v>470</v>
      </c>
      <c r="D444" s="251" t="s">
        <v>329</v>
      </c>
      <c r="E444" s="252" t="s">
        <v>455</v>
      </c>
      <c r="F444" s="253" t="s">
        <v>456</v>
      </c>
      <c r="G444" s="254" t="s">
        <v>426</v>
      </c>
      <c r="H444" s="255">
        <v>1</v>
      </c>
      <c r="I444" s="256"/>
      <c r="J444" s="257">
        <f>ROUND(I444*H444,2)</f>
        <v>0</v>
      </c>
      <c r="K444" s="258"/>
      <c r="L444" s="259"/>
      <c r="M444" s="260" t="s">
        <v>1</v>
      </c>
      <c r="N444" s="261" t="s">
        <v>41</v>
      </c>
      <c r="O444" s="71"/>
      <c r="P444" s="214">
        <f>O444*H444</f>
        <v>0</v>
      </c>
      <c r="Q444" s="214">
        <v>0.0122</v>
      </c>
      <c r="R444" s="214">
        <f>Q444*H444</f>
        <v>0.0122</v>
      </c>
      <c r="S444" s="214">
        <v>0</v>
      </c>
      <c r="T444" s="215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216" t="s">
        <v>184</v>
      </c>
      <c r="AT444" s="216" t="s">
        <v>329</v>
      </c>
      <c r="AU444" s="216" t="s">
        <v>86</v>
      </c>
      <c r="AY444" s="17" t="s">
        <v>132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7" t="s">
        <v>84</v>
      </c>
      <c r="BK444" s="217">
        <f>ROUND(I444*H444,2)</f>
        <v>0</v>
      </c>
      <c r="BL444" s="17" t="s">
        <v>138</v>
      </c>
      <c r="BM444" s="216" t="s">
        <v>1196</v>
      </c>
    </row>
    <row r="445" spans="2:51" s="13" customFormat="1" ht="11.25">
      <c r="B445" s="218"/>
      <c r="C445" s="219"/>
      <c r="D445" s="220" t="s">
        <v>140</v>
      </c>
      <c r="E445" s="221" t="s">
        <v>1</v>
      </c>
      <c r="F445" s="222" t="s">
        <v>91</v>
      </c>
      <c r="G445" s="219"/>
      <c r="H445" s="221" t="s">
        <v>1</v>
      </c>
      <c r="I445" s="223"/>
      <c r="J445" s="219"/>
      <c r="K445" s="219"/>
      <c r="L445" s="224"/>
      <c r="M445" s="225"/>
      <c r="N445" s="226"/>
      <c r="O445" s="226"/>
      <c r="P445" s="226"/>
      <c r="Q445" s="226"/>
      <c r="R445" s="226"/>
      <c r="S445" s="226"/>
      <c r="T445" s="227"/>
      <c r="AT445" s="228" t="s">
        <v>140</v>
      </c>
      <c r="AU445" s="228" t="s">
        <v>86</v>
      </c>
      <c r="AV445" s="13" t="s">
        <v>84</v>
      </c>
      <c r="AW445" s="13" t="s">
        <v>34</v>
      </c>
      <c r="AX445" s="13" t="s">
        <v>76</v>
      </c>
      <c r="AY445" s="228" t="s">
        <v>132</v>
      </c>
    </row>
    <row r="446" spans="2:51" s="14" customFormat="1" ht="11.25">
      <c r="B446" s="229"/>
      <c r="C446" s="230"/>
      <c r="D446" s="220" t="s">
        <v>140</v>
      </c>
      <c r="E446" s="231" t="s">
        <v>1</v>
      </c>
      <c r="F446" s="232" t="s">
        <v>84</v>
      </c>
      <c r="G446" s="230"/>
      <c r="H446" s="233">
        <v>1</v>
      </c>
      <c r="I446" s="234"/>
      <c r="J446" s="230"/>
      <c r="K446" s="230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140</v>
      </c>
      <c r="AU446" s="239" t="s">
        <v>86</v>
      </c>
      <c r="AV446" s="14" t="s">
        <v>86</v>
      </c>
      <c r="AW446" s="14" t="s">
        <v>34</v>
      </c>
      <c r="AX446" s="14" t="s">
        <v>76</v>
      </c>
      <c r="AY446" s="239" t="s">
        <v>132</v>
      </c>
    </row>
    <row r="447" spans="2:51" s="15" customFormat="1" ht="11.25">
      <c r="B447" s="240"/>
      <c r="C447" s="241"/>
      <c r="D447" s="220" t="s">
        <v>140</v>
      </c>
      <c r="E447" s="242" t="s">
        <v>1</v>
      </c>
      <c r="F447" s="243" t="s">
        <v>146</v>
      </c>
      <c r="G447" s="241"/>
      <c r="H447" s="244">
        <v>1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AT447" s="250" t="s">
        <v>140</v>
      </c>
      <c r="AU447" s="250" t="s">
        <v>86</v>
      </c>
      <c r="AV447" s="15" t="s">
        <v>138</v>
      </c>
      <c r="AW447" s="15" t="s">
        <v>34</v>
      </c>
      <c r="AX447" s="15" t="s">
        <v>84</v>
      </c>
      <c r="AY447" s="250" t="s">
        <v>132</v>
      </c>
    </row>
    <row r="448" spans="1:65" s="2" customFormat="1" ht="12">
      <c r="A448" s="34"/>
      <c r="B448" s="35"/>
      <c r="C448" s="251" t="s">
        <v>474</v>
      </c>
      <c r="D448" s="251" t="s">
        <v>329</v>
      </c>
      <c r="E448" s="252" t="s">
        <v>459</v>
      </c>
      <c r="F448" s="253" t="s">
        <v>460</v>
      </c>
      <c r="G448" s="254" t="s">
        <v>426</v>
      </c>
      <c r="H448" s="255">
        <v>1</v>
      </c>
      <c r="I448" s="256"/>
      <c r="J448" s="257">
        <f>ROUND(I448*H448,2)</f>
        <v>0</v>
      </c>
      <c r="K448" s="258"/>
      <c r="L448" s="259"/>
      <c r="M448" s="260" t="s">
        <v>1</v>
      </c>
      <c r="N448" s="261" t="s">
        <v>41</v>
      </c>
      <c r="O448" s="71"/>
      <c r="P448" s="214">
        <f>O448*H448</f>
        <v>0</v>
      </c>
      <c r="Q448" s="214">
        <v>0.0092</v>
      </c>
      <c r="R448" s="214">
        <f>Q448*H448</f>
        <v>0.0092</v>
      </c>
      <c r="S448" s="214">
        <v>0</v>
      </c>
      <c r="T448" s="215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16" t="s">
        <v>184</v>
      </c>
      <c r="AT448" s="216" t="s">
        <v>329</v>
      </c>
      <c r="AU448" s="216" t="s">
        <v>86</v>
      </c>
      <c r="AY448" s="17" t="s">
        <v>132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7" t="s">
        <v>84</v>
      </c>
      <c r="BK448" s="217">
        <f>ROUND(I448*H448,2)</f>
        <v>0</v>
      </c>
      <c r="BL448" s="17" t="s">
        <v>138</v>
      </c>
      <c r="BM448" s="216" t="s">
        <v>1197</v>
      </c>
    </row>
    <row r="449" spans="2:51" s="13" customFormat="1" ht="11.25">
      <c r="B449" s="218"/>
      <c r="C449" s="219"/>
      <c r="D449" s="220" t="s">
        <v>140</v>
      </c>
      <c r="E449" s="221" t="s">
        <v>1</v>
      </c>
      <c r="F449" s="222" t="s">
        <v>91</v>
      </c>
      <c r="G449" s="219"/>
      <c r="H449" s="221" t="s">
        <v>1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140</v>
      </c>
      <c r="AU449" s="228" t="s">
        <v>86</v>
      </c>
      <c r="AV449" s="13" t="s">
        <v>84</v>
      </c>
      <c r="AW449" s="13" t="s">
        <v>34</v>
      </c>
      <c r="AX449" s="13" t="s">
        <v>76</v>
      </c>
      <c r="AY449" s="228" t="s">
        <v>132</v>
      </c>
    </row>
    <row r="450" spans="2:51" s="14" customFormat="1" ht="11.25">
      <c r="B450" s="229"/>
      <c r="C450" s="230"/>
      <c r="D450" s="220" t="s">
        <v>140</v>
      </c>
      <c r="E450" s="231" t="s">
        <v>1</v>
      </c>
      <c r="F450" s="232" t="s">
        <v>84</v>
      </c>
      <c r="G450" s="230"/>
      <c r="H450" s="233">
        <v>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140</v>
      </c>
      <c r="AU450" s="239" t="s">
        <v>86</v>
      </c>
      <c r="AV450" s="14" t="s">
        <v>86</v>
      </c>
      <c r="AW450" s="14" t="s">
        <v>34</v>
      </c>
      <c r="AX450" s="14" t="s">
        <v>76</v>
      </c>
      <c r="AY450" s="239" t="s">
        <v>132</v>
      </c>
    </row>
    <row r="451" spans="2:51" s="15" customFormat="1" ht="11.25">
      <c r="B451" s="240"/>
      <c r="C451" s="241"/>
      <c r="D451" s="220" t="s">
        <v>140</v>
      </c>
      <c r="E451" s="242" t="s">
        <v>1</v>
      </c>
      <c r="F451" s="243" t="s">
        <v>146</v>
      </c>
      <c r="G451" s="241"/>
      <c r="H451" s="244">
        <v>1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AT451" s="250" t="s">
        <v>140</v>
      </c>
      <c r="AU451" s="250" t="s">
        <v>86</v>
      </c>
      <c r="AV451" s="15" t="s">
        <v>138</v>
      </c>
      <c r="AW451" s="15" t="s">
        <v>34</v>
      </c>
      <c r="AX451" s="15" t="s">
        <v>84</v>
      </c>
      <c r="AY451" s="250" t="s">
        <v>132</v>
      </c>
    </row>
    <row r="452" spans="1:65" s="2" customFormat="1" ht="12">
      <c r="A452" s="34"/>
      <c r="B452" s="35"/>
      <c r="C452" s="251" t="s">
        <v>478</v>
      </c>
      <c r="D452" s="251" t="s">
        <v>329</v>
      </c>
      <c r="E452" s="252" t="s">
        <v>1198</v>
      </c>
      <c r="F452" s="253" t="s">
        <v>1199</v>
      </c>
      <c r="G452" s="254" t="s">
        <v>426</v>
      </c>
      <c r="H452" s="255">
        <v>1</v>
      </c>
      <c r="I452" s="256"/>
      <c r="J452" s="257">
        <f>ROUND(I452*H452,2)</f>
        <v>0</v>
      </c>
      <c r="K452" s="258"/>
      <c r="L452" s="259"/>
      <c r="M452" s="260" t="s">
        <v>1</v>
      </c>
      <c r="N452" s="261" t="s">
        <v>41</v>
      </c>
      <c r="O452" s="71"/>
      <c r="P452" s="214">
        <f>O452*H452</f>
        <v>0</v>
      </c>
      <c r="Q452" s="214">
        <v>0.01</v>
      </c>
      <c r="R452" s="214">
        <f>Q452*H452</f>
        <v>0.01</v>
      </c>
      <c r="S452" s="214">
        <v>0</v>
      </c>
      <c r="T452" s="215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16" t="s">
        <v>184</v>
      </c>
      <c r="AT452" s="216" t="s">
        <v>329</v>
      </c>
      <c r="AU452" s="216" t="s">
        <v>86</v>
      </c>
      <c r="AY452" s="17" t="s">
        <v>132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7" t="s">
        <v>84</v>
      </c>
      <c r="BK452" s="217">
        <f>ROUND(I452*H452,2)</f>
        <v>0</v>
      </c>
      <c r="BL452" s="17" t="s">
        <v>138</v>
      </c>
      <c r="BM452" s="216" t="s">
        <v>1200</v>
      </c>
    </row>
    <row r="453" spans="2:51" s="13" customFormat="1" ht="11.25">
      <c r="B453" s="218"/>
      <c r="C453" s="219"/>
      <c r="D453" s="220" t="s">
        <v>140</v>
      </c>
      <c r="E453" s="221" t="s">
        <v>1</v>
      </c>
      <c r="F453" s="222" t="s">
        <v>91</v>
      </c>
      <c r="G453" s="219"/>
      <c r="H453" s="221" t="s">
        <v>1</v>
      </c>
      <c r="I453" s="223"/>
      <c r="J453" s="219"/>
      <c r="K453" s="219"/>
      <c r="L453" s="224"/>
      <c r="M453" s="225"/>
      <c r="N453" s="226"/>
      <c r="O453" s="226"/>
      <c r="P453" s="226"/>
      <c r="Q453" s="226"/>
      <c r="R453" s="226"/>
      <c r="S453" s="226"/>
      <c r="T453" s="227"/>
      <c r="AT453" s="228" t="s">
        <v>140</v>
      </c>
      <c r="AU453" s="228" t="s">
        <v>86</v>
      </c>
      <c r="AV453" s="13" t="s">
        <v>84</v>
      </c>
      <c r="AW453" s="13" t="s">
        <v>34</v>
      </c>
      <c r="AX453" s="13" t="s">
        <v>76</v>
      </c>
      <c r="AY453" s="228" t="s">
        <v>132</v>
      </c>
    </row>
    <row r="454" spans="2:51" s="14" customFormat="1" ht="11.25">
      <c r="B454" s="229"/>
      <c r="C454" s="230"/>
      <c r="D454" s="220" t="s">
        <v>140</v>
      </c>
      <c r="E454" s="231" t="s">
        <v>1</v>
      </c>
      <c r="F454" s="232" t="s">
        <v>84</v>
      </c>
      <c r="G454" s="230"/>
      <c r="H454" s="233">
        <v>1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140</v>
      </c>
      <c r="AU454" s="239" t="s">
        <v>86</v>
      </c>
      <c r="AV454" s="14" t="s">
        <v>86</v>
      </c>
      <c r="AW454" s="14" t="s">
        <v>34</v>
      </c>
      <c r="AX454" s="14" t="s">
        <v>76</v>
      </c>
      <c r="AY454" s="239" t="s">
        <v>132</v>
      </c>
    </row>
    <row r="455" spans="2:51" s="15" customFormat="1" ht="11.25">
      <c r="B455" s="240"/>
      <c r="C455" s="241"/>
      <c r="D455" s="220" t="s">
        <v>140</v>
      </c>
      <c r="E455" s="242" t="s">
        <v>1</v>
      </c>
      <c r="F455" s="243" t="s">
        <v>146</v>
      </c>
      <c r="G455" s="241"/>
      <c r="H455" s="244">
        <v>1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AT455" s="250" t="s">
        <v>140</v>
      </c>
      <c r="AU455" s="250" t="s">
        <v>86</v>
      </c>
      <c r="AV455" s="15" t="s">
        <v>138</v>
      </c>
      <c r="AW455" s="15" t="s">
        <v>34</v>
      </c>
      <c r="AX455" s="15" t="s">
        <v>84</v>
      </c>
      <c r="AY455" s="250" t="s">
        <v>132</v>
      </c>
    </row>
    <row r="456" spans="1:65" s="2" customFormat="1" ht="24">
      <c r="A456" s="34"/>
      <c r="B456" s="35"/>
      <c r="C456" s="251" t="s">
        <v>482</v>
      </c>
      <c r="D456" s="251" t="s">
        <v>329</v>
      </c>
      <c r="E456" s="252" t="s">
        <v>475</v>
      </c>
      <c r="F456" s="253" t="s">
        <v>476</v>
      </c>
      <c r="G456" s="254" t="s">
        <v>426</v>
      </c>
      <c r="H456" s="255">
        <v>4</v>
      </c>
      <c r="I456" s="256"/>
      <c r="J456" s="257">
        <f>ROUND(I456*H456,2)</f>
        <v>0</v>
      </c>
      <c r="K456" s="258"/>
      <c r="L456" s="259"/>
      <c r="M456" s="260" t="s">
        <v>1</v>
      </c>
      <c r="N456" s="261" t="s">
        <v>41</v>
      </c>
      <c r="O456" s="71"/>
      <c r="P456" s="214">
        <f>O456*H456</f>
        <v>0</v>
      </c>
      <c r="Q456" s="214">
        <v>0.0075</v>
      </c>
      <c r="R456" s="214">
        <f>Q456*H456</f>
        <v>0.03</v>
      </c>
      <c r="S456" s="214">
        <v>0</v>
      </c>
      <c r="T456" s="215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16" t="s">
        <v>184</v>
      </c>
      <c r="AT456" s="216" t="s">
        <v>329</v>
      </c>
      <c r="AU456" s="216" t="s">
        <v>86</v>
      </c>
      <c r="AY456" s="17" t="s">
        <v>132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7" t="s">
        <v>84</v>
      </c>
      <c r="BK456" s="217">
        <f>ROUND(I456*H456,2)</f>
        <v>0</v>
      </c>
      <c r="BL456" s="17" t="s">
        <v>138</v>
      </c>
      <c r="BM456" s="216" t="s">
        <v>1201</v>
      </c>
    </row>
    <row r="457" spans="2:51" s="13" customFormat="1" ht="11.25">
      <c r="B457" s="218"/>
      <c r="C457" s="219"/>
      <c r="D457" s="220" t="s">
        <v>140</v>
      </c>
      <c r="E457" s="221" t="s">
        <v>1</v>
      </c>
      <c r="F457" s="222" t="s">
        <v>91</v>
      </c>
      <c r="G457" s="219"/>
      <c r="H457" s="221" t="s">
        <v>1</v>
      </c>
      <c r="I457" s="223"/>
      <c r="J457" s="219"/>
      <c r="K457" s="219"/>
      <c r="L457" s="224"/>
      <c r="M457" s="225"/>
      <c r="N457" s="226"/>
      <c r="O457" s="226"/>
      <c r="P457" s="226"/>
      <c r="Q457" s="226"/>
      <c r="R457" s="226"/>
      <c r="S457" s="226"/>
      <c r="T457" s="227"/>
      <c r="AT457" s="228" t="s">
        <v>140</v>
      </c>
      <c r="AU457" s="228" t="s">
        <v>86</v>
      </c>
      <c r="AV457" s="13" t="s">
        <v>84</v>
      </c>
      <c r="AW457" s="13" t="s">
        <v>34</v>
      </c>
      <c r="AX457" s="13" t="s">
        <v>76</v>
      </c>
      <c r="AY457" s="228" t="s">
        <v>132</v>
      </c>
    </row>
    <row r="458" spans="2:51" s="14" customFormat="1" ht="11.25">
      <c r="B458" s="229"/>
      <c r="C458" s="230"/>
      <c r="D458" s="220" t="s">
        <v>140</v>
      </c>
      <c r="E458" s="231" t="s">
        <v>1</v>
      </c>
      <c r="F458" s="232" t="s">
        <v>906</v>
      </c>
      <c r="G458" s="230"/>
      <c r="H458" s="233">
        <v>4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140</v>
      </c>
      <c r="AU458" s="239" t="s">
        <v>86</v>
      </c>
      <c r="AV458" s="14" t="s">
        <v>86</v>
      </c>
      <c r="AW458" s="14" t="s">
        <v>34</v>
      </c>
      <c r="AX458" s="14" t="s">
        <v>76</v>
      </c>
      <c r="AY458" s="239" t="s">
        <v>132</v>
      </c>
    </row>
    <row r="459" spans="2:51" s="15" customFormat="1" ht="11.25">
      <c r="B459" s="240"/>
      <c r="C459" s="241"/>
      <c r="D459" s="220" t="s">
        <v>140</v>
      </c>
      <c r="E459" s="242" t="s">
        <v>1</v>
      </c>
      <c r="F459" s="243" t="s">
        <v>146</v>
      </c>
      <c r="G459" s="241"/>
      <c r="H459" s="244">
        <v>4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AT459" s="250" t="s">
        <v>140</v>
      </c>
      <c r="AU459" s="250" t="s">
        <v>86</v>
      </c>
      <c r="AV459" s="15" t="s">
        <v>138</v>
      </c>
      <c r="AW459" s="15" t="s">
        <v>34</v>
      </c>
      <c r="AX459" s="15" t="s">
        <v>84</v>
      </c>
      <c r="AY459" s="250" t="s">
        <v>132</v>
      </c>
    </row>
    <row r="460" spans="1:65" s="2" customFormat="1" ht="24">
      <c r="A460" s="34"/>
      <c r="B460" s="35"/>
      <c r="C460" s="251" t="s">
        <v>486</v>
      </c>
      <c r="D460" s="251" t="s">
        <v>329</v>
      </c>
      <c r="E460" s="252" t="s">
        <v>467</v>
      </c>
      <c r="F460" s="253" t="s">
        <v>468</v>
      </c>
      <c r="G460" s="254" t="s">
        <v>426</v>
      </c>
      <c r="H460" s="255">
        <v>2</v>
      </c>
      <c r="I460" s="256"/>
      <c r="J460" s="257">
        <f>ROUND(I460*H460,2)</f>
        <v>0</v>
      </c>
      <c r="K460" s="258"/>
      <c r="L460" s="259"/>
      <c r="M460" s="260" t="s">
        <v>1</v>
      </c>
      <c r="N460" s="261" t="s">
        <v>41</v>
      </c>
      <c r="O460" s="71"/>
      <c r="P460" s="214">
        <f>O460*H460</f>
        <v>0</v>
      </c>
      <c r="Q460" s="214">
        <v>0.0038</v>
      </c>
      <c r="R460" s="214">
        <f>Q460*H460</f>
        <v>0.0076</v>
      </c>
      <c r="S460" s="214">
        <v>0</v>
      </c>
      <c r="T460" s="215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16" t="s">
        <v>184</v>
      </c>
      <c r="AT460" s="216" t="s">
        <v>329</v>
      </c>
      <c r="AU460" s="216" t="s">
        <v>86</v>
      </c>
      <c r="AY460" s="17" t="s">
        <v>132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7" t="s">
        <v>84</v>
      </c>
      <c r="BK460" s="217">
        <f>ROUND(I460*H460,2)</f>
        <v>0</v>
      </c>
      <c r="BL460" s="17" t="s">
        <v>138</v>
      </c>
      <c r="BM460" s="216" t="s">
        <v>1202</v>
      </c>
    </row>
    <row r="461" spans="2:51" s="13" customFormat="1" ht="11.25">
      <c r="B461" s="218"/>
      <c r="C461" s="219"/>
      <c r="D461" s="220" t="s">
        <v>140</v>
      </c>
      <c r="E461" s="221" t="s">
        <v>1</v>
      </c>
      <c r="F461" s="222" t="s">
        <v>91</v>
      </c>
      <c r="G461" s="219"/>
      <c r="H461" s="221" t="s">
        <v>1</v>
      </c>
      <c r="I461" s="223"/>
      <c r="J461" s="219"/>
      <c r="K461" s="219"/>
      <c r="L461" s="224"/>
      <c r="M461" s="225"/>
      <c r="N461" s="226"/>
      <c r="O461" s="226"/>
      <c r="P461" s="226"/>
      <c r="Q461" s="226"/>
      <c r="R461" s="226"/>
      <c r="S461" s="226"/>
      <c r="T461" s="227"/>
      <c r="AT461" s="228" t="s">
        <v>140</v>
      </c>
      <c r="AU461" s="228" t="s">
        <v>86</v>
      </c>
      <c r="AV461" s="13" t="s">
        <v>84</v>
      </c>
      <c r="AW461" s="13" t="s">
        <v>34</v>
      </c>
      <c r="AX461" s="13" t="s">
        <v>76</v>
      </c>
      <c r="AY461" s="228" t="s">
        <v>132</v>
      </c>
    </row>
    <row r="462" spans="2:51" s="14" customFormat="1" ht="11.25">
      <c r="B462" s="229"/>
      <c r="C462" s="230"/>
      <c r="D462" s="220" t="s">
        <v>140</v>
      </c>
      <c r="E462" s="231" t="s">
        <v>1</v>
      </c>
      <c r="F462" s="232" t="s">
        <v>86</v>
      </c>
      <c r="G462" s="230"/>
      <c r="H462" s="233">
        <v>2</v>
      </c>
      <c r="I462" s="234"/>
      <c r="J462" s="230"/>
      <c r="K462" s="230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140</v>
      </c>
      <c r="AU462" s="239" t="s">
        <v>86</v>
      </c>
      <c r="AV462" s="14" t="s">
        <v>86</v>
      </c>
      <c r="AW462" s="14" t="s">
        <v>34</v>
      </c>
      <c r="AX462" s="14" t="s">
        <v>76</v>
      </c>
      <c r="AY462" s="239" t="s">
        <v>132</v>
      </c>
    </row>
    <row r="463" spans="2:51" s="15" customFormat="1" ht="11.25">
      <c r="B463" s="240"/>
      <c r="C463" s="241"/>
      <c r="D463" s="220" t="s">
        <v>140</v>
      </c>
      <c r="E463" s="242" t="s">
        <v>1</v>
      </c>
      <c r="F463" s="243" t="s">
        <v>146</v>
      </c>
      <c r="G463" s="241"/>
      <c r="H463" s="244">
        <v>2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AT463" s="250" t="s">
        <v>140</v>
      </c>
      <c r="AU463" s="250" t="s">
        <v>86</v>
      </c>
      <c r="AV463" s="15" t="s">
        <v>138</v>
      </c>
      <c r="AW463" s="15" t="s">
        <v>34</v>
      </c>
      <c r="AX463" s="15" t="s">
        <v>84</v>
      </c>
      <c r="AY463" s="250" t="s">
        <v>132</v>
      </c>
    </row>
    <row r="464" spans="1:65" s="2" customFormat="1" ht="24">
      <c r="A464" s="34"/>
      <c r="B464" s="35"/>
      <c r="C464" s="204" t="s">
        <v>491</v>
      </c>
      <c r="D464" s="204" t="s">
        <v>134</v>
      </c>
      <c r="E464" s="205" t="s">
        <v>922</v>
      </c>
      <c r="F464" s="206" t="s">
        <v>923</v>
      </c>
      <c r="G464" s="207" t="s">
        <v>426</v>
      </c>
      <c r="H464" s="208">
        <v>1</v>
      </c>
      <c r="I464" s="209"/>
      <c r="J464" s="210">
        <f>ROUND(I464*H464,2)</f>
        <v>0</v>
      </c>
      <c r="K464" s="211"/>
      <c r="L464" s="39"/>
      <c r="M464" s="212" t="s">
        <v>1</v>
      </c>
      <c r="N464" s="213" t="s">
        <v>41</v>
      </c>
      <c r="O464" s="71"/>
      <c r="P464" s="214">
        <f>O464*H464</f>
        <v>0</v>
      </c>
      <c r="Q464" s="214">
        <v>0.00171</v>
      </c>
      <c r="R464" s="214">
        <f>Q464*H464</f>
        <v>0.00171</v>
      </c>
      <c r="S464" s="214">
        <v>0.01661</v>
      </c>
      <c r="T464" s="215">
        <f>S464*H464</f>
        <v>0.01661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6" t="s">
        <v>138</v>
      </c>
      <c r="AT464" s="216" t="s">
        <v>134</v>
      </c>
      <c r="AU464" s="216" t="s">
        <v>86</v>
      </c>
      <c r="AY464" s="17" t="s">
        <v>132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7" t="s">
        <v>84</v>
      </c>
      <c r="BK464" s="217">
        <f>ROUND(I464*H464,2)</f>
        <v>0</v>
      </c>
      <c r="BL464" s="17" t="s">
        <v>138</v>
      </c>
      <c r="BM464" s="216" t="s">
        <v>1203</v>
      </c>
    </row>
    <row r="465" spans="2:51" s="13" customFormat="1" ht="11.25">
      <c r="B465" s="218"/>
      <c r="C465" s="219"/>
      <c r="D465" s="220" t="s">
        <v>140</v>
      </c>
      <c r="E465" s="221" t="s">
        <v>1</v>
      </c>
      <c r="F465" s="222" t="s">
        <v>91</v>
      </c>
      <c r="G465" s="219"/>
      <c r="H465" s="221" t="s">
        <v>1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140</v>
      </c>
      <c r="AU465" s="228" t="s">
        <v>86</v>
      </c>
      <c r="AV465" s="13" t="s">
        <v>84</v>
      </c>
      <c r="AW465" s="13" t="s">
        <v>34</v>
      </c>
      <c r="AX465" s="13" t="s">
        <v>76</v>
      </c>
      <c r="AY465" s="228" t="s">
        <v>132</v>
      </c>
    </row>
    <row r="466" spans="2:51" s="14" customFormat="1" ht="11.25">
      <c r="B466" s="229"/>
      <c r="C466" s="230"/>
      <c r="D466" s="220" t="s">
        <v>140</v>
      </c>
      <c r="E466" s="231" t="s">
        <v>1</v>
      </c>
      <c r="F466" s="232" t="s">
        <v>84</v>
      </c>
      <c r="G466" s="230"/>
      <c r="H466" s="233">
        <v>1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140</v>
      </c>
      <c r="AU466" s="239" t="s">
        <v>86</v>
      </c>
      <c r="AV466" s="14" t="s">
        <v>86</v>
      </c>
      <c r="AW466" s="14" t="s">
        <v>34</v>
      </c>
      <c r="AX466" s="14" t="s">
        <v>76</v>
      </c>
      <c r="AY466" s="239" t="s">
        <v>132</v>
      </c>
    </row>
    <row r="467" spans="2:51" s="15" customFormat="1" ht="11.25">
      <c r="B467" s="240"/>
      <c r="C467" s="241"/>
      <c r="D467" s="220" t="s">
        <v>140</v>
      </c>
      <c r="E467" s="242" t="s">
        <v>1</v>
      </c>
      <c r="F467" s="243" t="s">
        <v>146</v>
      </c>
      <c r="G467" s="241"/>
      <c r="H467" s="244">
        <v>1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140</v>
      </c>
      <c r="AU467" s="250" t="s">
        <v>86</v>
      </c>
      <c r="AV467" s="15" t="s">
        <v>138</v>
      </c>
      <c r="AW467" s="15" t="s">
        <v>34</v>
      </c>
      <c r="AX467" s="15" t="s">
        <v>84</v>
      </c>
      <c r="AY467" s="250" t="s">
        <v>132</v>
      </c>
    </row>
    <row r="468" spans="1:65" s="2" customFormat="1" ht="24">
      <c r="A468" s="34"/>
      <c r="B468" s="35"/>
      <c r="C468" s="251" t="s">
        <v>495</v>
      </c>
      <c r="D468" s="251" t="s">
        <v>329</v>
      </c>
      <c r="E468" s="252" t="s">
        <v>925</v>
      </c>
      <c r="F468" s="253" t="s">
        <v>926</v>
      </c>
      <c r="G468" s="254" t="s">
        <v>426</v>
      </c>
      <c r="H468" s="255">
        <v>1</v>
      </c>
      <c r="I468" s="256"/>
      <c r="J468" s="257">
        <f>ROUND(I468*H468,2)</f>
        <v>0</v>
      </c>
      <c r="K468" s="258"/>
      <c r="L468" s="259"/>
      <c r="M468" s="260" t="s">
        <v>1</v>
      </c>
      <c r="N468" s="261" t="s">
        <v>41</v>
      </c>
      <c r="O468" s="71"/>
      <c r="P468" s="214">
        <f>O468*H468</f>
        <v>0</v>
      </c>
      <c r="Q468" s="214">
        <v>0.0149</v>
      </c>
      <c r="R468" s="214">
        <f>Q468*H468</f>
        <v>0.0149</v>
      </c>
      <c r="S468" s="214">
        <v>0</v>
      </c>
      <c r="T468" s="215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16" t="s">
        <v>184</v>
      </c>
      <c r="AT468" s="216" t="s">
        <v>329</v>
      </c>
      <c r="AU468" s="216" t="s">
        <v>86</v>
      </c>
      <c r="AY468" s="17" t="s">
        <v>132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7" t="s">
        <v>84</v>
      </c>
      <c r="BK468" s="217">
        <f>ROUND(I468*H468,2)</f>
        <v>0</v>
      </c>
      <c r="BL468" s="17" t="s">
        <v>138</v>
      </c>
      <c r="BM468" s="216" t="s">
        <v>1204</v>
      </c>
    </row>
    <row r="469" spans="2:51" s="13" customFormat="1" ht="11.25">
      <c r="B469" s="218"/>
      <c r="C469" s="219"/>
      <c r="D469" s="220" t="s">
        <v>140</v>
      </c>
      <c r="E469" s="221" t="s">
        <v>1</v>
      </c>
      <c r="F469" s="222" t="s">
        <v>91</v>
      </c>
      <c r="G469" s="219"/>
      <c r="H469" s="221" t="s">
        <v>1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140</v>
      </c>
      <c r="AU469" s="228" t="s">
        <v>86</v>
      </c>
      <c r="AV469" s="13" t="s">
        <v>84</v>
      </c>
      <c r="AW469" s="13" t="s">
        <v>34</v>
      </c>
      <c r="AX469" s="13" t="s">
        <v>76</v>
      </c>
      <c r="AY469" s="228" t="s">
        <v>132</v>
      </c>
    </row>
    <row r="470" spans="2:51" s="14" customFormat="1" ht="11.25">
      <c r="B470" s="229"/>
      <c r="C470" s="230"/>
      <c r="D470" s="220" t="s">
        <v>140</v>
      </c>
      <c r="E470" s="231" t="s">
        <v>1</v>
      </c>
      <c r="F470" s="232" t="s">
        <v>84</v>
      </c>
      <c r="G470" s="230"/>
      <c r="H470" s="233">
        <v>1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AT470" s="239" t="s">
        <v>140</v>
      </c>
      <c r="AU470" s="239" t="s">
        <v>86</v>
      </c>
      <c r="AV470" s="14" t="s">
        <v>86</v>
      </c>
      <c r="AW470" s="14" t="s">
        <v>34</v>
      </c>
      <c r="AX470" s="14" t="s">
        <v>76</v>
      </c>
      <c r="AY470" s="239" t="s">
        <v>132</v>
      </c>
    </row>
    <row r="471" spans="2:51" s="15" customFormat="1" ht="11.25">
      <c r="B471" s="240"/>
      <c r="C471" s="241"/>
      <c r="D471" s="220" t="s">
        <v>140</v>
      </c>
      <c r="E471" s="242" t="s">
        <v>1</v>
      </c>
      <c r="F471" s="243" t="s">
        <v>146</v>
      </c>
      <c r="G471" s="241"/>
      <c r="H471" s="244">
        <v>1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140</v>
      </c>
      <c r="AU471" s="250" t="s">
        <v>86</v>
      </c>
      <c r="AV471" s="15" t="s">
        <v>138</v>
      </c>
      <c r="AW471" s="15" t="s">
        <v>34</v>
      </c>
      <c r="AX471" s="15" t="s">
        <v>84</v>
      </c>
      <c r="AY471" s="250" t="s">
        <v>132</v>
      </c>
    </row>
    <row r="472" spans="1:65" s="2" customFormat="1" ht="24">
      <c r="A472" s="34"/>
      <c r="B472" s="35"/>
      <c r="C472" s="204" t="s">
        <v>499</v>
      </c>
      <c r="D472" s="204" t="s">
        <v>134</v>
      </c>
      <c r="E472" s="205" t="s">
        <v>928</v>
      </c>
      <c r="F472" s="206" t="s">
        <v>929</v>
      </c>
      <c r="G472" s="207" t="s">
        <v>176</v>
      </c>
      <c r="H472" s="208">
        <v>131</v>
      </c>
      <c r="I472" s="209"/>
      <c r="J472" s="210">
        <f>ROUND(I472*H472,2)</f>
        <v>0</v>
      </c>
      <c r="K472" s="211"/>
      <c r="L472" s="39"/>
      <c r="M472" s="212" t="s">
        <v>1</v>
      </c>
      <c r="N472" s="213" t="s">
        <v>41</v>
      </c>
      <c r="O472" s="71"/>
      <c r="P472" s="214">
        <f>O472*H472</f>
        <v>0</v>
      </c>
      <c r="Q472" s="214">
        <v>0</v>
      </c>
      <c r="R472" s="214">
        <f>Q472*H472</f>
        <v>0</v>
      </c>
      <c r="S472" s="214">
        <v>0</v>
      </c>
      <c r="T472" s="215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16" t="s">
        <v>138</v>
      </c>
      <c r="AT472" s="216" t="s">
        <v>134</v>
      </c>
      <c r="AU472" s="216" t="s">
        <v>86</v>
      </c>
      <c r="AY472" s="17" t="s">
        <v>132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7" t="s">
        <v>84</v>
      </c>
      <c r="BK472" s="217">
        <f>ROUND(I472*H472,2)</f>
        <v>0</v>
      </c>
      <c r="BL472" s="17" t="s">
        <v>138</v>
      </c>
      <c r="BM472" s="216" t="s">
        <v>1205</v>
      </c>
    </row>
    <row r="473" spans="2:51" s="13" customFormat="1" ht="11.25">
      <c r="B473" s="218"/>
      <c r="C473" s="219"/>
      <c r="D473" s="220" t="s">
        <v>140</v>
      </c>
      <c r="E473" s="221" t="s">
        <v>1</v>
      </c>
      <c r="F473" s="222" t="s">
        <v>91</v>
      </c>
      <c r="G473" s="219"/>
      <c r="H473" s="221" t="s">
        <v>1</v>
      </c>
      <c r="I473" s="223"/>
      <c r="J473" s="219"/>
      <c r="K473" s="219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140</v>
      </c>
      <c r="AU473" s="228" t="s">
        <v>86</v>
      </c>
      <c r="AV473" s="13" t="s">
        <v>84</v>
      </c>
      <c r="AW473" s="13" t="s">
        <v>34</v>
      </c>
      <c r="AX473" s="13" t="s">
        <v>76</v>
      </c>
      <c r="AY473" s="228" t="s">
        <v>132</v>
      </c>
    </row>
    <row r="474" spans="2:51" s="14" customFormat="1" ht="11.25">
      <c r="B474" s="229"/>
      <c r="C474" s="230"/>
      <c r="D474" s="220" t="s">
        <v>140</v>
      </c>
      <c r="E474" s="231" t="s">
        <v>1</v>
      </c>
      <c r="F474" s="232" t="s">
        <v>1206</v>
      </c>
      <c r="G474" s="230"/>
      <c r="H474" s="233">
        <v>131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AT474" s="239" t="s">
        <v>140</v>
      </c>
      <c r="AU474" s="239" t="s">
        <v>86</v>
      </c>
      <c r="AV474" s="14" t="s">
        <v>86</v>
      </c>
      <c r="AW474" s="14" t="s">
        <v>34</v>
      </c>
      <c r="AX474" s="14" t="s">
        <v>76</v>
      </c>
      <c r="AY474" s="239" t="s">
        <v>132</v>
      </c>
    </row>
    <row r="475" spans="2:51" s="15" customFormat="1" ht="11.25">
      <c r="B475" s="240"/>
      <c r="C475" s="241"/>
      <c r="D475" s="220" t="s">
        <v>140</v>
      </c>
      <c r="E475" s="242" t="s">
        <v>1</v>
      </c>
      <c r="F475" s="243" t="s">
        <v>146</v>
      </c>
      <c r="G475" s="241"/>
      <c r="H475" s="244">
        <v>131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AT475" s="250" t="s">
        <v>140</v>
      </c>
      <c r="AU475" s="250" t="s">
        <v>86</v>
      </c>
      <c r="AV475" s="15" t="s">
        <v>138</v>
      </c>
      <c r="AW475" s="15" t="s">
        <v>34</v>
      </c>
      <c r="AX475" s="15" t="s">
        <v>84</v>
      </c>
      <c r="AY475" s="250" t="s">
        <v>132</v>
      </c>
    </row>
    <row r="476" spans="1:65" s="2" customFormat="1" ht="24">
      <c r="A476" s="34"/>
      <c r="B476" s="35"/>
      <c r="C476" s="251" t="s">
        <v>504</v>
      </c>
      <c r="D476" s="251" t="s">
        <v>329</v>
      </c>
      <c r="E476" s="252" t="s">
        <v>931</v>
      </c>
      <c r="F476" s="253" t="s">
        <v>932</v>
      </c>
      <c r="G476" s="254" t="s">
        <v>176</v>
      </c>
      <c r="H476" s="255">
        <v>132.965</v>
      </c>
      <c r="I476" s="256"/>
      <c r="J476" s="257">
        <f>ROUND(I476*H476,2)</f>
        <v>0</v>
      </c>
      <c r="K476" s="258"/>
      <c r="L476" s="259"/>
      <c r="M476" s="260" t="s">
        <v>1</v>
      </c>
      <c r="N476" s="261" t="s">
        <v>41</v>
      </c>
      <c r="O476" s="71"/>
      <c r="P476" s="214">
        <f>O476*H476</f>
        <v>0</v>
      </c>
      <c r="Q476" s="214">
        <v>0.00147</v>
      </c>
      <c r="R476" s="214">
        <f>Q476*H476</f>
        <v>0.19545855</v>
      </c>
      <c r="S476" s="214">
        <v>0</v>
      </c>
      <c r="T476" s="215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16" t="s">
        <v>184</v>
      </c>
      <c r="AT476" s="216" t="s">
        <v>329</v>
      </c>
      <c r="AU476" s="216" t="s">
        <v>86</v>
      </c>
      <c r="AY476" s="17" t="s">
        <v>132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7" t="s">
        <v>84</v>
      </c>
      <c r="BK476" s="217">
        <f>ROUND(I476*H476,2)</f>
        <v>0</v>
      </c>
      <c r="BL476" s="17" t="s">
        <v>138</v>
      </c>
      <c r="BM476" s="216" t="s">
        <v>1207</v>
      </c>
    </row>
    <row r="477" spans="2:51" s="13" customFormat="1" ht="11.25">
      <c r="B477" s="218"/>
      <c r="C477" s="219"/>
      <c r="D477" s="220" t="s">
        <v>140</v>
      </c>
      <c r="E477" s="221" t="s">
        <v>1</v>
      </c>
      <c r="F477" s="222" t="s">
        <v>91</v>
      </c>
      <c r="G477" s="219"/>
      <c r="H477" s="221" t="s">
        <v>1</v>
      </c>
      <c r="I477" s="223"/>
      <c r="J477" s="219"/>
      <c r="K477" s="219"/>
      <c r="L477" s="224"/>
      <c r="M477" s="225"/>
      <c r="N477" s="226"/>
      <c r="O477" s="226"/>
      <c r="P477" s="226"/>
      <c r="Q477" s="226"/>
      <c r="R477" s="226"/>
      <c r="S477" s="226"/>
      <c r="T477" s="227"/>
      <c r="AT477" s="228" t="s">
        <v>140</v>
      </c>
      <c r="AU477" s="228" t="s">
        <v>86</v>
      </c>
      <c r="AV477" s="13" t="s">
        <v>84</v>
      </c>
      <c r="AW477" s="13" t="s">
        <v>34</v>
      </c>
      <c r="AX477" s="13" t="s">
        <v>76</v>
      </c>
      <c r="AY477" s="228" t="s">
        <v>132</v>
      </c>
    </row>
    <row r="478" spans="2:51" s="14" customFormat="1" ht="11.25">
      <c r="B478" s="229"/>
      <c r="C478" s="230"/>
      <c r="D478" s="220" t="s">
        <v>140</v>
      </c>
      <c r="E478" s="231" t="s">
        <v>1</v>
      </c>
      <c r="F478" s="232" t="s">
        <v>1206</v>
      </c>
      <c r="G478" s="230"/>
      <c r="H478" s="233">
        <v>131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AT478" s="239" t="s">
        <v>140</v>
      </c>
      <c r="AU478" s="239" t="s">
        <v>86</v>
      </c>
      <c r="AV478" s="14" t="s">
        <v>86</v>
      </c>
      <c r="AW478" s="14" t="s">
        <v>34</v>
      </c>
      <c r="AX478" s="14" t="s">
        <v>76</v>
      </c>
      <c r="AY478" s="239" t="s">
        <v>132</v>
      </c>
    </row>
    <row r="479" spans="2:51" s="15" customFormat="1" ht="11.25">
      <c r="B479" s="240"/>
      <c r="C479" s="241"/>
      <c r="D479" s="220" t="s">
        <v>140</v>
      </c>
      <c r="E479" s="242" t="s">
        <v>1</v>
      </c>
      <c r="F479" s="243" t="s">
        <v>146</v>
      </c>
      <c r="G479" s="241"/>
      <c r="H479" s="244">
        <v>131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AT479" s="250" t="s">
        <v>140</v>
      </c>
      <c r="AU479" s="250" t="s">
        <v>86</v>
      </c>
      <c r="AV479" s="15" t="s">
        <v>138</v>
      </c>
      <c r="AW479" s="15" t="s">
        <v>34</v>
      </c>
      <c r="AX479" s="15" t="s">
        <v>76</v>
      </c>
      <c r="AY479" s="250" t="s">
        <v>132</v>
      </c>
    </row>
    <row r="480" spans="2:51" s="14" customFormat="1" ht="11.25">
      <c r="B480" s="229"/>
      <c r="C480" s="230"/>
      <c r="D480" s="220" t="s">
        <v>140</v>
      </c>
      <c r="E480" s="231" t="s">
        <v>1</v>
      </c>
      <c r="F480" s="232" t="s">
        <v>1208</v>
      </c>
      <c r="G480" s="230"/>
      <c r="H480" s="233">
        <v>132.96499999999997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AT480" s="239" t="s">
        <v>140</v>
      </c>
      <c r="AU480" s="239" t="s">
        <v>86</v>
      </c>
      <c r="AV480" s="14" t="s">
        <v>86</v>
      </c>
      <c r="AW480" s="14" t="s">
        <v>34</v>
      </c>
      <c r="AX480" s="14" t="s">
        <v>84</v>
      </c>
      <c r="AY480" s="239" t="s">
        <v>132</v>
      </c>
    </row>
    <row r="481" spans="1:65" s="2" customFormat="1" ht="24">
      <c r="A481" s="34"/>
      <c r="B481" s="35"/>
      <c r="C481" s="204" t="s">
        <v>509</v>
      </c>
      <c r="D481" s="204" t="s">
        <v>134</v>
      </c>
      <c r="E481" s="205" t="s">
        <v>935</v>
      </c>
      <c r="F481" s="206" t="s">
        <v>936</v>
      </c>
      <c r="G481" s="207" t="s">
        <v>176</v>
      </c>
      <c r="H481" s="208">
        <v>7</v>
      </c>
      <c r="I481" s="209"/>
      <c r="J481" s="210">
        <f>ROUND(I481*H481,2)</f>
        <v>0</v>
      </c>
      <c r="K481" s="211"/>
      <c r="L481" s="39"/>
      <c r="M481" s="212" t="s">
        <v>1</v>
      </c>
      <c r="N481" s="213" t="s">
        <v>41</v>
      </c>
      <c r="O481" s="71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16" t="s">
        <v>138</v>
      </c>
      <c r="AT481" s="216" t="s">
        <v>134</v>
      </c>
      <c r="AU481" s="216" t="s">
        <v>86</v>
      </c>
      <c r="AY481" s="17" t="s">
        <v>132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7" t="s">
        <v>84</v>
      </c>
      <c r="BK481" s="217">
        <f>ROUND(I481*H481,2)</f>
        <v>0</v>
      </c>
      <c r="BL481" s="17" t="s">
        <v>138</v>
      </c>
      <c r="BM481" s="216" t="s">
        <v>1209</v>
      </c>
    </row>
    <row r="482" spans="2:51" s="13" customFormat="1" ht="11.25">
      <c r="B482" s="218"/>
      <c r="C482" s="219"/>
      <c r="D482" s="220" t="s">
        <v>140</v>
      </c>
      <c r="E482" s="221" t="s">
        <v>1</v>
      </c>
      <c r="F482" s="222" t="s">
        <v>1210</v>
      </c>
      <c r="G482" s="219"/>
      <c r="H482" s="221" t="s">
        <v>1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140</v>
      </c>
      <c r="AU482" s="228" t="s">
        <v>86</v>
      </c>
      <c r="AV482" s="13" t="s">
        <v>84</v>
      </c>
      <c r="AW482" s="13" t="s">
        <v>34</v>
      </c>
      <c r="AX482" s="13" t="s">
        <v>76</v>
      </c>
      <c r="AY482" s="228" t="s">
        <v>132</v>
      </c>
    </row>
    <row r="483" spans="2:51" s="14" customFormat="1" ht="11.25">
      <c r="B483" s="229"/>
      <c r="C483" s="230"/>
      <c r="D483" s="220" t="s">
        <v>140</v>
      </c>
      <c r="E483" s="231" t="s">
        <v>1</v>
      </c>
      <c r="F483" s="232" t="s">
        <v>179</v>
      </c>
      <c r="G483" s="230"/>
      <c r="H483" s="233">
        <v>7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140</v>
      </c>
      <c r="AU483" s="239" t="s">
        <v>86</v>
      </c>
      <c r="AV483" s="14" t="s">
        <v>86</v>
      </c>
      <c r="AW483" s="14" t="s">
        <v>34</v>
      </c>
      <c r="AX483" s="14" t="s">
        <v>76</v>
      </c>
      <c r="AY483" s="239" t="s">
        <v>132</v>
      </c>
    </row>
    <row r="484" spans="2:51" s="15" customFormat="1" ht="11.25">
      <c r="B484" s="240"/>
      <c r="C484" s="241"/>
      <c r="D484" s="220" t="s">
        <v>140</v>
      </c>
      <c r="E484" s="242" t="s">
        <v>1</v>
      </c>
      <c r="F484" s="243" t="s">
        <v>146</v>
      </c>
      <c r="G484" s="241"/>
      <c r="H484" s="244">
        <v>7</v>
      </c>
      <c r="I484" s="245"/>
      <c r="J484" s="241"/>
      <c r="K484" s="241"/>
      <c r="L484" s="246"/>
      <c r="M484" s="247"/>
      <c r="N484" s="248"/>
      <c r="O484" s="248"/>
      <c r="P484" s="248"/>
      <c r="Q484" s="248"/>
      <c r="R484" s="248"/>
      <c r="S484" s="248"/>
      <c r="T484" s="249"/>
      <c r="AT484" s="250" t="s">
        <v>140</v>
      </c>
      <c r="AU484" s="250" t="s">
        <v>86</v>
      </c>
      <c r="AV484" s="15" t="s">
        <v>138</v>
      </c>
      <c r="AW484" s="15" t="s">
        <v>34</v>
      </c>
      <c r="AX484" s="15" t="s">
        <v>84</v>
      </c>
      <c r="AY484" s="250" t="s">
        <v>132</v>
      </c>
    </row>
    <row r="485" spans="1:65" s="2" customFormat="1" ht="24">
      <c r="A485" s="34"/>
      <c r="B485" s="35"/>
      <c r="C485" s="251" t="s">
        <v>513</v>
      </c>
      <c r="D485" s="251" t="s">
        <v>329</v>
      </c>
      <c r="E485" s="252" t="s">
        <v>939</v>
      </c>
      <c r="F485" s="253" t="s">
        <v>1211</v>
      </c>
      <c r="G485" s="254" t="s">
        <v>176</v>
      </c>
      <c r="H485" s="255">
        <v>7.105</v>
      </c>
      <c r="I485" s="256"/>
      <c r="J485" s="257">
        <f>ROUND(I485*H485,2)</f>
        <v>0</v>
      </c>
      <c r="K485" s="258"/>
      <c r="L485" s="259"/>
      <c r="M485" s="260" t="s">
        <v>1</v>
      </c>
      <c r="N485" s="261" t="s">
        <v>41</v>
      </c>
      <c r="O485" s="71"/>
      <c r="P485" s="214">
        <f>O485*H485</f>
        <v>0</v>
      </c>
      <c r="Q485" s="214">
        <v>0.00712</v>
      </c>
      <c r="R485" s="214">
        <f>Q485*H485</f>
        <v>0.0505876</v>
      </c>
      <c r="S485" s="214">
        <v>0</v>
      </c>
      <c r="T485" s="215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16" t="s">
        <v>184</v>
      </c>
      <c r="AT485" s="216" t="s">
        <v>329</v>
      </c>
      <c r="AU485" s="216" t="s">
        <v>86</v>
      </c>
      <c r="AY485" s="17" t="s">
        <v>132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7" t="s">
        <v>84</v>
      </c>
      <c r="BK485" s="217">
        <f>ROUND(I485*H485,2)</f>
        <v>0</v>
      </c>
      <c r="BL485" s="17" t="s">
        <v>138</v>
      </c>
      <c r="BM485" s="216" t="s">
        <v>1212</v>
      </c>
    </row>
    <row r="486" spans="2:51" s="13" customFormat="1" ht="11.25">
      <c r="B486" s="218"/>
      <c r="C486" s="219"/>
      <c r="D486" s="220" t="s">
        <v>140</v>
      </c>
      <c r="E486" s="221" t="s">
        <v>1</v>
      </c>
      <c r="F486" s="222" t="s">
        <v>1210</v>
      </c>
      <c r="G486" s="219"/>
      <c r="H486" s="221" t="s">
        <v>1</v>
      </c>
      <c r="I486" s="223"/>
      <c r="J486" s="219"/>
      <c r="K486" s="219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140</v>
      </c>
      <c r="AU486" s="228" t="s">
        <v>86</v>
      </c>
      <c r="AV486" s="13" t="s">
        <v>84</v>
      </c>
      <c r="AW486" s="13" t="s">
        <v>34</v>
      </c>
      <c r="AX486" s="13" t="s">
        <v>76</v>
      </c>
      <c r="AY486" s="228" t="s">
        <v>132</v>
      </c>
    </row>
    <row r="487" spans="2:51" s="14" customFormat="1" ht="11.25">
      <c r="B487" s="229"/>
      <c r="C487" s="230"/>
      <c r="D487" s="220" t="s">
        <v>140</v>
      </c>
      <c r="E487" s="231" t="s">
        <v>1</v>
      </c>
      <c r="F487" s="232" t="s">
        <v>179</v>
      </c>
      <c r="G487" s="230"/>
      <c r="H487" s="233">
        <v>7</v>
      </c>
      <c r="I487" s="234"/>
      <c r="J487" s="230"/>
      <c r="K487" s="230"/>
      <c r="L487" s="235"/>
      <c r="M487" s="236"/>
      <c r="N487" s="237"/>
      <c r="O487" s="237"/>
      <c r="P487" s="237"/>
      <c r="Q487" s="237"/>
      <c r="R487" s="237"/>
      <c r="S487" s="237"/>
      <c r="T487" s="238"/>
      <c r="AT487" s="239" t="s">
        <v>140</v>
      </c>
      <c r="AU487" s="239" t="s">
        <v>86</v>
      </c>
      <c r="AV487" s="14" t="s">
        <v>86</v>
      </c>
      <c r="AW487" s="14" t="s">
        <v>34</v>
      </c>
      <c r="AX487" s="14" t="s">
        <v>76</v>
      </c>
      <c r="AY487" s="239" t="s">
        <v>132</v>
      </c>
    </row>
    <row r="488" spans="2:51" s="15" customFormat="1" ht="11.25">
      <c r="B488" s="240"/>
      <c r="C488" s="241"/>
      <c r="D488" s="220" t="s">
        <v>140</v>
      </c>
      <c r="E488" s="242" t="s">
        <v>1</v>
      </c>
      <c r="F488" s="243" t="s">
        <v>146</v>
      </c>
      <c r="G488" s="241"/>
      <c r="H488" s="244">
        <v>7</v>
      </c>
      <c r="I488" s="245"/>
      <c r="J488" s="241"/>
      <c r="K488" s="241"/>
      <c r="L488" s="246"/>
      <c r="M488" s="247"/>
      <c r="N488" s="248"/>
      <c r="O488" s="248"/>
      <c r="P488" s="248"/>
      <c r="Q488" s="248"/>
      <c r="R488" s="248"/>
      <c r="S488" s="248"/>
      <c r="T488" s="249"/>
      <c r="AT488" s="250" t="s">
        <v>140</v>
      </c>
      <c r="AU488" s="250" t="s">
        <v>86</v>
      </c>
      <c r="AV488" s="15" t="s">
        <v>138</v>
      </c>
      <c r="AW488" s="15" t="s">
        <v>34</v>
      </c>
      <c r="AX488" s="15" t="s">
        <v>76</v>
      </c>
      <c r="AY488" s="250" t="s">
        <v>132</v>
      </c>
    </row>
    <row r="489" spans="2:51" s="14" customFormat="1" ht="11.25">
      <c r="B489" s="229"/>
      <c r="C489" s="230"/>
      <c r="D489" s="220" t="s">
        <v>140</v>
      </c>
      <c r="E489" s="231" t="s">
        <v>1</v>
      </c>
      <c r="F489" s="232" t="s">
        <v>1213</v>
      </c>
      <c r="G489" s="230"/>
      <c r="H489" s="233">
        <v>7.1049999999999995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140</v>
      </c>
      <c r="AU489" s="239" t="s">
        <v>86</v>
      </c>
      <c r="AV489" s="14" t="s">
        <v>86</v>
      </c>
      <c r="AW489" s="14" t="s">
        <v>34</v>
      </c>
      <c r="AX489" s="14" t="s">
        <v>84</v>
      </c>
      <c r="AY489" s="239" t="s">
        <v>132</v>
      </c>
    </row>
    <row r="490" spans="1:65" s="2" customFormat="1" ht="24">
      <c r="A490" s="34"/>
      <c r="B490" s="35"/>
      <c r="C490" s="204" t="s">
        <v>518</v>
      </c>
      <c r="D490" s="204" t="s">
        <v>134</v>
      </c>
      <c r="E490" s="205" t="s">
        <v>960</v>
      </c>
      <c r="F490" s="206" t="s">
        <v>961</v>
      </c>
      <c r="G490" s="207" t="s">
        <v>426</v>
      </c>
      <c r="H490" s="208">
        <v>6</v>
      </c>
      <c r="I490" s="209"/>
      <c r="J490" s="210">
        <f>ROUND(I490*H490,2)</f>
        <v>0</v>
      </c>
      <c r="K490" s="211"/>
      <c r="L490" s="39"/>
      <c r="M490" s="212" t="s">
        <v>1</v>
      </c>
      <c r="N490" s="213" t="s">
        <v>41</v>
      </c>
      <c r="O490" s="71"/>
      <c r="P490" s="214">
        <f>O490*H490</f>
        <v>0</v>
      </c>
      <c r="Q490" s="214">
        <v>0</v>
      </c>
      <c r="R490" s="214">
        <f>Q490*H490</f>
        <v>0</v>
      </c>
      <c r="S490" s="214">
        <v>0</v>
      </c>
      <c r="T490" s="215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216" t="s">
        <v>138</v>
      </c>
      <c r="AT490" s="216" t="s">
        <v>134</v>
      </c>
      <c r="AU490" s="216" t="s">
        <v>86</v>
      </c>
      <c r="AY490" s="17" t="s">
        <v>132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7" t="s">
        <v>84</v>
      </c>
      <c r="BK490" s="217">
        <f>ROUND(I490*H490,2)</f>
        <v>0</v>
      </c>
      <c r="BL490" s="17" t="s">
        <v>138</v>
      </c>
      <c r="BM490" s="216" t="s">
        <v>1214</v>
      </c>
    </row>
    <row r="491" spans="2:51" s="13" customFormat="1" ht="11.25">
      <c r="B491" s="218"/>
      <c r="C491" s="219"/>
      <c r="D491" s="220" t="s">
        <v>140</v>
      </c>
      <c r="E491" s="221" t="s">
        <v>1</v>
      </c>
      <c r="F491" s="222" t="s">
        <v>1210</v>
      </c>
      <c r="G491" s="219"/>
      <c r="H491" s="221" t="s">
        <v>1</v>
      </c>
      <c r="I491" s="223"/>
      <c r="J491" s="219"/>
      <c r="K491" s="219"/>
      <c r="L491" s="224"/>
      <c r="M491" s="225"/>
      <c r="N491" s="226"/>
      <c r="O491" s="226"/>
      <c r="P491" s="226"/>
      <c r="Q491" s="226"/>
      <c r="R491" s="226"/>
      <c r="S491" s="226"/>
      <c r="T491" s="227"/>
      <c r="AT491" s="228" t="s">
        <v>140</v>
      </c>
      <c r="AU491" s="228" t="s">
        <v>86</v>
      </c>
      <c r="AV491" s="13" t="s">
        <v>84</v>
      </c>
      <c r="AW491" s="13" t="s">
        <v>34</v>
      </c>
      <c r="AX491" s="13" t="s">
        <v>76</v>
      </c>
      <c r="AY491" s="228" t="s">
        <v>132</v>
      </c>
    </row>
    <row r="492" spans="2:51" s="14" customFormat="1" ht="11.25">
      <c r="B492" s="229"/>
      <c r="C492" s="230"/>
      <c r="D492" s="220" t="s">
        <v>140</v>
      </c>
      <c r="E492" s="231" t="s">
        <v>1</v>
      </c>
      <c r="F492" s="232" t="s">
        <v>1215</v>
      </c>
      <c r="G492" s="230"/>
      <c r="H492" s="233">
        <v>6</v>
      </c>
      <c r="I492" s="234"/>
      <c r="J492" s="230"/>
      <c r="K492" s="230"/>
      <c r="L492" s="235"/>
      <c r="M492" s="236"/>
      <c r="N492" s="237"/>
      <c r="O492" s="237"/>
      <c r="P492" s="237"/>
      <c r="Q492" s="237"/>
      <c r="R492" s="237"/>
      <c r="S492" s="237"/>
      <c r="T492" s="238"/>
      <c r="AT492" s="239" t="s">
        <v>140</v>
      </c>
      <c r="AU492" s="239" t="s">
        <v>86</v>
      </c>
      <c r="AV492" s="14" t="s">
        <v>86</v>
      </c>
      <c r="AW492" s="14" t="s">
        <v>34</v>
      </c>
      <c r="AX492" s="14" t="s">
        <v>76</v>
      </c>
      <c r="AY492" s="239" t="s">
        <v>132</v>
      </c>
    </row>
    <row r="493" spans="2:51" s="15" customFormat="1" ht="11.25">
      <c r="B493" s="240"/>
      <c r="C493" s="241"/>
      <c r="D493" s="220" t="s">
        <v>140</v>
      </c>
      <c r="E493" s="242" t="s">
        <v>1</v>
      </c>
      <c r="F493" s="243" t="s">
        <v>146</v>
      </c>
      <c r="G493" s="241"/>
      <c r="H493" s="244">
        <v>6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AT493" s="250" t="s">
        <v>140</v>
      </c>
      <c r="AU493" s="250" t="s">
        <v>86</v>
      </c>
      <c r="AV493" s="15" t="s">
        <v>138</v>
      </c>
      <c r="AW493" s="15" t="s">
        <v>34</v>
      </c>
      <c r="AX493" s="15" t="s">
        <v>84</v>
      </c>
      <c r="AY493" s="250" t="s">
        <v>132</v>
      </c>
    </row>
    <row r="494" spans="1:65" s="2" customFormat="1" ht="12">
      <c r="A494" s="34"/>
      <c r="B494" s="35"/>
      <c r="C494" s="251" t="s">
        <v>503</v>
      </c>
      <c r="D494" s="251" t="s">
        <v>329</v>
      </c>
      <c r="E494" s="252" t="s">
        <v>964</v>
      </c>
      <c r="F494" s="253" t="s">
        <v>965</v>
      </c>
      <c r="G494" s="254" t="s">
        <v>426</v>
      </c>
      <c r="H494" s="255">
        <v>2</v>
      </c>
      <c r="I494" s="256"/>
      <c r="J494" s="257">
        <f>ROUND(I494*H494,2)</f>
        <v>0</v>
      </c>
      <c r="K494" s="258"/>
      <c r="L494" s="259"/>
      <c r="M494" s="260" t="s">
        <v>1</v>
      </c>
      <c r="N494" s="261" t="s">
        <v>41</v>
      </c>
      <c r="O494" s="71"/>
      <c r="P494" s="214">
        <f>O494*H494</f>
        <v>0</v>
      </c>
      <c r="Q494" s="214">
        <v>0.00039</v>
      </c>
      <c r="R494" s="214">
        <f>Q494*H494</f>
        <v>0.00078</v>
      </c>
      <c r="S494" s="214">
        <v>0</v>
      </c>
      <c r="T494" s="215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16" t="s">
        <v>184</v>
      </c>
      <c r="AT494" s="216" t="s">
        <v>329</v>
      </c>
      <c r="AU494" s="216" t="s">
        <v>86</v>
      </c>
      <c r="AY494" s="17" t="s">
        <v>132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7" t="s">
        <v>84</v>
      </c>
      <c r="BK494" s="217">
        <f>ROUND(I494*H494,2)</f>
        <v>0</v>
      </c>
      <c r="BL494" s="17" t="s">
        <v>138</v>
      </c>
      <c r="BM494" s="216" t="s">
        <v>1216</v>
      </c>
    </row>
    <row r="495" spans="2:51" s="13" customFormat="1" ht="11.25">
      <c r="B495" s="218"/>
      <c r="C495" s="219"/>
      <c r="D495" s="220" t="s">
        <v>140</v>
      </c>
      <c r="E495" s="221" t="s">
        <v>1</v>
      </c>
      <c r="F495" s="222" t="s">
        <v>91</v>
      </c>
      <c r="G495" s="219"/>
      <c r="H495" s="221" t="s">
        <v>1</v>
      </c>
      <c r="I495" s="223"/>
      <c r="J495" s="219"/>
      <c r="K495" s="219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140</v>
      </c>
      <c r="AU495" s="228" t="s">
        <v>86</v>
      </c>
      <c r="AV495" s="13" t="s">
        <v>84</v>
      </c>
      <c r="AW495" s="13" t="s">
        <v>34</v>
      </c>
      <c r="AX495" s="13" t="s">
        <v>76</v>
      </c>
      <c r="AY495" s="228" t="s">
        <v>132</v>
      </c>
    </row>
    <row r="496" spans="2:51" s="14" customFormat="1" ht="11.25">
      <c r="B496" s="229"/>
      <c r="C496" s="230"/>
      <c r="D496" s="220" t="s">
        <v>140</v>
      </c>
      <c r="E496" s="231" t="s">
        <v>1</v>
      </c>
      <c r="F496" s="232" t="s">
        <v>86</v>
      </c>
      <c r="G496" s="230"/>
      <c r="H496" s="233">
        <v>2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AT496" s="239" t="s">
        <v>140</v>
      </c>
      <c r="AU496" s="239" t="s">
        <v>86</v>
      </c>
      <c r="AV496" s="14" t="s">
        <v>86</v>
      </c>
      <c r="AW496" s="14" t="s">
        <v>34</v>
      </c>
      <c r="AX496" s="14" t="s">
        <v>76</v>
      </c>
      <c r="AY496" s="239" t="s">
        <v>132</v>
      </c>
    </row>
    <row r="497" spans="2:51" s="15" customFormat="1" ht="11.25">
      <c r="B497" s="240"/>
      <c r="C497" s="241"/>
      <c r="D497" s="220" t="s">
        <v>140</v>
      </c>
      <c r="E497" s="242" t="s">
        <v>1</v>
      </c>
      <c r="F497" s="243" t="s">
        <v>146</v>
      </c>
      <c r="G497" s="241"/>
      <c r="H497" s="244">
        <v>2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AT497" s="250" t="s">
        <v>140</v>
      </c>
      <c r="AU497" s="250" t="s">
        <v>86</v>
      </c>
      <c r="AV497" s="15" t="s">
        <v>138</v>
      </c>
      <c r="AW497" s="15" t="s">
        <v>34</v>
      </c>
      <c r="AX497" s="15" t="s">
        <v>84</v>
      </c>
      <c r="AY497" s="250" t="s">
        <v>132</v>
      </c>
    </row>
    <row r="498" spans="1:65" s="2" customFormat="1" ht="12">
      <c r="A498" s="34"/>
      <c r="B498" s="35"/>
      <c r="C498" s="251" t="s">
        <v>526</v>
      </c>
      <c r="D498" s="251" t="s">
        <v>329</v>
      </c>
      <c r="E498" s="252" t="s">
        <v>967</v>
      </c>
      <c r="F498" s="253" t="s">
        <v>968</v>
      </c>
      <c r="G498" s="254" t="s">
        <v>426</v>
      </c>
      <c r="H498" s="255">
        <v>2</v>
      </c>
      <c r="I498" s="256"/>
      <c r="J498" s="257">
        <f>ROUND(I498*H498,2)</f>
        <v>0</v>
      </c>
      <c r="K498" s="258"/>
      <c r="L498" s="259"/>
      <c r="M498" s="260" t="s">
        <v>1</v>
      </c>
      <c r="N498" s="261" t="s">
        <v>41</v>
      </c>
      <c r="O498" s="71"/>
      <c r="P498" s="214">
        <f>O498*H498</f>
        <v>0</v>
      </c>
      <c r="Q498" s="214">
        <v>0.00039</v>
      </c>
      <c r="R498" s="214">
        <f>Q498*H498</f>
        <v>0.00078</v>
      </c>
      <c r="S498" s="214">
        <v>0</v>
      </c>
      <c r="T498" s="215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16" t="s">
        <v>184</v>
      </c>
      <c r="AT498" s="216" t="s">
        <v>329</v>
      </c>
      <c r="AU498" s="216" t="s">
        <v>86</v>
      </c>
      <c r="AY498" s="17" t="s">
        <v>132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7" t="s">
        <v>84</v>
      </c>
      <c r="BK498" s="217">
        <f>ROUND(I498*H498,2)</f>
        <v>0</v>
      </c>
      <c r="BL498" s="17" t="s">
        <v>138</v>
      </c>
      <c r="BM498" s="216" t="s">
        <v>1217</v>
      </c>
    </row>
    <row r="499" spans="2:51" s="13" customFormat="1" ht="11.25">
      <c r="B499" s="218"/>
      <c r="C499" s="219"/>
      <c r="D499" s="220" t="s">
        <v>140</v>
      </c>
      <c r="E499" s="221" t="s">
        <v>1</v>
      </c>
      <c r="F499" s="222" t="s">
        <v>91</v>
      </c>
      <c r="G499" s="219"/>
      <c r="H499" s="221" t="s">
        <v>1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140</v>
      </c>
      <c r="AU499" s="228" t="s">
        <v>86</v>
      </c>
      <c r="AV499" s="13" t="s">
        <v>84</v>
      </c>
      <c r="AW499" s="13" t="s">
        <v>34</v>
      </c>
      <c r="AX499" s="13" t="s">
        <v>76</v>
      </c>
      <c r="AY499" s="228" t="s">
        <v>132</v>
      </c>
    </row>
    <row r="500" spans="2:51" s="14" customFormat="1" ht="11.25">
      <c r="B500" s="229"/>
      <c r="C500" s="230"/>
      <c r="D500" s="220" t="s">
        <v>140</v>
      </c>
      <c r="E500" s="231" t="s">
        <v>1</v>
      </c>
      <c r="F500" s="232" t="s">
        <v>86</v>
      </c>
      <c r="G500" s="230"/>
      <c r="H500" s="233">
        <v>2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AT500" s="239" t="s">
        <v>140</v>
      </c>
      <c r="AU500" s="239" t="s">
        <v>86</v>
      </c>
      <c r="AV500" s="14" t="s">
        <v>86</v>
      </c>
      <c r="AW500" s="14" t="s">
        <v>34</v>
      </c>
      <c r="AX500" s="14" t="s">
        <v>76</v>
      </c>
      <c r="AY500" s="239" t="s">
        <v>132</v>
      </c>
    </row>
    <row r="501" spans="2:51" s="15" customFormat="1" ht="11.25">
      <c r="B501" s="240"/>
      <c r="C501" s="241"/>
      <c r="D501" s="220" t="s">
        <v>140</v>
      </c>
      <c r="E501" s="242" t="s">
        <v>1</v>
      </c>
      <c r="F501" s="243" t="s">
        <v>146</v>
      </c>
      <c r="G501" s="241"/>
      <c r="H501" s="244">
        <v>2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AT501" s="250" t="s">
        <v>140</v>
      </c>
      <c r="AU501" s="250" t="s">
        <v>86</v>
      </c>
      <c r="AV501" s="15" t="s">
        <v>138</v>
      </c>
      <c r="AW501" s="15" t="s">
        <v>34</v>
      </c>
      <c r="AX501" s="15" t="s">
        <v>84</v>
      </c>
      <c r="AY501" s="250" t="s">
        <v>132</v>
      </c>
    </row>
    <row r="502" spans="1:65" s="2" customFormat="1" ht="24">
      <c r="A502" s="34"/>
      <c r="B502" s="35"/>
      <c r="C502" s="251" t="s">
        <v>530</v>
      </c>
      <c r="D502" s="251" t="s">
        <v>329</v>
      </c>
      <c r="E502" s="252" t="s">
        <v>970</v>
      </c>
      <c r="F502" s="253" t="s">
        <v>971</v>
      </c>
      <c r="G502" s="254" t="s">
        <v>426</v>
      </c>
      <c r="H502" s="255">
        <v>2</v>
      </c>
      <c r="I502" s="256"/>
      <c r="J502" s="257">
        <f>ROUND(I502*H502,2)</f>
        <v>0</v>
      </c>
      <c r="K502" s="258"/>
      <c r="L502" s="259"/>
      <c r="M502" s="260" t="s">
        <v>1</v>
      </c>
      <c r="N502" s="261" t="s">
        <v>41</v>
      </c>
      <c r="O502" s="71"/>
      <c r="P502" s="214">
        <f>O502*H502</f>
        <v>0</v>
      </c>
      <c r="Q502" s="214">
        <v>0</v>
      </c>
      <c r="R502" s="214">
        <f>Q502*H502</f>
        <v>0</v>
      </c>
      <c r="S502" s="214">
        <v>0</v>
      </c>
      <c r="T502" s="215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16" t="s">
        <v>184</v>
      </c>
      <c r="AT502" s="216" t="s">
        <v>329</v>
      </c>
      <c r="AU502" s="216" t="s">
        <v>86</v>
      </c>
      <c r="AY502" s="17" t="s">
        <v>132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7" t="s">
        <v>84</v>
      </c>
      <c r="BK502" s="217">
        <f>ROUND(I502*H502,2)</f>
        <v>0</v>
      </c>
      <c r="BL502" s="17" t="s">
        <v>138</v>
      </c>
      <c r="BM502" s="216" t="s">
        <v>1218</v>
      </c>
    </row>
    <row r="503" spans="2:51" s="13" customFormat="1" ht="11.25">
      <c r="B503" s="218"/>
      <c r="C503" s="219"/>
      <c r="D503" s="220" t="s">
        <v>140</v>
      </c>
      <c r="E503" s="221" t="s">
        <v>1</v>
      </c>
      <c r="F503" s="222" t="s">
        <v>91</v>
      </c>
      <c r="G503" s="219"/>
      <c r="H503" s="221" t="s">
        <v>1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140</v>
      </c>
      <c r="AU503" s="228" t="s">
        <v>86</v>
      </c>
      <c r="AV503" s="13" t="s">
        <v>84</v>
      </c>
      <c r="AW503" s="13" t="s">
        <v>34</v>
      </c>
      <c r="AX503" s="13" t="s">
        <v>76</v>
      </c>
      <c r="AY503" s="228" t="s">
        <v>132</v>
      </c>
    </row>
    <row r="504" spans="2:51" s="14" customFormat="1" ht="11.25">
      <c r="B504" s="229"/>
      <c r="C504" s="230"/>
      <c r="D504" s="220" t="s">
        <v>140</v>
      </c>
      <c r="E504" s="231" t="s">
        <v>1</v>
      </c>
      <c r="F504" s="232" t="s">
        <v>86</v>
      </c>
      <c r="G504" s="230"/>
      <c r="H504" s="233">
        <v>2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AT504" s="239" t="s">
        <v>140</v>
      </c>
      <c r="AU504" s="239" t="s">
        <v>86</v>
      </c>
      <c r="AV504" s="14" t="s">
        <v>86</v>
      </c>
      <c r="AW504" s="14" t="s">
        <v>34</v>
      </c>
      <c r="AX504" s="14" t="s">
        <v>76</v>
      </c>
      <c r="AY504" s="239" t="s">
        <v>132</v>
      </c>
    </row>
    <row r="505" spans="2:51" s="15" customFormat="1" ht="11.25">
      <c r="B505" s="240"/>
      <c r="C505" s="241"/>
      <c r="D505" s="220" t="s">
        <v>140</v>
      </c>
      <c r="E505" s="242" t="s">
        <v>1</v>
      </c>
      <c r="F505" s="243" t="s">
        <v>146</v>
      </c>
      <c r="G505" s="241"/>
      <c r="H505" s="244">
        <v>2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140</v>
      </c>
      <c r="AU505" s="250" t="s">
        <v>86</v>
      </c>
      <c r="AV505" s="15" t="s">
        <v>138</v>
      </c>
      <c r="AW505" s="15" t="s">
        <v>34</v>
      </c>
      <c r="AX505" s="15" t="s">
        <v>84</v>
      </c>
      <c r="AY505" s="250" t="s">
        <v>132</v>
      </c>
    </row>
    <row r="506" spans="1:65" s="2" customFormat="1" ht="24">
      <c r="A506" s="34"/>
      <c r="B506" s="35"/>
      <c r="C506" s="204" t="s">
        <v>534</v>
      </c>
      <c r="D506" s="204" t="s">
        <v>134</v>
      </c>
      <c r="E506" s="205" t="s">
        <v>1219</v>
      </c>
      <c r="F506" s="206" t="s">
        <v>1220</v>
      </c>
      <c r="G506" s="207" t="s">
        <v>426</v>
      </c>
      <c r="H506" s="208">
        <v>2</v>
      </c>
      <c r="I506" s="209"/>
      <c r="J506" s="210">
        <f>ROUND(I506*H506,2)</f>
        <v>0</v>
      </c>
      <c r="K506" s="211"/>
      <c r="L506" s="39"/>
      <c r="M506" s="212" t="s">
        <v>1</v>
      </c>
      <c r="N506" s="213" t="s">
        <v>41</v>
      </c>
      <c r="O506" s="71"/>
      <c r="P506" s="214">
        <f>O506*H506</f>
        <v>0</v>
      </c>
      <c r="Q506" s="214">
        <v>0</v>
      </c>
      <c r="R506" s="214">
        <f>Q506*H506</f>
        <v>0</v>
      </c>
      <c r="S506" s="214">
        <v>0</v>
      </c>
      <c r="T506" s="215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216" t="s">
        <v>138</v>
      </c>
      <c r="AT506" s="216" t="s">
        <v>134</v>
      </c>
      <c r="AU506" s="216" t="s">
        <v>86</v>
      </c>
      <c r="AY506" s="17" t="s">
        <v>132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7" t="s">
        <v>84</v>
      </c>
      <c r="BK506" s="217">
        <f>ROUND(I506*H506,2)</f>
        <v>0</v>
      </c>
      <c r="BL506" s="17" t="s">
        <v>138</v>
      </c>
      <c r="BM506" s="216" t="s">
        <v>1221</v>
      </c>
    </row>
    <row r="507" spans="2:51" s="13" customFormat="1" ht="11.25">
      <c r="B507" s="218"/>
      <c r="C507" s="219"/>
      <c r="D507" s="220" t="s">
        <v>140</v>
      </c>
      <c r="E507" s="221" t="s">
        <v>1</v>
      </c>
      <c r="F507" s="222" t="s">
        <v>91</v>
      </c>
      <c r="G507" s="219"/>
      <c r="H507" s="221" t="s">
        <v>1</v>
      </c>
      <c r="I507" s="223"/>
      <c r="J507" s="219"/>
      <c r="K507" s="219"/>
      <c r="L507" s="224"/>
      <c r="M507" s="225"/>
      <c r="N507" s="226"/>
      <c r="O507" s="226"/>
      <c r="P507" s="226"/>
      <c r="Q507" s="226"/>
      <c r="R507" s="226"/>
      <c r="S507" s="226"/>
      <c r="T507" s="227"/>
      <c r="AT507" s="228" t="s">
        <v>140</v>
      </c>
      <c r="AU507" s="228" t="s">
        <v>86</v>
      </c>
      <c r="AV507" s="13" t="s">
        <v>84</v>
      </c>
      <c r="AW507" s="13" t="s">
        <v>34</v>
      </c>
      <c r="AX507" s="13" t="s">
        <v>76</v>
      </c>
      <c r="AY507" s="228" t="s">
        <v>132</v>
      </c>
    </row>
    <row r="508" spans="2:51" s="14" customFormat="1" ht="11.25">
      <c r="B508" s="229"/>
      <c r="C508" s="230"/>
      <c r="D508" s="220" t="s">
        <v>140</v>
      </c>
      <c r="E508" s="231" t="s">
        <v>1</v>
      </c>
      <c r="F508" s="232" t="s">
        <v>86</v>
      </c>
      <c r="G508" s="230"/>
      <c r="H508" s="233">
        <v>2</v>
      </c>
      <c r="I508" s="234"/>
      <c r="J508" s="230"/>
      <c r="K508" s="230"/>
      <c r="L508" s="235"/>
      <c r="M508" s="236"/>
      <c r="N508" s="237"/>
      <c r="O508" s="237"/>
      <c r="P508" s="237"/>
      <c r="Q508" s="237"/>
      <c r="R508" s="237"/>
      <c r="S508" s="237"/>
      <c r="T508" s="238"/>
      <c r="AT508" s="239" t="s">
        <v>140</v>
      </c>
      <c r="AU508" s="239" t="s">
        <v>86</v>
      </c>
      <c r="AV508" s="14" t="s">
        <v>86</v>
      </c>
      <c r="AW508" s="14" t="s">
        <v>34</v>
      </c>
      <c r="AX508" s="14" t="s">
        <v>76</v>
      </c>
      <c r="AY508" s="239" t="s">
        <v>132</v>
      </c>
    </row>
    <row r="509" spans="2:51" s="15" customFormat="1" ht="11.25">
      <c r="B509" s="240"/>
      <c r="C509" s="241"/>
      <c r="D509" s="220" t="s">
        <v>140</v>
      </c>
      <c r="E509" s="242" t="s">
        <v>1</v>
      </c>
      <c r="F509" s="243" t="s">
        <v>146</v>
      </c>
      <c r="G509" s="241"/>
      <c r="H509" s="244">
        <v>2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140</v>
      </c>
      <c r="AU509" s="250" t="s">
        <v>86</v>
      </c>
      <c r="AV509" s="15" t="s">
        <v>138</v>
      </c>
      <c r="AW509" s="15" t="s">
        <v>34</v>
      </c>
      <c r="AX509" s="15" t="s">
        <v>84</v>
      </c>
      <c r="AY509" s="250" t="s">
        <v>132</v>
      </c>
    </row>
    <row r="510" spans="1:65" s="2" customFormat="1" ht="12">
      <c r="A510" s="34"/>
      <c r="B510" s="35"/>
      <c r="C510" s="251" t="s">
        <v>538</v>
      </c>
      <c r="D510" s="251" t="s">
        <v>329</v>
      </c>
      <c r="E510" s="252" t="s">
        <v>1222</v>
      </c>
      <c r="F510" s="253" t="s">
        <v>1223</v>
      </c>
      <c r="G510" s="254" t="s">
        <v>426</v>
      </c>
      <c r="H510" s="255">
        <v>2</v>
      </c>
      <c r="I510" s="256"/>
      <c r="J510" s="257">
        <f>ROUND(I510*H510,2)</f>
        <v>0</v>
      </c>
      <c r="K510" s="258"/>
      <c r="L510" s="259"/>
      <c r="M510" s="260" t="s">
        <v>1</v>
      </c>
      <c r="N510" s="261" t="s">
        <v>41</v>
      </c>
      <c r="O510" s="71"/>
      <c r="P510" s="214">
        <f>O510*H510</f>
        <v>0</v>
      </c>
      <c r="Q510" s="214">
        <v>0.00084</v>
      </c>
      <c r="R510" s="214">
        <f>Q510*H510</f>
        <v>0.00168</v>
      </c>
      <c r="S510" s="214">
        <v>0</v>
      </c>
      <c r="T510" s="215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16" t="s">
        <v>184</v>
      </c>
      <c r="AT510" s="216" t="s">
        <v>329</v>
      </c>
      <c r="AU510" s="216" t="s">
        <v>86</v>
      </c>
      <c r="AY510" s="17" t="s">
        <v>132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7" t="s">
        <v>84</v>
      </c>
      <c r="BK510" s="217">
        <f>ROUND(I510*H510,2)</f>
        <v>0</v>
      </c>
      <c r="BL510" s="17" t="s">
        <v>138</v>
      </c>
      <c r="BM510" s="216" t="s">
        <v>1224</v>
      </c>
    </row>
    <row r="511" spans="2:51" s="13" customFormat="1" ht="11.25">
      <c r="B511" s="218"/>
      <c r="C511" s="219"/>
      <c r="D511" s="220" t="s">
        <v>140</v>
      </c>
      <c r="E511" s="221" t="s">
        <v>1</v>
      </c>
      <c r="F511" s="222" t="s">
        <v>91</v>
      </c>
      <c r="G511" s="219"/>
      <c r="H511" s="221" t="s">
        <v>1</v>
      </c>
      <c r="I511" s="223"/>
      <c r="J511" s="219"/>
      <c r="K511" s="219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140</v>
      </c>
      <c r="AU511" s="228" t="s">
        <v>86</v>
      </c>
      <c r="AV511" s="13" t="s">
        <v>84</v>
      </c>
      <c r="AW511" s="13" t="s">
        <v>34</v>
      </c>
      <c r="AX511" s="13" t="s">
        <v>76</v>
      </c>
      <c r="AY511" s="228" t="s">
        <v>132</v>
      </c>
    </row>
    <row r="512" spans="2:51" s="14" customFormat="1" ht="11.25">
      <c r="B512" s="229"/>
      <c r="C512" s="230"/>
      <c r="D512" s="220" t="s">
        <v>140</v>
      </c>
      <c r="E512" s="231" t="s">
        <v>1</v>
      </c>
      <c r="F512" s="232" t="s">
        <v>86</v>
      </c>
      <c r="G512" s="230"/>
      <c r="H512" s="233">
        <v>2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AT512" s="239" t="s">
        <v>140</v>
      </c>
      <c r="AU512" s="239" t="s">
        <v>86</v>
      </c>
      <c r="AV512" s="14" t="s">
        <v>86</v>
      </c>
      <c r="AW512" s="14" t="s">
        <v>34</v>
      </c>
      <c r="AX512" s="14" t="s">
        <v>76</v>
      </c>
      <c r="AY512" s="239" t="s">
        <v>132</v>
      </c>
    </row>
    <row r="513" spans="2:51" s="15" customFormat="1" ht="11.25">
      <c r="B513" s="240"/>
      <c r="C513" s="241"/>
      <c r="D513" s="220" t="s">
        <v>140</v>
      </c>
      <c r="E513" s="242" t="s">
        <v>1</v>
      </c>
      <c r="F513" s="243" t="s">
        <v>146</v>
      </c>
      <c r="G513" s="241"/>
      <c r="H513" s="244">
        <v>2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AT513" s="250" t="s">
        <v>140</v>
      </c>
      <c r="AU513" s="250" t="s">
        <v>86</v>
      </c>
      <c r="AV513" s="15" t="s">
        <v>138</v>
      </c>
      <c r="AW513" s="15" t="s">
        <v>34</v>
      </c>
      <c r="AX513" s="15" t="s">
        <v>84</v>
      </c>
      <c r="AY513" s="250" t="s">
        <v>132</v>
      </c>
    </row>
    <row r="514" spans="1:65" s="2" customFormat="1" ht="36">
      <c r="A514" s="34"/>
      <c r="B514" s="35"/>
      <c r="C514" s="204" t="s">
        <v>542</v>
      </c>
      <c r="D514" s="204" t="s">
        <v>134</v>
      </c>
      <c r="E514" s="205" t="s">
        <v>1225</v>
      </c>
      <c r="F514" s="206" t="s">
        <v>1226</v>
      </c>
      <c r="G514" s="207" t="s">
        <v>426</v>
      </c>
      <c r="H514" s="208">
        <v>2</v>
      </c>
      <c r="I514" s="209"/>
      <c r="J514" s="210">
        <f>ROUND(I514*H514,2)</f>
        <v>0</v>
      </c>
      <c r="K514" s="211"/>
      <c r="L514" s="39"/>
      <c r="M514" s="212" t="s">
        <v>1</v>
      </c>
      <c r="N514" s="213" t="s">
        <v>41</v>
      </c>
      <c r="O514" s="71"/>
      <c r="P514" s="214">
        <f>O514*H514</f>
        <v>0</v>
      </c>
      <c r="Q514" s="214">
        <v>0</v>
      </c>
      <c r="R514" s="214">
        <f>Q514*H514</f>
        <v>0</v>
      </c>
      <c r="S514" s="214">
        <v>0</v>
      </c>
      <c r="T514" s="215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16" t="s">
        <v>138</v>
      </c>
      <c r="AT514" s="216" t="s">
        <v>134</v>
      </c>
      <c r="AU514" s="216" t="s">
        <v>86</v>
      </c>
      <c r="AY514" s="17" t="s">
        <v>132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7" t="s">
        <v>84</v>
      </c>
      <c r="BK514" s="217">
        <f>ROUND(I514*H514,2)</f>
        <v>0</v>
      </c>
      <c r="BL514" s="17" t="s">
        <v>138</v>
      </c>
      <c r="BM514" s="216" t="s">
        <v>1227</v>
      </c>
    </row>
    <row r="515" spans="2:51" s="13" customFormat="1" ht="11.25">
      <c r="B515" s="218"/>
      <c r="C515" s="219"/>
      <c r="D515" s="220" t="s">
        <v>140</v>
      </c>
      <c r="E515" s="221" t="s">
        <v>1</v>
      </c>
      <c r="F515" s="222" t="s">
        <v>91</v>
      </c>
      <c r="G515" s="219"/>
      <c r="H515" s="221" t="s">
        <v>1</v>
      </c>
      <c r="I515" s="223"/>
      <c r="J515" s="219"/>
      <c r="K515" s="219"/>
      <c r="L515" s="224"/>
      <c r="M515" s="225"/>
      <c r="N515" s="226"/>
      <c r="O515" s="226"/>
      <c r="P515" s="226"/>
      <c r="Q515" s="226"/>
      <c r="R515" s="226"/>
      <c r="S515" s="226"/>
      <c r="T515" s="227"/>
      <c r="AT515" s="228" t="s">
        <v>140</v>
      </c>
      <c r="AU515" s="228" t="s">
        <v>86</v>
      </c>
      <c r="AV515" s="13" t="s">
        <v>84</v>
      </c>
      <c r="AW515" s="13" t="s">
        <v>34</v>
      </c>
      <c r="AX515" s="13" t="s">
        <v>76</v>
      </c>
      <c r="AY515" s="228" t="s">
        <v>132</v>
      </c>
    </row>
    <row r="516" spans="2:51" s="14" customFormat="1" ht="11.25">
      <c r="B516" s="229"/>
      <c r="C516" s="230"/>
      <c r="D516" s="220" t="s">
        <v>140</v>
      </c>
      <c r="E516" s="231" t="s">
        <v>1</v>
      </c>
      <c r="F516" s="232" t="s">
        <v>86</v>
      </c>
      <c r="G516" s="230"/>
      <c r="H516" s="233">
        <v>2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140</v>
      </c>
      <c r="AU516" s="239" t="s">
        <v>86</v>
      </c>
      <c r="AV516" s="14" t="s">
        <v>86</v>
      </c>
      <c r="AW516" s="14" t="s">
        <v>34</v>
      </c>
      <c r="AX516" s="14" t="s">
        <v>76</v>
      </c>
      <c r="AY516" s="239" t="s">
        <v>132</v>
      </c>
    </row>
    <row r="517" spans="2:51" s="15" customFormat="1" ht="11.25">
      <c r="B517" s="240"/>
      <c r="C517" s="241"/>
      <c r="D517" s="220" t="s">
        <v>140</v>
      </c>
      <c r="E517" s="242" t="s">
        <v>1</v>
      </c>
      <c r="F517" s="243" t="s">
        <v>146</v>
      </c>
      <c r="G517" s="241"/>
      <c r="H517" s="244">
        <v>2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140</v>
      </c>
      <c r="AU517" s="250" t="s">
        <v>86</v>
      </c>
      <c r="AV517" s="15" t="s">
        <v>138</v>
      </c>
      <c r="AW517" s="15" t="s">
        <v>34</v>
      </c>
      <c r="AX517" s="15" t="s">
        <v>84</v>
      </c>
      <c r="AY517" s="250" t="s">
        <v>132</v>
      </c>
    </row>
    <row r="518" spans="1:65" s="2" customFormat="1" ht="24">
      <c r="A518" s="34"/>
      <c r="B518" s="35"/>
      <c r="C518" s="251" t="s">
        <v>547</v>
      </c>
      <c r="D518" s="251" t="s">
        <v>329</v>
      </c>
      <c r="E518" s="252" t="s">
        <v>976</v>
      </c>
      <c r="F518" s="253" t="s">
        <v>977</v>
      </c>
      <c r="G518" s="254" t="s">
        <v>426</v>
      </c>
      <c r="H518" s="255">
        <v>2</v>
      </c>
      <c r="I518" s="256"/>
      <c r="J518" s="257">
        <f>ROUND(I518*H518,2)</f>
        <v>0</v>
      </c>
      <c r="K518" s="258"/>
      <c r="L518" s="259"/>
      <c r="M518" s="260" t="s">
        <v>1</v>
      </c>
      <c r="N518" s="261" t="s">
        <v>41</v>
      </c>
      <c r="O518" s="71"/>
      <c r="P518" s="214">
        <f>O518*H518</f>
        <v>0</v>
      </c>
      <c r="Q518" s="214">
        <v>0.0021</v>
      </c>
      <c r="R518" s="214">
        <f>Q518*H518</f>
        <v>0.0042</v>
      </c>
      <c r="S518" s="214">
        <v>0</v>
      </c>
      <c r="T518" s="215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16" t="s">
        <v>184</v>
      </c>
      <c r="AT518" s="216" t="s">
        <v>329</v>
      </c>
      <c r="AU518" s="216" t="s">
        <v>86</v>
      </c>
      <c r="AY518" s="17" t="s">
        <v>132</v>
      </c>
      <c r="BE518" s="217">
        <f>IF(N518="základní",J518,0)</f>
        <v>0</v>
      </c>
      <c r="BF518" s="217">
        <f>IF(N518="snížená",J518,0)</f>
        <v>0</v>
      </c>
      <c r="BG518" s="217">
        <f>IF(N518="zákl. přenesená",J518,0)</f>
        <v>0</v>
      </c>
      <c r="BH518" s="217">
        <f>IF(N518="sníž. přenesená",J518,0)</f>
        <v>0</v>
      </c>
      <c r="BI518" s="217">
        <f>IF(N518="nulová",J518,0)</f>
        <v>0</v>
      </c>
      <c r="BJ518" s="17" t="s">
        <v>84</v>
      </c>
      <c r="BK518" s="217">
        <f>ROUND(I518*H518,2)</f>
        <v>0</v>
      </c>
      <c r="BL518" s="17" t="s">
        <v>138</v>
      </c>
      <c r="BM518" s="216" t="s">
        <v>1228</v>
      </c>
    </row>
    <row r="519" spans="2:51" s="13" customFormat="1" ht="11.25">
      <c r="B519" s="218"/>
      <c r="C519" s="219"/>
      <c r="D519" s="220" t="s">
        <v>140</v>
      </c>
      <c r="E519" s="221" t="s">
        <v>1</v>
      </c>
      <c r="F519" s="222" t="s">
        <v>91</v>
      </c>
      <c r="G519" s="219"/>
      <c r="H519" s="221" t="s">
        <v>1</v>
      </c>
      <c r="I519" s="223"/>
      <c r="J519" s="219"/>
      <c r="K519" s="219"/>
      <c r="L519" s="224"/>
      <c r="M519" s="225"/>
      <c r="N519" s="226"/>
      <c r="O519" s="226"/>
      <c r="P519" s="226"/>
      <c r="Q519" s="226"/>
      <c r="R519" s="226"/>
      <c r="S519" s="226"/>
      <c r="T519" s="227"/>
      <c r="AT519" s="228" t="s">
        <v>140</v>
      </c>
      <c r="AU519" s="228" t="s">
        <v>86</v>
      </c>
      <c r="AV519" s="13" t="s">
        <v>84</v>
      </c>
      <c r="AW519" s="13" t="s">
        <v>34</v>
      </c>
      <c r="AX519" s="13" t="s">
        <v>76</v>
      </c>
      <c r="AY519" s="228" t="s">
        <v>132</v>
      </c>
    </row>
    <row r="520" spans="2:51" s="14" customFormat="1" ht="11.25">
      <c r="B520" s="229"/>
      <c r="C520" s="230"/>
      <c r="D520" s="220" t="s">
        <v>140</v>
      </c>
      <c r="E520" s="231" t="s">
        <v>1</v>
      </c>
      <c r="F520" s="232" t="s">
        <v>86</v>
      </c>
      <c r="G520" s="230"/>
      <c r="H520" s="233">
        <v>2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AT520" s="239" t="s">
        <v>140</v>
      </c>
      <c r="AU520" s="239" t="s">
        <v>86</v>
      </c>
      <c r="AV520" s="14" t="s">
        <v>86</v>
      </c>
      <c r="AW520" s="14" t="s">
        <v>34</v>
      </c>
      <c r="AX520" s="14" t="s">
        <v>76</v>
      </c>
      <c r="AY520" s="239" t="s">
        <v>132</v>
      </c>
    </row>
    <row r="521" spans="2:51" s="15" customFormat="1" ht="11.25">
      <c r="B521" s="240"/>
      <c r="C521" s="241"/>
      <c r="D521" s="220" t="s">
        <v>140</v>
      </c>
      <c r="E521" s="242" t="s">
        <v>1</v>
      </c>
      <c r="F521" s="243" t="s">
        <v>146</v>
      </c>
      <c r="G521" s="241"/>
      <c r="H521" s="244">
        <v>2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AT521" s="250" t="s">
        <v>140</v>
      </c>
      <c r="AU521" s="250" t="s">
        <v>86</v>
      </c>
      <c r="AV521" s="15" t="s">
        <v>138</v>
      </c>
      <c r="AW521" s="15" t="s">
        <v>34</v>
      </c>
      <c r="AX521" s="15" t="s">
        <v>84</v>
      </c>
      <c r="AY521" s="250" t="s">
        <v>132</v>
      </c>
    </row>
    <row r="522" spans="1:65" s="2" customFormat="1" ht="36">
      <c r="A522" s="34"/>
      <c r="B522" s="35"/>
      <c r="C522" s="204" t="s">
        <v>551</v>
      </c>
      <c r="D522" s="204" t="s">
        <v>134</v>
      </c>
      <c r="E522" s="205" t="s">
        <v>1229</v>
      </c>
      <c r="F522" s="206" t="s">
        <v>1230</v>
      </c>
      <c r="G522" s="207" t="s">
        <v>426</v>
      </c>
      <c r="H522" s="208">
        <v>3</v>
      </c>
      <c r="I522" s="209"/>
      <c r="J522" s="210">
        <f>ROUND(I522*H522,2)</f>
        <v>0</v>
      </c>
      <c r="K522" s="211"/>
      <c r="L522" s="39"/>
      <c r="M522" s="212" t="s">
        <v>1</v>
      </c>
      <c r="N522" s="213" t="s">
        <v>41</v>
      </c>
      <c r="O522" s="71"/>
      <c r="P522" s="214">
        <f>O522*H522</f>
        <v>0</v>
      </c>
      <c r="Q522" s="214">
        <v>0</v>
      </c>
      <c r="R522" s="214">
        <f>Q522*H522</f>
        <v>0</v>
      </c>
      <c r="S522" s="214">
        <v>0</v>
      </c>
      <c r="T522" s="215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16" t="s">
        <v>138</v>
      </c>
      <c r="AT522" s="216" t="s">
        <v>134</v>
      </c>
      <c r="AU522" s="216" t="s">
        <v>86</v>
      </c>
      <c r="AY522" s="17" t="s">
        <v>132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7" t="s">
        <v>84</v>
      </c>
      <c r="BK522" s="217">
        <f>ROUND(I522*H522,2)</f>
        <v>0</v>
      </c>
      <c r="BL522" s="17" t="s">
        <v>138</v>
      </c>
      <c r="BM522" s="216" t="s">
        <v>1231</v>
      </c>
    </row>
    <row r="523" spans="2:51" s="13" customFormat="1" ht="11.25">
      <c r="B523" s="218"/>
      <c r="C523" s="219"/>
      <c r="D523" s="220" t="s">
        <v>140</v>
      </c>
      <c r="E523" s="221" t="s">
        <v>1</v>
      </c>
      <c r="F523" s="222" t="s">
        <v>91</v>
      </c>
      <c r="G523" s="219"/>
      <c r="H523" s="221" t="s">
        <v>1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140</v>
      </c>
      <c r="AU523" s="228" t="s">
        <v>86</v>
      </c>
      <c r="AV523" s="13" t="s">
        <v>84</v>
      </c>
      <c r="AW523" s="13" t="s">
        <v>34</v>
      </c>
      <c r="AX523" s="13" t="s">
        <v>76</v>
      </c>
      <c r="AY523" s="228" t="s">
        <v>132</v>
      </c>
    </row>
    <row r="524" spans="2:51" s="14" customFormat="1" ht="11.25">
      <c r="B524" s="229"/>
      <c r="C524" s="230"/>
      <c r="D524" s="220" t="s">
        <v>140</v>
      </c>
      <c r="E524" s="231" t="s">
        <v>1</v>
      </c>
      <c r="F524" s="232" t="s">
        <v>152</v>
      </c>
      <c r="G524" s="230"/>
      <c r="H524" s="233">
        <v>3</v>
      </c>
      <c r="I524" s="234"/>
      <c r="J524" s="230"/>
      <c r="K524" s="230"/>
      <c r="L524" s="235"/>
      <c r="M524" s="236"/>
      <c r="N524" s="237"/>
      <c r="O524" s="237"/>
      <c r="P524" s="237"/>
      <c r="Q524" s="237"/>
      <c r="R524" s="237"/>
      <c r="S524" s="237"/>
      <c r="T524" s="238"/>
      <c r="AT524" s="239" t="s">
        <v>140</v>
      </c>
      <c r="AU524" s="239" t="s">
        <v>86</v>
      </c>
      <c r="AV524" s="14" t="s">
        <v>86</v>
      </c>
      <c r="AW524" s="14" t="s">
        <v>34</v>
      </c>
      <c r="AX524" s="14" t="s">
        <v>76</v>
      </c>
      <c r="AY524" s="239" t="s">
        <v>132</v>
      </c>
    </row>
    <row r="525" spans="2:51" s="15" customFormat="1" ht="11.25">
      <c r="B525" s="240"/>
      <c r="C525" s="241"/>
      <c r="D525" s="220" t="s">
        <v>140</v>
      </c>
      <c r="E525" s="242" t="s">
        <v>1</v>
      </c>
      <c r="F525" s="243" t="s">
        <v>146</v>
      </c>
      <c r="G525" s="241"/>
      <c r="H525" s="244">
        <v>3</v>
      </c>
      <c r="I525" s="245"/>
      <c r="J525" s="241"/>
      <c r="K525" s="241"/>
      <c r="L525" s="246"/>
      <c r="M525" s="247"/>
      <c r="N525" s="248"/>
      <c r="O525" s="248"/>
      <c r="P525" s="248"/>
      <c r="Q525" s="248"/>
      <c r="R525" s="248"/>
      <c r="S525" s="248"/>
      <c r="T525" s="249"/>
      <c r="AT525" s="250" t="s">
        <v>140</v>
      </c>
      <c r="AU525" s="250" t="s">
        <v>86</v>
      </c>
      <c r="AV525" s="15" t="s">
        <v>138</v>
      </c>
      <c r="AW525" s="15" t="s">
        <v>34</v>
      </c>
      <c r="AX525" s="15" t="s">
        <v>84</v>
      </c>
      <c r="AY525" s="250" t="s">
        <v>132</v>
      </c>
    </row>
    <row r="526" spans="1:65" s="2" customFormat="1" ht="24">
      <c r="A526" s="34"/>
      <c r="B526" s="35"/>
      <c r="C526" s="251" t="s">
        <v>555</v>
      </c>
      <c r="D526" s="251" t="s">
        <v>329</v>
      </c>
      <c r="E526" s="252" t="s">
        <v>1232</v>
      </c>
      <c r="F526" s="253" t="s">
        <v>1233</v>
      </c>
      <c r="G526" s="254" t="s">
        <v>426</v>
      </c>
      <c r="H526" s="255">
        <v>3</v>
      </c>
      <c r="I526" s="256"/>
      <c r="J526" s="257">
        <f>ROUND(I526*H526,2)</f>
        <v>0</v>
      </c>
      <c r="K526" s="258"/>
      <c r="L526" s="259"/>
      <c r="M526" s="260" t="s">
        <v>1</v>
      </c>
      <c r="N526" s="261" t="s">
        <v>41</v>
      </c>
      <c r="O526" s="71"/>
      <c r="P526" s="214">
        <f>O526*H526</f>
        <v>0</v>
      </c>
      <c r="Q526" s="214">
        <v>0.0021</v>
      </c>
      <c r="R526" s="214">
        <f>Q526*H526</f>
        <v>0.0063</v>
      </c>
      <c r="S526" s="214">
        <v>0</v>
      </c>
      <c r="T526" s="215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16" t="s">
        <v>184</v>
      </c>
      <c r="AT526" s="216" t="s">
        <v>329</v>
      </c>
      <c r="AU526" s="216" t="s">
        <v>86</v>
      </c>
      <c r="AY526" s="17" t="s">
        <v>132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7" t="s">
        <v>84</v>
      </c>
      <c r="BK526" s="217">
        <f>ROUND(I526*H526,2)</f>
        <v>0</v>
      </c>
      <c r="BL526" s="17" t="s">
        <v>138</v>
      </c>
      <c r="BM526" s="216" t="s">
        <v>1234</v>
      </c>
    </row>
    <row r="527" spans="2:51" s="13" customFormat="1" ht="11.25">
      <c r="B527" s="218"/>
      <c r="C527" s="219"/>
      <c r="D527" s="220" t="s">
        <v>140</v>
      </c>
      <c r="E527" s="221" t="s">
        <v>1</v>
      </c>
      <c r="F527" s="222" t="s">
        <v>91</v>
      </c>
      <c r="G527" s="219"/>
      <c r="H527" s="221" t="s">
        <v>1</v>
      </c>
      <c r="I527" s="223"/>
      <c r="J527" s="219"/>
      <c r="K527" s="219"/>
      <c r="L527" s="224"/>
      <c r="M527" s="225"/>
      <c r="N527" s="226"/>
      <c r="O527" s="226"/>
      <c r="P527" s="226"/>
      <c r="Q527" s="226"/>
      <c r="R527" s="226"/>
      <c r="S527" s="226"/>
      <c r="T527" s="227"/>
      <c r="AT527" s="228" t="s">
        <v>140</v>
      </c>
      <c r="AU527" s="228" t="s">
        <v>86</v>
      </c>
      <c r="AV527" s="13" t="s">
        <v>84</v>
      </c>
      <c r="AW527" s="13" t="s">
        <v>34</v>
      </c>
      <c r="AX527" s="13" t="s">
        <v>76</v>
      </c>
      <c r="AY527" s="228" t="s">
        <v>132</v>
      </c>
    </row>
    <row r="528" spans="2:51" s="14" customFormat="1" ht="11.25">
      <c r="B528" s="229"/>
      <c r="C528" s="230"/>
      <c r="D528" s="220" t="s">
        <v>140</v>
      </c>
      <c r="E528" s="231" t="s">
        <v>1</v>
      </c>
      <c r="F528" s="232" t="s">
        <v>152</v>
      </c>
      <c r="G528" s="230"/>
      <c r="H528" s="233">
        <v>3</v>
      </c>
      <c r="I528" s="234"/>
      <c r="J528" s="230"/>
      <c r="K528" s="230"/>
      <c r="L528" s="235"/>
      <c r="M528" s="236"/>
      <c r="N528" s="237"/>
      <c r="O528" s="237"/>
      <c r="P528" s="237"/>
      <c r="Q528" s="237"/>
      <c r="R528" s="237"/>
      <c r="S528" s="237"/>
      <c r="T528" s="238"/>
      <c r="AT528" s="239" t="s">
        <v>140</v>
      </c>
      <c r="AU528" s="239" t="s">
        <v>86</v>
      </c>
      <c r="AV528" s="14" t="s">
        <v>86</v>
      </c>
      <c r="AW528" s="14" t="s">
        <v>34</v>
      </c>
      <c r="AX528" s="14" t="s">
        <v>76</v>
      </c>
      <c r="AY528" s="239" t="s">
        <v>132</v>
      </c>
    </row>
    <row r="529" spans="2:51" s="15" customFormat="1" ht="11.25">
      <c r="B529" s="240"/>
      <c r="C529" s="241"/>
      <c r="D529" s="220" t="s">
        <v>140</v>
      </c>
      <c r="E529" s="242" t="s">
        <v>1</v>
      </c>
      <c r="F529" s="243" t="s">
        <v>146</v>
      </c>
      <c r="G529" s="241"/>
      <c r="H529" s="244">
        <v>3</v>
      </c>
      <c r="I529" s="245"/>
      <c r="J529" s="241"/>
      <c r="K529" s="241"/>
      <c r="L529" s="246"/>
      <c r="M529" s="247"/>
      <c r="N529" s="248"/>
      <c r="O529" s="248"/>
      <c r="P529" s="248"/>
      <c r="Q529" s="248"/>
      <c r="R529" s="248"/>
      <c r="S529" s="248"/>
      <c r="T529" s="249"/>
      <c r="AT529" s="250" t="s">
        <v>140</v>
      </c>
      <c r="AU529" s="250" t="s">
        <v>86</v>
      </c>
      <c r="AV529" s="15" t="s">
        <v>138</v>
      </c>
      <c r="AW529" s="15" t="s">
        <v>34</v>
      </c>
      <c r="AX529" s="15" t="s">
        <v>84</v>
      </c>
      <c r="AY529" s="250" t="s">
        <v>132</v>
      </c>
    </row>
    <row r="530" spans="1:65" s="2" customFormat="1" ht="36">
      <c r="A530" s="34"/>
      <c r="B530" s="35"/>
      <c r="C530" s="204" t="s">
        <v>559</v>
      </c>
      <c r="D530" s="204" t="s">
        <v>134</v>
      </c>
      <c r="E530" s="205" t="s">
        <v>1235</v>
      </c>
      <c r="F530" s="206" t="s">
        <v>1236</v>
      </c>
      <c r="G530" s="207" t="s">
        <v>426</v>
      </c>
      <c r="H530" s="208">
        <v>2</v>
      </c>
      <c r="I530" s="209"/>
      <c r="J530" s="210">
        <f>ROUND(I530*H530,2)</f>
        <v>0</v>
      </c>
      <c r="K530" s="211"/>
      <c r="L530" s="39"/>
      <c r="M530" s="212" t="s">
        <v>1</v>
      </c>
      <c r="N530" s="213" t="s">
        <v>41</v>
      </c>
      <c r="O530" s="71"/>
      <c r="P530" s="214">
        <f>O530*H530</f>
        <v>0</v>
      </c>
      <c r="Q530" s="214">
        <v>0</v>
      </c>
      <c r="R530" s="214">
        <f>Q530*H530</f>
        <v>0</v>
      </c>
      <c r="S530" s="214">
        <v>0</v>
      </c>
      <c r="T530" s="215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216" t="s">
        <v>138</v>
      </c>
      <c r="AT530" s="216" t="s">
        <v>134</v>
      </c>
      <c r="AU530" s="216" t="s">
        <v>86</v>
      </c>
      <c r="AY530" s="17" t="s">
        <v>132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17" t="s">
        <v>84</v>
      </c>
      <c r="BK530" s="217">
        <f>ROUND(I530*H530,2)</f>
        <v>0</v>
      </c>
      <c r="BL530" s="17" t="s">
        <v>138</v>
      </c>
      <c r="BM530" s="216" t="s">
        <v>1237</v>
      </c>
    </row>
    <row r="531" spans="2:51" s="13" customFormat="1" ht="11.25">
      <c r="B531" s="218"/>
      <c r="C531" s="219"/>
      <c r="D531" s="220" t="s">
        <v>140</v>
      </c>
      <c r="E531" s="221" t="s">
        <v>1</v>
      </c>
      <c r="F531" s="222" t="s">
        <v>91</v>
      </c>
      <c r="G531" s="219"/>
      <c r="H531" s="221" t="s">
        <v>1</v>
      </c>
      <c r="I531" s="223"/>
      <c r="J531" s="219"/>
      <c r="K531" s="219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140</v>
      </c>
      <c r="AU531" s="228" t="s">
        <v>86</v>
      </c>
      <c r="AV531" s="13" t="s">
        <v>84</v>
      </c>
      <c r="AW531" s="13" t="s">
        <v>34</v>
      </c>
      <c r="AX531" s="13" t="s">
        <v>76</v>
      </c>
      <c r="AY531" s="228" t="s">
        <v>132</v>
      </c>
    </row>
    <row r="532" spans="2:51" s="14" customFormat="1" ht="11.25">
      <c r="B532" s="229"/>
      <c r="C532" s="230"/>
      <c r="D532" s="220" t="s">
        <v>140</v>
      </c>
      <c r="E532" s="231" t="s">
        <v>1</v>
      </c>
      <c r="F532" s="232" t="s">
        <v>86</v>
      </c>
      <c r="G532" s="230"/>
      <c r="H532" s="233">
        <v>2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AT532" s="239" t="s">
        <v>140</v>
      </c>
      <c r="AU532" s="239" t="s">
        <v>86</v>
      </c>
      <c r="AV532" s="14" t="s">
        <v>86</v>
      </c>
      <c r="AW532" s="14" t="s">
        <v>34</v>
      </c>
      <c r="AX532" s="14" t="s">
        <v>76</v>
      </c>
      <c r="AY532" s="239" t="s">
        <v>132</v>
      </c>
    </row>
    <row r="533" spans="2:51" s="15" customFormat="1" ht="11.25">
      <c r="B533" s="240"/>
      <c r="C533" s="241"/>
      <c r="D533" s="220" t="s">
        <v>140</v>
      </c>
      <c r="E533" s="242" t="s">
        <v>1</v>
      </c>
      <c r="F533" s="243" t="s">
        <v>146</v>
      </c>
      <c r="G533" s="241"/>
      <c r="H533" s="244">
        <v>2</v>
      </c>
      <c r="I533" s="245"/>
      <c r="J533" s="241"/>
      <c r="K533" s="241"/>
      <c r="L533" s="246"/>
      <c r="M533" s="247"/>
      <c r="N533" s="248"/>
      <c r="O533" s="248"/>
      <c r="P533" s="248"/>
      <c r="Q533" s="248"/>
      <c r="R533" s="248"/>
      <c r="S533" s="248"/>
      <c r="T533" s="249"/>
      <c r="AT533" s="250" t="s">
        <v>140</v>
      </c>
      <c r="AU533" s="250" t="s">
        <v>86</v>
      </c>
      <c r="AV533" s="15" t="s">
        <v>138</v>
      </c>
      <c r="AW533" s="15" t="s">
        <v>34</v>
      </c>
      <c r="AX533" s="15" t="s">
        <v>84</v>
      </c>
      <c r="AY533" s="250" t="s">
        <v>132</v>
      </c>
    </row>
    <row r="534" spans="1:65" s="2" customFormat="1" ht="24">
      <c r="A534" s="34"/>
      <c r="B534" s="35"/>
      <c r="C534" s="251" t="s">
        <v>563</v>
      </c>
      <c r="D534" s="251" t="s">
        <v>329</v>
      </c>
      <c r="E534" s="252" t="s">
        <v>1238</v>
      </c>
      <c r="F534" s="253" t="s">
        <v>1239</v>
      </c>
      <c r="G534" s="254" t="s">
        <v>426</v>
      </c>
      <c r="H534" s="255">
        <v>2</v>
      </c>
      <c r="I534" s="256"/>
      <c r="J534" s="257">
        <f>ROUND(I534*H534,2)</f>
        <v>0</v>
      </c>
      <c r="K534" s="258"/>
      <c r="L534" s="259"/>
      <c r="M534" s="260" t="s">
        <v>1</v>
      </c>
      <c r="N534" s="261" t="s">
        <v>41</v>
      </c>
      <c r="O534" s="71"/>
      <c r="P534" s="214">
        <f>O534*H534</f>
        <v>0</v>
      </c>
      <c r="Q534" s="214">
        <v>0.00283</v>
      </c>
      <c r="R534" s="214">
        <f>Q534*H534</f>
        <v>0.00566</v>
      </c>
      <c r="S534" s="214">
        <v>0</v>
      </c>
      <c r="T534" s="215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216" t="s">
        <v>184</v>
      </c>
      <c r="AT534" s="216" t="s">
        <v>329</v>
      </c>
      <c r="AU534" s="216" t="s">
        <v>86</v>
      </c>
      <c r="AY534" s="17" t="s">
        <v>132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7" t="s">
        <v>84</v>
      </c>
      <c r="BK534" s="217">
        <f>ROUND(I534*H534,2)</f>
        <v>0</v>
      </c>
      <c r="BL534" s="17" t="s">
        <v>138</v>
      </c>
      <c r="BM534" s="216" t="s">
        <v>1240</v>
      </c>
    </row>
    <row r="535" spans="2:51" s="13" customFormat="1" ht="11.25">
      <c r="B535" s="218"/>
      <c r="C535" s="219"/>
      <c r="D535" s="220" t="s">
        <v>140</v>
      </c>
      <c r="E535" s="221" t="s">
        <v>1</v>
      </c>
      <c r="F535" s="222" t="s">
        <v>91</v>
      </c>
      <c r="G535" s="219"/>
      <c r="H535" s="221" t="s">
        <v>1</v>
      </c>
      <c r="I535" s="223"/>
      <c r="J535" s="219"/>
      <c r="K535" s="219"/>
      <c r="L535" s="224"/>
      <c r="M535" s="225"/>
      <c r="N535" s="226"/>
      <c r="O535" s="226"/>
      <c r="P535" s="226"/>
      <c r="Q535" s="226"/>
      <c r="R535" s="226"/>
      <c r="S535" s="226"/>
      <c r="T535" s="227"/>
      <c r="AT535" s="228" t="s">
        <v>140</v>
      </c>
      <c r="AU535" s="228" t="s">
        <v>86</v>
      </c>
      <c r="AV535" s="13" t="s">
        <v>84</v>
      </c>
      <c r="AW535" s="13" t="s">
        <v>34</v>
      </c>
      <c r="AX535" s="13" t="s">
        <v>76</v>
      </c>
      <c r="AY535" s="228" t="s">
        <v>132</v>
      </c>
    </row>
    <row r="536" spans="2:51" s="14" customFormat="1" ht="11.25">
      <c r="B536" s="229"/>
      <c r="C536" s="230"/>
      <c r="D536" s="220" t="s">
        <v>140</v>
      </c>
      <c r="E536" s="231" t="s">
        <v>1</v>
      </c>
      <c r="F536" s="232" t="s">
        <v>86</v>
      </c>
      <c r="G536" s="230"/>
      <c r="H536" s="233">
        <v>2</v>
      </c>
      <c r="I536" s="234"/>
      <c r="J536" s="230"/>
      <c r="K536" s="230"/>
      <c r="L536" s="235"/>
      <c r="M536" s="236"/>
      <c r="N536" s="237"/>
      <c r="O536" s="237"/>
      <c r="P536" s="237"/>
      <c r="Q536" s="237"/>
      <c r="R536" s="237"/>
      <c r="S536" s="237"/>
      <c r="T536" s="238"/>
      <c r="AT536" s="239" t="s">
        <v>140</v>
      </c>
      <c r="AU536" s="239" t="s">
        <v>86</v>
      </c>
      <c r="AV536" s="14" t="s">
        <v>86</v>
      </c>
      <c r="AW536" s="14" t="s">
        <v>34</v>
      </c>
      <c r="AX536" s="14" t="s">
        <v>76</v>
      </c>
      <c r="AY536" s="239" t="s">
        <v>132</v>
      </c>
    </row>
    <row r="537" spans="2:51" s="15" customFormat="1" ht="11.25">
      <c r="B537" s="240"/>
      <c r="C537" s="241"/>
      <c r="D537" s="220" t="s">
        <v>140</v>
      </c>
      <c r="E537" s="242" t="s">
        <v>1</v>
      </c>
      <c r="F537" s="243" t="s">
        <v>146</v>
      </c>
      <c r="G537" s="241"/>
      <c r="H537" s="244">
        <v>2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140</v>
      </c>
      <c r="AU537" s="250" t="s">
        <v>86</v>
      </c>
      <c r="AV537" s="15" t="s">
        <v>138</v>
      </c>
      <c r="AW537" s="15" t="s">
        <v>34</v>
      </c>
      <c r="AX537" s="15" t="s">
        <v>84</v>
      </c>
      <c r="AY537" s="250" t="s">
        <v>132</v>
      </c>
    </row>
    <row r="538" spans="1:65" s="2" customFormat="1" ht="12">
      <c r="A538" s="34"/>
      <c r="B538" s="35"/>
      <c r="C538" s="204" t="s">
        <v>567</v>
      </c>
      <c r="D538" s="204" t="s">
        <v>134</v>
      </c>
      <c r="E538" s="205" t="s">
        <v>576</v>
      </c>
      <c r="F538" s="206" t="s">
        <v>577</v>
      </c>
      <c r="G538" s="207" t="s">
        <v>426</v>
      </c>
      <c r="H538" s="208">
        <v>2</v>
      </c>
      <c r="I538" s="209"/>
      <c r="J538" s="210">
        <f>ROUND(I538*H538,2)</f>
        <v>0</v>
      </c>
      <c r="K538" s="211"/>
      <c r="L538" s="39"/>
      <c r="M538" s="212" t="s">
        <v>1</v>
      </c>
      <c r="N538" s="213" t="s">
        <v>41</v>
      </c>
      <c r="O538" s="71"/>
      <c r="P538" s="214">
        <f>O538*H538</f>
        <v>0</v>
      </c>
      <c r="Q538" s="214">
        <v>0.00162</v>
      </c>
      <c r="R538" s="214">
        <f>Q538*H538</f>
        <v>0.00324</v>
      </c>
      <c r="S538" s="214">
        <v>0</v>
      </c>
      <c r="T538" s="215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216" t="s">
        <v>138</v>
      </c>
      <c r="AT538" s="216" t="s">
        <v>134</v>
      </c>
      <c r="AU538" s="216" t="s">
        <v>86</v>
      </c>
      <c r="AY538" s="17" t="s">
        <v>132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7" t="s">
        <v>84</v>
      </c>
      <c r="BK538" s="217">
        <f>ROUND(I538*H538,2)</f>
        <v>0</v>
      </c>
      <c r="BL538" s="17" t="s">
        <v>138</v>
      </c>
      <c r="BM538" s="216" t="s">
        <v>1241</v>
      </c>
    </row>
    <row r="539" spans="2:51" s="13" customFormat="1" ht="11.25">
      <c r="B539" s="218"/>
      <c r="C539" s="219"/>
      <c r="D539" s="220" t="s">
        <v>140</v>
      </c>
      <c r="E539" s="221" t="s">
        <v>1</v>
      </c>
      <c r="F539" s="222" t="s">
        <v>91</v>
      </c>
      <c r="G539" s="219"/>
      <c r="H539" s="221" t="s">
        <v>1</v>
      </c>
      <c r="I539" s="223"/>
      <c r="J539" s="219"/>
      <c r="K539" s="219"/>
      <c r="L539" s="224"/>
      <c r="M539" s="225"/>
      <c r="N539" s="226"/>
      <c r="O539" s="226"/>
      <c r="P539" s="226"/>
      <c r="Q539" s="226"/>
      <c r="R539" s="226"/>
      <c r="S539" s="226"/>
      <c r="T539" s="227"/>
      <c r="AT539" s="228" t="s">
        <v>140</v>
      </c>
      <c r="AU539" s="228" t="s">
        <v>86</v>
      </c>
      <c r="AV539" s="13" t="s">
        <v>84</v>
      </c>
      <c r="AW539" s="13" t="s">
        <v>34</v>
      </c>
      <c r="AX539" s="13" t="s">
        <v>76</v>
      </c>
      <c r="AY539" s="228" t="s">
        <v>132</v>
      </c>
    </row>
    <row r="540" spans="2:51" s="14" customFormat="1" ht="11.25">
      <c r="B540" s="229"/>
      <c r="C540" s="230"/>
      <c r="D540" s="220" t="s">
        <v>140</v>
      </c>
      <c r="E540" s="231" t="s">
        <v>1</v>
      </c>
      <c r="F540" s="232" t="s">
        <v>86</v>
      </c>
      <c r="G540" s="230"/>
      <c r="H540" s="233">
        <v>2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AT540" s="239" t="s">
        <v>140</v>
      </c>
      <c r="AU540" s="239" t="s">
        <v>86</v>
      </c>
      <c r="AV540" s="14" t="s">
        <v>86</v>
      </c>
      <c r="AW540" s="14" t="s">
        <v>34</v>
      </c>
      <c r="AX540" s="14" t="s">
        <v>76</v>
      </c>
      <c r="AY540" s="239" t="s">
        <v>132</v>
      </c>
    </row>
    <row r="541" spans="2:51" s="15" customFormat="1" ht="11.25">
      <c r="B541" s="240"/>
      <c r="C541" s="241"/>
      <c r="D541" s="220" t="s">
        <v>140</v>
      </c>
      <c r="E541" s="242" t="s">
        <v>1</v>
      </c>
      <c r="F541" s="243" t="s">
        <v>146</v>
      </c>
      <c r="G541" s="241"/>
      <c r="H541" s="244">
        <v>2</v>
      </c>
      <c r="I541" s="245"/>
      <c r="J541" s="241"/>
      <c r="K541" s="241"/>
      <c r="L541" s="246"/>
      <c r="M541" s="247"/>
      <c r="N541" s="248"/>
      <c r="O541" s="248"/>
      <c r="P541" s="248"/>
      <c r="Q541" s="248"/>
      <c r="R541" s="248"/>
      <c r="S541" s="248"/>
      <c r="T541" s="249"/>
      <c r="AT541" s="250" t="s">
        <v>140</v>
      </c>
      <c r="AU541" s="250" t="s">
        <v>86</v>
      </c>
      <c r="AV541" s="15" t="s">
        <v>138</v>
      </c>
      <c r="AW541" s="15" t="s">
        <v>34</v>
      </c>
      <c r="AX541" s="15" t="s">
        <v>84</v>
      </c>
      <c r="AY541" s="250" t="s">
        <v>132</v>
      </c>
    </row>
    <row r="542" spans="1:65" s="2" customFormat="1" ht="12">
      <c r="A542" s="34"/>
      <c r="B542" s="35"/>
      <c r="C542" s="251" t="s">
        <v>571</v>
      </c>
      <c r="D542" s="251" t="s">
        <v>329</v>
      </c>
      <c r="E542" s="252" t="s">
        <v>580</v>
      </c>
      <c r="F542" s="253" t="s">
        <v>581</v>
      </c>
      <c r="G542" s="254" t="s">
        <v>426</v>
      </c>
      <c r="H542" s="255">
        <v>2</v>
      </c>
      <c r="I542" s="256"/>
      <c r="J542" s="257">
        <f>ROUND(I542*H542,2)</f>
        <v>0</v>
      </c>
      <c r="K542" s="258"/>
      <c r="L542" s="259"/>
      <c r="M542" s="260" t="s">
        <v>1</v>
      </c>
      <c r="N542" s="261" t="s">
        <v>41</v>
      </c>
      <c r="O542" s="71"/>
      <c r="P542" s="214">
        <f>O542*H542</f>
        <v>0</v>
      </c>
      <c r="Q542" s="214">
        <v>0.01847</v>
      </c>
      <c r="R542" s="214">
        <f>Q542*H542</f>
        <v>0.03694</v>
      </c>
      <c r="S542" s="214">
        <v>0</v>
      </c>
      <c r="T542" s="215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16" t="s">
        <v>184</v>
      </c>
      <c r="AT542" s="216" t="s">
        <v>329</v>
      </c>
      <c r="AU542" s="216" t="s">
        <v>86</v>
      </c>
      <c r="AY542" s="17" t="s">
        <v>132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17" t="s">
        <v>84</v>
      </c>
      <c r="BK542" s="217">
        <f>ROUND(I542*H542,2)</f>
        <v>0</v>
      </c>
      <c r="BL542" s="17" t="s">
        <v>138</v>
      </c>
      <c r="BM542" s="216" t="s">
        <v>1242</v>
      </c>
    </row>
    <row r="543" spans="2:51" s="13" customFormat="1" ht="11.25">
      <c r="B543" s="218"/>
      <c r="C543" s="219"/>
      <c r="D543" s="220" t="s">
        <v>140</v>
      </c>
      <c r="E543" s="221" t="s">
        <v>1</v>
      </c>
      <c r="F543" s="222" t="s">
        <v>91</v>
      </c>
      <c r="G543" s="219"/>
      <c r="H543" s="221" t="s">
        <v>1</v>
      </c>
      <c r="I543" s="223"/>
      <c r="J543" s="219"/>
      <c r="K543" s="219"/>
      <c r="L543" s="224"/>
      <c r="M543" s="225"/>
      <c r="N543" s="226"/>
      <c r="O543" s="226"/>
      <c r="P543" s="226"/>
      <c r="Q543" s="226"/>
      <c r="R543" s="226"/>
      <c r="S543" s="226"/>
      <c r="T543" s="227"/>
      <c r="AT543" s="228" t="s">
        <v>140</v>
      </c>
      <c r="AU543" s="228" t="s">
        <v>86</v>
      </c>
      <c r="AV543" s="13" t="s">
        <v>84</v>
      </c>
      <c r="AW543" s="13" t="s">
        <v>34</v>
      </c>
      <c r="AX543" s="13" t="s">
        <v>76</v>
      </c>
      <c r="AY543" s="228" t="s">
        <v>132</v>
      </c>
    </row>
    <row r="544" spans="2:51" s="14" customFormat="1" ht="11.25">
      <c r="B544" s="229"/>
      <c r="C544" s="230"/>
      <c r="D544" s="220" t="s">
        <v>140</v>
      </c>
      <c r="E544" s="231" t="s">
        <v>1</v>
      </c>
      <c r="F544" s="232" t="s">
        <v>86</v>
      </c>
      <c r="G544" s="230"/>
      <c r="H544" s="233">
        <v>2</v>
      </c>
      <c r="I544" s="234"/>
      <c r="J544" s="230"/>
      <c r="K544" s="230"/>
      <c r="L544" s="235"/>
      <c r="M544" s="236"/>
      <c r="N544" s="237"/>
      <c r="O544" s="237"/>
      <c r="P544" s="237"/>
      <c r="Q544" s="237"/>
      <c r="R544" s="237"/>
      <c r="S544" s="237"/>
      <c r="T544" s="238"/>
      <c r="AT544" s="239" t="s">
        <v>140</v>
      </c>
      <c r="AU544" s="239" t="s">
        <v>86</v>
      </c>
      <c r="AV544" s="14" t="s">
        <v>86</v>
      </c>
      <c r="AW544" s="14" t="s">
        <v>34</v>
      </c>
      <c r="AX544" s="14" t="s">
        <v>76</v>
      </c>
      <c r="AY544" s="239" t="s">
        <v>132</v>
      </c>
    </row>
    <row r="545" spans="2:51" s="15" customFormat="1" ht="11.25">
      <c r="B545" s="240"/>
      <c r="C545" s="241"/>
      <c r="D545" s="220" t="s">
        <v>140</v>
      </c>
      <c r="E545" s="242" t="s">
        <v>1</v>
      </c>
      <c r="F545" s="243" t="s">
        <v>146</v>
      </c>
      <c r="G545" s="241"/>
      <c r="H545" s="244">
        <v>2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AT545" s="250" t="s">
        <v>140</v>
      </c>
      <c r="AU545" s="250" t="s">
        <v>86</v>
      </c>
      <c r="AV545" s="15" t="s">
        <v>138</v>
      </c>
      <c r="AW545" s="15" t="s">
        <v>34</v>
      </c>
      <c r="AX545" s="15" t="s">
        <v>84</v>
      </c>
      <c r="AY545" s="250" t="s">
        <v>132</v>
      </c>
    </row>
    <row r="546" spans="1:65" s="2" customFormat="1" ht="12">
      <c r="A546" s="34"/>
      <c r="B546" s="35"/>
      <c r="C546" s="204" t="s">
        <v>575</v>
      </c>
      <c r="D546" s="204" t="s">
        <v>134</v>
      </c>
      <c r="E546" s="205" t="s">
        <v>589</v>
      </c>
      <c r="F546" s="206" t="s">
        <v>590</v>
      </c>
      <c r="G546" s="207" t="s">
        <v>426</v>
      </c>
      <c r="H546" s="208">
        <v>1</v>
      </c>
      <c r="I546" s="209"/>
      <c r="J546" s="210">
        <f>ROUND(I546*H546,2)</f>
        <v>0</v>
      </c>
      <c r="K546" s="211"/>
      <c r="L546" s="39"/>
      <c r="M546" s="212" t="s">
        <v>1</v>
      </c>
      <c r="N546" s="213" t="s">
        <v>41</v>
      </c>
      <c r="O546" s="71"/>
      <c r="P546" s="214">
        <f>O546*H546</f>
        <v>0</v>
      </c>
      <c r="Q546" s="214">
        <v>0.00136</v>
      </c>
      <c r="R546" s="214">
        <f>Q546*H546</f>
        <v>0.00136</v>
      </c>
      <c r="S546" s="214">
        <v>0</v>
      </c>
      <c r="T546" s="215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16" t="s">
        <v>138</v>
      </c>
      <c r="AT546" s="216" t="s">
        <v>134</v>
      </c>
      <c r="AU546" s="216" t="s">
        <v>86</v>
      </c>
      <c r="AY546" s="17" t="s">
        <v>132</v>
      </c>
      <c r="BE546" s="217">
        <f>IF(N546="základní",J546,0)</f>
        <v>0</v>
      </c>
      <c r="BF546" s="217">
        <f>IF(N546="snížená",J546,0)</f>
        <v>0</v>
      </c>
      <c r="BG546" s="217">
        <f>IF(N546="zákl. přenesená",J546,0)</f>
        <v>0</v>
      </c>
      <c r="BH546" s="217">
        <f>IF(N546="sníž. přenesená",J546,0)</f>
        <v>0</v>
      </c>
      <c r="BI546" s="217">
        <f>IF(N546="nulová",J546,0)</f>
        <v>0</v>
      </c>
      <c r="BJ546" s="17" t="s">
        <v>84</v>
      </c>
      <c r="BK546" s="217">
        <f>ROUND(I546*H546,2)</f>
        <v>0</v>
      </c>
      <c r="BL546" s="17" t="s">
        <v>138</v>
      </c>
      <c r="BM546" s="216" t="s">
        <v>1243</v>
      </c>
    </row>
    <row r="547" spans="2:51" s="13" customFormat="1" ht="11.25">
      <c r="B547" s="218"/>
      <c r="C547" s="219"/>
      <c r="D547" s="220" t="s">
        <v>140</v>
      </c>
      <c r="E547" s="221" t="s">
        <v>1</v>
      </c>
      <c r="F547" s="222" t="s">
        <v>91</v>
      </c>
      <c r="G547" s="219"/>
      <c r="H547" s="221" t="s">
        <v>1</v>
      </c>
      <c r="I547" s="223"/>
      <c r="J547" s="219"/>
      <c r="K547" s="219"/>
      <c r="L547" s="224"/>
      <c r="M547" s="225"/>
      <c r="N547" s="226"/>
      <c r="O547" s="226"/>
      <c r="P547" s="226"/>
      <c r="Q547" s="226"/>
      <c r="R547" s="226"/>
      <c r="S547" s="226"/>
      <c r="T547" s="227"/>
      <c r="AT547" s="228" t="s">
        <v>140</v>
      </c>
      <c r="AU547" s="228" t="s">
        <v>86</v>
      </c>
      <c r="AV547" s="13" t="s">
        <v>84</v>
      </c>
      <c r="AW547" s="13" t="s">
        <v>34</v>
      </c>
      <c r="AX547" s="13" t="s">
        <v>76</v>
      </c>
      <c r="AY547" s="228" t="s">
        <v>132</v>
      </c>
    </row>
    <row r="548" spans="2:51" s="14" customFormat="1" ht="11.25">
      <c r="B548" s="229"/>
      <c r="C548" s="230"/>
      <c r="D548" s="220" t="s">
        <v>140</v>
      </c>
      <c r="E548" s="231" t="s">
        <v>1</v>
      </c>
      <c r="F548" s="232" t="s">
        <v>84</v>
      </c>
      <c r="G548" s="230"/>
      <c r="H548" s="233">
        <v>1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AT548" s="239" t="s">
        <v>140</v>
      </c>
      <c r="AU548" s="239" t="s">
        <v>86</v>
      </c>
      <c r="AV548" s="14" t="s">
        <v>86</v>
      </c>
      <c r="AW548" s="14" t="s">
        <v>34</v>
      </c>
      <c r="AX548" s="14" t="s">
        <v>76</v>
      </c>
      <c r="AY548" s="239" t="s">
        <v>132</v>
      </c>
    </row>
    <row r="549" spans="2:51" s="15" customFormat="1" ht="11.25">
      <c r="B549" s="240"/>
      <c r="C549" s="241"/>
      <c r="D549" s="220" t="s">
        <v>140</v>
      </c>
      <c r="E549" s="242" t="s">
        <v>1</v>
      </c>
      <c r="F549" s="243" t="s">
        <v>146</v>
      </c>
      <c r="G549" s="241"/>
      <c r="H549" s="244">
        <v>1</v>
      </c>
      <c r="I549" s="245"/>
      <c r="J549" s="241"/>
      <c r="K549" s="241"/>
      <c r="L549" s="246"/>
      <c r="M549" s="247"/>
      <c r="N549" s="248"/>
      <c r="O549" s="248"/>
      <c r="P549" s="248"/>
      <c r="Q549" s="248"/>
      <c r="R549" s="248"/>
      <c r="S549" s="248"/>
      <c r="T549" s="249"/>
      <c r="AT549" s="250" t="s">
        <v>140</v>
      </c>
      <c r="AU549" s="250" t="s">
        <v>86</v>
      </c>
      <c r="AV549" s="15" t="s">
        <v>138</v>
      </c>
      <c r="AW549" s="15" t="s">
        <v>34</v>
      </c>
      <c r="AX549" s="15" t="s">
        <v>84</v>
      </c>
      <c r="AY549" s="250" t="s">
        <v>132</v>
      </c>
    </row>
    <row r="550" spans="1:65" s="2" customFormat="1" ht="24">
      <c r="A550" s="34"/>
      <c r="B550" s="35"/>
      <c r="C550" s="251" t="s">
        <v>579</v>
      </c>
      <c r="D550" s="251" t="s">
        <v>329</v>
      </c>
      <c r="E550" s="252" t="s">
        <v>593</v>
      </c>
      <c r="F550" s="253" t="s">
        <v>594</v>
      </c>
      <c r="G550" s="254" t="s">
        <v>426</v>
      </c>
      <c r="H550" s="255">
        <v>1</v>
      </c>
      <c r="I550" s="256"/>
      <c r="J550" s="257">
        <f>ROUND(I550*H550,2)</f>
        <v>0</v>
      </c>
      <c r="K550" s="258"/>
      <c r="L550" s="259"/>
      <c r="M550" s="260" t="s">
        <v>1</v>
      </c>
      <c r="N550" s="261" t="s">
        <v>41</v>
      </c>
      <c r="O550" s="71"/>
      <c r="P550" s="214">
        <f>O550*H550</f>
        <v>0</v>
      </c>
      <c r="Q550" s="214">
        <v>0.0425</v>
      </c>
      <c r="R550" s="214">
        <f>Q550*H550</f>
        <v>0.0425</v>
      </c>
      <c r="S550" s="214">
        <v>0</v>
      </c>
      <c r="T550" s="215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216" t="s">
        <v>184</v>
      </c>
      <c r="AT550" s="216" t="s">
        <v>329</v>
      </c>
      <c r="AU550" s="216" t="s">
        <v>86</v>
      </c>
      <c r="AY550" s="17" t="s">
        <v>132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7" t="s">
        <v>84</v>
      </c>
      <c r="BK550" s="217">
        <f>ROUND(I550*H550,2)</f>
        <v>0</v>
      </c>
      <c r="BL550" s="17" t="s">
        <v>138</v>
      </c>
      <c r="BM550" s="216" t="s">
        <v>1244</v>
      </c>
    </row>
    <row r="551" spans="2:51" s="13" customFormat="1" ht="11.25">
      <c r="B551" s="218"/>
      <c r="C551" s="219"/>
      <c r="D551" s="220" t="s">
        <v>140</v>
      </c>
      <c r="E551" s="221" t="s">
        <v>1</v>
      </c>
      <c r="F551" s="222" t="s">
        <v>91</v>
      </c>
      <c r="G551" s="219"/>
      <c r="H551" s="221" t="s">
        <v>1</v>
      </c>
      <c r="I551" s="223"/>
      <c r="J551" s="219"/>
      <c r="K551" s="219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140</v>
      </c>
      <c r="AU551" s="228" t="s">
        <v>86</v>
      </c>
      <c r="AV551" s="13" t="s">
        <v>84</v>
      </c>
      <c r="AW551" s="13" t="s">
        <v>34</v>
      </c>
      <c r="AX551" s="13" t="s">
        <v>76</v>
      </c>
      <c r="AY551" s="228" t="s">
        <v>132</v>
      </c>
    </row>
    <row r="552" spans="2:51" s="14" customFormat="1" ht="11.25">
      <c r="B552" s="229"/>
      <c r="C552" s="230"/>
      <c r="D552" s="220" t="s">
        <v>140</v>
      </c>
      <c r="E552" s="231" t="s">
        <v>1</v>
      </c>
      <c r="F552" s="232" t="s">
        <v>84</v>
      </c>
      <c r="G552" s="230"/>
      <c r="H552" s="233">
        <v>1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AT552" s="239" t="s">
        <v>140</v>
      </c>
      <c r="AU552" s="239" t="s">
        <v>86</v>
      </c>
      <c r="AV552" s="14" t="s">
        <v>86</v>
      </c>
      <c r="AW552" s="14" t="s">
        <v>34</v>
      </c>
      <c r="AX552" s="14" t="s">
        <v>76</v>
      </c>
      <c r="AY552" s="239" t="s">
        <v>132</v>
      </c>
    </row>
    <row r="553" spans="2:51" s="15" customFormat="1" ht="11.25">
      <c r="B553" s="240"/>
      <c r="C553" s="241"/>
      <c r="D553" s="220" t="s">
        <v>140</v>
      </c>
      <c r="E553" s="242" t="s">
        <v>1</v>
      </c>
      <c r="F553" s="243" t="s">
        <v>146</v>
      </c>
      <c r="G553" s="241"/>
      <c r="H553" s="244">
        <v>1</v>
      </c>
      <c r="I553" s="245"/>
      <c r="J553" s="241"/>
      <c r="K553" s="241"/>
      <c r="L553" s="246"/>
      <c r="M553" s="247"/>
      <c r="N553" s="248"/>
      <c r="O553" s="248"/>
      <c r="P553" s="248"/>
      <c r="Q553" s="248"/>
      <c r="R553" s="248"/>
      <c r="S553" s="248"/>
      <c r="T553" s="249"/>
      <c r="AT553" s="250" t="s">
        <v>140</v>
      </c>
      <c r="AU553" s="250" t="s">
        <v>86</v>
      </c>
      <c r="AV553" s="15" t="s">
        <v>138</v>
      </c>
      <c r="AW553" s="15" t="s">
        <v>34</v>
      </c>
      <c r="AX553" s="15" t="s">
        <v>84</v>
      </c>
      <c r="AY553" s="250" t="s">
        <v>132</v>
      </c>
    </row>
    <row r="554" spans="1:65" s="2" customFormat="1" ht="12">
      <c r="A554" s="34"/>
      <c r="B554" s="35"/>
      <c r="C554" s="251" t="s">
        <v>583</v>
      </c>
      <c r="D554" s="251" t="s">
        <v>329</v>
      </c>
      <c r="E554" s="252" t="s">
        <v>597</v>
      </c>
      <c r="F554" s="253" t="s">
        <v>598</v>
      </c>
      <c r="G554" s="254" t="s">
        <v>426</v>
      </c>
      <c r="H554" s="255">
        <v>1</v>
      </c>
      <c r="I554" s="256"/>
      <c r="J554" s="257">
        <f>ROUND(I554*H554,2)</f>
        <v>0</v>
      </c>
      <c r="K554" s="258"/>
      <c r="L554" s="259"/>
      <c r="M554" s="260" t="s">
        <v>1</v>
      </c>
      <c r="N554" s="261" t="s">
        <v>41</v>
      </c>
      <c r="O554" s="71"/>
      <c r="P554" s="214">
        <f>O554*H554</f>
        <v>0</v>
      </c>
      <c r="Q554" s="214">
        <v>0.0015</v>
      </c>
      <c r="R554" s="214">
        <f>Q554*H554</f>
        <v>0.0015</v>
      </c>
      <c r="S554" s="214">
        <v>0</v>
      </c>
      <c r="T554" s="215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16" t="s">
        <v>184</v>
      </c>
      <c r="AT554" s="216" t="s">
        <v>329</v>
      </c>
      <c r="AU554" s="216" t="s">
        <v>86</v>
      </c>
      <c r="AY554" s="17" t="s">
        <v>132</v>
      </c>
      <c r="BE554" s="217">
        <f>IF(N554="základní",J554,0)</f>
        <v>0</v>
      </c>
      <c r="BF554" s="217">
        <f>IF(N554="snížená",J554,0)</f>
        <v>0</v>
      </c>
      <c r="BG554" s="217">
        <f>IF(N554="zákl. přenesená",J554,0)</f>
        <v>0</v>
      </c>
      <c r="BH554" s="217">
        <f>IF(N554="sníž. přenesená",J554,0)</f>
        <v>0</v>
      </c>
      <c r="BI554" s="217">
        <f>IF(N554="nulová",J554,0)</f>
        <v>0</v>
      </c>
      <c r="BJ554" s="17" t="s">
        <v>84</v>
      </c>
      <c r="BK554" s="217">
        <f>ROUND(I554*H554,2)</f>
        <v>0</v>
      </c>
      <c r="BL554" s="17" t="s">
        <v>138</v>
      </c>
      <c r="BM554" s="216" t="s">
        <v>1245</v>
      </c>
    </row>
    <row r="555" spans="2:51" s="13" customFormat="1" ht="11.25">
      <c r="B555" s="218"/>
      <c r="C555" s="219"/>
      <c r="D555" s="220" t="s">
        <v>140</v>
      </c>
      <c r="E555" s="221" t="s">
        <v>1</v>
      </c>
      <c r="F555" s="222" t="s">
        <v>91</v>
      </c>
      <c r="G555" s="219"/>
      <c r="H555" s="221" t="s">
        <v>1</v>
      </c>
      <c r="I555" s="223"/>
      <c r="J555" s="219"/>
      <c r="K555" s="219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140</v>
      </c>
      <c r="AU555" s="228" t="s">
        <v>86</v>
      </c>
      <c r="AV555" s="13" t="s">
        <v>84</v>
      </c>
      <c r="AW555" s="13" t="s">
        <v>34</v>
      </c>
      <c r="AX555" s="13" t="s">
        <v>76</v>
      </c>
      <c r="AY555" s="228" t="s">
        <v>132</v>
      </c>
    </row>
    <row r="556" spans="2:51" s="14" customFormat="1" ht="11.25">
      <c r="B556" s="229"/>
      <c r="C556" s="230"/>
      <c r="D556" s="220" t="s">
        <v>140</v>
      </c>
      <c r="E556" s="231" t="s">
        <v>1</v>
      </c>
      <c r="F556" s="232" t="s">
        <v>84</v>
      </c>
      <c r="G556" s="230"/>
      <c r="H556" s="233">
        <v>1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AT556" s="239" t="s">
        <v>140</v>
      </c>
      <c r="AU556" s="239" t="s">
        <v>86</v>
      </c>
      <c r="AV556" s="14" t="s">
        <v>86</v>
      </c>
      <c r="AW556" s="14" t="s">
        <v>34</v>
      </c>
      <c r="AX556" s="14" t="s">
        <v>76</v>
      </c>
      <c r="AY556" s="239" t="s">
        <v>132</v>
      </c>
    </row>
    <row r="557" spans="2:51" s="15" customFormat="1" ht="11.25">
      <c r="B557" s="240"/>
      <c r="C557" s="241"/>
      <c r="D557" s="220" t="s">
        <v>140</v>
      </c>
      <c r="E557" s="242" t="s">
        <v>1</v>
      </c>
      <c r="F557" s="243" t="s">
        <v>146</v>
      </c>
      <c r="G557" s="241"/>
      <c r="H557" s="244">
        <v>1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140</v>
      </c>
      <c r="AU557" s="250" t="s">
        <v>86</v>
      </c>
      <c r="AV557" s="15" t="s">
        <v>138</v>
      </c>
      <c r="AW557" s="15" t="s">
        <v>34</v>
      </c>
      <c r="AX557" s="15" t="s">
        <v>84</v>
      </c>
      <c r="AY557" s="250" t="s">
        <v>132</v>
      </c>
    </row>
    <row r="558" spans="1:65" s="2" customFormat="1" ht="12">
      <c r="A558" s="34"/>
      <c r="B558" s="35"/>
      <c r="C558" s="204" t="s">
        <v>588</v>
      </c>
      <c r="D558" s="204" t="s">
        <v>134</v>
      </c>
      <c r="E558" s="205" t="s">
        <v>994</v>
      </c>
      <c r="F558" s="206" t="s">
        <v>995</v>
      </c>
      <c r="G558" s="207" t="s">
        <v>176</v>
      </c>
      <c r="H558" s="208">
        <v>131</v>
      </c>
      <c r="I558" s="209"/>
      <c r="J558" s="210">
        <f>ROUND(I558*H558,2)</f>
        <v>0</v>
      </c>
      <c r="K558" s="211"/>
      <c r="L558" s="39"/>
      <c r="M558" s="212" t="s">
        <v>1</v>
      </c>
      <c r="N558" s="213" t="s">
        <v>41</v>
      </c>
      <c r="O558" s="71"/>
      <c r="P558" s="214">
        <f>O558*H558</f>
        <v>0</v>
      </c>
      <c r="Q558" s="214">
        <v>0</v>
      </c>
      <c r="R558" s="214">
        <f>Q558*H558</f>
        <v>0</v>
      </c>
      <c r="S558" s="214">
        <v>0</v>
      </c>
      <c r="T558" s="215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216" t="s">
        <v>138</v>
      </c>
      <c r="AT558" s="216" t="s">
        <v>134</v>
      </c>
      <c r="AU558" s="216" t="s">
        <v>86</v>
      </c>
      <c r="AY558" s="17" t="s">
        <v>132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7" t="s">
        <v>84</v>
      </c>
      <c r="BK558" s="217">
        <f>ROUND(I558*H558,2)</f>
        <v>0</v>
      </c>
      <c r="BL558" s="17" t="s">
        <v>138</v>
      </c>
      <c r="BM558" s="216" t="s">
        <v>1246</v>
      </c>
    </row>
    <row r="559" spans="2:51" s="13" customFormat="1" ht="11.25">
      <c r="B559" s="218"/>
      <c r="C559" s="219"/>
      <c r="D559" s="220" t="s">
        <v>140</v>
      </c>
      <c r="E559" s="221" t="s">
        <v>1</v>
      </c>
      <c r="F559" s="222" t="s">
        <v>91</v>
      </c>
      <c r="G559" s="219"/>
      <c r="H559" s="221" t="s">
        <v>1</v>
      </c>
      <c r="I559" s="223"/>
      <c r="J559" s="219"/>
      <c r="K559" s="219"/>
      <c r="L559" s="224"/>
      <c r="M559" s="225"/>
      <c r="N559" s="226"/>
      <c r="O559" s="226"/>
      <c r="P559" s="226"/>
      <c r="Q559" s="226"/>
      <c r="R559" s="226"/>
      <c r="S559" s="226"/>
      <c r="T559" s="227"/>
      <c r="AT559" s="228" t="s">
        <v>140</v>
      </c>
      <c r="AU559" s="228" t="s">
        <v>86</v>
      </c>
      <c r="AV559" s="13" t="s">
        <v>84</v>
      </c>
      <c r="AW559" s="13" t="s">
        <v>34</v>
      </c>
      <c r="AX559" s="13" t="s">
        <v>76</v>
      </c>
      <c r="AY559" s="228" t="s">
        <v>132</v>
      </c>
    </row>
    <row r="560" spans="2:51" s="14" customFormat="1" ht="11.25">
      <c r="B560" s="229"/>
      <c r="C560" s="230"/>
      <c r="D560" s="220" t="s">
        <v>140</v>
      </c>
      <c r="E560" s="231" t="s">
        <v>1</v>
      </c>
      <c r="F560" s="232" t="s">
        <v>1206</v>
      </c>
      <c r="G560" s="230"/>
      <c r="H560" s="233">
        <v>131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AT560" s="239" t="s">
        <v>140</v>
      </c>
      <c r="AU560" s="239" t="s">
        <v>86</v>
      </c>
      <c r="AV560" s="14" t="s">
        <v>86</v>
      </c>
      <c r="AW560" s="14" t="s">
        <v>34</v>
      </c>
      <c r="AX560" s="14" t="s">
        <v>76</v>
      </c>
      <c r="AY560" s="239" t="s">
        <v>132</v>
      </c>
    </row>
    <row r="561" spans="2:51" s="15" customFormat="1" ht="11.25">
      <c r="B561" s="240"/>
      <c r="C561" s="241"/>
      <c r="D561" s="220" t="s">
        <v>140</v>
      </c>
      <c r="E561" s="242" t="s">
        <v>1</v>
      </c>
      <c r="F561" s="243" t="s">
        <v>146</v>
      </c>
      <c r="G561" s="241"/>
      <c r="H561" s="244">
        <v>131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140</v>
      </c>
      <c r="AU561" s="250" t="s">
        <v>86</v>
      </c>
      <c r="AV561" s="15" t="s">
        <v>138</v>
      </c>
      <c r="AW561" s="15" t="s">
        <v>34</v>
      </c>
      <c r="AX561" s="15" t="s">
        <v>84</v>
      </c>
      <c r="AY561" s="250" t="s">
        <v>132</v>
      </c>
    </row>
    <row r="562" spans="1:65" s="2" customFormat="1" ht="24">
      <c r="A562" s="34"/>
      <c r="B562" s="35"/>
      <c r="C562" s="204" t="s">
        <v>592</v>
      </c>
      <c r="D562" s="204" t="s">
        <v>134</v>
      </c>
      <c r="E562" s="205" t="s">
        <v>997</v>
      </c>
      <c r="F562" s="206" t="s">
        <v>998</v>
      </c>
      <c r="G562" s="207" t="s">
        <v>176</v>
      </c>
      <c r="H562" s="208">
        <v>131</v>
      </c>
      <c r="I562" s="209"/>
      <c r="J562" s="210">
        <f>ROUND(I562*H562,2)</f>
        <v>0</v>
      </c>
      <c r="K562" s="211"/>
      <c r="L562" s="39"/>
      <c r="M562" s="212" t="s">
        <v>1</v>
      </c>
      <c r="N562" s="213" t="s">
        <v>41</v>
      </c>
      <c r="O562" s="71"/>
      <c r="P562" s="214">
        <f>O562*H562</f>
        <v>0</v>
      </c>
      <c r="Q562" s="214">
        <v>0</v>
      </c>
      <c r="R562" s="214">
        <f>Q562*H562</f>
        <v>0</v>
      </c>
      <c r="S562" s="214">
        <v>0</v>
      </c>
      <c r="T562" s="215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216" t="s">
        <v>138</v>
      </c>
      <c r="AT562" s="216" t="s">
        <v>134</v>
      </c>
      <c r="AU562" s="216" t="s">
        <v>86</v>
      </c>
      <c r="AY562" s="17" t="s">
        <v>132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7" t="s">
        <v>84</v>
      </c>
      <c r="BK562" s="217">
        <f>ROUND(I562*H562,2)</f>
        <v>0</v>
      </c>
      <c r="BL562" s="17" t="s">
        <v>138</v>
      </c>
      <c r="BM562" s="216" t="s">
        <v>1247</v>
      </c>
    </row>
    <row r="563" spans="2:51" s="13" customFormat="1" ht="11.25">
      <c r="B563" s="218"/>
      <c r="C563" s="219"/>
      <c r="D563" s="220" t="s">
        <v>140</v>
      </c>
      <c r="E563" s="221" t="s">
        <v>1</v>
      </c>
      <c r="F563" s="222" t="s">
        <v>91</v>
      </c>
      <c r="G563" s="219"/>
      <c r="H563" s="221" t="s">
        <v>1</v>
      </c>
      <c r="I563" s="223"/>
      <c r="J563" s="219"/>
      <c r="K563" s="219"/>
      <c r="L563" s="224"/>
      <c r="M563" s="225"/>
      <c r="N563" s="226"/>
      <c r="O563" s="226"/>
      <c r="P563" s="226"/>
      <c r="Q563" s="226"/>
      <c r="R563" s="226"/>
      <c r="S563" s="226"/>
      <c r="T563" s="227"/>
      <c r="AT563" s="228" t="s">
        <v>140</v>
      </c>
      <c r="AU563" s="228" t="s">
        <v>86</v>
      </c>
      <c r="AV563" s="13" t="s">
        <v>84</v>
      </c>
      <c r="AW563" s="13" t="s">
        <v>34</v>
      </c>
      <c r="AX563" s="13" t="s">
        <v>76</v>
      </c>
      <c r="AY563" s="228" t="s">
        <v>132</v>
      </c>
    </row>
    <row r="564" spans="2:51" s="14" customFormat="1" ht="11.25">
      <c r="B564" s="229"/>
      <c r="C564" s="230"/>
      <c r="D564" s="220" t="s">
        <v>140</v>
      </c>
      <c r="E564" s="231" t="s">
        <v>1</v>
      </c>
      <c r="F564" s="232" t="s">
        <v>1206</v>
      </c>
      <c r="G564" s="230"/>
      <c r="H564" s="233">
        <v>131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140</v>
      </c>
      <c r="AU564" s="239" t="s">
        <v>86</v>
      </c>
      <c r="AV564" s="14" t="s">
        <v>86</v>
      </c>
      <c r="AW564" s="14" t="s">
        <v>34</v>
      </c>
      <c r="AX564" s="14" t="s">
        <v>76</v>
      </c>
      <c r="AY564" s="239" t="s">
        <v>132</v>
      </c>
    </row>
    <row r="565" spans="2:51" s="15" customFormat="1" ht="11.25">
      <c r="B565" s="240"/>
      <c r="C565" s="241"/>
      <c r="D565" s="220" t="s">
        <v>140</v>
      </c>
      <c r="E565" s="242" t="s">
        <v>1</v>
      </c>
      <c r="F565" s="243" t="s">
        <v>146</v>
      </c>
      <c r="G565" s="241"/>
      <c r="H565" s="244">
        <v>131</v>
      </c>
      <c r="I565" s="245"/>
      <c r="J565" s="241"/>
      <c r="K565" s="241"/>
      <c r="L565" s="246"/>
      <c r="M565" s="247"/>
      <c r="N565" s="248"/>
      <c r="O565" s="248"/>
      <c r="P565" s="248"/>
      <c r="Q565" s="248"/>
      <c r="R565" s="248"/>
      <c r="S565" s="248"/>
      <c r="T565" s="249"/>
      <c r="AT565" s="250" t="s">
        <v>140</v>
      </c>
      <c r="AU565" s="250" t="s">
        <v>86</v>
      </c>
      <c r="AV565" s="15" t="s">
        <v>138</v>
      </c>
      <c r="AW565" s="15" t="s">
        <v>34</v>
      </c>
      <c r="AX565" s="15" t="s">
        <v>84</v>
      </c>
      <c r="AY565" s="250" t="s">
        <v>132</v>
      </c>
    </row>
    <row r="566" spans="1:65" s="2" customFormat="1" ht="24">
      <c r="A566" s="34"/>
      <c r="B566" s="35"/>
      <c r="C566" s="204" t="s">
        <v>596</v>
      </c>
      <c r="D566" s="204" t="s">
        <v>134</v>
      </c>
      <c r="E566" s="205" t="s">
        <v>609</v>
      </c>
      <c r="F566" s="206" t="s">
        <v>610</v>
      </c>
      <c r="G566" s="207" t="s">
        <v>426</v>
      </c>
      <c r="H566" s="208">
        <v>2</v>
      </c>
      <c r="I566" s="209"/>
      <c r="J566" s="210">
        <f>ROUND(I566*H566,2)</f>
        <v>0</v>
      </c>
      <c r="K566" s="211"/>
      <c r="L566" s="39"/>
      <c r="M566" s="212" t="s">
        <v>1</v>
      </c>
      <c r="N566" s="213" t="s">
        <v>41</v>
      </c>
      <c r="O566" s="71"/>
      <c r="P566" s="214">
        <f>O566*H566</f>
        <v>0</v>
      </c>
      <c r="Q566" s="214">
        <v>0.45937</v>
      </c>
      <c r="R566" s="214">
        <f>Q566*H566</f>
        <v>0.91874</v>
      </c>
      <c r="S566" s="214">
        <v>0</v>
      </c>
      <c r="T566" s="215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216" t="s">
        <v>138</v>
      </c>
      <c r="AT566" s="216" t="s">
        <v>134</v>
      </c>
      <c r="AU566" s="216" t="s">
        <v>86</v>
      </c>
      <c r="AY566" s="17" t="s">
        <v>132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7" t="s">
        <v>84</v>
      </c>
      <c r="BK566" s="217">
        <f>ROUND(I566*H566,2)</f>
        <v>0</v>
      </c>
      <c r="BL566" s="17" t="s">
        <v>138</v>
      </c>
      <c r="BM566" s="216" t="s">
        <v>1248</v>
      </c>
    </row>
    <row r="567" spans="2:51" s="13" customFormat="1" ht="11.25">
      <c r="B567" s="218"/>
      <c r="C567" s="219"/>
      <c r="D567" s="220" t="s">
        <v>140</v>
      </c>
      <c r="E567" s="221" t="s">
        <v>1</v>
      </c>
      <c r="F567" s="222" t="s">
        <v>91</v>
      </c>
      <c r="G567" s="219"/>
      <c r="H567" s="221" t="s">
        <v>1</v>
      </c>
      <c r="I567" s="223"/>
      <c r="J567" s="219"/>
      <c r="K567" s="219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140</v>
      </c>
      <c r="AU567" s="228" t="s">
        <v>86</v>
      </c>
      <c r="AV567" s="13" t="s">
        <v>84</v>
      </c>
      <c r="AW567" s="13" t="s">
        <v>34</v>
      </c>
      <c r="AX567" s="13" t="s">
        <v>76</v>
      </c>
      <c r="AY567" s="228" t="s">
        <v>132</v>
      </c>
    </row>
    <row r="568" spans="2:51" s="14" customFormat="1" ht="11.25">
      <c r="B568" s="229"/>
      <c r="C568" s="230"/>
      <c r="D568" s="220" t="s">
        <v>140</v>
      </c>
      <c r="E568" s="231" t="s">
        <v>1</v>
      </c>
      <c r="F568" s="232" t="s">
        <v>428</v>
      </c>
      <c r="G568" s="230"/>
      <c r="H568" s="233">
        <v>2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140</v>
      </c>
      <c r="AU568" s="239" t="s">
        <v>86</v>
      </c>
      <c r="AV568" s="14" t="s">
        <v>86</v>
      </c>
      <c r="AW568" s="14" t="s">
        <v>34</v>
      </c>
      <c r="AX568" s="14" t="s">
        <v>76</v>
      </c>
      <c r="AY568" s="239" t="s">
        <v>132</v>
      </c>
    </row>
    <row r="569" spans="2:51" s="15" customFormat="1" ht="11.25">
      <c r="B569" s="240"/>
      <c r="C569" s="241"/>
      <c r="D569" s="220" t="s">
        <v>140</v>
      </c>
      <c r="E569" s="242" t="s">
        <v>1</v>
      </c>
      <c r="F569" s="243" t="s">
        <v>146</v>
      </c>
      <c r="G569" s="241"/>
      <c r="H569" s="244">
        <v>2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AT569" s="250" t="s">
        <v>140</v>
      </c>
      <c r="AU569" s="250" t="s">
        <v>86</v>
      </c>
      <c r="AV569" s="15" t="s">
        <v>138</v>
      </c>
      <c r="AW569" s="15" t="s">
        <v>34</v>
      </c>
      <c r="AX569" s="15" t="s">
        <v>84</v>
      </c>
      <c r="AY569" s="250" t="s">
        <v>132</v>
      </c>
    </row>
    <row r="570" spans="1:65" s="2" customFormat="1" ht="12">
      <c r="A570" s="34"/>
      <c r="B570" s="35"/>
      <c r="C570" s="204" t="s">
        <v>600</v>
      </c>
      <c r="D570" s="204" t="s">
        <v>134</v>
      </c>
      <c r="E570" s="205" t="s">
        <v>617</v>
      </c>
      <c r="F570" s="206" t="s">
        <v>618</v>
      </c>
      <c r="G570" s="207" t="s">
        <v>426</v>
      </c>
      <c r="H570" s="208">
        <v>7</v>
      </c>
      <c r="I570" s="209"/>
      <c r="J570" s="210">
        <f>ROUND(I570*H570,2)</f>
        <v>0</v>
      </c>
      <c r="K570" s="211"/>
      <c r="L570" s="39"/>
      <c r="M570" s="212" t="s">
        <v>1</v>
      </c>
      <c r="N570" s="213" t="s">
        <v>41</v>
      </c>
      <c r="O570" s="71"/>
      <c r="P570" s="214">
        <f>O570*H570</f>
        <v>0</v>
      </c>
      <c r="Q570" s="214">
        <v>0.06383</v>
      </c>
      <c r="R570" s="214">
        <f>Q570*H570</f>
        <v>0.44681</v>
      </c>
      <c r="S570" s="214">
        <v>0</v>
      </c>
      <c r="T570" s="215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16" t="s">
        <v>138</v>
      </c>
      <c r="AT570" s="216" t="s">
        <v>134</v>
      </c>
      <c r="AU570" s="216" t="s">
        <v>86</v>
      </c>
      <c r="AY570" s="17" t="s">
        <v>132</v>
      </c>
      <c r="BE570" s="217">
        <f>IF(N570="základní",J570,0)</f>
        <v>0</v>
      </c>
      <c r="BF570" s="217">
        <f>IF(N570="snížená",J570,0)</f>
        <v>0</v>
      </c>
      <c r="BG570" s="217">
        <f>IF(N570="zákl. přenesená",J570,0)</f>
        <v>0</v>
      </c>
      <c r="BH570" s="217">
        <f>IF(N570="sníž. přenesená",J570,0)</f>
        <v>0</v>
      </c>
      <c r="BI570" s="217">
        <f>IF(N570="nulová",J570,0)</f>
        <v>0</v>
      </c>
      <c r="BJ570" s="17" t="s">
        <v>84</v>
      </c>
      <c r="BK570" s="217">
        <f>ROUND(I570*H570,2)</f>
        <v>0</v>
      </c>
      <c r="BL570" s="17" t="s">
        <v>138</v>
      </c>
      <c r="BM570" s="216" t="s">
        <v>1249</v>
      </c>
    </row>
    <row r="571" spans="2:51" s="13" customFormat="1" ht="11.25">
      <c r="B571" s="218"/>
      <c r="C571" s="219"/>
      <c r="D571" s="220" t="s">
        <v>140</v>
      </c>
      <c r="E571" s="221" t="s">
        <v>1</v>
      </c>
      <c r="F571" s="222" t="s">
        <v>91</v>
      </c>
      <c r="G571" s="219"/>
      <c r="H571" s="221" t="s">
        <v>1</v>
      </c>
      <c r="I571" s="223"/>
      <c r="J571" s="219"/>
      <c r="K571" s="219"/>
      <c r="L571" s="224"/>
      <c r="M571" s="225"/>
      <c r="N571" s="226"/>
      <c r="O571" s="226"/>
      <c r="P571" s="226"/>
      <c r="Q571" s="226"/>
      <c r="R571" s="226"/>
      <c r="S571" s="226"/>
      <c r="T571" s="227"/>
      <c r="AT571" s="228" t="s">
        <v>140</v>
      </c>
      <c r="AU571" s="228" t="s">
        <v>86</v>
      </c>
      <c r="AV571" s="13" t="s">
        <v>84</v>
      </c>
      <c r="AW571" s="13" t="s">
        <v>34</v>
      </c>
      <c r="AX571" s="13" t="s">
        <v>76</v>
      </c>
      <c r="AY571" s="228" t="s">
        <v>132</v>
      </c>
    </row>
    <row r="572" spans="2:51" s="14" customFormat="1" ht="11.25">
      <c r="B572" s="229"/>
      <c r="C572" s="230"/>
      <c r="D572" s="220" t="s">
        <v>140</v>
      </c>
      <c r="E572" s="231" t="s">
        <v>1</v>
      </c>
      <c r="F572" s="232" t="s">
        <v>179</v>
      </c>
      <c r="G572" s="230"/>
      <c r="H572" s="233">
        <v>7</v>
      </c>
      <c r="I572" s="234"/>
      <c r="J572" s="230"/>
      <c r="K572" s="230"/>
      <c r="L572" s="235"/>
      <c r="M572" s="236"/>
      <c r="N572" s="237"/>
      <c r="O572" s="237"/>
      <c r="P572" s="237"/>
      <c r="Q572" s="237"/>
      <c r="R572" s="237"/>
      <c r="S572" s="237"/>
      <c r="T572" s="238"/>
      <c r="AT572" s="239" t="s">
        <v>140</v>
      </c>
      <c r="AU572" s="239" t="s">
        <v>86</v>
      </c>
      <c r="AV572" s="14" t="s">
        <v>86</v>
      </c>
      <c r="AW572" s="14" t="s">
        <v>34</v>
      </c>
      <c r="AX572" s="14" t="s">
        <v>76</v>
      </c>
      <c r="AY572" s="239" t="s">
        <v>132</v>
      </c>
    </row>
    <row r="573" spans="2:51" s="15" customFormat="1" ht="11.25">
      <c r="B573" s="240"/>
      <c r="C573" s="241"/>
      <c r="D573" s="220" t="s">
        <v>140</v>
      </c>
      <c r="E573" s="242" t="s">
        <v>1</v>
      </c>
      <c r="F573" s="243" t="s">
        <v>146</v>
      </c>
      <c r="G573" s="241"/>
      <c r="H573" s="244">
        <v>7</v>
      </c>
      <c r="I573" s="245"/>
      <c r="J573" s="241"/>
      <c r="K573" s="241"/>
      <c r="L573" s="246"/>
      <c r="M573" s="247"/>
      <c r="N573" s="248"/>
      <c r="O573" s="248"/>
      <c r="P573" s="248"/>
      <c r="Q573" s="248"/>
      <c r="R573" s="248"/>
      <c r="S573" s="248"/>
      <c r="T573" s="249"/>
      <c r="AT573" s="250" t="s">
        <v>140</v>
      </c>
      <c r="AU573" s="250" t="s">
        <v>86</v>
      </c>
      <c r="AV573" s="15" t="s">
        <v>138</v>
      </c>
      <c r="AW573" s="15" t="s">
        <v>34</v>
      </c>
      <c r="AX573" s="15" t="s">
        <v>84</v>
      </c>
      <c r="AY573" s="250" t="s">
        <v>132</v>
      </c>
    </row>
    <row r="574" spans="1:65" s="2" customFormat="1" ht="12">
      <c r="A574" s="34"/>
      <c r="B574" s="35"/>
      <c r="C574" s="251" t="s">
        <v>604</v>
      </c>
      <c r="D574" s="251" t="s">
        <v>329</v>
      </c>
      <c r="E574" s="252" t="s">
        <v>621</v>
      </c>
      <c r="F574" s="253" t="s">
        <v>622</v>
      </c>
      <c r="G574" s="254" t="s">
        <v>426</v>
      </c>
      <c r="H574" s="255">
        <v>7</v>
      </c>
      <c r="I574" s="256"/>
      <c r="J574" s="257">
        <f>ROUND(I574*H574,2)</f>
        <v>0</v>
      </c>
      <c r="K574" s="258"/>
      <c r="L574" s="259"/>
      <c r="M574" s="260" t="s">
        <v>1</v>
      </c>
      <c r="N574" s="261" t="s">
        <v>41</v>
      </c>
      <c r="O574" s="71"/>
      <c r="P574" s="214">
        <f>O574*H574</f>
        <v>0</v>
      </c>
      <c r="Q574" s="214">
        <v>0.0073</v>
      </c>
      <c r="R574" s="214">
        <f>Q574*H574</f>
        <v>0.0511</v>
      </c>
      <c r="S574" s="214">
        <v>0</v>
      </c>
      <c r="T574" s="215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216" t="s">
        <v>184</v>
      </c>
      <c r="AT574" s="216" t="s">
        <v>329</v>
      </c>
      <c r="AU574" s="216" t="s">
        <v>86</v>
      </c>
      <c r="AY574" s="17" t="s">
        <v>132</v>
      </c>
      <c r="BE574" s="217">
        <f>IF(N574="základní",J574,0)</f>
        <v>0</v>
      </c>
      <c r="BF574" s="217">
        <f>IF(N574="snížená",J574,0)</f>
        <v>0</v>
      </c>
      <c r="BG574" s="217">
        <f>IF(N574="zákl. přenesená",J574,0)</f>
        <v>0</v>
      </c>
      <c r="BH574" s="217">
        <f>IF(N574="sníž. přenesená",J574,0)</f>
        <v>0</v>
      </c>
      <c r="BI574" s="217">
        <f>IF(N574="nulová",J574,0)</f>
        <v>0</v>
      </c>
      <c r="BJ574" s="17" t="s">
        <v>84</v>
      </c>
      <c r="BK574" s="217">
        <f>ROUND(I574*H574,2)</f>
        <v>0</v>
      </c>
      <c r="BL574" s="17" t="s">
        <v>138</v>
      </c>
      <c r="BM574" s="216" t="s">
        <v>1250</v>
      </c>
    </row>
    <row r="575" spans="2:51" s="13" customFormat="1" ht="11.25">
      <c r="B575" s="218"/>
      <c r="C575" s="219"/>
      <c r="D575" s="220" t="s">
        <v>140</v>
      </c>
      <c r="E575" s="221" t="s">
        <v>1</v>
      </c>
      <c r="F575" s="222" t="s">
        <v>91</v>
      </c>
      <c r="G575" s="219"/>
      <c r="H575" s="221" t="s">
        <v>1</v>
      </c>
      <c r="I575" s="223"/>
      <c r="J575" s="219"/>
      <c r="K575" s="219"/>
      <c r="L575" s="224"/>
      <c r="M575" s="225"/>
      <c r="N575" s="226"/>
      <c r="O575" s="226"/>
      <c r="P575" s="226"/>
      <c r="Q575" s="226"/>
      <c r="R575" s="226"/>
      <c r="S575" s="226"/>
      <c r="T575" s="227"/>
      <c r="AT575" s="228" t="s">
        <v>140</v>
      </c>
      <c r="AU575" s="228" t="s">
        <v>86</v>
      </c>
      <c r="AV575" s="13" t="s">
        <v>84</v>
      </c>
      <c r="AW575" s="13" t="s">
        <v>34</v>
      </c>
      <c r="AX575" s="13" t="s">
        <v>76</v>
      </c>
      <c r="AY575" s="228" t="s">
        <v>132</v>
      </c>
    </row>
    <row r="576" spans="2:51" s="14" customFormat="1" ht="11.25">
      <c r="B576" s="229"/>
      <c r="C576" s="230"/>
      <c r="D576" s="220" t="s">
        <v>140</v>
      </c>
      <c r="E576" s="231" t="s">
        <v>1</v>
      </c>
      <c r="F576" s="232" t="s">
        <v>179</v>
      </c>
      <c r="G576" s="230"/>
      <c r="H576" s="233">
        <v>7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140</v>
      </c>
      <c r="AU576" s="239" t="s">
        <v>86</v>
      </c>
      <c r="AV576" s="14" t="s">
        <v>86</v>
      </c>
      <c r="AW576" s="14" t="s">
        <v>34</v>
      </c>
      <c r="AX576" s="14" t="s">
        <v>76</v>
      </c>
      <c r="AY576" s="239" t="s">
        <v>132</v>
      </c>
    </row>
    <row r="577" spans="2:51" s="15" customFormat="1" ht="11.25">
      <c r="B577" s="240"/>
      <c r="C577" s="241"/>
      <c r="D577" s="220" t="s">
        <v>140</v>
      </c>
      <c r="E577" s="242" t="s">
        <v>1</v>
      </c>
      <c r="F577" s="243" t="s">
        <v>146</v>
      </c>
      <c r="G577" s="241"/>
      <c r="H577" s="244">
        <v>7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AT577" s="250" t="s">
        <v>140</v>
      </c>
      <c r="AU577" s="250" t="s">
        <v>86</v>
      </c>
      <c r="AV577" s="15" t="s">
        <v>138</v>
      </c>
      <c r="AW577" s="15" t="s">
        <v>34</v>
      </c>
      <c r="AX577" s="15" t="s">
        <v>84</v>
      </c>
      <c r="AY577" s="250" t="s">
        <v>132</v>
      </c>
    </row>
    <row r="578" spans="1:65" s="2" customFormat="1" ht="12">
      <c r="A578" s="34"/>
      <c r="B578" s="35"/>
      <c r="C578" s="204" t="s">
        <v>608</v>
      </c>
      <c r="D578" s="204" t="s">
        <v>134</v>
      </c>
      <c r="E578" s="205" t="s">
        <v>625</v>
      </c>
      <c r="F578" s="206" t="s">
        <v>626</v>
      </c>
      <c r="G578" s="207" t="s">
        <v>426</v>
      </c>
      <c r="H578" s="208">
        <v>2</v>
      </c>
      <c r="I578" s="209"/>
      <c r="J578" s="210">
        <f>ROUND(I578*H578,2)</f>
        <v>0</v>
      </c>
      <c r="K578" s="211"/>
      <c r="L578" s="39"/>
      <c r="M578" s="212" t="s">
        <v>1</v>
      </c>
      <c r="N578" s="213" t="s">
        <v>41</v>
      </c>
      <c r="O578" s="71"/>
      <c r="P578" s="214">
        <f>O578*H578</f>
        <v>0</v>
      </c>
      <c r="Q578" s="214">
        <v>0.12303</v>
      </c>
      <c r="R578" s="214">
        <f>Q578*H578</f>
        <v>0.24606</v>
      </c>
      <c r="S578" s="214">
        <v>0</v>
      </c>
      <c r="T578" s="215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16" t="s">
        <v>138</v>
      </c>
      <c r="AT578" s="216" t="s">
        <v>134</v>
      </c>
      <c r="AU578" s="216" t="s">
        <v>86</v>
      </c>
      <c r="AY578" s="17" t="s">
        <v>132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7" t="s">
        <v>84</v>
      </c>
      <c r="BK578" s="217">
        <f>ROUND(I578*H578,2)</f>
        <v>0</v>
      </c>
      <c r="BL578" s="17" t="s">
        <v>138</v>
      </c>
      <c r="BM578" s="216" t="s">
        <v>1251</v>
      </c>
    </row>
    <row r="579" spans="2:51" s="13" customFormat="1" ht="11.25">
      <c r="B579" s="218"/>
      <c r="C579" s="219"/>
      <c r="D579" s="220" t="s">
        <v>140</v>
      </c>
      <c r="E579" s="221" t="s">
        <v>1</v>
      </c>
      <c r="F579" s="222" t="s">
        <v>91</v>
      </c>
      <c r="G579" s="219"/>
      <c r="H579" s="221" t="s">
        <v>1</v>
      </c>
      <c r="I579" s="223"/>
      <c r="J579" s="219"/>
      <c r="K579" s="219"/>
      <c r="L579" s="224"/>
      <c r="M579" s="225"/>
      <c r="N579" s="226"/>
      <c r="O579" s="226"/>
      <c r="P579" s="226"/>
      <c r="Q579" s="226"/>
      <c r="R579" s="226"/>
      <c r="S579" s="226"/>
      <c r="T579" s="227"/>
      <c r="AT579" s="228" t="s">
        <v>140</v>
      </c>
      <c r="AU579" s="228" t="s">
        <v>86</v>
      </c>
      <c r="AV579" s="13" t="s">
        <v>84</v>
      </c>
      <c r="AW579" s="13" t="s">
        <v>34</v>
      </c>
      <c r="AX579" s="13" t="s">
        <v>76</v>
      </c>
      <c r="AY579" s="228" t="s">
        <v>132</v>
      </c>
    </row>
    <row r="580" spans="2:51" s="14" customFormat="1" ht="11.25">
      <c r="B580" s="229"/>
      <c r="C580" s="230"/>
      <c r="D580" s="220" t="s">
        <v>140</v>
      </c>
      <c r="E580" s="231" t="s">
        <v>1</v>
      </c>
      <c r="F580" s="232" t="s">
        <v>86</v>
      </c>
      <c r="G580" s="230"/>
      <c r="H580" s="233">
        <v>2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AT580" s="239" t="s">
        <v>140</v>
      </c>
      <c r="AU580" s="239" t="s">
        <v>86</v>
      </c>
      <c r="AV580" s="14" t="s">
        <v>86</v>
      </c>
      <c r="AW580" s="14" t="s">
        <v>34</v>
      </c>
      <c r="AX580" s="14" t="s">
        <v>76</v>
      </c>
      <c r="AY580" s="239" t="s">
        <v>132</v>
      </c>
    </row>
    <row r="581" spans="2:51" s="15" customFormat="1" ht="11.25">
      <c r="B581" s="240"/>
      <c r="C581" s="241"/>
      <c r="D581" s="220" t="s">
        <v>140</v>
      </c>
      <c r="E581" s="242" t="s">
        <v>1</v>
      </c>
      <c r="F581" s="243" t="s">
        <v>146</v>
      </c>
      <c r="G581" s="241"/>
      <c r="H581" s="244">
        <v>2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AT581" s="250" t="s">
        <v>140</v>
      </c>
      <c r="AU581" s="250" t="s">
        <v>86</v>
      </c>
      <c r="AV581" s="15" t="s">
        <v>138</v>
      </c>
      <c r="AW581" s="15" t="s">
        <v>34</v>
      </c>
      <c r="AX581" s="15" t="s">
        <v>84</v>
      </c>
      <c r="AY581" s="250" t="s">
        <v>132</v>
      </c>
    </row>
    <row r="582" spans="1:65" s="2" customFormat="1" ht="24">
      <c r="A582" s="34"/>
      <c r="B582" s="35"/>
      <c r="C582" s="251" t="s">
        <v>612</v>
      </c>
      <c r="D582" s="251" t="s">
        <v>329</v>
      </c>
      <c r="E582" s="252" t="s">
        <v>629</v>
      </c>
      <c r="F582" s="253" t="s">
        <v>630</v>
      </c>
      <c r="G582" s="254" t="s">
        <v>426</v>
      </c>
      <c r="H582" s="255">
        <v>2</v>
      </c>
      <c r="I582" s="256"/>
      <c r="J582" s="257">
        <f>ROUND(I582*H582,2)</f>
        <v>0</v>
      </c>
      <c r="K582" s="258"/>
      <c r="L582" s="259"/>
      <c r="M582" s="260" t="s">
        <v>1</v>
      </c>
      <c r="N582" s="261" t="s">
        <v>41</v>
      </c>
      <c r="O582" s="71"/>
      <c r="P582" s="214">
        <f>O582*H582</f>
        <v>0</v>
      </c>
      <c r="Q582" s="214">
        <v>0.0133</v>
      </c>
      <c r="R582" s="214">
        <f>Q582*H582</f>
        <v>0.0266</v>
      </c>
      <c r="S582" s="214">
        <v>0</v>
      </c>
      <c r="T582" s="215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216" t="s">
        <v>184</v>
      </c>
      <c r="AT582" s="216" t="s">
        <v>329</v>
      </c>
      <c r="AU582" s="216" t="s">
        <v>86</v>
      </c>
      <c r="AY582" s="17" t="s">
        <v>132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7" t="s">
        <v>84</v>
      </c>
      <c r="BK582" s="217">
        <f>ROUND(I582*H582,2)</f>
        <v>0</v>
      </c>
      <c r="BL582" s="17" t="s">
        <v>138</v>
      </c>
      <c r="BM582" s="216" t="s">
        <v>1252</v>
      </c>
    </row>
    <row r="583" spans="2:51" s="13" customFormat="1" ht="11.25">
      <c r="B583" s="218"/>
      <c r="C583" s="219"/>
      <c r="D583" s="220" t="s">
        <v>140</v>
      </c>
      <c r="E583" s="221" t="s">
        <v>1</v>
      </c>
      <c r="F583" s="222" t="s">
        <v>91</v>
      </c>
      <c r="G583" s="219"/>
      <c r="H583" s="221" t="s">
        <v>1</v>
      </c>
      <c r="I583" s="223"/>
      <c r="J583" s="219"/>
      <c r="K583" s="219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140</v>
      </c>
      <c r="AU583" s="228" t="s">
        <v>86</v>
      </c>
      <c r="AV583" s="13" t="s">
        <v>84</v>
      </c>
      <c r="AW583" s="13" t="s">
        <v>34</v>
      </c>
      <c r="AX583" s="13" t="s">
        <v>76</v>
      </c>
      <c r="AY583" s="228" t="s">
        <v>132</v>
      </c>
    </row>
    <row r="584" spans="2:51" s="14" customFormat="1" ht="11.25">
      <c r="B584" s="229"/>
      <c r="C584" s="230"/>
      <c r="D584" s="220" t="s">
        <v>140</v>
      </c>
      <c r="E584" s="231" t="s">
        <v>1</v>
      </c>
      <c r="F584" s="232" t="s">
        <v>86</v>
      </c>
      <c r="G584" s="230"/>
      <c r="H584" s="233">
        <v>2</v>
      </c>
      <c r="I584" s="234"/>
      <c r="J584" s="230"/>
      <c r="K584" s="230"/>
      <c r="L584" s="235"/>
      <c r="M584" s="236"/>
      <c r="N584" s="237"/>
      <c r="O584" s="237"/>
      <c r="P584" s="237"/>
      <c r="Q584" s="237"/>
      <c r="R584" s="237"/>
      <c r="S584" s="237"/>
      <c r="T584" s="238"/>
      <c r="AT584" s="239" t="s">
        <v>140</v>
      </c>
      <c r="AU584" s="239" t="s">
        <v>86</v>
      </c>
      <c r="AV584" s="14" t="s">
        <v>86</v>
      </c>
      <c r="AW584" s="14" t="s">
        <v>34</v>
      </c>
      <c r="AX584" s="14" t="s">
        <v>76</v>
      </c>
      <c r="AY584" s="239" t="s">
        <v>132</v>
      </c>
    </row>
    <row r="585" spans="2:51" s="15" customFormat="1" ht="11.25">
      <c r="B585" s="240"/>
      <c r="C585" s="241"/>
      <c r="D585" s="220" t="s">
        <v>140</v>
      </c>
      <c r="E585" s="242" t="s">
        <v>1</v>
      </c>
      <c r="F585" s="243" t="s">
        <v>146</v>
      </c>
      <c r="G585" s="241"/>
      <c r="H585" s="244">
        <v>2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140</v>
      </c>
      <c r="AU585" s="250" t="s">
        <v>86</v>
      </c>
      <c r="AV585" s="15" t="s">
        <v>138</v>
      </c>
      <c r="AW585" s="15" t="s">
        <v>34</v>
      </c>
      <c r="AX585" s="15" t="s">
        <v>84</v>
      </c>
      <c r="AY585" s="250" t="s">
        <v>132</v>
      </c>
    </row>
    <row r="586" spans="1:65" s="2" customFormat="1" ht="12">
      <c r="A586" s="34"/>
      <c r="B586" s="35"/>
      <c r="C586" s="204" t="s">
        <v>616</v>
      </c>
      <c r="D586" s="204" t="s">
        <v>134</v>
      </c>
      <c r="E586" s="205" t="s">
        <v>633</v>
      </c>
      <c r="F586" s="206" t="s">
        <v>634</v>
      </c>
      <c r="G586" s="207" t="s">
        <v>426</v>
      </c>
      <c r="H586" s="208">
        <v>1</v>
      </c>
      <c r="I586" s="209"/>
      <c r="J586" s="210">
        <f>ROUND(I586*H586,2)</f>
        <v>0</v>
      </c>
      <c r="K586" s="211"/>
      <c r="L586" s="39"/>
      <c r="M586" s="212" t="s">
        <v>1</v>
      </c>
      <c r="N586" s="213" t="s">
        <v>41</v>
      </c>
      <c r="O586" s="71"/>
      <c r="P586" s="214">
        <f>O586*H586</f>
        <v>0</v>
      </c>
      <c r="Q586" s="214">
        <v>0.32906</v>
      </c>
      <c r="R586" s="214">
        <f>Q586*H586</f>
        <v>0.32906</v>
      </c>
      <c r="S586" s="214">
        <v>0</v>
      </c>
      <c r="T586" s="215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16" t="s">
        <v>138</v>
      </c>
      <c r="AT586" s="216" t="s">
        <v>134</v>
      </c>
      <c r="AU586" s="216" t="s">
        <v>86</v>
      </c>
      <c r="AY586" s="17" t="s">
        <v>132</v>
      </c>
      <c r="BE586" s="217">
        <f>IF(N586="základní",J586,0)</f>
        <v>0</v>
      </c>
      <c r="BF586" s="217">
        <f>IF(N586="snížená",J586,0)</f>
        <v>0</v>
      </c>
      <c r="BG586" s="217">
        <f>IF(N586="zákl. přenesená",J586,0)</f>
        <v>0</v>
      </c>
      <c r="BH586" s="217">
        <f>IF(N586="sníž. přenesená",J586,0)</f>
        <v>0</v>
      </c>
      <c r="BI586" s="217">
        <f>IF(N586="nulová",J586,0)</f>
        <v>0</v>
      </c>
      <c r="BJ586" s="17" t="s">
        <v>84</v>
      </c>
      <c r="BK586" s="217">
        <f>ROUND(I586*H586,2)</f>
        <v>0</v>
      </c>
      <c r="BL586" s="17" t="s">
        <v>138</v>
      </c>
      <c r="BM586" s="216" t="s">
        <v>1253</v>
      </c>
    </row>
    <row r="587" spans="2:51" s="13" customFormat="1" ht="11.25">
      <c r="B587" s="218"/>
      <c r="C587" s="219"/>
      <c r="D587" s="220" t="s">
        <v>140</v>
      </c>
      <c r="E587" s="221" t="s">
        <v>1</v>
      </c>
      <c r="F587" s="222" t="s">
        <v>91</v>
      </c>
      <c r="G587" s="219"/>
      <c r="H587" s="221" t="s">
        <v>1</v>
      </c>
      <c r="I587" s="223"/>
      <c r="J587" s="219"/>
      <c r="K587" s="219"/>
      <c r="L587" s="224"/>
      <c r="M587" s="225"/>
      <c r="N587" s="226"/>
      <c r="O587" s="226"/>
      <c r="P587" s="226"/>
      <c r="Q587" s="226"/>
      <c r="R587" s="226"/>
      <c r="S587" s="226"/>
      <c r="T587" s="227"/>
      <c r="AT587" s="228" t="s">
        <v>140</v>
      </c>
      <c r="AU587" s="228" t="s">
        <v>86</v>
      </c>
      <c r="AV587" s="13" t="s">
        <v>84</v>
      </c>
      <c r="AW587" s="13" t="s">
        <v>34</v>
      </c>
      <c r="AX587" s="13" t="s">
        <v>76</v>
      </c>
      <c r="AY587" s="228" t="s">
        <v>132</v>
      </c>
    </row>
    <row r="588" spans="2:51" s="14" customFormat="1" ht="11.25">
      <c r="B588" s="229"/>
      <c r="C588" s="230"/>
      <c r="D588" s="220" t="s">
        <v>140</v>
      </c>
      <c r="E588" s="231" t="s">
        <v>1</v>
      </c>
      <c r="F588" s="232" t="s">
        <v>84</v>
      </c>
      <c r="G588" s="230"/>
      <c r="H588" s="233">
        <v>1</v>
      </c>
      <c r="I588" s="234"/>
      <c r="J588" s="230"/>
      <c r="K588" s="230"/>
      <c r="L588" s="235"/>
      <c r="M588" s="236"/>
      <c r="N588" s="237"/>
      <c r="O588" s="237"/>
      <c r="P588" s="237"/>
      <c r="Q588" s="237"/>
      <c r="R588" s="237"/>
      <c r="S588" s="237"/>
      <c r="T588" s="238"/>
      <c r="AT588" s="239" t="s">
        <v>140</v>
      </c>
      <c r="AU588" s="239" t="s">
        <v>86</v>
      </c>
      <c r="AV588" s="14" t="s">
        <v>86</v>
      </c>
      <c r="AW588" s="14" t="s">
        <v>34</v>
      </c>
      <c r="AX588" s="14" t="s">
        <v>76</v>
      </c>
      <c r="AY588" s="239" t="s">
        <v>132</v>
      </c>
    </row>
    <row r="589" spans="2:51" s="15" customFormat="1" ht="11.25">
      <c r="B589" s="240"/>
      <c r="C589" s="241"/>
      <c r="D589" s="220" t="s">
        <v>140</v>
      </c>
      <c r="E589" s="242" t="s">
        <v>1</v>
      </c>
      <c r="F589" s="243" t="s">
        <v>146</v>
      </c>
      <c r="G589" s="241"/>
      <c r="H589" s="244">
        <v>1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AT589" s="250" t="s">
        <v>140</v>
      </c>
      <c r="AU589" s="250" t="s">
        <v>86</v>
      </c>
      <c r="AV589" s="15" t="s">
        <v>138</v>
      </c>
      <c r="AW589" s="15" t="s">
        <v>34</v>
      </c>
      <c r="AX589" s="15" t="s">
        <v>84</v>
      </c>
      <c r="AY589" s="250" t="s">
        <v>132</v>
      </c>
    </row>
    <row r="590" spans="1:65" s="2" customFormat="1" ht="12">
      <c r="A590" s="34"/>
      <c r="B590" s="35"/>
      <c r="C590" s="251" t="s">
        <v>620</v>
      </c>
      <c r="D590" s="251" t="s">
        <v>329</v>
      </c>
      <c r="E590" s="252" t="s">
        <v>637</v>
      </c>
      <c r="F590" s="253" t="s">
        <v>638</v>
      </c>
      <c r="G590" s="254" t="s">
        <v>426</v>
      </c>
      <c r="H590" s="255">
        <v>1</v>
      </c>
      <c r="I590" s="256"/>
      <c r="J590" s="257">
        <f>ROUND(I590*H590,2)</f>
        <v>0</v>
      </c>
      <c r="K590" s="258"/>
      <c r="L590" s="259"/>
      <c r="M590" s="260" t="s">
        <v>1</v>
      </c>
      <c r="N590" s="261" t="s">
        <v>41</v>
      </c>
      <c r="O590" s="71"/>
      <c r="P590" s="214">
        <f>O590*H590</f>
        <v>0</v>
      </c>
      <c r="Q590" s="214">
        <v>0.0295</v>
      </c>
      <c r="R590" s="214">
        <f>Q590*H590</f>
        <v>0.0295</v>
      </c>
      <c r="S590" s="214">
        <v>0</v>
      </c>
      <c r="T590" s="215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16" t="s">
        <v>184</v>
      </c>
      <c r="AT590" s="216" t="s">
        <v>329</v>
      </c>
      <c r="AU590" s="216" t="s">
        <v>86</v>
      </c>
      <c r="AY590" s="17" t="s">
        <v>132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7" t="s">
        <v>84</v>
      </c>
      <c r="BK590" s="217">
        <f>ROUND(I590*H590,2)</f>
        <v>0</v>
      </c>
      <c r="BL590" s="17" t="s">
        <v>138</v>
      </c>
      <c r="BM590" s="216" t="s">
        <v>1254</v>
      </c>
    </row>
    <row r="591" spans="2:51" s="13" customFormat="1" ht="11.25">
      <c r="B591" s="218"/>
      <c r="C591" s="219"/>
      <c r="D591" s="220" t="s">
        <v>140</v>
      </c>
      <c r="E591" s="221" t="s">
        <v>1</v>
      </c>
      <c r="F591" s="222" t="s">
        <v>91</v>
      </c>
      <c r="G591" s="219"/>
      <c r="H591" s="221" t="s">
        <v>1</v>
      </c>
      <c r="I591" s="223"/>
      <c r="J591" s="219"/>
      <c r="K591" s="219"/>
      <c r="L591" s="224"/>
      <c r="M591" s="225"/>
      <c r="N591" s="226"/>
      <c r="O591" s="226"/>
      <c r="P591" s="226"/>
      <c r="Q591" s="226"/>
      <c r="R591" s="226"/>
      <c r="S591" s="226"/>
      <c r="T591" s="227"/>
      <c r="AT591" s="228" t="s">
        <v>140</v>
      </c>
      <c r="AU591" s="228" t="s">
        <v>86</v>
      </c>
      <c r="AV591" s="13" t="s">
        <v>84</v>
      </c>
      <c r="AW591" s="13" t="s">
        <v>34</v>
      </c>
      <c r="AX591" s="13" t="s">
        <v>76</v>
      </c>
      <c r="AY591" s="228" t="s">
        <v>132</v>
      </c>
    </row>
    <row r="592" spans="2:51" s="14" customFormat="1" ht="11.25">
      <c r="B592" s="229"/>
      <c r="C592" s="230"/>
      <c r="D592" s="220" t="s">
        <v>140</v>
      </c>
      <c r="E592" s="231" t="s">
        <v>1</v>
      </c>
      <c r="F592" s="232" t="s">
        <v>84</v>
      </c>
      <c r="G592" s="230"/>
      <c r="H592" s="233">
        <v>1</v>
      </c>
      <c r="I592" s="234"/>
      <c r="J592" s="230"/>
      <c r="K592" s="230"/>
      <c r="L592" s="235"/>
      <c r="M592" s="236"/>
      <c r="N592" s="237"/>
      <c r="O592" s="237"/>
      <c r="P592" s="237"/>
      <c r="Q592" s="237"/>
      <c r="R592" s="237"/>
      <c r="S592" s="237"/>
      <c r="T592" s="238"/>
      <c r="AT592" s="239" t="s">
        <v>140</v>
      </c>
      <c r="AU592" s="239" t="s">
        <v>86</v>
      </c>
      <c r="AV592" s="14" t="s">
        <v>86</v>
      </c>
      <c r="AW592" s="14" t="s">
        <v>34</v>
      </c>
      <c r="AX592" s="14" t="s">
        <v>76</v>
      </c>
      <c r="AY592" s="239" t="s">
        <v>132</v>
      </c>
    </row>
    <row r="593" spans="2:51" s="15" customFormat="1" ht="11.25">
      <c r="B593" s="240"/>
      <c r="C593" s="241"/>
      <c r="D593" s="220" t="s">
        <v>140</v>
      </c>
      <c r="E593" s="242" t="s">
        <v>1</v>
      </c>
      <c r="F593" s="243" t="s">
        <v>146</v>
      </c>
      <c r="G593" s="241"/>
      <c r="H593" s="244">
        <v>1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AT593" s="250" t="s">
        <v>140</v>
      </c>
      <c r="AU593" s="250" t="s">
        <v>86</v>
      </c>
      <c r="AV593" s="15" t="s">
        <v>138</v>
      </c>
      <c r="AW593" s="15" t="s">
        <v>34</v>
      </c>
      <c r="AX593" s="15" t="s">
        <v>84</v>
      </c>
      <c r="AY593" s="250" t="s">
        <v>132</v>
      </c>
    </row>
    <row r="594" spans="1:65" s="2" customFormat="1" ht="12">
      <c r="A594" s="34"/>
      <c r="B594" s="35"/>
      <c r="C594" s="204" t="s">
        <v>624</v>
      </c>
      <c r="D594" s="204" t="s">
        <v>134</v>
      </c>
      <c r="E594" s="205" t="s">
        <v>641</v>
      </c>
      <c r="F594" s="206" t="s">
        <v>642</v>
      </c>
      <c r="G594" s="207" t="s">
        <v>426</v>
      </c>
      <c r="H594" s="208">
        <v>10</v>
      </c>
      <c r="I594" s="209"/>
      <c r="J594" s="210">
        <f>ROUND(I594*H594,2)</f>
        <v>0</v>
      </c>
      <c r="K594" s="211"/>
      <c r="L594" s="39"/>
      <c r="M594" s="212" t="s">
        <v>1</v>
      </c>
      <c r="N594" s="213" t="s">
        <v>41</v>
      </c>
      <c r="O594" s="71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216" t="s">
        <v>138</v>
      </c>
      <c r="AT594" s="216" t="s">
        <v>134</v>
      </c>
      <c r="AU594" s="216" t="s">
        <v>86</v>
      </c>
      <c r="AY594" s="17" t="s">
        <v>132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17" t="s">
        <v>84</v>
      </c>
      <c r="BK594" s="217">
        <f>ROUND(I594*H594,2)</f>
        <v>0</v>
      </c>
      <c r="BL594" s="17" t="s">
        <v>138</v>
      </c>
      <c r="BM594" s="216" t="s">
        <v>1255</v>
      </c>
    </row>
    <row r="595" spans="2:51" s="13" customFormat="1" ht="11.25">
      <c r="B595" s="218"/>
      <c r="C595" s="219"/>
      <c r="D595" s="220" t="s">
        <v>140</v>
      </c>
      <c r="E595" s="221" t="s">
        <v>1</v>
      </c>
      <c r="F595" s="222" t="s">
        <v>91</v>
      </c>
      <c r="G595" s="219"/>
      <c r="H595" s="221" t="s">
        <v>1</v>
      </c>
      <c r="I595" s="223"/>
      <c r="J595" s="219"/>
      <c r="K595" s="219"/>
      <c r="L595" s="224"/>
      <c r="M595" s="225"/>
      <c r="N595" s="226"/>
      <c r="O595" s="226"/>
      <c r="P595" s="226"/>
      <c r="Q595" s="226"/>
      <c r="R595" s="226"/>
      <c r="S595" s="226"/>
      <c r="T595" s="227"/>
      <c r="AT595" s="228" t="s">
        <v>140</v>
      </c>
      <c r="AU595" s="228" t="s">
        <v>86</v>
      </c>
      <c r="AV595" s="13" t="s">
        <v>84</v>
      </c>
      <c r="AW595" s="13" t="s">
        <v>34</v>
      </c>
      <c r="AX595" s="13" t="s">
        <v>76</v>
      </c>
      <c r="AY595" s="228" t="s">
        <v>132</v>
      </c>
    </row>
    <row r="596" spans="2:51" s="14" customFormat="1" ht="11.25">
      <c r="B596" s="229"/>
      <c r="C596" s="230"/>
      <c r="D596" s="220" t="s">
        <v>140</v>
      </c>
      <c r="E596" s="231" t="s">
        <v>1</v>
      </c>
      <c r="F596" s="232" t="s">
        <v>1256</v>
      </c>
      <c r="G596" s="230"/>
      <c r="H596" s="233">
        <v>10</v>
      </c>
      <c r="I596" s="234"/>
      <c r="J596" s="230"/>
      <c r="K596" s="230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140</v>
      </c>
      <c r="AU596" s="239" t="s">
        <v>86</v>
      </c>
      <c r="AV596" s="14" t="s">
        <v>86</v>
      </c>
      <c r="AW596" s="14" t="s">
        <v>34</v>
      </c>
      <c r="AX596" s="14" t="s">
        <v>76</v>
      </c>
      <c r="AY596" s="239" t="s">
        <v>132</v>
      </c>
    </row>
    <row r="597" spans="2:51" s="15" customFormat="1" ht="11.25">
      <c r="B597" s="240"/>
      <c r="C597" s="241"/>
      <c r="D597" s="220" t="s">
        <v>140</v>
      </c>
      <c r="E597" s="242" t="s">
        <v>1</v>
      </c>
      <c r="F597" s="243" t="s">
        <v>146</v>
      </c>
      <c r="G597" s="241"/>
      <c r="H597" s="244">
        <v>10</v>
      </c>
      <c r="I597" s="245"/>
      <c r="J597" s="241"/>
      <c r="K597" s="241"/>
      <c r="L597" s="246"/>
      <c r="M597" s="247"/>
      <c r="N597" s="248"/>
      <c r="O597" s="248"/>
      <c r="P597" s="248"/>
      <c r="Q597" s="248"/>
      <c r="R597" s="248"/>
      <c r="S597" s="248"/>
      <c r="T597" s="249"/>
      <c r="AT597" s="250" t="s">
        <v>140</v>
      </c>
      <c r="AU597" s="250" t="s">
        <v>86</v>
      </c>
      <c r="AV597" s="15" t="s">
        <v>138</v>
      </c>
      <c r="AW597" s="15" t="s">
        <v>34</v>
      </c>
      <c r="AX597" s="15" t="s">
        <v>84</v>
      </c>
      <c r="AY597" s="250" t="s">
        <v>132</v>
      </c>
    </row>
    <row r="598" spans="1:65" s="2" customFormat="1" ht="24">
      <c r="A598" s="34"/>
      <c r="B598" s="35"/>
      <c r="C598" s="251" t="s">
        <v>628</v>
      </c>
      <c r="D598" s="251" t="s">
        <v>329</v>
      </c>
      <c r="E598" s="252" t="s">
        <v>646</v>
      </c>
      <c r="F598" s="253" t="s">
        <v>647</v>
      </c>
      <c r="G598" s="254" t="s">
        <v>426</v>
      </c>
      <c r="H598" s="255">
        <v>9</v>
      </c>
      <c r="I598" s="256"/>
      <c r="J598" s="257">
        <f>ROUND(I598*H598,2)</f>
        <v>0</v>
      </c>
      <c r="K598" s="258"/>
      <c r="L598" s="259"/>
      <c r="M598" s="260" t="s">
        <v>1</v>
      </c>
      <c r="N598" s="261" t="s">
        <v>41</v>
      </c>
      <c r="O598" s="71"/>
      <c r="P598" s="214">
        <f>O598*H598</f>
        <v>0</v>
      </c>
      <c r="Q598" s="214">
        <v>0.0009</v>
      </c>
      <c r="R598" s="214">
        <f>Q598*H598</f>
        <v>0.0081</v>
      </c>
      <c r="S598" s="214">
        <v>0</v>
      </c>
      <c r="T598" s="215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216" t="s">
        <v>184</v>
      </c>
      <c r="AT598" s="216" t="s">
        <v>329</v>
      </c>
      <c r="AU598" s="216" t="s">
        <v>86</v>
      </c>
      <c r="AY598" s="17" t="s">
        <v>132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7" t="s">
        <v>84</v>
      </c>
      <c r="BK598" s="217">
        <f>ROUND(I598*H598,2)</f>
        <v>0</v>
      </c>
      <c r="BL598" s="17" t="s">
        <v>138</v>
      </c>
      <c r="BM598" s="216" t="s">
        <v>1257</v>
      </c>
    </row>
    <row r="599" spans="2:51" s="13" customFormat="1" ht="11.25">
      <c r="B599" s="218"/>
      <c r="C599" s="219"/>
      <c r="D599" s="220" t="s">
        <v>140</v>
      </c>
      <c r="E599" s="221" t="s">
        <v>1</v>
      </c>
      <c r="F599" s="222" t="s">
        <v>91</v>
      </c>
      <c r="G599" s="219"/>
      <c r="H599" s="221" t="s">
        <v>1</v>
      </c>
      <c r="I599" s="223"/>
      <c r="J599" s="219"/>
      <c r="K599" s="219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140</v>
      </c>
      <c r="AU599" s="228" t="s">
        <v>86</v>
      </c>
      <c r="AV599" s="13" t="s">
        <v>84</v>
      </c>
      <c r="AW599" s="13" t="s">
        <v>34</v>
      </c>
      <c r="AX599" s="13" t="s">
        <v>76</v>
      </c>
      <c r="AY599" s="228" t="s">
        <v>132</v>
      </c>
    </row>
    <row r="600" spans="2:51" s="14" customFormat="1" ht="11.25">
      <c r="B600" s="229"/>
      <c r="C600" s="230"/>
      <c r="D600" s="220" t="s">
        <v>140</v>
      </c>
      <c r="E600" s="231" t="s">
        <v>1</v>
      </c>
      <c r="F600" s="232" t="s">
        <v>1258</v>
      </c>
      <c r="G600" s="230"/>
      <c r="H600" s="233">
        <v>9</v>
      </c>
      <c r="I600" s="234"/>
      <c r="J600" s="230"/>
      <c r="K600" s="230"/>
      <c r="L600" s="235"/>
      <c r="M600" s="236"/>
      <c r="N600" s="237"/>
      <c r="O600" s="237"/>
      <c r="P600" s="237"/>
      <c r="Q600" s="237"/>
      <c r="R600" s="237"/>
      <c r="S600" s="237"/>
      <c r="T600" s="238"/>
      <c r="AT600" s="239" t="s">
        <v>140</v>
      </c>
      <c r="AU600" s="239" t="s">
        <v>86</v>
      </c>
      <c r="AV600" s="14" t="s">
        <v>86</v>
      </c>
      <c r="AW600" s="14" t="s">
        <v>34</v>
      </c>
      <c r="AX600" s="14" t="s">
        <v>76</v>
      </c>
      <c r="AY600" s="239" t="s">
        <v>132</v>
      </c>
    </row>
    <row r="601" spans="2:51" s="15" customFormat="1" ht="11.25">
      <c r="B601" s="240"/>
      <c r="C601" s="241"/>
      <c r="D601" s="220" t="s">
        <v>140</v>
      </c>
      <c r="E601" s="242" t="s">
        <v>1</v>
      </c>
      <c r="F601" s="243" t="s">
        <v>146</v>
      </c>
      <c r="G601" s="241"/>
      <c r="H601" s="244">
        <v>9</v>
      </c>
      <c r="I601" s="245"/>
      <c r="J601" s="241"/>
      <c r="K601" s="241"/>
      <c r="L601" s="246"/>
      <c r="M601" s="247"/>
      <c r="N601" s="248"/>
      <c r="O601" s="248"/>
      <c r="P601" s="248"/>
      <c r="Q601" s="248"/>
      <c r="R601" s="248"/>
      <c r="S601" s="248"/>
      <c r="T601" s="249"/>
      <c r="AT601" s="250" t="s">
        <v>140</v>
      </c>
      <c r="AU601" s="250" t="s">
        <v>86</v>
      </c>
      <c r="AV601" s="15" t="s">
        <v>138</v>
      </c>
      <c r="AW601" s="15" t="s">
        <v>34</v>
      </c>
      <c r="AX601" s="15" t="s">
        <v>84</v>
      </c>
      <c r="AY601" s="250" t="s">
        <v>132</v>
      </c>
    </row>
    <row r="602" spans="1:65" s="2" customFormat="1" ht="24">
      <c r="A602" s="34"/>
      <c r="B602" s="35"/>
      <c r="C602" s="251" t="s">
        <v>632</v>
      </c>
      <c r="D602" s="251" t="s">
        <v>329</v>
      </c>
      <c r="E602" s="252" t="s">
        <v>650</v>
      </c>
      <c r="F602" s="253" t="s">
        <v>651</v>
      </c>
      <c r="G602" s="254" t="s">
        <v>426</v>
      </c>
      <c r="H602" s="255">
        <v>1</v>
      </c>
      <c r="I602" s="256"/>
      <c r="J602" s="257">
        <f>ROUND(I602*H602,2)</f>
        <v>0</v>
      </c>
      <c r="K602" s="258"/>
      <c r="L602" s="259"/>
      <c r="M602" s="260" t="s">
        <v>1</v>
      </c>
      <c r="N602" s="261" t="s">
        <v>41</v>
      </c>
      <c r="O602" s="71"/>
      <c r="P602" s="214">
        <f>O602*H602</f>
        <v>0</v>
      </c>
      <c r="Q602" s="214">
        <v>0.0019</v>
      </c>
      <c r="R602" s="214">
        <f>Q602*H602</f>
        <v>0.0019</v>
      </c>
      <c r="S602" s="214">
        <v>0</v>
      </c>
      <c r="T602" s="215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216" t="s">
        <v>184</v>
      </c>
      <c r="AT602" s="216" t="s">
        <v>329</v>
      </c>
      <c r="AU602" s="216" t="s">
        <v>86</v>
      </c>
      <c r="AY602" s="17" t="s">
        <v>132</v>
      </c>
      <c r="BE602" s="217">
        <f>IF(N602="základní",J602,0)</f>
        <v>0</v>
      </c>
      <c r="BF602" s="217">
        <f>IF(N602="snížená",J602,0)</f>
        <v>0</v>
      </c>
      <c r="BG602" s="217">
        <f>IF(N602="zákl. přenesená",J602,0)</f>
        <v>0</v>
      </c>
      <c r="BH602" s="217">
        <f>IF(N602="sníž. přenesená",J602,0)</f>
        <v>0</v>
      </c>
      <c r="BI602" s="217">
        <f>IF(N602="nulová",J602,0)</f>
        <v>0</v>
      </c>
      <c r="BJ602" s="17" t="s">
        <v>84</v>
      </c>
      <c r="BK602" s="217">
        <f>ROUND(I602*H602,2)</f>
        <v>0</v>
      </c>
      <c r="BL602" s="17" t="s">
        <v>138</v>
      </c>
      <c r="BM602" s="216" t="s">
        <v>1259</v>
      </c>
    </row>
    <row r="603" spans="2:51" s="13" customFormat="1" ht="11.25">
      <c r="B603" s="218"/>
      <c r="C603" s="219"/>
      <c r="D603" s="220" t="s">
        <v>140</v>
      </c>
      <c r="E603" s="221" t="s">
        <v>1</v>
      </c>
      <c r="F603" s="222" t="s">
        <v>91</v>
      </c>
      <c r="G603" s="219"/>
      <c r="H603" s="221" t="s">
        <v>1</v>
      </c>
      <c r="I603" s="223"/>
      <c r="J603" s="219"/>
      <c r="K603" s="219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140</v>
      </c>
      <c r="AU603" s="228" t="s">
        <v>86</v>
      </c>
      <c r="AV603" s="13" t="s">
        <v>84</v>
      </c>
      <c r="AW603" s="13" t="s">
        <v>34</v>
      </c>
      <c r="AX603" s="13" t="s">
        <v>76</v>
      </c>
      <c r="AY603" s="228" t="s">
        <v>132</v>
      </c>
    </row>
    <row r="604" spans="2:51" s="14" customFormat="1" ht="11.25">
      <c r="B604" s="229"/>
      <c r="C604" s="230"/>
      <c r="D604" s="220" t="s">
        <v>140</v>
      </c>
      <c r="E604" s="231" t="s">
        <v>1</v>
      </c>
      <c r="F604" s="232" t="s">
        <v>84</v>
      </c>
      <c r="G604" s="230"/>
      <c r="H604" s="233">
        <v>1</v>
      </c>
      <c r="I604" s="234"/>
      <c r="J604" s="230"/>
      <c r="K604" s="230"/>
      <c r="L604" s="235"/>
      <c r="M604" s="236"/>
      <c r="N604" s="237"/>
      <c r="O604" s="237"/>
      <c r="P604" s="237"/>
      <c r="Q604" s="237"/>
      <c r="R604" s="237"/>
      <c r="S604" s="237"/>
      <c r="T604" s="238"/>
      <c r="AT604" s="239" t="s">
        <v>140</v>
      </c>
      <c r="AU604" s="239" t="s">
        <v>86</v>
      </c>
      <c r="AV604" s="14" t="s">
        <v>86</v>
      </c>
      <c r="AW604" s="14" t="s">
        <v>34</v>
      </c>
      <c r="AX604" s="14" t="s">
        <v>76</v>
      </c>
      <c r="AY604" s="239" t="s">
        <v>132</v>
      </c>
    </row>
    <row r="605" spans="2:51" s="15" customFormat="1" ht="11.25">
      <c r="B605" s="240"/>
      <c r="C605" s="241"/>
      <c r="D605" s="220" t="s">
        <v>140</v>
      </c>
      <c r="E605" s="242" t="s">
        <v>1</v>
      </c>
      <c r="F605" s="243" t="s">
        <v>146</v>
      </c>
      <c r="G605" s="241"/>
      <c r="H605" s="244">
        <v>1</v>
      </c>
      <c r="I605" s="245"/>
      <c r="J605" s="241"/>
      <c r="K605" s="241"/>
      <c r="L605" s="246"/>
      <c r="M605" s="247"/>
      <c r="N605" s="248"/>
      <c r="O605" s="248"/>
      <c r="P605" s="248"/>
      <c r="Q605" s="248"/>
      <c r="R605" s="248"/>
      <c r="S605" s="248"/>
      <c r="T605" s="249"/>
      <c r="AT605" s="250" t="s">
        <v>140</v>
      </c>
      <c r="AU605" s="250" t="s">
        <v>86</v>
      </c>
      <c r="AV605" s="15" t="s">
        <v>138</v>
      </c>
      <c r="AW605" s="15" t="s">
        <v>34</v>
      </c>
      <c r="AX605" s="15" t="s">
        <v>84</v>
      </c>
      <c r="AY605" s="250" t="s">
        <v>132</v>
      </c>
    </row>
    <row r="606" spans="1:65" s="2" customFormat="1" ht="12">
      <c r="A606" s="34"/>
      <c r="B606" s="35"/>
      <c r="C606" s="204" t="s">
        <v>636</v>
      </c>
      <c r="D606" s="204" t="s">
        <v>134</v>
      </c>
      <c r="E606" s="205" t="s">
        <v>654</v>
      </c>
      <c r="F606" s="206" t="s">
        <v>655</v>
      </c>
      <c r="G606" s="207" t="s">
        <v>426</v>
      </c>
      <c r="H606" s="208">
        <v>4</v>
      </c>
      <c r="I606" s="209"/>
      <c r="J606" s="210">
        <f>ROUND(I606*H606,2)</f>
        <v>0</v>
      </c>
      <c r="K606" s="211"/>
      <c r="L606" s="39"/>
      <c r="M606" s="212" t="s">
        <v>1</v>
      </c>
      <c r="N606" s="213" t="s">
        <v>41</v>
      </c>
      <c r="O606" s="71"/>
      <c r="P606" s="214">
        <f>O606*H606</f>
        <v>0</v>
      </c>
      <c r="Q606" s="214">
        <v>0.00031</v>
      </c>
      <c r="R606" s="214">
        <f>Q606*H606</f>
        <v>0.00124</v>
      </c>
      <c r="S606" s="214">
        <v>0</v>
      </c>
      <c r="T606" s="215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216" t="s">
        <v>138</v>
      </c>
      <c r="AT606" s="216" t="s">
        <v>134</v>
      </c>
      <c r="AU606" s="216" t="s">
        <v>86</v>
      </c>
      <c r="AY606" s="17" t="s">
        <v>132</v>
      </c>
      <c r="BE606" s="217">
        <f>IF(N606="základní",J606,0)</f>
        <v>0</v>
      </c>
      <c r="BF606" s="217">
        <f>IF(N606="snížená",J606,0)</f>
        <v>0</v>
      </c>
      <c r="BG606" s="217">
        <f>IF(N606="zákl. přenesená",J606,0)</f>
        <v>0</v>
      </c>
      <c r="BH606" s="217">
        <f>IF(N606="sníž. přenesená",J606,0)</f>
        <v>0</v>
      </c>
      <c r="BI606" s="217">
        <f>IF(N606="nulová",J606,0)</f>
        <v>0</v>
      </c>
      <c r="BJ606" s="17" t="s">
        <v>84</v>
      </c>
      <c r="BK606" s="217">
        <f>ROUND(I606*H606,2)</f>
        <v>0</v>
      </c>
      <c r="BL606" s="17" t="s">
        <v>138</v>
      </c>
      <c r="BM606" s="216" t="s">
        <v>1260</v>
      </c>
    </row>
    <row r="607" spans="2:51" s="13" customFormat="1" ht="11.25">
      <c r="B607" s="218"/>
      <c r="C607" s="219"/>
      <c r="D607" s="220" t="s">
        <v>140</v>
      </c>
      <c r="E607" s="221" t="s">
        <v>1</v>
      </c>
      <c r="F607" s="222" t="s">
        <v>91</v>
      </c>
      <c r="G607" s="219"/>
      <c r="H607" s="221" t="s">
        <v>1</v>
      </c>
      <c r="I607" s="223"/>
      <c r="J607" s="219"/>
      <c r="K607" s="219"/>
      <c r="L607" s="224"/>
      <c r="M607" s="225"/>
      <c r="N607" s="226"/>
      <c r="O607" s="226"/>
      <c r="P607" s="226"/>
      <c r="Q607" s="226"/>
      <c r="R607" s="226"/>
      <c r="S607" s="226"/>
      <c r="T607" s="227"/>
      <c r="AT607" s="228" t="s">
        <v>140</v>
      </c>
      <c r="AU607" s="228" t="s">
        <v>86</v>
      </c>
      <c r="AV607" s="13" t="s">
        <v>84</v>
      </c>
      <c r="AW607" s="13" t="s">
        <v>34</v>
      </c>
      <c r="AX607" s="13" t="s">
        <v>76</v>
      </c>
      <c r="AY607" s="228" t="s">
        <v>132</v>
      </c>
    </row>
    <row r="608" spans="2:51" s="14" customFormat="1" ht="11.25">
      <c r="B608" s="229"/>
      <c r="C608" s="230"/>
      <c r="D608" s="220" t="s">
        <v>140</v>
      </c>
      <c r="E608" s="231" t="s">
        <v>1</v>
      </c>
      <c r="F608" s="232" t="s">
        <v>138</v>
      </c>
      <c r="G608" s="230"/>
      <c r="H608" s="233">
        <v>4</v>
      </c>
      <c r="I608" s="234"/>
      <c r="J608" s="230"/>
      <c r="K608" s="230"/>
      <c r="L608" s="235"/>
      <c r="M608" s="236"/>
      <c r="N608" s="237"/>
      <c r="O608" s="237"/>
      <c r="P608" s="237"/>
      <c r="Q608" s="237"/>
      <c r="R608" s="237"/>
      <c r="S608" s="237"/>
      <c r="T608" s="238"/>
      <c r="AT608" s="239" t="s">
        <v>140</v>
      </c>
      <c r="AU608" s="239" t="s">
        <v>86</v>
      </c>
      <c r="AV608" s="14" t="s">
        <v>86</v>
      </c>
      <c r="AW608" s="14" t="s">
        <v>34</v>
      </c>
      <c r="AX608" s="14" t="s">
        <v>76</v>
      </c>
      <c r="AY608" s="239" t="s">
        <v>132</v>
      </c>
    </row>
    <row r="609" spans="2:51" s="15" customFormat="1" ht="11.25">
      <c r="B609" s="240"/>
      <c r="C609" s="241"/>
      <c r="D609" s="220" t="s">
        <v>140</v>
      </c>
      <c r="E609" s="242" t="s">
        <v>1</v>
      </c>
      <c r="F609" s="243" t="s">
        <v>146</v>
      </c>
      <c r="G609" s="241"/>
      <c r="H609" s="244">
        <v>4</v>
      </c>
      <c r="I609" s="245"/>
      <c r="J609" s="241"/>
      <c r="K609" s="241"/>
      <c r="L609" s="246"/>
      <c r="M609" s="247"/>
      <c r="N609" s="248"/>
      <c r="O609" s="248"/>
      <c r="P609" s="248"/>
      <c r="Q609" s="248"/>
      <c r="R609" s="248"/>
      <c r="S609" s="248"/>
      <c r="T609" s="249"/>
      <c r="AT609" s="250" t="s">
        <v>140</v>
      </c>
      <c r="AU609" s="250" t="s">
        <v>86</v>
      </c>
      <c r="AV609" s="15" t="s">
        <v>138</v>
      </c>
      <c r="AW609" s="15" t="s">
        <v>34</v>
      </c>
      <c r="AX609" s="15" t="s">
        <v>84</v>
      </c>
      <c r="AY609" s="250" t="s">
        <v>132</v>
      </c>
    </row>
    <row r="610" spans="1:65" s="2" customFormat="1" ht="24">
      <c r="A610" s="34"/>
      <c r="B610" s="35"/>
      <c r="C610" s="204" t="s">
        <v>640</v>
      </c>
      <c r="D610" s="204" t="s">
        <v>134</v>
      </c>
      <c r="E610" s="205" t="s">
        <v>658</v>
      </c>
      <c r="F610" s="206" t="s">
        <v>659</v>
      </c>
      <c r="G610" s="207" t="s">
        <v>426</v>
      </c>
      <c r="H610" s="208">
        <v>3</v>
      </c>
      <c r="I610" s="209"/>
      <c r="J610" s="210">
        <f>ROUND(I610*H610,2)</f>
        <v>0</v>
      </c>
      <c r="K610" s="211"/>
      <c r="L610" s="39"/>
      <c r="M610" s="212" t="s">
        <v>1</v>
      </c>
      <c r="N610" s="213" t="s">
        <v>41</v>
      </c>
      <c r="O610" s="71"/>
      <c r="P610" s="214">
        <f>O610*H610</f>
        <v>0</v>
      </c>
      <c r="Q610" s="214">
        <v>0.00016</v>
      </c>
      <c r="R610" s="214">
        <f>Q610*H610</f>
        <v>0.00048000000000000007</v>
      </c>
      <c r="S610" s="214">
        <v>0</v>
      </c>
      <c r="T610" s="215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216" t="s">
        <v>138</v>
      </c>
      <c r="AT610" s="216" t="s">
        <v>134</v>
      </c>
      <c r="AU610" s="216" t="s">
        <v>86</v>
      </c>
      <c r="AY610" s="17" t="s">
        <v>132</v>
      </c>
      <c r="BE610" s="217">
        <f>IF(N610="základní",J610,0)</f>
        <v>0</v>
      </c>
      <c r="BF610" s="217">
        <f>IF(N610="snížená",J610,0)</f>
        <v>0</v>
      </c>
      <c r="BG610" s="217">
        <f>IF(N610="zákl. přenesená",J610,0)</f>
        <v>0</v>
      </c>
      <c r="BH610" s="217">
        <f>IF(N610="sníž. přenesená",J610,0)</f>
        <v>0</v>
      </c>
      <c r="BI610" s="217">
        <f>IF(N610="nulová",J610,0)</f>
        <v>0</v>
      </c>
      <c r="BJ610" s="17" t="s">
        <v>84</v>
      </c>
      <c r="BK610" s="217">
        <f>ROUND(I610*H610,2)</f>
        <v>0</v>
      </c>
      <c r="BL610" s="17" t="s">
        <v>138</v>
      </c>
      <c r="BM610" s="216" t="s">
        <v>1261</v>
      </c>
    </row>
    <row r="611" spans="2:51" s="13" customFormat="1" ht="11.25">
      <c r="B611" s="218"/>
      <c r="C611" s="219"/>
      <c r="D611" s="220" t="s">
        <v>140</v>
      </c>
      <c r="E611" s="221" t="s">
        <v>1</v>
      </c>
      <c r="F611" s="222" t="s">
        <v>91</v>
      </c>
      <c r="G611" s="219"/>
      <c r="H611" s="221" t="s">
        <v>1</v>
      </c>
      <c r="I611" s="223"/>
      <c r="J611" s="219"/>
      <c r="K611" s="219"/>
      <c r="L611" s="224"/>
      <c r="M611" s="225"/>
      <c r="N611" s="226"/>
      <c r="O611" s="226"/>
      <c r="P611" s="226"/>
      <c r="Q611" s="226"/>
      <c r="R611" s="226"/>
      <c r="S611" s="226"/>
      <c r="T611" s="227"/>
      <c r="AT611" s="228" t="s">
        <v>140</v>
      </c>
      <c r="AU611" s="228" t="s">
        <v>86</v>
      </c>
      <c r="AV611" s="13" t="s">
        <v>84</v>
      </c>
      <c r="AW611" s="13" t="s">
        <v>34</v>
      </c>
      <c r="AX611" s="13" t="s">
        <v>76</v>
      </c>
      <c r="AY611" s="228" t="s">
        <v>132</v>
      </c>
    </row>
    <row r="612" spans="2:51" s="14" customFormat="1" ht="11.25">
      <c r="B612" s="229"/>
      <c r="C612" s="230"/>
      <c r="D612" s="220" t="s">
        <v>140</v>
      </c>
      <c r="E612" s="231" t="s">
        <v>1</v>
      </c>
      <c r="F612" s="232" t="s">
        <v>152</v>
      </c>
      <c r="G612" s="230"/>
      <c r="H612" s="233">
        <v>3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AT612" s="239" t="s">
        <v>140</v>
      </c>
      <c r="AU612" s="239" t="s">
        <v>86</v>
      </c>
      <c r="AV612" s="14" t="s">
        <v>86</v>
      </c>
      <c r="AW612" s="14" t="s">
        <v>34</v>
      </c>
      <c r="AX612" s="14" t="s">
        <v>76</v>
      </c>
      <c r="AY612" s="239" t="s">
        <v>132</v>
      </c>
    </row>
    <row r="613" spans="2:51" s="15" customFormat="1" ht="11.25">
      <c r="B613" s="240"/>
      <c r="C613" s="241"/>
      <c r="D613" s="220" t="s">
        <v>140</v>
      </c>
      <c r="E613" s="242" t="s">
        <v>1</v>
      </c>
      <c r="F613" s="243" t="s">
        <v>146</v>
      </c>
      <c r="G613" s="241"/>
      <c r="H613" s="244">
        <v>3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AT613" s="250" t="s">
        <v>140</v>
      </c>
      <c r="AU613" s="250" t="s">
        <v>86</v>
      </c>
      <c r="AV613" s="15" t="s">
        <v>138</v>
      </c>
      <c r="AW613" s="15" t="s">
        <v>34</v>
      </c>
      <c r="AX613" s="15" t="s">
        <v>84</v>
      </c>
      <c r="AY613" s="250" t="s">
        <v>132</v>
      </c>
    </row>
    <row r="614" spans="1:65" s="2" customFormat="1" ht="12">
      <c r="A614" s="34"/>
      <c r="B614" s="35"/>
      <c r="C614" s="204" t="s">
        <v>645</v>
      </c>
      <c r="D614" s="204" t="s">
        <v>134</v>
      </c>
      <c r="E614" s="205" t="s">
        <v>662</v>
      </c>
      <c r="F614" s="206" t="s">
        <v>663</v>
      </c>
      <c r="G614" s="207" t="s">
        <v>176</v>
      </c>
      <c r="H614" s="208">
        <v>131</v>
      </c>
      <c r="I614" s="209"/>
      <c r="J614" s="210">
        <f>ROUND(I614*H614,2)</f>
        <v>0</v>
      </c>
      <c r="K614" s="211"/>
      <c r="L614" s="39"/>
      <c r="M614" s="212" t="s">
        <v>1</v>
      </c>
      <c r="N614" s="213" t="s">
        <v>41</v>
      </c>
      <c r="O614" s="71"/>
      <c r="P614" s="214">
        <f>O614*H614</f>
        <v>0</v>
      </c>
      <c r="Q614" s="214">
        <v>0.00019</v>
      </c>
      <c r="R614" s="214">
        <f>Q614*H614</f>
        <v>0.024890000000000002</v>
      </c>
      <c r="S614" s="214">
        <v>0</v>
      </c>
      <c r="T614" s="215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216" t="s">
        <v>138</v>
      </c>
      <c r="AT614" s="216" t="s">
        <v>134</v>
      </c>
      <c r="AU614" s="216" t="s">
        <v>86</v>
      </c>
      <c r="AY614" s="17" t="s">
        <v>132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17" t="s">
        <v>84</v>
      </c>
      <c r="BK614" s="217">
        <f>ROUND(I614*H614,2)</f>
        <v>0</v>
      </c>
      <c r="BL614" s="17" t="s">
        <v>138</v>
      </c>
      <c r="BM614" s="216" t="s">
        <v>1262</v>
      </c>
    </row>
    <row r="615" spans="2:51" s="13" customFormat="1" ht="11.25">
      <c r="B615" s="218"/>
      <c r="C615" s="219"/>
      <c r="D615" s="220" t="s">
        <v>140</v>
      </c>
      <c r="E615" s="221" t="s">
        <v>1</v>
      </c>
      <c r="F615" s="222" t="s">
        <v>91</v>
      </c>
      <c r="G615" s="219"/>
      <c r="H615" s="221" t="s">
        <v>1</v>
      </c>
      <c r="I615" s="223"/>
      <c r="J615" s="219"/>
      <c r="K615" s="219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140</v>
      </c>
      <c r="AU615" s="228" t="s">
        <v>86</v>
      </c>
      <c r="AV615" s="13" t="s">
        <v>84</v>
      </c>
      <c r="AW615" s="13" t="s">
        <v>34</v>
      </c>
      <c r="AX615" s="13" t="s">
        <v>76</v>
      </c>
      <c r="AY615" s="228" t="s">
        <v>132</v>
      </c>
    </row>
    <row r="616" spans="2:51" s="14" customFormat="1" ht="11.25">
      <c r="B616" s="229"/>
      <c r="C616" s="230"/>
      <c r="D616" s="220" t="s">
        <v>140</v>
      </c>
      <c r="E616" s="231" t="s">
        <v>1</v>
      </c>
      <c r="F616" s="232" t="s">
        <v>1206</v>
      </c>
      <c r="G616" s="230"/>
      <c r="H616" s="233">
        <v>131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AT616" s="239" t="s">
        <v>140</v>
      </c>
      <c r="AU616" s="239" t="s">
        <v>86</v>
      </c>
      <c r="AV616" s="14" t="s">
        <v>86</v>
      </c>
      <c r="AW616" s="14" t="s">
        <v>34</v>
      </c>
      <c r="AX616" s="14" t="s">
        <v>76</v>
      </c>
      <c r="AY616" s="239" t="s">
        <v>132</v>
      </c>
    </row>
    <row r="617" spans="2:51" s="15" customFormat="1" ht="11.25">
      <c r="B617" s="240"/>
      <c r="C617" s="241"/>
      <c r="D617" s="220" t="s">
        <v>140</v>
      </c>
      <c r="E617" s="242" t="s">
        <v>1</v>
      </c>
      <c r="F617" s="243" t="s">
        <v>146</v>
      </c>
      <c r="G617" s="241"/>
      <c r="H617" s="244">
        <v>131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AT617" s="250" t="s">
        <v>140</v>
      </c>
      <c r="AU617" s="250" t="s">
        <v>86</v>
      </c>
      <c r="AV617" s="15" t="s">
        <v>138</v>
      </c>
      <c r="AW617" s="15" t="s">
        <v>34</v>
      </c>
      <c r="AX617" s="15" t="s">
        <v>84</v>
      </c>
      <c r="AY617" s="250" t="s">
        <v>132</v>
      </c>
    </row>
    <row r="618" spans="1:65" s="2" customFormat="1" ht="12">
      <c r="A618" s="34"/>
      <c r="B618" s="35"/>
      <c r="C618" s="204" t="s">
        <v>649</v>
      </c>
      <c r="D618" s="204" t="s">
        <v>134</v>
      </c>
      <c r="E618" s="205" t="s">
        <v>667</v>
      </c>
      <c r="F618" s="206" t="s">
        <v>668</v>
      </c>
      <c r="G618" s="207" t="s">
        <v>176</v>
      </c>
      <c r="H618" s="208">
        <v>131</v>
      </c>
      <c r="I618" s="209"/>
      <c r="J618" s="210">
        <f>ROUND(I618*H618,2)</f>
        <v>0</v>
      </c>
      <c r="K618" s="211"/>
      <c r="L618" s="39"/>
      <c r="M618" s="212" t="s">
        <v>1</v>
      </c>
      <c r="N618" s="213" t="s">
        <v>41</v>
      </c>
      <c r="O618" s="71"/>
      <c r="P618" s="214">
        <f>O618*H618</f>
        <v>0</v>
      </c>
      <c r="Q618" s="214">
        <v>0.00013</v>
      </c>
      <c r="R618" s="214">
        <f>Q618*H618</f>
        <v>0.01703</v>
      </c>
      <c r="S618" s="214">
        <v>0</v>
      </c>
      <c r="T618" s="215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16" t="s">
        <v>138</v>
      </c>
      <c r="AT618" s="216" t="s">
        <v>134</v>
      </c>
      <c r="AU618" s="216" t="s">
        <v>86</v>
      </c>
      <c r="AY618" s="17" t="s">
        <v>132</v>
      </c>
      <c r="BE618" s="217">
        <f>IF(N618="základní",J618,0)</f>
        <v>0</v>
      </c>
      <c r="BF618" s="217">
        <f>IF(N618="snížená",J618,0)</f>
        <v>0</v>
      </c>
      <c r="BG618" s="217">
        <f>IF(N618="zákl. přenesená",J618,0)</f>
        <v>0</v>
      </c>
      <c r="BH618" s="217">
        <f>IF(N618="sníž. přenesená",J618,0)</f>
        <v>0</v>
      </c>
      <c r="BI618" s="217">
        <f>IF(N618="nulová",J618,0)</f>
        <v>0</v>
      </c>
      <c r="BJ618" s="17" t="s">
        <v>84</v>
      </c>
      <c r="BK618" s="217">
        <f>ROUND(I618*H618,2)</f>
        <v>0</v>
      </c>
      <c r="BL618" s="17" t="s">
        <v>138</v>
      </c>
      <c r="BM618" s="216" t="s">
        <v>1263</v>
      </c>
    </row>
    <row r="619" spans="2:51" s="13" customFormat="1" ht="11.25">
      <c r="B619" s="218"/>
      <c r="C619" s="219"/>
      <c r="D619" s="220" t="s">
        <v>140</v>
      </c>
      <c r="E619" s="221" t="s">
        <v>1</v>
      </c>
      <c r="F619" s="222" t="s">
        <v>91</v>
      </c>
      <c r="G619" s="219"/>
      <c r="H619" s="221" t="s">
        <v>1</v>
      </c>
      <c r="I619" s="223"/>
      <c r="J619" s="219"/>
      <c r="K619" s="219"/>
      <c r="L619" s="224"/>
      <c r="M619" s="225"/>
      <c r="N619" s="226"/>
      <c r="O619" s="226"/>
      <c r="P619" s="226"/>
      <c r="Q619" s="226"/>
      <c r="R619" s="226"/>
      <c r="S619" s="226"/>
      <c r="T619" s="227"/>
      <c r="AT619" s="228" t="s">
        <v>140</v>
      </c>
      <c r="AU619" s="228" t="s">
        <v>86</v>
      </c>
      <c r="AV619" s="13" t="s">
        <v>84</v>
      </c>
      <c r="AW619" s="13" t="s">
        <v>34</v>
      </c>
      <c r="AX619" s="13" t="s">
        <v>76</v>
      </c>
      <c r="AY619" s="228" t="s">
        <v>132</v>
      </c>
    </row>
    <row r="620" spans="2:51" s="14" customFormat="1" ht="11.25">
      <c r="B620" s="229"/>
      <c r="C620" s="230"/>
      <c r="D620" s="220" t="s">
        <v>140</v>
      </c>
      <c r="E620" s="231" t="s">
        <v>1</v>
      </c>
      <c r="F620" s="232" t="s">
        <v>1206</v>
      </c>
      <c r="G620" s="230"/>
      <c r="H620" s="233">
        <v>131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140</v>
      </c>
      <c r="AU620" s="239" t="s">
        <v>86</v>
      </c>
      <c r="AV620" s="14" t="s">
        <v>86</v>
      </c>
      <c r="AW620" s="14" t="s">
        <v>34</v>
      </c>
      <c r="AX620" s="14" t="s">
        <v>76</v>
      </c>
      <c r="AY620" s="239" t="s">
        <v>132</v>
      </c>
    </row>
    <row r="621" spans="2:51" s="15" customFormat="1" ht="11.25">
      <c r="B621" s="240"/>
      <c r="C621" s="241"/>
      <c r="D621" s="220" t="s">
        <v>140</v>
      </c>
      <c r="E621" s="242" t="s">
        <v>1</v>
      </c>
      <c r="F621" s="243" t="s">
        <v>146</v>
      </c>
      <c r="G621" s="241"/>
      <c r="H621" s="244">
        <v>131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AT621" s="250" t="s">
        <v>140</v>
      </c>
      <c r="AU621" s="250" t="s">
        <v>86</v>
      </c>
      <c r="AV621" s="15" t="s">
        <v>138</v>
      </c>
      <c r="AW621" s="15" t="s">
        <v>34</v>
      </c>
      <c r="AX621" s="15" t="s">
        <v>84</v>
      </c>
      <c r="AY621" s="250" t="s">
        <v>132</v>
      </c>
    </row>
    <row r="622" spans="1:65" s="2" customFormat="1" ht="12">
      <c r="A622" s="34"/>
      <c r="B622" s="35"/>
      <c r="C622" s="204" t="s">
        <v>653</v>
      </c>
      <c r="D622" s="204" t="s">
        <v>134</v>
      </c>
      <c r="E622" s="205" t="s">
        <v>1264</v>
      </c>
      <c r="F622" s="206" t="s">
        <v>1265</v>
      </c>
      <c r="G622" s="207" t="s">
        <v>426</v>
      </c>
      <c r="H622" s="208">
        <v>2</v>
      </c>
      <c r="I622" s="209"/>
      <c r="J622" s="210">
        <f>ROUND(I622*H622,2)</f>
        <v>0</v>
      </c>
      <c r="K622" s="211"/>
      <c r="L622" s="39"/>
      <c r="M622" s="212" t="s">
        <v>1</v>
      </c>
      <c r="N622" s="213" t="s">
        <v>41</v>
      </c>
      <c r="O622" s="71"/>
      <c r="P622" s="214">
        <f>O622*H622</f>
        <v>0</v>
      </c>
      <c r="Q622" s="214">
        <v>0.00017</v>
      </c>
      <c r="R622" s="214">
        <f>Q622*H622</f>
        <v>0.00034</v>
      </c>
      <c r="S622" s="214">
        <v>0</v>
      </c>
      <c r="T622" s="215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216" t="s">
        <v>138</v>
      </c>
      <c r="AT622" s="216" t="s">
        <v>134</v>
      </c>
      <c r="AU622" s="216" t="s">
        <v>86</v>
      </c>
      <c r="AY622" s="17" t="s">
        <v>132</v>
      </c>
      <c r="BE622" s="217">
        <f>IF(N622="základní",J622,0)</f>
        <v>0</v>
      </c>
      <c r="BF622" s="217">
        <f>IF(N622="snížená",J622,0)</f>
        <v>0</v>
      </c>
      <c r="BG622" s="217">
        <f>IF(N622="zákl. přenesená",J622,0)</f>
        <v>0</v>
      </c>
      <c r="BH622" s="217">
        <f>IF(N622="sníž. přenesená",J622,0)</f>
        <v>0</v>
      </c>
      <c r="BI622" s="217">
        <f>IF(N622="nulová",J622,0)</f>
        <v>0</v>
      </c>
      <c r="BJ622" s="17" t="s">
        <v>84</v>
      </c>
      <c r="BK622" s="217">
        <f>ROUND(I622*H622,2)</f>
        <v>0</v>
      </c>
      <c r="BL622" s="17" t="s">
        <v>138</v>
      </c>
      <c r="BM622" s="216" t="s">
        <v>1266</v>
      </c>
    </row>
    <row r="623" spans="2:51" s="13" customFormat="1" ht="11.25">
      <c r="B623" s="218"/>
      <c r="C623" s="219"/>
      <c r="D623" s="220" t="s">
        <v>140</v>
      </c>
      <c r="E623" s="221" t="s">
        <v>1</v>
      </c>
      <c r="F623" s="222" t="s">
        <v>91</v>
      </c>
      <c r="G623" s="219"/>
      <c r="H623" s="221" t="s">
        <v>1</v>
      </c>
      <c r="I623" s="223"/>
      <c r="J623" s="219"/>
      <c r="K623" s="219"/>
      <c r="L623" s="224"/>
      <c r="M623" s="225"/>
      <c r="N623" s="226"/>
      <c r="O623" s="226"/>
      <c r="P623" s="226"/>
      <c r="Q623" s="226"/>
      <c r="R623" s="226"/>
      <c r="S623" s="226"/>
      <c r="T623" s="227"/>
      <c r="AT623" s="228" t="s">
        <v>140</v>
      </c>
      <c r="AU623" s="228" t="s">
        <v>86</v>
      </c>
      <c r="AV623" s="13" t="s">
        <v>84</v>
      </c>
      <c r="AW623" s="13" t="s">
        <v>34</v>
      </c>
      <c r="AX623" s="13" t="s">
        <v>76</v>
      </c>
      <c r="AY623" s="228" t="s">
        <v>132</v>
      </c>
    </row>
    <row r="624" spans="2:51" s="14" customFormat="1" ht="11.25">
      <c r="B624" s="229"/>
      <c r="C624" s="230"/>
      <c r="D624" s="220" t="s">
        <v>140</v>
      </c>
      <c r="E624" s="231" t="s">
        <v>1</v>
      </c>
      <c r="F624" s="232" t="s">
        <v>86</v>
      </c>
      <c r="G624" s="230"/>
      <c r="H624" s="233">
        <v>2</v>
      </c>
      <c r="I624" s="234"/>
      <c r="J624" s="230"/>
      <c r="K624" s="230"/>
      <c r="L624" s="235"/>
      <c r="M624" s="236"/>
      <c r="N624" s="237"/>
      <c r="O624" s="237"/>
      <c r="P624" s="237"/>
      <c r="Q624" s="237"/>
      <c r="R624" s="237"/>
      <c r="S624" s="237"/>
      <c r="T624" s="238"/>
      <c r="AT624" s="239" t="s">
        <v>140</v>
      </c>
      <c r="AU624" s="239" t="s">
        <v>86</v>
      </c>
      <c r="AV624" s="14" t="s">
        <v>86</v>
      </c>
      <c r="AW624" s="14" t="s">
        <v>34</v>
      </c>
      <c r="AX624" s="14" t="s">
        <v>76</v>
      </c>
      <c r="AY624" s="239" t="s">
        <v>132</v>
      </c>
    </row>
    <row r="625" spans="2:51" s="15" customFormat="1" ht="11.25">
      <c r="B625" s="240"/>
      <c r="C625" s="241"/>
      <c r="D625" s="220" t="s">
        <v>140</v>
      </c>
      <c r="E625" s="242" t="s">
        <v>1</v>
      </c>
      <c r="F625" s="243" t="s">
        <v>146</v>
      </c>
      <c r="G625" s="241"/>
      <c r="H625" s="244">
        <v>2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AT625" s="250" t="s">
        <v>140</v>
      </c>
      <c r="AU625" s="250" t="s">
        <v>86</v>
      </c>
      <c r="AV625" s="15" t="s">
        <v>138</v>
      </c>
      <c r="AW625" s="15" t="s">
        <v>34</v>
      </c>
      <c r="AX625" s="15" t="s">
        <v>84</v>
      </c>
      <c r="AY625" s="250" t="s">
        <v>132</v>
      </c>
    </row>
    <row r="626" spans="1:65" s="2" customFormat="1" ht="12">
      <c r="A626" s="34"/>
      <c r="B626" s="35"/>
      <c r="C626" s="204" t="s">
        <v>657</v>
      </c>
      <c r="D626" s="204" t="s">
        <v>134</v>
      </c>
      <c r="E626" s="205" t="s">
        <v>1267</v>
      </c>
      <c r="F626" s="206" t="s">
        <v>1268</v>
      </c>
      <c r="G626" s="207" t="s">
        <v>426</v>
      </c>
      <c r="H626" s="208">
        <v>2</v>
      </c>
      <c r="I626" s="209"/>
      <c r="J626" s="210">
        <f>ROUND(I626*H626,2)</f>
        <v>0</v>
      </c>
      <c r="K626" s="211"/>
      <c r="L626" s="39"/>
      <c r="M626" s="212" t="s">
        <v>1</v>
      </c>
      <c r="N626" s="213" t="s">
        <v>41</v>
      </c>
      <c r="O626" s="71"/>
      <c r="P626" s="214">
        <f>O626*H626</f>
        <v>0</v>
      </c>
      <c r="Q626" s="214">
        <v>0.0002</v>
      </c>
      <c r="R626" s="214">
        <f>Q626*H626</f>
        <v>0.0004</v>
      </c>
      <c r="S626" s="214">
        <v>0</v>
      </c>
      <c r="T626" s="215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216" t="s">
        <v>138</v>
      </c>
      <c r="AT626" s="216" t="s">
        <v>134</v>
      </c>
      <c r="AU626" s="216" t="s">
        <v>86</v>
      </c>
      <c r="AY626" s="17" t="s">
        <v>132</v>
      </c>
      <c r="BE626" s="217">
        <f>IF(N626="základní",J626,0)</f>
        <v>0</v>
      </c>
      <c r="BF626" s="217">
        <f>IF(N626="snížená",J626,0)</f>
        <v>0</v>
      </c>
      <c r="BG626" s="217">
        <f>IF(N626="zákl. přenesená",J626,0)</f>
        <v>0</v>
      </c>
      <c r="BH626" s="217">
        <f>IF(N626="sníž. přenesená",J626,0)</f>
        <v>0</v>
      </c>
      <c r="BI626" s="217">
        <f>IF(N626="nulová",J626,0)</f>
        <v>0</v>
      </c>
      <c r="BJ626" s="17" t="s">
        <v>84</v>
      </c>
      <c r="BK626" s="217">
        <f>ROUND(I626*H626,2)</f>
        <v>0</v>
      </c>
      <c r="BL626" s="17" t="s">
        <v>138</v>
      </c>
      <c r="BM626" s="216" t="s">
        <v>1269</v>
      </c>
    </row>
    <row r="627" spans="2:51" s="13" customFormat="1" ht="11.25">
      <c r="B627" s="218"/>
      <c r="C627" s="219"/>
      <c r="D627" s="220" t="s">
        <v>140</v>
      </c>
      <c r="E627" s="221" t="s">
        <v>1</v>
      </c>
      <c r="F627" s="222" t="s">
        <v>91</v>
      </c>
      <c r="G627" s="219"/>
      <c r="H627" s="221" t="s">
        <v>1</v>
      </c>
      <c r="I627" s="223"/>
      <c r="J627" s="219"/>
      <c r="K627" s="219"/>
      <c r="L627" s="224"/>
      <c r="M627" s="225"/>
      <c r="N627" s="226"/>
      <c r="O627" s="226"/>
      <c r="P627" s="226"/>
      <c r="Q627" s="226"/>
      <c r="R627" s="226"/>
      <c r="S627" s="226"/>
      <c r="T627" s="227"/>
      <c r="AT627" s="228" t="s">
        <v>140</v>
      </c>
      <c r="AU627" s="228" t="s">
        <v>86</v>
      </c>
      <c r="AV627" s="13" t="s">
        <v>84</v>
      </c>
      <c r="AW627" s="13" t="s">
        <v>34</v>
      </c>
      <c r="AX627" s="13" t="s">
        <v>76</v>
      </c>
      <c r="AY627" s="228" t="s">
        <v>132</v>
      </c>
    </row>
    <row r="628" spans="2:51" s="14" customFormat="1" ht="11.25">
      <c r="B628" s="229"/>
      <c r="C628" s="230"/>
      <c r="D628" s="220" t="s">
        <v>140</v>
      </c>
      <c r="E628" s="231" t="s">
        <v>1</v>
      </c>
      <c r="F628" s="232" t="s">
        <v>86</v>
      </c>
      <c r="G628" s="230"/>
      <c r="H628" s="233">
        <v>2</v>
      </c>
      <c r="I628" s="234"/>
      <c r="J628" s="230"/>
      <c r="K628" s="230"/>
      <c r="L628" s="235"/>
      <c r="M628" s="236"/>
      <c r="N628" s="237"/>
      <c r="O628" s="237"/>
      <c r="P628" s="237"/>
      <c r="Q628" s="237"/>
      <c r="R628" s="237"/>
      <c r="S628" s="237"/>
      <c r="T628" s="238"/>
      <c r="AT628" s="239" t="s">
        <v>140</v>
      </c>
      <c r="AU628" s="239" t="s">
        <v>86</v>
      </c>
      <c r="AV628" s="14" t="s">
        <v>86</v>
      </c>
      <c r="AW628" s="14" t="s">
        <v>34</v>
      </c>
      <c r="AX628" s="14" t="s">
        <v>76</v>
      </c>
      <c r="AY628" s="239" t="s">
        <v>132</v>
      </c>
    </row>
    <row r="629" spans="2:51" s="15" customFormat="1" ht="11.25">
      <c r="B629" s="240"/>
      <c r="C629" s="241"/>
      <c r="D629" s="220" t="s">
        <v>140</v>
      </c>
      <c r="E629" s="242" t="s">
        <v>1</v>
      </c>
      <c r="F629" s="243" t="s">
        <v>146</v>
      </c>
      <c r="G629" s="241"/>
      <c r="H629" s="244">
        <v>2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AT629" s="250" t="s">
        <v>140</v>
      </c>
      <c r="AU629" s="250" t="s">
        <v>86</v>
      </c>
      <c r="AV629" s="15" t="s">
        <v>138</v>
      </c>
      <c r="AW629" s="15" t="s">
        <v>34</v>
      </c>
      <c r="AX629" s="15" t="s">
        <v>84</v>
      </c>
      <c r="AY629" s="250" t="s">
        <v>132</v>
      </c>
    </row>
    <row r="630" spans="1:65" s="2" customFormat="1" ht="12">
      <c r="A630" s="34"/>
      <c r="B630" s="35"/>
      <c r="C630" s="204" t="s">
        <v>661</v>
      </c>
      <c r="D630" s="204" t="s">
        <v>134</v>
      </c>
      <c r="E630" s="205" t="s">
        <v>1016</v>
      </c>
      <c r="F630" s="206" t="s">
        <v>1017</v>
      </c>
      <c r="G630" s="207" t="s">
        <v>426</v>
      </c>
      <c r="H630" s="208">
        <v>2</v>
      </c>
      <c r="I630" s="209"/>
      <c r="J630" s="210">
        <f>ROUND(I630*H630,2)</f>
        <v>0</v>
      </c>
      <c r="K630" s="211"/>
      <c r="L630" s="39"/>
      <c r="M630" s="212" t="s">
        <v>1</v>
      </c>
      <c r="N630" s="213" t="s">
        <v>41</v>
      </c>
      <c r="O630" s="71"/>
      <c r="P630" s="214">
        <f>O630*H630</f>
        <v>0</v>
      </c>
      <c r="Q630" s="214">
        <v>0.00066</v>
      </c>
      <c r="R630" s="214">
        <f>Q630*H630</f>
        <v>0.00132</v>
      </c>
      <c r="S630" s="214">
        <v>0</v>
      </c>
      <c r="T630" s="215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16" t="s">
        <v>138</v>
      </c>
      <c r="AT630" s="216" t="s">
        <v>134</v>
      </c>
      <c r="AU630" s="216" t="s">
        <v>86</v>
      </c>
      <c r="AY630" s="17" t="s">
        <v>132</v>
      </c>
      <c r="BE630" s="217">
        <f>IF(N630="základní",J630,0)</f>
        <v>0</v>
      </c>
      <c r="BF630" s="217">
        <f>IF(N630="snížená",J630,0)</f>
        <v>0</v>
      </c>
      <c r="BG630" s="217">
        <f>IF(N630="zákl. přenesená",J630,0)</f>
        <v>0</v>
      </c>
      <c r="BH630" s="217">
        <f>IF(N630="sníž. přenesená",J630,0)</f>
        <v>0</v>
      </c>
      <c r="BI630" s="217">
        <f>IF(N630="nulová",J630,0)</f>
        <v>0</v>
      </c>
      <c r="BJ630" s="17" t="s">
        <v>84</v>
      </c>
      <c r="BK630" s="217">
        <f>ROUND(I630*H630,2)</f>
        <v>0</v>
      </c>
      <c r="BL630" s="17" t="s">
        <v>138</v>
      </c>
      <c r="BM630" s="216" t="s">
        <v>1270</v>
      </c>
    </row>
    <row r="631" spans="2:51" s="13" customFormat="1" ht="11.25">
      <c r="B631" s="218"/>
      <c r="C631" s="219"/>
      <c r="D631" s="220" t="s">
        <v>140</v>
      </c>
      <c r="E631" s="221" t="s">
        <v>1</v>
      </c>
      <c r="F631" s="222" t="s">
        <v>91</v>
      </c>
      <c r="G631" s="219"/>
      <c r="H631" s="221" t="s">
        <v>1</v>
      </c>
      <c r="I631" s="223"/>
      <c r="J631" s="219"/>
      <c r="K631" s="219"/>
      <c r="L631" s="224"/>
      <c r="M631" s="225"/>
      <c r="N631" s="226"/>
      <c r="O631" s="226"/>
      <c r="P631" s="226"/>
      <c r="Q631" s="226"/>
      <c r="R631" s="226"/>
      <c r="S631" s="226"/>
      <c r="T631" s="227"/>
      <c r="AT631" s="228" t="s">
        <v>140</v>
      </c>
      <c r="AU631" s="228" t="s">
        <v>86</v>
      </c>
      <c r="AV631" s="13" t="s">
        <v>84</v>
      </c>
      <c r="AW631" s="13" t="s">
        <v>34</v>
      </c>
      <c r="AX631" s="13" t="s">
        <v>76</v>
      </c>
      <c r="AY631" s="228" t="s">
        <v>132</v>
      </c>
    </row>
    <row r="632" spans="2:51" s="14" customFormat="1" ht="11.25">
      <c r="B632" s="229"/>
      <c r="C632" s="230"/>
      <c r="D632" s="220" t="s">
        <v>140</v>
      </c>
      <c r="E632" s="231" t="s">
        <v>1</v>
      </c>
      <c r="F632" s="232" t="s">
        <v>86</v>
      </c>
      <c r="G632" s="230"/>
      <c r="H632" s="233">
        <v>2</v>
      </c>
      <c r="I632" s="234"/>
      <c r="J632" s="230"/>
      <c r="K632" s="230"/>
      <c r="L632" s="235"/>
      <c r="M632" s="236"/>
      <c r="N632" s="237"/>
      <c r="O632" s="237"/>
      <c r="P632" s="237"/>
      <c r="Q632" s="237"/>
      <c r="R632" s="237"/>
      <c r="S632" s="237"/>
      <c r="T632" s="238"/>
      <c r="AT632" s="239" t="s">
        <v>140</v>
      </c>
      <c r="AU632" s="239" t="s">
        <v>86</v>
      </c>
      <c r="AV632" s="14" t="s">
        <v>86</v>
      </c>
      <c r="AW632" s="14" t="s">
        <v>34</v>
      </c>
      <c r="AX632" s="14" t="s">
        <v>76</v>
      </c>
      <c r="AY632" s="239" t="s">
        <v>132</v>
      </c>
    </row>
    <row r="633" spans="2:51" s="15" customFormat="1" ht="11.25">
      <c r="B633" s="240"/>
      <c r="C633" s="241"/>
      <c r="D633" s="220" t="s">
        <v>140</v>
      </c>
      <c r="E633" s="242" t="s">
        <v>1</v>
      </c>
      <c r="F633" s="243" t="s">
        <v>146</v>
      </c>
      <c r="G633" s="241"/>
      <c r="H633" s="244">
        <v>2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AT633" s="250" t="s">
        <v>140</v>
      </c>
      <c r="AU633" s="250" t="s">
        <v>86</v>
      </c>
      <c r="AV633" s="15" t="s">
        <v>138</v>
      </c>
      <c r="AW633" s="15" t="s">
        <v>34</v>
      </c>
      <c r="AX633" s="15" t="s">
        <v>84</v>
      </c>
      <c r="AY633" s="250" t="s">
        <v>132</v>
      </c>
    </row>
    <row r="634" spans="1:65" s="2" customFormat="1" ht="12">
      <c r="A634" s="34"/>
      <c r="B634" s="35"/>
      <c r="C634" s="204" t="s">
        <v>666</v>
      </c>
      <c r="D634" s="204" t="s">
        <v>134</v>
      </c>
      <c r="E634" s="205" t="s">
        <v>672</v>
      </c>
      <c r="F634" s="206" t="s">
        <v>673</v>
      </c>
      <c r="G634" s="207" t="s">
        <v>426</v>
      </c>
      <c r="H634" s="208">
        <v>22</v>
      </c>
      <c r="I634" s="209"/>
      <c r="J634" s="210">
        <f>ROUND(I634*H634,2)</f>
        <v>0</v>
      </c>
      <c r="K634" s="211"/>
      <c r="L634" s="39"/>
      <c r="M634" s="212" t="s">
        <v>1</v>
      </c>
      <c r="N634" s="213" t="s">
        <v>41</v>
      </c>
      <c r="O634" s="71"/>
      <c r="P634" s="214">
        <f>O634*H634</f>
        <v>0</v>
      </c>
      <c r="Q634" s="214">
        <v>0</v>
      </c>
      <c r="R634" s="214">
        <f>Q634*H634</f>
        <v>0</v>
      </c>
      <c r="S634" s="214">
        <v>0</v>
      </c>
      <c r="T634" s="215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216" t="s">
        <v>138</v>
      </c>
      <c r="AT634" s="216" t="s">
        <v>134</v>
      </c>
      <c r="AU634" s="216" t="s">
        <v>86</v>
      </c>
      <c r="AY634" s="17" t="s">
        <v>132</v>
      </c>
      <c r="BE634" s="217">
        <f>IF(N634="základní",J634,0)</f>
        <v>0</v>
      </c>
      <c r="BF634" s="217">
        <f>IF(N634="snížená",J634,0)</f>
        <v>0</v>
      </c>
      <c r="BG634" s="217">
        <f>IF(N634="zákl. přenesená",J634,0)</f>
        <v>0</v>
      </c>
      <c r="BH634" s="217">
        <f>IF(N634="sníž. přenesená",J634,0)</f>
        <v>0</v>
      </c>
      <c r="BI634" s="217">
        <f>IF(N634="nulová",J634,0)</f>
        <v>0</v>
      </c>
      <c r="BJ634" s="17" t="s">
        <v>84</v>
      </c>
      <c r="BK634" s="217">
        <f>ROUND(I634*H634,2)</f>
        <v>0</v>
      </c>
      <c r="BL634" s="17" t="s">
        <v>138</v>
      </c>
      <c r="BM634" s="216" t="s">
        <v>1271</v>
      </c>
    </row>
    <row r="635" spans="2:51" s="13" customFormat="1" ht="11.25">
      <c r="B635" s="218"/>
      <c r="C635" s="219"/>
      <c r="D635" s="220" t="s">
        <v>140</v>
      </c>
      <c r="E635" s="221" t="s">
        <v>1</v>
      </c>
      <c r="F635" s="222" t="s">
        <v>91</v>
      </c>
      <c r="G635" s="219"/>
      <c r="H635" s="221" t="s">
        <v>1</v>
      </c>
      <c r="I635" s="223"/>
      <c r="J635" s="219"/>
      <c r="K635" s="219"/>
      <c r="L635" s="224"/>
      <c r="M635" s="225"/>
      <c r="N635" s="226"/>
      <c r="O635" s="226"/>
      <c r="P635" s="226"/>
      <c r="Q635" s="226"/>
      <c r="R635" s="226"/>
      <c r="S635" s="226"/>
      <c r="T635" s="227"/>
      <c r="AT635" s="228" t="s">
        <v>140</v>
      </c>
      <c r="AU635" s="228" t="s">
        <v>86</v>
      </c>
      <c r="AV635" s="13" t="s">
        <v>84</v>
      </c>
      <c r="AW635" s="13" t="s">
        <v>34</v>
      </c>
      <c r="AX635" s="13" t="s">
        <v>76</v>
      </c>
      <c r="AY635" s="228" t="s">
        <v>132</v>
      </c>
    </row>
    <row r="636" spans="2:51" s="14" customFormat="1" ht="11.25">
      <c r="B636" s="229"/>
      <c r="C636" s="230"/>
      <c r="D636" s="220" t="s">
        <v>140</v>
      </c>
      <c r="E636" s="231" t="s">
        <v>1</v>
      </c>
      <c r="F636" s="232" t="s">
        <v>1272</v>
      </c>
      <c r="G636" s="230"/>
      <c r="H636" s="233">
        <v>22</v>
      </c>
      <c r="I636" s="234"/>
      <c r="J636" s="230"/>
      <c r="K636" s="230"/>
      <c r="L636" s="235"/>
      <c r="M636" s="236"/>
      <c r="N636" s="237"/>
      <c r="O636" s="237"/>
      <c r="P636" s="237"/>
      <c r="Q636" s="237"/>
      <c r="R636" s="237"/>
      <c r="S636" s="237"/>
      <c r="T636" s="238"/>
      <c r="AT636" s="239" t="s">
        <v>140</v>
      </c>
      <c r="AU636" s="239" t="s">
        <v>86</v>
      </c>
      <c r="AV636" s="14" t="s">
        <v>86</v>
      </c>
      <c r="AW636" s="14" t="s">
        <v>34</v>
      </c>
      <c r="AX636" s="14" t="s">
        <v>76</v>
      </c>
      <c r="AY636" s="239" t="s">
        <v>132</v>
      </c>
    </row>
    <row r="637" spans="2:51" s="15" customFormat="1" ht="11.25">
      <c r="B637" s="240"/>
      <c r="C637" s="241"/>
      <c r="D637" s="220" t="s">
        <v>140</v>
      </c>
      <c r="E637" s="242" t="s">
        <v>1</v>
      </c>
      <c r="F637" s="243" t="s">
        <v>146</v>
      </c>
      <c r="G637" s="241"/>
      <c r="H637" s="244">
        <v>22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AT637" s="250" t="s">
        <v>140</v>
      </c>
      <c r="AU637" s="250" t="s">
        <v>86</v>
      </c>
      <c r="AV637" s="15" t="s">
        <v>138</v>
      </c>
      <c r="AW637" s="15" t="s">
        <v>34</v>
      </c>
      <c r="AX637" s="15" t="s">
        <v>84</v>
      </c>
      <c r="AY637" s="250" t="s">
        <v>132</v>
      </c>
    </row>
    <row r="638" spans="1:65" s="2" customFormat="1" ht="12">
      <c r="A638" s="34"/>
      <c r="B638" s="35"/>
      <c r="C638" s="251" t="s">
        <v>671</v>
      </c>
      <c r="D638" s="251" t="s">
        <v>329</v>
      </c>
      <c r="E638" s="252" t="s">
        <v>1273</v>
      </c>
      <c r="F638" s="253" t="s">
        <v>1274</v>
      </c>
      <c r="G638" s="254" t="s">
        <v>426</v>
      </c>
      <c r="H638" s="255">
        <v>5</v>
      </c>
      <c r="I638" s="256"/>
      <c r="J638" s="257">
        <f>ROUND(I638*H638,2)</f>
        <v>0</v>
      </c>
      <c r="K638" s="258"/>
      <c r="L638" s="259"/>
      <c r="M638" s="260" t="s">
        <v>1</v>
      </c>
      <c r="N638" s="261" t="s">
        <v>41</v>
      </c>
      <c r="O638" s="71"/>
      <c r="P638" s="214">
        <f>O638*H638</f>
        <v>0</v>
      </c>
      <c r="Q638" s="214">
        <v>0</v>
      </c>
      <c r="R638" s="214">
        <f>Q638*H638</f>
        <v>0</v>
      </c>
      <c r="S638" s="214">
        <v>0</v>
      </c>
      <c r="T638" s="215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16" t="s">
        <v>184</v>
      </c>
      <c r="AT638" s="216" t="s">
        <v>329</v>
      </c>
      <c r="AU638" s="216" t="s">
        <v>86</v>
      </c>
      <c r="AY638" s="17" t="s">
        <v>132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7" t="s">
        <v>84</v>
      </c>
      <c r="BK638" s="217">
        <f>ROUND(I638*H638,2)</f>
        <v>0</v>
      </c>
      <c r="BL638" s="17" t="s">
        <v>138</v>
      </c>
      <c r="BM638" s="216" t="s">
        <v>1275</v>
      </c>
    </row>
    <row r="639" spans="2:51" s="13" customFormat="1" ht="11.25">
      <c r="B639" s="218"/>
      <c r="C639" s="219"/>
      <c r="D639" s="220" t="s">
        <v>140</v>
      </c>
      <c r="E639" s="221" t="s">
        <v>1</v>
      </c>
      <c r="F639" s="222" t="s">
        <v>91</v>
      </c>
      <c r="G639" s="219"/>
      <c r="H639" s="221" t="s">
        <v>1</v>
      </c>
      <c r="I639" s="223"/>
      <c r="J639" s="219"/>
      <c r="K639" s="219"/>
      <c r="L639" s="224"/>
      <c r="M639" s="225"/>
      <c r="N639" s="226"/>
      <c r="O639" s="226"/>
      <c r="P639" s="226"/>
      <c r="Q639" s="226"/>
      <c r="R639" s="226"/>
      <c r="S639" s="226"/>
      <c r="T639" s="227"/>
      <c r="AT639" s="228" t="s">
        <v>140</v>
      </c>
      <c r="AU639" s="228" t="s">
        <v>86</v>
      </c>
      <c r="AV639" s="13" t="s">
        <v>84</v>
      </c>
      <c r="AW639" s="13" t="s">
        <v>34</v>
      </c>
      <c r="AX639" s="13" t="s">
        <v>76</v>
      </c>
      <c r="AY639" s="228" t="s">
        <v>132</v>
      </c>
    </row>
    <row r="640" spans="2:51" s="14" customFormat="1" ht="11.25">
      <c r="B640" s="229"/>
      <c r="C640" s="230"/>
      <c r="D640" s="220" t="s">
        <v>140</v>
      </c>
      <c r="E640" s="231" t="s">
        <v>1</v>
      </c>
      <c r="F640" s="232" t="s">
        <v>167</v>
      </c>
      <c r="G640" s="230"/>
      <c r="H640" s="233">
        <v>5</v>
      </c>
      <c r="I640" s="234"/>
      <c r="J640" s="230"/>
      <c r="K640" s="230"/>
      <c r="L640" s="235"/>
      <c r="M640" s="236"/>
      <c r="N640" s="237"/>
      <c r="O640" s="237"/>
      <c r="P640" s="237"/>
      <c r="Q640" s="237"/>
      <c r="R640" s="237"/>
      <c r="S640" s="237"/>
      <c r="T640" s="238"/>
      <c r="AT640" s="239" t="s">
        <v>140</v>
      </c>
      <c r="AU640" s="239" t="s">
        <v>86</v>
      </c>
      <c r="AV640" s="14" t="s">
        <v>86</v>
      </c>
      <c r="AW640" s="14" t="s">
        <v>34</v>
      </c>
      <c r="AX640" s="14" t="s">
        <v>76</v>
      </c>
      <c r="AY640" s="239" t="s">
        <v>132</v>
      </c>
    </row>
    <row r="641" spans="2:51" s="15" customFormat="1" ht="11.25">
      <c r="B641" s="240"/>
      <c r="C641" s="241"/>
      <c r="D641" s="220" t="s">
        <v>140</v>
      </c>
      <c r="E641" s="242" t="s">
        <v>1</v>
      </c>
      <c r="F641" s="243" t="s">
        <v>146</v>
      </c>
      <c r="G641" s="241"/>
      <c r="H641" s="244">
        <v>5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AT641" s="250" t="s">
        <v>140</v>
      </c>
      <c r="AU641" s="250" t="s">
        <v>86</v>
      </c>
      <c r="AV641" s="15" t="s">
        <v>138</v>
      </c>
      <c r="AW641" s="15" t="s">
        <v>34</v>
      </c>
      <c r="AX641" s="15" t="s">
        <v>84</v>
      </c>
      <c r="AY641" s="250" t="s">
        <v>132</v>
      </c>
    </row>
    <row r="642" spans="1:65" s="2" customFormat="1" ht="12">
      <c r="A642" s="34"/>
      <c r="B642" s="35"/>
      <c r="C642" s="251" t="s">
        <v>675</v>
      </c>
      <c r="D642" s="251" t="s">
        <v>329</v>
      </c>
      <c r="E642" s="252" t="s">
        <v>1276</v>
      </c>
      <c r="F642" s="253" t="s">
        <v>1277</v>
      </c>
      <c r="G642" s="254" t="s">
        <v>426</v>
      </c>
      <c r="H642" s="255">
        <v>5</v>
      </c>
      <c r="I642" s="256"/>
      <c r="J642" s="257">
        <f>ROUND(I642*H642,2)</f>
        <v>0</v>
      </c>
      <c r="K642" s="258"/>
      <c r="L642" s="259"/>
      <c r="M642" s="260" t="s">
        <v>1</v>
      </c>
      <c r="N642" s="261" t="s">
        <v>41</v>
      </c>
      <c r="O642" s="71"/>
      <c r="P642" s="214">
        <f>O642*H642</f>
        <v>0</v>
      </c>
      <c r="Q642" s="214">
        <v>0</v>
      </c>
      <c r="R642" s="214">
        <f>Q642*H642</f>
        <v>0</v>
      </c>
      <c r="S642" s="214">
        <v>0</v>
      </c>
      <c r="T642" s="215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216" t="s">
        <v>184</v>
      </c>
      <c r="AT642" s="216" t="s">
        <v>329</v>
      </c>
      <c r="AU642" s="216" t="s">
        <v>86</v>
      </c>
      <c r="AY642" s="17" t="s">
        <v>132</v>
      </c>
      <c r="BE642" s="217">
        <f>IF(N642="základní",J642,0)</f>
        <v>0</v>
      </c>
      <c r="BF642" s="217">
        <f>IF(N642="snížená",J642,0)</f>
        <v>0</v>
      </c>
      <c r="BG642" s="217">
        <f>IF(N642="zákl. přenesená",J642,0)</f>
        <v>0</v>
      </c>
      <c r="BH642" s="217">
        <f>IF(N642="sníž. přenesená",J642,0)</f>
        <v>0</v>
      </c>
      <c r="BI642" s="217">
        <f>IF(N642="nulová",J642,0)</f>
        <v>0</v>
      </c>
      <c r="BJ642" s="17" t="s">
        <v>84</v>
      </c>
      <c r="BK642" s="217">
        <f>ROUND(I642*H642,2)</f>
        <v>0</v>
      </c>
      <c r="BL642" s="17" t="s">
        <v>138</v>
      </c>
      <c r="BM642" s="216" t="s">
        <v>1278</v>
      </c>
    </row>
    <row r="643" spans="2:51" s="13" customFormat="1" ht="11.25">
      <c r="B643" s="218"/>
      <c r="C643" s="219"/>
      <c r="D643" s="220" t="s">
        <v>140</v>
      </c>
      <c r="E643" s="221" t="s">
        <v>1</v>
      </c>
      <c r="F643" s="222" t="s">
        <v>91</v>
      </c>
      <c r="G643" s="219"/>
      <c r="H643" s="221" t="s">
        <v>1</v>
      </c>
      <c r="I643" s="223"/>
      <c r="J643" s="219"/>
      <c r="K643" s="219"/>
      <c r="L643" s="224"/>
      <c r="M643" s="225"/>
      <c r="N643" s="226"/>
      <c r="O643" s="226"/>
      <c r="P643" s="226"/>
      <c r="Q643" s="226"/>
      <c r="R643" s="226"/>
      <c r="S643" s="226"/>
      <c r="T643" s="227"/>
      <c r="AT643" s="228" t="s">
        <v>140</v>
      </c>
      <c r="AU643" s="228" t="s">
        <v>86</v>
      </c>
      <c r="AV643" s="13" t="s">
        <v>84</v>
      </c>
      <c r="AW643" s="13" t="s">
        <v>34</v>
      </c>
      <c r="AX643" s="13" t="s">
        <v>76</v>
      </c>
      <c r="AY643" s="228" t="s">
        <v>132</v>
      </c>
    </row>
    <row r="644" spans="2:51" s="14" customFormat="1" ht="11.25">
      <c r="B644" s="229"/>
      <c r="C644" s="230"/>
      <c r="D644" s="220" t="s">
        <v>140</v>
      </c>
      <c r="E644" s="231" t="s">
        <v>1</v>
      </c>
      <c r="F644" s="232" t="s">
        <v>167</v>
      </c>
      <c r="G644" s="230"/>
      <c r="H644" s="233">
        <v>5</v>
      </c>
      <c r="I644" s="234"/>
      <c r="J644" s="230"/>
      <c r="K644" s="230"/>
      <c r="L644" s="235"/>
      <c r="M644" s="236"/>
      <c r="N644" s="237"/>
      <c r="O644" s="237"/>
      <c r="P644" s="237"/>
      <c r="Q644" s="237"/>
      <c r="R644" s="237"/>
      <c r="S644" s="237"/>
      <c r="T644" s="238"/>
      <c r="AT644" s="239" t="s">
        <v>140</v>
      </c>
      <c r="AU644" s="239" t="s">
        <v>86</v>
      </c>
      <c r="AV644" s="14" t="s">
        <v>86</v>
      </c>
      <c r="AW644" s="14" t="s">
        <v>34</v>
      </c>
      <c r="AX644" s="14" t="s">
        <v>76</v>
      </c>
      <c r="AY644" s="239" t="s">
        <v>132</v>
      </c>
    </row>
    <row r="645" spans="2:51" s="15" customFormat="1" ht="11.25">
      <c r="B645" s="240"/>
      <c r="C645" s="241"/>
      <c r="D645" s="220" t="s">
        <v>140</v>
      </c>
      <c r="E645" s="242" t="s">
        <v>1</v>
      </c>
      <c r="F645" s="243" t="s">
        <v>146</v>
      </c>
      <c r="G645" s="241"/>
      <c r="H645" s="244">
        <v>5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AT645" s="250" t="s">
        <v>140</v>
      </c>
      <c r="AU645" s="250" t="s">
        <v>86</v>
      </c>
      <c r="AV645" s="15" t="s">
        <v>138</v>
      </c>
      <c r="AW645" s="15" t="s">
        <v>34</v>
      </c>
      <c r="AX645" s="15" t="s">
        <v>84</v>
      </c>
      <c r="AY645" s="250" t="s">
        <v>132</v>
      </c>
    </row>
    <row r="646" spans="1:65" s="2" customFormat="1" ht="12">
      <c r="A646" s="34"/>
      <c r="B646" s="35"/>
      <c r="C646" s="251" t="s">
        <v>679</v>
      </c>
      <c r="D646" s="251" t="s">
        <v>329</v>
      </c>
      <c r="E646" s="252" t="s">
        <v>1020</v>
      </c>
      <c r="F646" s="253" t="s">
        <v>1021</v>
      </c>
      <c r="G646" s="254" t="s">
        <v>426</v>
      </c>
      <c r="H646" s="255">
        <v>12</v>
      </c>
      <c r="I646" s="256"/>
      <c r="J646" s="257">
        <f>ROUND(I646*H646,2)</f>
        <v>0</v>
      </c>
      <c r="K646" s="258"/>
      <c r="L646" s="259"/>
      <c r="M646" s="260" t="s">
        <v>1</v>
      </c>
      <c r="N646" s="261" t="s">
        <v>41</v>
      </c>
      <c r="O646" s="71"/>
      <c r="P646" s="214">
        <f>O646*H646</f>
        <v>0</v>
      </c>
      <c r="Q646" s="214">
        <v>0</v>
      </c>
      <c r="R646" s="214">
        <f>Q646*H646</f>
        <v>0</v>
      </c>
      <c r="S646" s="214">
        <v>0</v>
      </c>
      <c r="T646" s="215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216" t="s">
        <v>184</v>
      </c>
      <c r="AT646" s="216" t="s">
        <v>329</v>
      </c>
      <c r="AU646" s="216" t="s">
        <v>86</v>
      </c>
      <c r="AY646" s="17" t="s">
        <v>132</v>
      </c>
      <c r="BE646" s="217">
        <f>IF(N646="základní",J646,0)</f>
        <v>0</v>
      </c>
      <c r="BF646" s="217">
        <f>IF(N646="snížená",J646,0)</f>
        <v>0</v>
      </c>
      <c r="BG646" s="217">
        <f>IF(N646="zákl. přenesená",J646,0)</f>
        <v>0</v>
      </c>
      <c r="BH646" s="217">
        <f>IF(N646="sníž. přenesená",J646,0)</f>
        <v>0</v>
      </c>
      <c r="BI646" s="217">
        <f>IF(N646="nulová",J646,0)</f>
        <v>0</v>
      </c>
      <c r="BJ646" s="17" t="s">
        <v>84</v>
      </c>
      <c r="BK646" s="217">
        <f>ROUND(I646*H646,2)</f>
        <v>0</v>
      </c>
      <c r="BL646" s="17" t="s">
        <v>138</v>
      </c>
      <c r="BM646" s="216" t="s">
        <v>1279</v>
      </c>
    </row>
    <row r="647" spans="2:51" s="13" customFormat="1" ht="11.25">
      <c r="B647" s="218"/>
      <c r="C647" s="219"/>
      <c r="D647" s="220" t="s">
        <v>140</v>
      </c>
      <c r="E647" s="221" t="s">
        <v>1</v>
      </c>
      <c r="F647" s="222" t="s">
        <v>91</v>
      </c>
      <c r="G647" s="219"/>
      <c r="H647" s="221" t="s">
        <v>1</v>
      </c>
      <c r="I647" s="223"/>
      <c r="J647" s="219"/>
      <c r="K647" s="219"/>
      <c r="L647" s="224"/>
      <c r="M647" s="225"/>
      <c r="N647" s="226"/>
      <c r="O647" s="226"/>
      <c r="P647" s="226"/>
      <c r="Q647" s="226"/>
      <c r="R647" s="226"/>
      <c r="S647" s="226"/>
      <c r="T647" s="227"/>
      <c r="AT647" s="228" t="s">
        <v>140</v>
      </c>
      <c r="AU647" s="228" t="s">
        <v>86</v>
      </c>
      <c r="AV647" s="13" t="s">
        <v>84</v>
      </c>
      <c r="AW647" s="13" t="s">
        <v>34</v>
      </c>
      <c r="AX647" s="13" t="s">
        <v>76</v>
      </c>
      <c r="AY647" s="228" t="s">
        <v>132</v>
      </c>
    </row>
    <row r="648" spans="2:51" s="14" customFormat="1" ht="11.25">
      <c r="B648" s="229"/>
      <c r="C648" s="230"/>
      <c r="D648" s="220" t="s">
        <v>140</v>
      </c>
      <c r="E648" s="231" t="s">
        <v>1</v>
      </c>
      <c r="F648" s="232" t="s">
        <v>205</v>
      </c>
      <c r="G648" s="230"/>
      <c r="H648" s="233">
        <v>12</v>
      </c>
      <c r="I648" s="234"/>
      <c r="J648" s="230"/>
      <c r="K648" s="230"/>
      <c r="L648" s="235"/>
      <c r="M648" s="236"/>
      <c r="N648" s="237"/>
      <c r="O648" s="237"/>
      <c r="P648" s="237"/>
      <c r="Q648" s="237"/>
      <c r="R648" s="237"/>
      <c r="S648" s="237"/>
      <c r="T648" s="238"/>
      <c r="AT648" s="239" t="s">
        <v>140</v>
      </c>
      <c r="AU648" s="239" t="s">
        <v>86</v>
      </c>
      <c r="AV648" s="14" t="s">
        <v>86</v>
      </c>
      <c r="AW648" s="14" t="s">
        <v>34</v>
      </c>
      <c r="AX648" s="14" t="s">
        <v>76</v>
      </c>
      <c r="AY648" s="239" t="s">
        <v>132</v>
      </c>
    </row>
    <row r="649" spans="2:51" s="15" customFormat="1" ht="11.25">
      <c r="B649" s="240"/>
      <c r="C649" s="241"/>
      <c r="D649" s="220" t="s">
        <v>140</v>
      </c>
      <c r="E649" s="242" t="s">
        <v>1</v>
      </c>
      <c r="F649" s="243" t="s">
        <v>146</v>
      </c>
      <c r="G649" s="241"/>
      <c r="H649" s="244">
        <v>12</v>
      </c>
      <c r="I649" s="245"/>
      <c r="J649" s="241"/>
      <c r="K649" s="241"/>
      <c r="L649" s="246"/>
      <c r="M649" s="247"/>
      <c r="N649" s="248"/>
      <c r="O649" s="248"/>
      <c r="P649" s="248"/>
      <c r="Q649" s="248"/>
      <c r="R649" s="248"/>
      <c r="S649" s="248"/>
      <c r="T649" s="249"/>
      <c r="AT649" s="250" t="s">
        <v>140</v>
      </c>
      <c r="AU649" s="250" t="s">
        <v>86</v>
      </c>
      <c r="AV649" s="15" t="s">
        <v>138</v>
      </c>
      <c r="AW649" s="15" t="s">
        <v>34</v>
      </c>
      <c r="AX649" s="15" t="s">
        <v>84</v>
      </c>
      <c r="AY649" s="250" t="s">
        <v>132</v>
      </c>
    </row>
    <row r="650" spans="1:65" s="2" customFormat="1" ht="24">
      <c r="A650" s="34"/>
      <c r="B650" s="35"/>
      <c r="C650" s="204" t="s">
        <v>683</v>
      </c>
      <c r="D650" s="204" t="s">
        <v>134</v>
      </c>
      <c r="E650" s="205" t="s">
        <v>1280</v>
      </c>
      <c r="F650" s="206" t="s">
        <v>1281</v>
      </c>
      <c r="G650" s="207" t="s">
        <v>686</v>
      </c>
      <c r="H650" s="208">
        <v>1</v>
      </c>
      <c r="I650" s="209"/>
      <c r="J650" s="210">
        <f>ROUND(I650*H650,2)</f>
        <v>0</v>
      </c>
      <c r="K650" s="211"/>
      <c r="L650" s="39"/>
      <c r="M650" s="212" t="s">
        <v>1</v>
      </c>
      <c r="N650" s="213" t="s">
        <v>41</v>
      </c>
      <c r="O650" s="71"/>
      <c r="P650" s="214">
        <f>O650*H650</f>
        <v>0</v>
      </c>
      <c r="Q650" s="214">
        <v>0</v>
      </c>
      <c r="R650" s="214">
        <f>Q650*H650</f>
        <v>0</v>
      </c>
      <c r="S650" s="214">
        <v>0</v>
      </c>
      <c r="T650" s="215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16" t="s">
        <v>138</v>
      </c>
      <c r="AT650" s="216" t="s">
        <v>134</v>
      </c>
      <c r="AU650" s="216" t="s">
        <v>86</v>
      </c>
      <c r="AY650" s="17" t="s">
        <v>132</v>
      </c>
      <c r="BE650" s="217">
        <f>IF(N650="základní",J650,0)</f>
        <v>0</v>
      </c>
      <c r="BF650" s="217">
        <f>IF(N650="snížená",J650,0)</f>
        <v>0</v>
      </c>
      <c r="BG650" s="217">
        <f>IF(N650="zákl. přenesená",J650,0)</f>
        <v>0</v>
      </c>
      <c r="BH650" s="217">
        <f>IF(N650="sníž. přenesená",J650,0)</f>
        <v>0</v>
      </c>
      <c r="BI650" s="217">
        <f>IF(N650="nulová",J650,0)</f>
        <v>0</v>
      </c>
      <c r="BJ650" s="17" t="s">
        <v>84</v>
      </c>
      <c r="BK650" s="217">
        <f>ROUND(I650*H650,2)</f>
        <v>0</v>
      </c>
      <c r="BL650" s="17" t="s">
        <v>138</v>
      </c>
      <c r="BM650" s="216" t="s">
        <v>1282</v>
      </c>
    </row>
    <row r="651" spans="2:51" s="13" customFormat="1" ht="11.25">
      <c r="B651" s="218"/>
      <c r="C651" s="219"/>
      <c r="D651" s="220" t="s">
        <v>140</v>
      </c>
      <c r="E651" s="221" t="s">
        <v>1</v>
      </c>
      <c r="F651" s="222" t="s">
        <v>91</v>
      </c>
      <c r="G651" s="219"/>
      <c r="H651" s="221" t="s">
        <v>1</v>
      </c>
      <c r="I651" s="223"/>
      <c r="J651" s="219"/>
      <c r="K651" s="219"/>
      <c r="L651" s="224"/>
      <c r="M651" s="225"/>
      <c r="N651" s="226"/>
      <c r="O651" s="226"/>
      <c r="P651" s="226"/>
      <c r="Q651" s="226"/>
      <c r="R651" s="226"/>
      <c r="S651" s="226"/>
      <c r="T651" s="227"/>
      <c r="AT651" s="228" t="s">
        <v>140</v>
      </c>
      <c r="AU651" s="228" t="s">
        <v>86</v>
      </c>
      <c r="AV651" s="13" t="s">
        <v>84</v>
      </c>
      <c r="AW651" s="13" t="s">
        <v>34</v>
      </c>
      <c r="AX651" s="13" t="s">
        <v>76</v>
      </c>
      <c r="AY651" s="228" t="s">
        <v>132</v>
      </c>
    </row>
    <row r="652" spans="2:51" s="14" customFormat="1" ht="11.25">
      <c r="B652" s="229"/>
      <c r="C652" s="230"/>
      <c r="D652" s="220" t="s">
        <v>140</v>
      </c>
      <c r="E652" s="231" t="s">
        <v>1</v>
      </c>
      <c r="F652" s="232" t="s">
        <v>84</v>
      </c>
      <c r="G652" s="230"/>
      <c r="H652" s="233">
        <v>1</v>
      </c>
      <c r="I652" s="234"/>
      <c r="J652" s="230"/>
      <c r="K652" s="230"/>
      <c r="L652" s="235"/>
      <c r="M652" s="236"/>
      <c r="N652" s="237"/>
      <c r="O652" s="237"/>
      <c r="P652" s="237"/>
      <c r="Q652" s="237"/>
      <c r="R652" s="237"/>
      <c r="S652" s="237"/>
      <c r="T652" s="238"/>
      <c r="AT652" s="239" t="s">
        <v>140</v>
      </c>
      <c r="AU652" s="239" t="s">
        <v>86</v>
      </c>
      <c r="AV652" s="14" t="s">
        <v>86</v>
      </c>
      <c r="AW652" s="14" t="s">
        <v>34</v>
      </c>
      <c r="AX652" s="14" t="s">
        <v>76</v>
      </c>
      <c r="AY652" s="239" t="s">
        <v>132</v>
      </c>
    </row>
    <row r="653" spans="2:51" s="15" customFormat="1" ht="11.25">
      <c r="B653" s="240"/>
      <c r="C653" s="241"/>
      <c r="D653" s="220" t="s">
        <v>140</v>
      </c>
      <c r="E653" s="242" t="s">
        <v>1</v>
      </c>
      <c r="F653" s="243" t="s">
        <v>146</v>
      </c>
      <c r="G653" s="241"/>
      <c r="H653" s="244">
        <v>1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140</v>
      </c>
      <c r="AU653" s="250" t="s">
        <v>86</v>
      </c>
      <c r="AV653" s="15" t="s">
        <v>138</v>
      </c>
      <c r="AW653" s="15" t="s">
        <v>34</v>
      </c>
      <c r="AX653" s="15" t="s">
        <v>84</v>
      </c>
      <c r="AY653" s="250" t="s">
        <v>132</v>
      </c>
    </row>
    <row r="654" spans="1:65" s="2" customFormat="1" ht="24">
      <c r="A654" s="34"/>
      <c r="B654" s="35"/>
      <c r="C654" s="204" t="s">
        <v>688</v>
      </c>
      <c r="D654" s="204" t="s">
        <v>134</v>
      </c>
      <c r="E654" s="205" t="s">
        <v>1283</v>
      </c>
      <c r="F654" s="206" t="s">
        <v>1284</v>
      </c>
      <c r="G654" s="207" t="s">
        <v>686</v>
      </c>
      <c r="H654" s="208">
        <v>1</v>
      </c>
      <c r="I654" s="209"/>
      <c r="J654" s="210">
        <f>ROUND(I654*H654,2)</f>
        <v>0</v>
      </c>
      <c r="K654" s="211"/>
      <c r="L654" s="39"/>
      <c r="M654" s="212" t="s">
        <v>1</v>
      </c>
      <c r="N654" s="213" t="s">
        <v>41</v>
      </c>
      <c r="O654" s="71"/>
      <c r="P654" s="214">
        <f>O654*H654</f>
        <v>0</v>
      </c>
      <c r="Q654" s="214">
        <v>0</v>
      </c>
      <c r="R654" s="214">
        <f>Q654*H654</f>
        <v>0</v>
      </c>
      <c r="S654" s="214">
        <v>0</v>
      </c>
      <c r="T654" s="215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216" t="s">
        <v>138</v>
      </c>
      <c r="AT654" s="216" t="s">
        <v>134</v>
      </c>
      <c r="AU654" s="216" t="s">
        <v>86</v>
      </c>
      <c r="AY654" s="17" t="s">
        <v>132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17" t="s">
        <v>84</v>
      </c>
      <c r="BK654" s="217">
        <f>ROUND(I654*H654,2)</f>
        <v>0</v>
      </c>
      <c r="BL654" s="17" t="s">
        <v>138</v>
      </c>
      <c r="BM654" s="216" t="s">
        <v>1285</v>
      </c>
    </row>
    <row r="655" spans="2:51" s="13" customFormat="1" ht="11.25">
      <c r="B655" s="218"/>
      <c r="C655" s="219"/>
      <c r="D655" s="220" t="s">
        <v>140</v>
      </c>
      <c r="E655" s="221" t="s">
        <v>1</v>
      </c>
      <c r="F655" s="222" t="s">
        <v>91</v>
      </c>
      <c r="G655" s="219"/>
      <c r="H655" s="221" t="s">
        <v>1</v>
      </c>
      <c r="I655" s="223"/>
      <c r="J655" s="219"/>
      <c r="K655" s="219"/>
      <c r="L655" s="224"/>
      <c r="M655" s="225"/>
      <c r="N655" s="226"/>
      <c r="O655" s="226"/>
      <c r="P655" s="226"/>
      <c r="Q655" s="226"/>
      <c r="R655" s="226"/>
      <c r="S655" s="226"/>
      <c r="T655" s="227"/>
      <c r="AT655" s="228" t="s">
        <v>140</v>
      </c>
      <c r="AU655" s="228" t="s">
        <v>86</v>
      </c>
      <c r="AV655" s="13" t="s">
        <v>84</v>
      </c>
      <c r="AW655" s="13" t="s">
        <v>34</v>
      </c>
      <c r="AX655" s="13" t="s">
        <v>76</v>
      </c>
      <c r="AY655" s="228" t="s">
        <v>132</v>
      </c>
    </row>
    <row r="656" spans="2:51" s="14" customFormat="1" ht="11.25">
      <c r="B656" s="229"/>
      <c r="C656" s="230"/>
      <c r="D656" s="220" t="s">
        <v>140</v>
      </c>
      <c r="E656" s="231" t="s">
        <v>1</v>
      </c>
      <c r="F656" s="232" t="s">
        <v>84</v>
      </c>
      <c r="G656" s="230"/>
      <c r="H656" s="233">
        <v>1</v>
      </c>
      <c r="I656" s="234"/>
      <c r="J656" s="230"/>
      <c r="K656" s="230"/>
      <c r="L656" s="235"/>
      <c r="M656" s="236"/>
      <c r="N656" s="237"/>
      <c r="O656" s="237"/>
      <c r="P656" s="237"/>
      <c r="Q656" s="237"/>
      <c r="R656" s="237"/>
      <c r="S656" s="237"/>
      <c r="T656" s="238"/>
      <c r="AT656" s="239" t="s">
        <v>140</v>
      </c>
      <c r="AU656" s="239" t="s">
        <v>86</v>
      </c>
      <c r="AV656" s="14" t="s">
        <v>86</v>
      </c>
      <c r="AW656" s="14" t="s">
        <v>34</v>
      </c>
      <c r="AX656" s="14" t="s">
        <v>76</v>
      </c>
      <c r="AY656" s="239" t="s">
        <v>132</v>
      </c>
    </row>
    <row r="657" spans="2:51" s="15" customFormat="1" ht="11.25">
      <c r="B657" s="240"/>
      <c r="C657" s="241"/>
      <c r="D657" s="220" t="s">
        <v>140</v>
      </c>
      <c r="E657" s="242" t="s">
        <v>1</v>
      </c>
      <c r="F657" s="243" t="s">
        <v>146</v>
      </c>
      <c r="G657" s="241"/>
      <c r="H657" s="244">
        <v>1</v>
      </c>
      <c r="I657" s="245"/>
      <c r="J657" s="241"/>
      <c r="K657" s="241"/>
      <c r="L657" s="246"/>
      <c r="M657" s="247"/>
      <c r="N657" s="248"/>
      <c r="O657" s="248"/>
      <c r="P657" s="248"/>
      <c r="Q657" s="248"/>
      <c r="R657" s="248"/>
      <c r="S657" s="248"/>
      <c r="T657" s="249"/>
      <c r="AT657" s="250" t="s">
        <v>140</v>
      </c>
      <c r="AU657" s="250" t="s">
        <v>86</v>
      </c>
      <c r="AV657" s="15" t="s">
        <v>138</v>
      </c>
      <c r="AW657" s="15" t="s">
        <v>34</v>
      </c>
      <c r="AX657" s="15" t="s">
        <v>84</v>
      </c>
      <c r="AY657" s="250" t="s">
        <v>132</v>
      </c>
    </row>
    <row r="658" spans="1:65" s="2" customFormat="1" ht="12">
      <c r="A658" s="34"/>
      <c r="B658" s="35"/>
      <c r="C658" s="204" t="s">
        <v>692</v>
      </c>
      <c r="D658" s="204" t="s">
        <v>134</v>
      </c>
      <c r="E658" s="205" t="s">
        <v>1286</v>
      </c>
      <c r="F658" s="206" t="s">
        <v>1287</v>
      </c>
      <c r="G658" s="207" t="s">
        <v>426</v>
      </c>
      <c r="H658" s="208">
        <v>1</v>
      </c>
      <c r="I658" s="209"/>
      <c r="J658" s="210">
        <f>ROUND(I658*H658,2)</f>
        <v>0</v>
      </c>
      <c r="K658" s="211"/>
      <c r="L658" s="39"/>
      <c r="M658" s="212" t="s">
        <v>1</v>
      </c>
      <c r="N658" s="213" t="s">
        <v>41</v>
      </c>
      <c r="O658" s="71"/>
      <c r="P658" s="214">
        <f>O658*H658</f>
        <v>0</v>
      </c>
      <c r="Q658" s="214">
        <v>0</v>
      </c>
      <c r="R658" s="214">
        <f>Q658*H658</f>
        <v>0</v>
      </c>
      <c r="S658" s="214">
        <v>0</v>
      </c>
      <c r="T658" s="215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216" t="s">
        <v>138</v>
      </c>
      <c r="AT658" s="216" t="s">
        <v>134</v>
      </c>
      <c r="AU658" s="216" t="s">
        <v>86</v>
      </c>
      <c r="AY658" s="17" t="s">
        <v>132</v>
      </c>
      <c r="BE658" s="217">
        <f>IF(N658="základní",J658,0)</f>
        <v>0</v>
      </c>
      <c r="BF658" s="217">
        <f>IF(N658="snížená",J658,0)</f>
        <v>0</v>
      </c>
      <c r="BG658" s="217">
        <f>IF(N658="zákl. přenesená",J658,0)</f>
        <v>0</v>
      </c>
      <c r="BH658" s="217">
        <f>IF(N658="sníž. přenesená",J658,0)</f>
        <v>0</v>
      </c>
      <c r="BI658" s="217">
        <f>IF(N658="nulová",J658,0)</f>
        <v>0</v>
      </c>
      <c r="BJ658" s="17" t="s">
        <v>84</v>
      </c>
      <c r="BK658" s="217">
        <f>ROUND(I658*H658,2)</f>
        <v>0</v>
      </c>
      <c r="BL658" s="17" t="s">
        <v>138</v>
      </c>
      <c r="BM658" s="216" t="s">
        <v>1288</v>
      </c>
    </row>
    <row r="659" spans="2:51" s="13" customFormat="1" ht="11.25">
      <c r="B659" s="218"/>
      <c r="C659" s="219"/>
      <c r="D659" s="220" t="s">
        <v>140</v>
      </c>
      <c r="E659" s="221" t="s">
        <v>1</v>
      </c>
      <c r="F659" s="222" t="s">
        <v>91</v>
      </c>
      <c r="G659" s="219"/>
      <c r="H659" s="221" t="s">
        <v>1</v>
      </c>
      <c r="I659" s="223"/>
      <c r="J659" s="219"/>
      <c r="K659" s="219"/>
      <c r="L659" s="224"/>
      <c r="M659" s="225"/>
      <c r="N659" s="226"/>
      <c r="O659" s="226"/>
      <c r="P659" s="226"/>
      <c r="Q659" s="226"/>
      <c r="R659" s="226"/>
      <c r="S659" s="226"/>
      <c r="T659" s="227"/>
      <c r="AT659" s="228" t="s">
        <v>140</v>
      </c>
      <c r="AU659" s="228" t="s">
        <v>86</v>
      </c>
      <c r="AV659" s="13" t="s">
        <v>84</v>
      </c>
      <c r="AW659" s="13" t="s">
        <v>34</v>
      </c>
      <c r="AX659" s="13" t="s">
        <v>76</v>
      </c>
      <c r="AY659" s="228" t="s">
        <v>132</v>
      </c>
    </row>
    <row r="660" spans="2:51" s="14" customFormat="1" ht="11.25">
      <c r="B660" s="229"/>
      <c r="C660" s="230"/>
      <c r="D660" s="220" t="s">
        <v>140</v>
      </c>
      <c r="E660" s="231" t="s">
        <v>1</v>
      </c>
      <c r="F660" s="232" t="s">
        <v>84</v>
      </c>
      <c r="G660" s="230"/>
      <c r="H660" s="233">
        <v>1</v>
      </c>
      <c r="I660" s="234"/>
      <c r="J660" s="230"/>
      <c r="K660" s="230"/>
      <c r="L660" s="235"/>
      <c r="M660" s="236"/>
      <c r="N660" s="237"/>
      <c r="O660" s="237"/>
      <c r="P660" s="237"/>
      <c r="Q660" s="237"/>
      <c r="R660" s="237"/>
      <c r="S660" s="237"/>
      <c r="T660" s="238"/>
      <c r="AT660" s="239" t="s">
        <v>140</v>
      </c>
      <c r="AU660" s="239" t="s">
        <v>86</v>
      </c>
      <c r="AV660" s="14" t="s">
        <v>86</v>
      </c>
      <c r="AW660" s="14" t="s">
        <v>34</v>
      </c>
      <c r="AX660" s="14" t="s">
        <v>76</v>
      </c>
      <c r="AY660" s="239" t="s">
        <v>132</v>
      </c>
    </row>
    <row r="661" spans="2:51" s="15" customFormat="1" ht="11.25">
      <c r="B661" s="240"/>
      <c r="C661" s="241"/>
      <c r="D661" s="220" t="s">
        <v>140</v>
      </c>
      <c r="E661" s="242" t="s">
        <v>1</v>
      </c>
      <c r="F661" s="243" t="s">
        <v>146</v>
      </c>
      <c r="G661" s="241"/>
      <c r="H661" s="244">
        <v>1</v>
      </c>
      <c r="I661" s="245"/>
      <c r="J661" s="241"/>
      <c r="K661" s="241"/>
      <c r="L661" s="246"/>
      <c r="M661" s="247"/>
      <c r="N661" s="248"/>
      <c r="O661" s="248"/>
      <c r="P661" s="248"/>
      <c r="Q661" s="248"/>
      <c r="R661" s="248"/>
      <c r="S661" s="248"/>
      <c r="T661" s="249"/>
      <c r="AT661" s="250" t="s">
        <v>140</v>
      </c>
      <c r="AU661" s="250" t="s">
        <v>86</v>
      </c>
      <c r="AV661" s="15" t="s">
        <v>138</v>
      </c>
      <c r="AW661" s="15" t="s">
        <v>34</v>
      </c>
      <c r="AX661" s="15" t="s">
        <v>84</v>
      </c>
      <c r="AY661" s="250" t="s">
        <v>132</v>
      </c>
    </row>
    <row r="662" spans="1:65" s="2" customFormat="1" ht="12">
      <c r="A662" s="34"/>
      <c r="B662" s="35"/>
      <c r="C662" s="204" t="s">
        <v>697</v>
      </c>
      <c r="D662" s="204" t="s">
        <v>134</v>
      </c>
      <c r="E662" s="205" t="s">
        <v>1289</v>
      </c>
      <c r="F662" s="206" t="s">
        <v>1290</v>
      </c>
      <c r="G662" s="207" t="s">
        <v>426</v>
      </c>
      <c r="H662" s="208">
        <v>1</v>
      </c>
      <c r="I662" s="209"/>
      <c r="J662" s="210">
        <f>ROUND(I662*H662,2)</f>
        <v>0</v>
      </c>
      <c r="K662" s="211"/>
      <c r="L662" s="39"/>
      <c r="M662" s="212" t="s">
        <v>1</v>
      </c>
      <c r="N662" s="213" t="s">
        <v>41</v>
      </c>
      <c r="O662" s="71"/>
      <c r="P662" s="214">
        <f>O662*H662</f>
        <v>0</v>
      </c>
      <c r="Q662" s="214">
        <v>0</v>
      </c>
      <c r="R662" s="214">
        <f>Q662*H662</f>
        <v>0</v>
      </c>
      <c r="S662" s="214">
        <v>0</v>
      </c>
      <c r="T662" s="215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216" t="s">
        <v>138</v>
      </c>
      <c r="AT662" s="216" t="s">
        <v>134</v>
      </c>
      <c r="AU662" s="216" t="s">
        <v>86</v>
      </c>
      <c r="AY662" s="17" t="s">
        <v>132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17" t="s">
        <v>84</v>
      </c>
      <c r="BK662" s="217">
        <f>ROUND(I662*H662,2)</f>
        <v>0</v>
      </c>
      <c r="BL662" s="17" t="s">
        <v>138</v>
      </c>
      <c r="BM662" s="216" t="s">
        <v>1291</v>
      </c>
    </row>
    <row r="663" spans="2:51" s="13" customFormat="1" ht="11.25">
      <c r="B663" s="218"/>
      <c r="C663" s="219"/>
      <c r="D663" s="220" t="s">
        <v>140</v>
      </c>
      <c r="E663" s="221" t="s">
        <v>1</v>
      </c>
      <c r="F663" s="222" t="s">
        <v>91</v>
      </c>
      <c r="G663" s="219"/>
      <c r="H663" s="221" t="s">
        <v>1</v>
      </c>
      <c r="I663" s="223"/>
      <c r="J663" s="219"/>
      <c r="K663" s="219"/>
      <c r="L663" s="224"/>
      <c r="M663" s="225"/>
      <c r="N663" s="226"/>
      <c r="O663" s="226"/>
      <c r="P663" s="226"/>
      <c r="Q663" s="226"/>
      <c r="R663" s="226"/>
      <c r="S663" s="226"/>
      <c r="T663" s="227"/>
      <c r="AT663" s="228" t="s">
        <v>140</v>
      </c>
      <c r="AU663" s="228" t="s">
        <v>86</v>
      </c>
      <c r="AV663" s="13" t="s">
        <v>84</v>
      </c>
      <c r="AW663" s="13" t="s">
        <v>34</v>
      </c>
      <c r="AX663" s="13" t="s">
        <v>76</v>
      </c>
      <c r="AY663" s="228" t="s">
        <v>132</v>
      </c>
    </row>
    <row r="664" spans="2:51" s="14" customFormat="1" ht="11.25">
      <c r="B664" s="229"/>
      <c r="C664" s="230"/>
      <c r="D664" s="220" t="s">
        <v>140</v>
      </c>
      <c r="E664" s="231" t="s">
        <v>1</v>
      </c>
      <c r="F664" s="232" t="s">
        <v>84</v>
      </c>
      <c r="G664" s="230"/>
      <c r="H664" s="233">
        <v>1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AT664" s="239" t="s">
        <v>140</v>
      </c>
      <c r="AU664" s="239" t="s">
        <v>86</v>
      </c>
      <c r="AV664" s="14" t="s">
        <v>86</v>
      </c>
      <c r="AW664" s="14" t="s">
        <v>34</v>
      </c>
      <c r="AX664" s="14" t="s">
        <v>76</v>
      </c>
      <c r="AY664" s="239" t="s">
        <v>132</v>
      </c>
    </row>
    <row r="665" spans="2:51" s="15" customFormat="1" ht="11.25">
      <c r="B665" s="240"/>
      <c r="C665" s="241"/>
      <c r="D665" s="220" t="s">
        <v>140</v>
      </c>
      <c r="E665" s="242" t="s">
        <v>1</v>
      </c>
      <c r="F665" s="243" t="s">
        <v>146</v>
      </c>
      <c r="G665" s="241"/>
      <c r="H665" s="244">
        <v>1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AT665" s="250" t="s">
        <v>140</v>
      </c>
      <c r="AU665" s="250" t="s">
        <v>86</v>
      </c>
      <c r="AV665" s="15" t="s">
        <v>138</v>
      </c>
      <c r="AW665" s="15" t="s">
        <v>34</v>
      </c>
      <c r="AX665" s="15" t="s">
        <v>84</v>
      </c>
      <c r="AY665" s="250" t="s">
        <v>132</v>
      </c>
    </row>
    <row r="666" spans="2:63" s="12" customFormat="1" ht="12.75">
      <c r="B666" s="188"/>
      <c r="C666" s="189"/>
      <c r="D666" s="190" t="s">
        <v>75</v>
      </c>
      <c r="E666" s="202" t="s">
        <v>189</v>
      </c>
      <c r="F666" s="202" t="s">
        <v>696</v>
      </c>
      <c r="G666" s="189"/>
      <c r="H666" s="189"/>
      <c r="I666" s="192"/>
      <c r="J666" s="203">
        <f>BK666</f>
        <v>0</v>
      </c>
      <c r="K666" s="189"/>
      <c r="L666" s="194"/>
      <c r="M666" s="195"/>
      <c r="N666" s="196"/>
      <c r="O666" s="196"/>
      <c r="P666" s="197">
        <f>SUM(P667:P708)</f>
        <v>0</v>
      </c>
      <c r="Q666" s="196"/>
      <c r="R666" s="197">
        <f>SUM(R667:R708)</f>
        <v>0.0011</v>
      </c>
      <c r="S666" s="196"/>
      <c r="T666" s="198">
        <f>SUM(T667:T708)</f>
        <v>0</v>
      </c>
      <c r="AR666" s="199" t="s">
        <v>84</v>
      </c>
      <c r="AT666" s="200" t="s">
        <v>75</v>
      </c>
      <c r="AU666" s="200" t="s">
        <v>84</v>
      </c>
      <c r="AY666" s="199" t="s">
        <v>132</v>
      </c>
      <c r="BK666" s="201">
        <f>SUM(BK667:BK708)</f>
        <v>0</v>
      </c>
    </row>
    <row r="667" spans="1:65" s="2" customFormat="1" ht="24">
      <c r="A667" s="34"/>
      <c r="B667" s="35"/>
      <c r="C667" s="204" t="s">
        <v>701</v>
      </c>
      <c r="D667" s="204" t="s">
        <v>134</v>
      </c>
      <c r="E667" s="205" t="s">
        <v>1029</v>
      </c>
      <c r="F667" s="206" t="s">
        <v>1030</v>
      </c>
      <c r="G667" s="207" t="s">
        <v>176</v>
      </c>
      <c r="H667" s="208">
        <v>1.1</v>
      </c>
      <c r="I667" s="209"/>
      <c r="J667" s="210">
        <f>ROUND(I667*H667,2)</f>
        <v>0</v>
      </c>
      <c r="K667" s="211"/>
      <c r="L667" s="39"/>
      <c r="M667" s="212" t="s">
        <v>1</v>
      </c>
      <c r="N667" s="213" t="s">
        <v>41</v>
      </c>
      <c r="O667" s="71"/>
      <c r="P667" s="214">
        <f>O667*H667</f>
        <v>0</v>
      </c>
      <c r="Q667" s="214">
        <v>0</v>
      </c>
      <c r="R667" s="214">
        <f>Q667*H667</f>
        <v>0</v>
      </c>
      <c r="S667" s="214">
        <v>0</v>
      </c>
      <c r="T667" s="215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216" t="s">
        <v>138</v>
      </c>
      <c r="AT667" s="216" t="s">
        <v>134</v>
      </c>
      <c r="AU667" s="216" t="s">
        <v>86</v>
      </c>
      <c r="AY667" s="17" t="s">
        <v>132</v>
      </c>
      <c r="BE667" s="217">
        <f>IF(N667="základní",J667,0)</f>
        <v>0</v>
      </c>
      <c r="BF667" s="217">
        <f>IF(N667="snížená",J667,0)</f>
        <v>0</v>
      </c>
      <c r="BG667" s="217">
        <f>IF(N667="zákl. přenesená",J667,0)</f>
        <v>0</v>
      </c>
      <c r="BH667" s="217">
        <f>IF(N667="sníž. přenesená",J667,0)</f>
        <v>0</v>
      </c>
      <c r="BI667" s="217">
        <f>IF(N667="nulová",J667,0)</f>
        <v>0</v>
      </c>
      <c r="BJ667" s="17" t="s">
        <v>84</v>
      </c>
      <c r="BK667" s="217">
        <f>ROUND(I667*H667,2)</f>
        <v>0</v>
      </c>
      <c r="BL667" s="17" t="s">
        <v>138</v>
      </c>
      <c r="BM667" s="216" t="s">
        <v>1292</v>
      </c>
    </row>
    <row r="668" spans="2:51" s="13" customFormat="1" ht="11.25">
      <c r="B668" s="218"/>
      <c r="C668" s="219"/>
      <c r="D668" s="220" t="s">
        <v>140</v>
      </c>
      <c r="E668" s="221" t="s">
        <v>1</v>
      </c>
      <c r="F668" s="222" t="s">
        <v>91</v>
      </c>
      <c r="G668" s="219"/>
      <c r="H668" s="221" t="s">
        <v>1</v>
      </c>
      <c r="I668" s="223"/>
      <c r="J668" s="219"/>
      <c r="K668" s="219"/>
      <c r="L668" s="224"/>
      <c r="M668" s="225"/>
      <c r="N668" s="226"/>
      <c r="O668" s="226"/>
      <c r="P668" s="226"/>
      <c r="Q668" s="226"/>
      <c r="R668" s="226"/>
      <c r="S668" s="226"/>
      <c r="T668" s="227"/>
      <c r="AT668" s="228" t="s">
        <v>140</v>
      </c>
      <c r="AU668" s="228" t="s">
        <v>86</v>
      </c>
      <c r="AV668" s="13" t="s">
        <v>84</v>
      </c>
      <c r="AW668" s="13" t="s">
        <v>34</v>
      </c>
      <c r="AX668" s="13" t="s">
        <v>76</v>
      </c>
      <c r="AY668" s="228" t="s">
        <v>132</v>
      </c>
    </row>
    <row r="669" spans="2:51" s="14" customFormat="1" ht="11.25">
      <c r="B669" s="229"/>
      <c r="C669" s="230"/>
      <c r="D669" s="220" t="s">
        <v>140</v>
      </c>
      <c r="E669" s="231" t="s">
        <v>1</v>
      </c>
      <c r="F669" s="232" t="s">
        <v>805</v>
      </c>
      <c r="G669" s="230"/>
      <c r="H669" s="233">
        <v>1.1</v>
      </c>
      <c r="I669" s="234"/>
      <c r="J669" s="230"/>
      <c r="K669" s="230"/>
      <c r="L669" s="235"/>
      <c r="M669" s="236"/>
      <c r="N669" s="237"/>
      <c r="O669" s="237"/>
      <c r="P669" s="237"/>
      <c r="Q669" s="237"/>
      <c r="R669" s="237"/>
      <c r="S669" s="237"/>
      <c r="T669" s="238"/>
      <c r="AT669" s="239" t="s">
        <v>140</v>
      </c>
      <c r="AU669" s="239" t="s">
        <v>86</v>
      </c>
      <c r="AV669" s="14" t="s">
        <v>86</v>
      </c>
      <c r="AW669" s="14" t="s">
        <v>34</v>
      </c>
      <c r="AX669" s="14" t="s">
        <v>76</v>
      </c>
      <c r="AY669" s="239" t="s">
        <v>132</v>
      </c>
    </row>
    <row r="670" spans="2:51" s="15" customFormat="1" ht="11.25">
      <c r="B670" s="240"/>
      <c r="C670" s="241"/>
      <c r="D670" s="220" t="s">
        <v>140</v>
      </c>
      <c r="E670" s="242" t="s">
        <v>1</v>
      </c>
      <c r="F670" s="243" t="s">
        <v>146</v>
      </c>
      <c r="G670" s="241"/>
      <c r="H670" s="244">
        <v>1.1</v>
      </c>
      <c r="I670" s="245"/>
      <c r="J670" s="241"/>
      <c r="K670" s="241"/>
      <c r="L670" s="246"/>
      <c r="M670" s="247"/>
      <c r="N670" s="248"/>
      <c r="O670" s="248"/>
      <c r="P670" s="248"/>
      <c r="Q670" s="248"/>
      <c r="R670" s="248"/>
      <c r="S670" s="248"/>
      <c r="T670" s="249"/>
      <c r="AT670" s="250" t="s">
        <v>140</v>
      </c>
      <c r="AU670" s="250" t="s">
        <v>86</v>
      </c>
      <c r="AV670" s="15" t="s">
        <v>138</v>
      </c>
      <c r="AW670" s="15" t="s">
        <v>34</v>
      </c>
      <c r="AX670" s="15" t="s">
        <v>84</v>
      </c>
      <c r="AY670" s="250" t="s">
        <v>132</v>
      </c>
    </row>
    <row r="671" spans="1:65" s="2" customFormat="1" ht="12">
      <c r="A671" s="34"/>
      <c r="B671" s="35"/>
      <c r="C671" s="251" t="s">
        <v>707</v>
      </c>
      <c r="D671" s="251" t="s">
        <v>329</v>
      </c>
      <c r="E671" s="252" t="s">
        <v>1032</v>
      </c>
      <c r="F671" s="253" t="s">
        <v>1033</v>
      </c>
      <c r="G671" s="254" t="s">
        <v>176</v>
      </c>
      <c r="H671" s="255">
        <v>1.122</v>
      </c>
      <c r="I671" s="256"/>
      <c r="J671" s="257">
        <f>ROUND(I671*H671,2)</f>
        <v>0</v>
      </c>
      <c r="K671" s="258"/>
      <c r="L671" s="259"/>
      <c r="M671" s="260" t="s">
        <v>1</v>
      </c>
      <c r="N671" s="261" t="s">
        <v>41</v>
      </c>
      <c r="O671" s="71"/>
      <c r="P671" s="214">
        <f>O671*H671</f>
        <v>0</v>
      </c>
      <c r="Q671" s="214">
        <v>0</v>
      </c>
      <c r="R671" s="214">
        <f>Q671*H671</f>
        <v>0</v>
      </c>
      <c r="S671" s="214">
        <v>0</v>
      </c>
      <c r="T671" s="215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216" t="s">
        <v>184</v>
      </c>
      <c r="AT671" s="216" t="s">
        <v>329</v>
      </c>
      <c r="AU671" s="216" t="s">
        <v>86</v>
      </c>
      <c r="AY671" s="17" t="s">
        <v>132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17" t="s">
        <v>84</v>
      </c>
      <c r="BK671" s="217">
        <f>ROUND(I671*H671,2)</f>
        <v>0</v>
      </c>
      <c r="BL671" s="17" t="s">
        <v>138</v>
      </c>
      <c r="BM671" s="216" t="s">
        <v>1293</v>
      </c>
    </row>
    <row r="672" spans="2:51" s="13" customFormat="1" ht="11.25">
      <c r="B672" s="218"/>
      <c r="C672" s="219"/>
      <c r="D672" s="220" t="s">
        <v>140</v>
      </c>
      <c r="E672" s="221" t="s">
        <v>1</v>
      </c>
      <c r="F672" s="222" t="s">
        <v>91</v>
      </c>
      <c r="G672" s="219"/>
      <c r="H672" s="221" t="s">
        <v>1</v>
      </c>
      <c r="I672" s="223"/>
      <c r="J672" s="219"/>
      <c r="K672" s="219"/>
      <c r="L672" s="224"/>
      <c r="M672" s="225"/>
      <c r="N672" s="226"/>
      <c r="O672" s="226"/>
      <c r="P672" s="226"/>
      <c r="Q672" s="226"/>
      <c r="R672" s="226"/>
      <c r="S672" s="226"/>
      <c r="T672" s="227"/>
      <c r="AT672" s="228" t="s">
        <v>140</v>
      </c>
      <c r="AU672" s="228" t="s">
        <v>86</v>
      </c>
      <c r="AV672" s="13" t="s">
        <v>84</v>
      </c>
      <c r="AW672" s="13" t="s">
        <v>34</v>
      </c>
      <c r="AX672" s="13" t="s">
        <v>76</v>
      </c>
      <c r="AY672" s="228" t="s">
        <v>132</v>
      </c>
    </row>
    <row r="673" spans="2:51" s="14" customFormat="1" ht="11.25">
      <c r="B673" s="229"/>
      <c r="C673" s="230"/>
      <c r="D673" s="220" t="s">
        <v>140</v>
      </c>
      <c r="E673" s="231" t="s">
        <v>1</v>
      </c>
      <c r="F673" s="232" t="s">
        <v>805</v>
      </c>
      <c r="G673" s="230"/>
      <c r="H673" s="233">
        <v>1.1</v>
      </c>
      <c r="I673" s="234"/>
      <c r="J673" s="230"/>
      <c r="K673" s="230"/>
      <c r="L673" s="235"/>
      <c r="M673" s="236"/>
      <c r="N673" s="237"/>
      <c r="O673" s="237"/>
      <c r="P673" s="237"/>
      <c r="Q673" s="237"/>
      <c r="R673" s="237"/>
      <c r="S673" s="237"/>
      <c r="T673" s="238"/>
      <c r="AT673" s="239" t="s">
        <v>140</v>
      </c>
      <c r="AU673" s="239" t="s">
        <v>86</v>
      </c>
      <c r="AV673" s="14" t="s">
        <v>86</v>
      </c>
      <c r="AW673" s="14" t="s">
        <v>34</v>
      </c>
      <c r="AX673" s="14" t="s">
        <v>76</v>
      </c>
      <c r="AY673" s="239" t="s">
        <v>132</v>
      </c>
    </row>
    <row r="674" spans="2:51" s="15" customFormat="1" ht="11.25">
      <c r="B674" s="240"/>
      <c r="C674" s="241"/>
      <c r="D674" s="220" t="s">
        <v>140</v>
      </c>
      <c r="E674" s="242" t="s">
        <v>1</v>
      </c>
      <c r="F674" s="243" t="s">
        <v>146</v>
      </c>
      <c r="G674" s="241"/>
      <c r="H674" s="244">
        <v>1.1</v>
      </c>
      <c r="I674" s="245"/>
      <c r="J674" s="241"/>
      <c r="K674" s="241"/>
      <c r="L674" s="246"/>
      <c r="M674" s="247"/>
      <c r="N674" s="248"/>
      <c r="O674" s="248"/>
      <c r="P674" s="248"/>
      <c r="Q674" s="248"/>
      <c r="R674" s="248"/>
      <c r="S674" s="248"/>
      <c r="T674" s="249"/>
      <c r="AT674" s="250" t="s">
        <v>140</v>
      </c>
      <c r="AU674" s="250" t="s">
        <v>86</v>
      </c>
      <c r="AV674" s="15" t="s">
        <v>138</v>
      </c>
      <c r="AW674" s="15" t="s">
        <v>34</v>
      </c>
      <c r="AX674" s="15" t="s">
        <v>76</v>
      </c>
      <c r="AY674" s="250" t="s">
        <v>132</v>
      </c>
    </row>
    <row r="675" spans="2:51" s="14" customFormat="1" ht="11.25">
      <c r="B675" s="229"/>
      <c r="C675" s="230"/>
      <c r="D675" s="220" t="s">
        <v>140</v>
      </c>
      <c r="E675" s="231" t="s">
        <v>1</v>
      </c>
      <c r="F675" s="232" t="s">
        <v>1035</v>
      </c>
      <c r="G675" s="230"/>
      <c r="H675" s="233">
        <v>1.122</v>
      </c>
      <c r="I675" s="234"/>
      <c r="J675" s="230"/>
      <c r="K675" s="230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140</v>
      </c>
      <c r="AU675" s="239" t="s">
        <v>86</v>
      </c>
      <c r="AV675" s="14" t="s">
        <v>86</v>
      </c>
      <c r="AW675" s="14" t="s">
        <v>34</v>
      </c>
      <c r="AX675" s="14" t="s">
        <v>84</v>
      </c>
      <c r="AY675" s="239" t="s">
        <v>132</v>
      </c>
    </row>
    <row r="676" spans="1:65" s="2" customFormat="1" ht="24">
      <c r="A676" s="34"/>
      <c r="B676" s="35"/>
      <c r="C676" s="204" t="s">
        <v>712</v>
      </c>
      <c r="D676" s="204" t="s">
        <v>134</v>
      </c>
      <c r="E676" s="205" t="s">
        <v>1294</v>
      </c>
      <c r="F676" s="206" t="s">
        <v>1295</v>
      </c>
      <c r="G676" s="207" t="s">
        <v>176</v>
      </c>
      <c r="H676" s="208">
        <v>41.9</v>
      </c>
      <c r="I676" s="209"/>
      <c r="J676" s="210">
        <f>ROUND(I676*H676,2)</f>
        <v>0</v>
      </c>
      <c r="K676" s="211"/>
      <c r="L676" s="39"/>
      <c r="M676" s="212" t="s">
        <v>1</v>
      </c>
      <c r="N676" s="213" t="s">
        <v>41</v>
      </c>
      <c r="O676" s="71"/>
      <c r="P676" s="214">
        <f>O676*H676</f>
        <v>0</v>
      </c>
      <c r="Q676" s="214">
        <v>0</v>
      </c>
      <c r="R676" s="214">
        <f>Q676*H676</f>
        <v>0</v>
      </c>
      <c r="S676" s="214">
        <v>0</v>
      </c>
      <c r="T676" s="215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216" t="s">
        <v>138</v>
      </c>
      <c r="AT676" s="216" t="s">
        <v>134</v>
      </c>
      <c r="AU676" s="216" t="s">
        <v>86</v>
      </c>
      <c r="AY676" s="17" t="s">
        <v>132</v>
      </c>
      <c r="BE676" s="217">
        <f>IF(N676="základní",J676,0)</f>
        <v>0</v>
      </c>
      <c r="BF676" s="217">
        <f>IF(N676="snížená",J676,0)</f>
        <v>0</v>
      </c>
      <c r="BG676" s="217">
        <f>IF(N676="zákl. přenesená",J676,0)</f>
        <v>0</v>
      </c>
      <c r="BH676" s="217">
        <f>IF(N676="sníž. přenesená",J676,0)</f>
        <v>0</v>
      </c>
      <c r="BI676" s="217">
        <f>IF(N676="nulová",J676,0)</f>
        <v>0</v>
      </c>
      <c r="BJ676" s="17" t="s">
        <v>84</v>
      </c>
      <c r="BK676" s="217">
        <f>ROUND(I676*H676,2)</f>
        <v>0</v>
      </c>
      <c r="BL676" s="17" t="s">
        <v>138</v>
      </c>
      <c r="BM676" s="216" t="s">
        <v>1296</v>
      </c>
    </row>
    <row r="677" spans="2:51" s="13" customFormat="1" ht="11.25">
      <c r="B677" s="218"/>
      <c r="C677" s="219"/>
      <c r="D677" s="220" t="s">
        <v>140</v>
      </c>
      <c r="E677" s="221" t="s">
        <v>1</v>
      </c>
      <c r="F677" s="222" t="s">
        <v>91</v>
      </c>
      <c r="G677" s="219"/>
      <c r="H677" s="221" t="s">
        <v>1</v>
      </c>
      <c r="I677" s="223"/>
      <c r="J677" s="219"/>
      <c r="K677" s="219"/>
      <c r="L677" s="224"/>
      <c r="M677" s="225"/>
      <c r="N677" s="226"/>
      <c r="O677" s="226"/>
      <c r="P677" s="226"/>
      <c r="Q677" s="226"/>
      <c r="R677" s="226"/>
      <c r="S677" s="226"/>
      <c r="T677" s="227"/>
      <c r="AT677" s="228" t="s">
        <v>140</v>
      </c>
      <c r="AU677" s="228" t="s">
        <v>86</v>
      </c>
      <c r="AV677" s="13" t="s">
        <v>84</v>
      </c>
      <c r="AW677" s="13" t="s">
        <v>34</v>
      </c>
      <c r="AX677" s="13" t="s">
        <v>76</v>
      </c>
      <c r="AY677" s="228" t="s">
        <v>132</v>
      </c>
    </row>
    <row r="678" spans="2:51" s="14" customFormat="1" ht="11.25">
      <c r="B678" s="229"/>
      <c r="C678" s="230"/>
      <c r="D678" s="220" t="s">
        <v>140</v>
      </c>
      <c r="E678" s="231" t="s">
        <v>1</v>
      </c>
      <c r="F678" s="232" t="s">
        <v>1083</v>
      </c>
      <c r="G678" s="230"/>
      <c r="H678" s="233">
        <v>41.9</v>
      </c>
      <c r="I678" s="234"/>
      <c r="J678" s="230"/>
      <c r="K678" s="230"/>
      <c r="L678" s="235"/>
      <c r="M678" s="236"/>
      <c r="N678" s="237"/>
      <c r="O678" s="237"/>
      <c r="P678" s="237"/>
      <c r="Q678" s="237"/>
      <c r="R678" s="237"/>
      <c r="S678" s="237"/>
      <c r="T678" s="238"/>
      <c r="AT678" s="239" t="s">
        <v>140</v>
      </c>
      <c r="AU678" s="239" t="s">
        <v>86</v>
      </c>
      <c r="AV678" s="14" t="s">
        <v>86</v>
      </c>
      <c r="AW678" s="14" t="s">
        <v>34</v>
      </c>
      <c r="AX678" s="14" t="s">
        <v>76</v>
      </c>
      <c r="AY678" s="239" t="s">
        <v>132</v>
      </c>
    </row>
    <row r="679" spans="2:51" s="15" customFormat="1" ht="11.25">
      <c r="B679" s="240"/>
      <c r="C679" s="241"/>
      <c r="D679" s="220" t="s">
        <v>140</v>
      </c>
      <c r="E679" s="242" t="s">
        <v>1</v>
      </c>
      <c r="F679" s="243" t="s">
        <v>146</v>
      </c>
      <c r="G679" s="241"/>
      <c r="H679" s="244">
        <v>41.9</v>
      </c>
      <c r="I679" s="245"/>
      <c r="J679" s="241"/>
      <c r="K679" s="241"/>
      <c r="L679" s="246"/>
      <c r="M679" s="247"/>
      <c r="N679" s="248"/>
      <c r="O679" s="248"/>
      <c r="P679" s="248"/>
      <c r="Q679" s="248"/>
      <c r="R679" s="248"/>
      <c r="S679" s="248"/>
      <c r="T679" s="249"/>
      <c r="AT679" s="250" t="s">
        <v>140</v>
      </c>
      <c r="AU679" s="250" t="s">
        <v>86</v>
      </c>
      <c r="AV679" s="15" t="s">
        <v>138</v>
      </c>
      <c r="AW679" s="15" t="s">
        <v>34</v>
      </c>
      <c r="AX679" s="15" t="s">
        <v>84</v>
      </c>
      <c r="AY679" s="250" t="s">
        <v>132</v>
      </c>
    </row>
    <row r="680" spans="1:65" s="2" customFormat="1" ht="12">
      <c r="A680" s="34"/>
      <c r="B680" s="35"/>
      <c r="C680" s="251" t="s">
        <v>716</v>
      </c>
      <c r="D680" s="251" t="s">
        <v>329</v>
      </c>
      <c r="E680" s="252" t="s">
        <v>1297</v>
      </c>
      <c r="F680" s="253" t="s">
        <v>1298</v>
      </c>
      <c r="G680" s="254" t="s">
        <v>176</v>
      </c>
      <c r="H680" s="255">
        <v>42.738</v>
      </c>
      <c r="I680" s="256"/>
      <c r="J680" s="257">
        <f>ROUND(I680*H680,2)</f>
        <v>0</v>
      </c>
      <c r="K680" s="258"/>
      <c r="L680" s="259"/>
      <c r="M680" s="260" t="s">
        <v>1</v>
      </c>
      <c r="N680" s="261" t="s">
        <v>41</v>
      </c>
      <c r="O680" s="71"/>
      <c r="P680" s="214">
        <f>O680*H680</f>
        <v>0</v>
      </c>
      <c r="Q680" s="214">
        <v>0</v>
      </c>
      <c r="R680" s="214">
        <f>Q680*H680</f>
        <v>0</v>
      </c>
      <c r="S680" s="214">
        <v>0</v>
      </c>
      <c r="T680" s="215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216" t="s">
        <v>184</v>
      </c>
      <c r="AT680" s="216" t="s">
        <v>329</v>
      </c>
      <c r="AU680" s="216" t="s">
        <v>86</v>
      </c>
      <c r="AY680" s="17" t="s">
        <v>132</v>
      </c>
      <c r="BE680" s="217">
        <f>IF(N680="základní",J680,0)</f>
        <v>0</v>
      </c>
      <c r="BF680" s="217">
        <f>IF(N680="snížená",J680,0)</f>
        <v>0</v>
      </c>
      <c r="BG680" s="217">
        <f>IF(N680="zákl. přenesená",J680,0)</f>
        <v>0</v>
      </c>
      <c r="BH680" s="217">
        <f>IF(N680="sníž. přenesená",J680,0)</f>
        <v>0</v>
      </c>
      <c r="BI680" s="217">
        <f>IF(N680="nulová",J680,0)</f>
        <v>0</v>
      </c>
      <c r="BJ680" s="17" t="s">
        <v>84</v>
      </c>
      <c r="BK680" s="217">
        <f>ROUND(I680*H680,2)</f>
        <v>0</v>
      </c>
      <c r="BL680" s="17" t="s">
        <v>138</v>
      </c>
      <c r="BM680" s="216" t="s">
        <v>1299</v>
      </c>
    </row>
    <row r="681" spans="2:51" s="13" customFormat="1" ht="11.25">
      <c r="B681" s="218"/>
      <c r="C681" s="219"/>
      <c r="D681" s="220" t="s">
        <v>140</v>
      </c>
      <c r="E681" s="221" t="s">
        <v>1</v>
      </c>
      <c r="F681" s="222" t="s">
        <v>91</v>
      </c>
      <c r="G681" s="219"/>
      <c r="H681" s="221" t="s">
        <v>1</v>
      </c>
      <c r="I681" s="223"/>
      <c r="J681" s="219"/>
      <c r="K681" s="219"/>
      <c r="L681" s="224"/>
      <c r="M681" s="225"/>
      <c r="N681" s="226"/>
      <c r="O681" s="226"/>
      <c r="P681" s="226"/>
      <c r="Q681" s="226"/>
      <c r="R681" s="226"/>
      <c r="S681" s="226"/>
      <c r="T681" s="227"/>
      <c r="AT681" s="228" t="s">
        <v>140</v>
      </c>
      <c r="AU681" s="228" t="s">
        <v>86</v>
      </c>
      <c r="AV681" s="13" t="s">
        <v>84</v>
      </c>
      <c r="AW681" s="13" t="s">
        <v>34</v>
      </c>
      <c r="AX681" s="13" t="s">
        <v>76</v>
      </c>
      <c r="AY681" s="228" t="s">
        <v>132</v>
      </c>
    </row>
    <row r="682" spans="2:51" s="14" customFormat="1" ht="11.25">
      <c r="B682" s="229"/>
      <c r="C682" s="230"/>
      <c r="D682" s="220" t="s">
        <v>140</v>
      </c>
      <c r="E682" s="231" t="s">
        <v>1</v>
      </c>
      <c r="F682" s="232" t="s">
        <v>1083</v>
      </c>
      <c r="G682" s="230"/>
      <c r="H682" s="233">
        <v>41.9</v>
      </c>
      <c r="I682" s="234"/>
      <c r="J682" s="230"/>
      <c r="K682" s="230"/>
      <c r="L682" s="235"/>
      <c r="M682" s="236"/>
      <c r="N682" s="237"/>
      <c r="O682" s="237"/>
      <c r="P682" s="237"/>
      <c r="Q682" s="237"/>
      <c r="R682" s="237"/>
      <c r="S682" s="237"/>
      <c r="T682" s="238"/>
      <c r="AT682" s="239" t="s">
        <v>140</v>
      </c>
      <c r="AU682" s="239" t="s">
        <v>86</v>
      </c>
      <c r="AV682" s="14" t="s">
        <v>86</v>
      </c>
      <c r="AW682" s="14" t="s">
        <v>34</v>
      </c>
      <c r="AX682" s="14" t="s">
        <v>76</v>
      </c>
      <c r="AY682" s="239" t="s">
        <v>132</v>
      </c>
    </row>
    <row r="683" spans="2:51" s="15" customFormat="1" ht="11.25">
      <c r="B683" s="240"/>
      <c r="C683" s="241"/>
      <c r="D683" s="220" t="s">
        <v>140</v>
      </c>
      <c r="E683" s="242" t="s">
        <v>1</v>
      </c>
      <c r="F683" s="243" t="s">
        <v>146</v>
      </c>
      <c r="G683" s="241"/>
      <c r="H683" s="244">
        <v>41.9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AT683" s="250" t="s">
        <v>140</v>
      </c>
      <c r="AU683" s="250" t="s">
        <v>86</v>
      </c>
      <c r="AV683" s="15" t="s">
        <v>138</v>
      </c>
      <c r="AW683" s="15" t="s">
        <v>34</v>
      </c>
      <c r="AX683" s="15" t="s">
        <v>76</v>
      </c>
      <c r="AY683" s="250" t="s">
        <v>132</v>
      </c>
    </row>
    <row r="684" spans="2:51" s="14" customFormat="1" ht="11.25">
      <c r="B684" s="229"/>
      <c r="C684" s="230"/>
      <c r="D684" s="220" t="s">
        <v>140</v>
      </c>
      <c r="E684" s="231" t="s">
        <v>1</v>
      </c>
      <c r="F684" s="232" t="s">
        <v>1300</v>
      </c>
      <c r="G684" s="230"/>
      <c r="H684" s="233">
        <v>42.738</v>
      </c>
      <c r="I684" s="234"/>
      <c r="J684" s="230"/>
      <c r="K684" s="230"/>
      <c r="L684" s="235"/>
      <c r="M684" s="236"/>
      <c r="N684" s="237"/>
      <c r="O684" s="237"/>
      <c r="P684" s="237"/>
      <c r="Q684" s="237"/>
      <c r="R684" s="237"/>
      <c r="S684" s="237"/>
      <c r="T684" s="238"/>
      <c r="AT684" s="239" t="s">
        <v>140</v>
      </c>
      <c r="AU684" s="239" t="s">
        <v>86</v>
      </c>
      <c r="AV684" s="14" t="s">
        <v>86</v>
      </c>
      <c r="AW684" s="14" t="s">
        <v>34</v>
      </c>
      <c r="AX684" s="14" t="s">
        <v>84</v>
      </c>
      <c r="AY684" s="239" t="s">
        <v>132</v>
      </c>
    </row>
    <row r="685" spans="1:65" s="2" customFormat="1" ht="24">
      <c r="A685" s="34"/>
      <c r="B685" s="35"/>
      <c r="C685" s="204" t="s">
        <v>723</v>
      </c>
      <c r="D685" s="204" t="s">
        <v>134</v>
      </c>
      <c r="E685" s="205" t="s">
        <v>702</v>
      </c>
      <c r="F685" s="206" t="s">
        <v>703</v>
      </c>
      <c r="G685" s="207" t="s">
        <v>176</v>
      </c>
      <c r="H685" s="208">
        <v>10</v>
      </c>
      <c r="I685" s="209"/>
      <c r="J685" s="210">
        <f>ROUND(I685*H685,2)</f>
        <v>0</v>
      </c>
      <c r="K685" s="211"/>
      <c r="L685" s="39"/>
      <c r="M685" s="212" t="s">
        <v>1</v>
      </c>
      <c r="N685" s="213" t="s">
        <v>41</v>
      </c>
      <c r="O685" s="71"/>
      <c r="P685" s="214">
        <f>O685*H685</f>
        <v>0</v>
      </c>
      <c r="Q685" s="214">
        <v>0.00011</v>
      </c>
      <c r="R685" s="214">
        <f>Q685*H685</f>
        <v>0.0011</v>
      </c>
      <c r="S685" s="214">
        <v>0</v>
      </c>
      <c r="T685" s="215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216" t="s">
        <v>138</v>
      </c>
      <c r="AT685" s="216" t="s">
        <v>134</v>
      </c>
      <c r="AU685" s="216" t="s">
        <v>86</v>
      </c>
      <c r="AY685" s="17" t="s">
        <v>132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7" t="s">
        <v>84</v>
      </c>
      <c r="BK685" s="217">
        <f>ROUND(I685*H685,2)</f>
        <v>0</v>
      </c>
      <c r="BL685" s="17" t="s">
        <v>138</v>
      </c>
      <c r="BM685" s="216" t="s">
        <v>1301</v>
      </c>
    </row>
    <row r="686" spans="2:51" s="13" customFormat="1" ht="11.25">
      <c r="B686" s="218"/>
      <c r="C686" s="219"/>
      <c r="D686" s="220" t="s">
        <v>140</v>
      </c>
      <c r="E686" s="221" t="s">
        <v>1</v>
      </c>
      <c r="F686" s="222" t="s">
        <v>91</v>
      </c>
      <c r="G686" s="219"/>
      <c r="H686" s="221" t="s">
        <v>1</v>
      </c>
      <c r="I686" s="223"/>
      <c r="J686" s="219"/>
      <c r="K686" s="219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140</v>
      </c>
      <c r="AU686" s="228" t="s">
        <v>86</v>
      </c>
      <c r="AV686" s="13" t="s">
        <v>84</v>
      </c>
      <c r="AW686" s="13" t="s">
        <v>34</v>
      </c>
      <c r="AX686" s="13" t="s">
        <v>76</v>
      </c>
      <c r="AY686" s="228" t="s">
        <v>132</v>
      </c>
    </row>
    <row r="687" spans="2:51" s="13" customFormat="1" ht="11.25">
      <c r="B687" s="218"/>
      <c r="C687" s="219"/>
      <c r="D687" s="220" t="s">
        <v>140</v>
      </c>
      <c r="E687" s="221" t="s">
        <v>1</v>
      </c>
      <c r="F687" s="222" t="s">
        <v>1037</v>
      </c>
      <c r="G687" s="219"/>
      <c r="H687" s="221" t="s">
        <v>1</v>
      </c>
      <c r="I687" s="223"/>
      <c r="J687" s="219"/>
      <c r="K687" s="219"/>
      <c r="L687" s="224"/>
      <c r="M687" s="225"/>
      <c r="N687" s="226"/>
      <c r="O687" s="226"/>
      <c r="P687" s="226"/>
      <c r="Q687" s="226"/>
      <c r="R687" s="226"/>
      <c r="S687" s="226"/>
      <c r="T687" s="227"/>
      <c r="AT687" s="228" t="s">
        <v>140</v>
      </c>
      <c r="AU687" s="228" t="s">
        <v>86</v>
      </c>
      <c r="AV687" s="13" t="s">
        <v>84</v>
      </c>
      <c r="AW687" s="13" t="s">
        <v>34</v>
      </c>
      <c r="AX687" s="13" t="s">
        <v>76</v>
      </c>
      <c r="AY687" s="228" t="s">
        <v>132</v>
      </c>
    </row>
    <row r="688" spans="2:51" s="13" customFormat="1" ht="11.25">
      <c r="B688" s="218"/>
      <c r="C688" s="219"/>
      <c r="D688" s="220" t="s">
        <v>140</v>
      </c>
      <c r="E688" s="221" t="s">
        <v>1</v>
      </c>
      <c r="F688" s="222" t="s">
        <v>144</v>
      </c>
      <c r="G688" s="219"/>
      <c r="H688" s="221" t="s">
        <v>1</v>
      </c>
      <c r="I688" s="223"/>
      <c r="J688" s="219"/>
      <c r="K688" s="219"/>
      <c r="L688" s="224"/>
      <c r="M688" s="225"/>
      <c r="N688" s="226"/>
      <c r="O688" s="226"/>
      <c r="P688" s="226"/>
      <c r="Q688" s="226"/>
      <c r="R688" s="226"/>
      <c r="S688" s="226"/>
      <c r="T688" s="227"/>
      <c r="AT688" s="228" t="s">
        <v>140</v>
      </c>
      <c r="AU688" s="228" t="s">
        <v>86</v>
      </c>
      <c r="AV688" s="13" t="s">
        <v>84</v>
      </c>
      <c r="AW688" s="13" t="s">
        <v>34</v>
      </c>
      <c r="AX688" s="13" t="s">
        <v>76</v>
      </c>
      <c r="AY688" s="228" t="s">
        <v>132</v>
      </c>
    </row>
    <row r="689" spans="2:51" s="14" customFormat="1" ht="11.25">
      <c r="B689" s="229"/>
      <c r="C689" s="230"/>
      <c r="D689" s="220" t="s">
        <v>140</v>
      </c>
      <c r="E689" s="231" t="s">
        <v>1</v>
      </c>
      <c r="F689" s="232" t="s">
        <v>1302</v>
      </c>
      <c r="G689" s="230"/>
      <c r="H689" s="233">
        <v>10</v>
      </c>
      <c r="I689" s="234"/>
      <c r="J689" s="230"/>
      <c r="K689" s="230"/>
      <c r="L689" s="235"/>
      <c r="M689" s="236"/>
      <c r="N689" s="237"/>
      <c r="O689" s="237"/>
      <c r="P689" s="237"/>
      <c r="Q689" s="237"/>
      <c r="R689" s="237"/>
      <c r="S689" s="237"/>
      <c r="T689" s="238"/>
      <c r="AT689" s="239" t="s">
        <v>140</v>
      </c>
      <c r="AU689" s="239" t="s">
        <v>86</v>
      </c>
      <c r="AV689" s="14" t="s">
        <v>86</v>
      </c>
      <c r="AW689" s="14" t="s">
        <v>34</v>
      </c>
      <c r="AX689" s="14" t="s">
        <v>76</v>
      </c>
      <c r="AY689" s="239" t="s">
        <v>132</v>
      </c>
    </row>
    <row r="690" spans="2:51" s="15" customFormat="1" ht="11.25">
      <c r="B690" s="240"/>
      <c r="C690" s="241"/>
      <c r="D690" s="220" t="s">
        <v>140</v>
      </c>
      <c r="E690" s="242" t="s">
        <v>1</v>
      </c>
      <c r="F690" s="243" t="s">
        <v>146</v>
      </c>
      <c r="G690" s="241"/>
      <c r="H690" s="244">
        <v>10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AT690" s="250" t="s">
        <v>140</v>
      </c>
      <c r="AU690" s="250" t="s">
        <v>86</v>
      </c>
      <c r="AV690" s="15" t="s">
        <v>138</v>
      </c>
      <c r="AW690" s="15" t="s">
        <v>34</v>
      </c>
      <c r="AX690" s="15" t="s">
        <v>84</v>
      </c>
      <c r="AY690" s="250" t="s">
        <v>132</v>
      </c>
    </row>
    <row r="691" spans="1:65" s="2" customFormat="1" ht="12">
      <c r="A691" s="34"/>
      <c r="B691" s="35"/>
      <c r="C691" s="204" t="s">
        <v>729</v>
      </c>
      <c r="D691" s="204" t="s">
        <v>134</v>
      </c>
      <c r="E691" s="205" t="s">
        <v>1039</v>
      </c>
      <c r="F691" s="206" t="s">
        <v>1040</v>
      </c>
      <c r="G691" s="207" t="s">
        <v>176</v>
      </c>
      <c r="H691" s="208">
        <v>10</v>
      </c>
      <c r="I691" s="209"/>
      <c r="J691" s="210">
        <f>ROUND(I691*H691,2)</f>
        <v>0</v>
      </c>
      <c r="K691" s="211"/>
      <c r="L691" s="39"/>
      <c r="M691" s="212" t="s">
        <v>1</v>
      </c>
      <c r="N691" s="213" t="s">
        <v>41</v>
      </c>
      <c r="O691" s="71"/>
      <c r="P691" s="214">
        <f>O691*H691</f>
        <v>0</v>
      </c>
      <c r="Q691" s="214">
        <v>0</v>
      </c>
      <c r="R691" s="214">
        <f>Q691*H691</f>
        <v>0</v>
      </c>
      <c r="S691" s="214">
        <v>0</v>
      </c>
      <c r="T691" s="215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216" t="s">
        <v>138</v>
      </c>
      <c r="AT691" s="216" t="s">
        <v>134</v>
      </c>
      <c r="AU691" s="216" t="s">
        <v>86</v>
      </c>
      <c r="AY691" s="17" t="s">
        <v>132</v>
      </c>
      <c r="BE691" s="217">
        <f>IF(N691="základní",J691,0)</f>
        <v>0</v>
      </c>
      <c r="BF691" s="217">
        <f>IF(N691="snížená",J691,0)</f>
        <v>0</v>
      </c>
      <c r="BG691" s="217">
        <f>IF(N691="zákl. přenesená",J691,0)</f>
        <v>0</v>
      </c>
      <c r="BH691" s="217">
        <f>IF(N691="sníž. přenesená",J691,0)</f>
        <v>0</v>
      </c>
      <c r="BI691" s="217">
        <f>IF(N691="nulová",J691,0)</f>
        <v>0</v>
      </c>
      <c r="BJ691" s="17" t="s">
        <v>84</v>
      </c>
      <c r="BK691" s="217">
        <f>ROUND(I691*H691,2)</f>
        <v>0</v>
      </c>
      <c r="BL691" s="17" t="s">
        <v>138</v>
      </c>
      <c r="BM691" s="216" t="s">
        <v>1303</v>
      </c>
    </row>
    <row r="692" spans="2:51" s="13" customFormat="1" ht="11.25">
      <c r="B692" s="218"/>
      <c r="C692" s="219"/>
      <c r="D692" s="220" t="s">
        <v>140</v>
      </c>
      <c r="E692" s="221" t="s">
        <v>1</v>
      </c>
      <c r="F692" s="222" t="s">
        <v>91</v>
      </c>
      <c r="G692" s="219"/>
      <c r="H692" s="221" t="s">
        <v>1</v>
      </c>
      <c r="I692" s="223"/>
      <c r="J692" s="219"/>
      <c r="K692" s="219"/>
      <c r="L692" s="224"/>
      <c r="M692" s="225"/>
      <c r="N692" s="226"/>
      <c r="O692" s="226"/>
      <c r="P692" s="226"/>
      <c r="Q692" s="226"/>
      <c r="R692" s="226"/>
      <c r="S692" s="226"/>
      <c r="T692" s="227"/>
      <c r="AT692" s="228" t="s">
        <v>140</v>
      </c>
      <c r="AU692" s="228" t="s">
        <v>86</v>
      </c>
      <c r="AV692" s="13" t="s">
        <v>84</v>
      </c>
      <c r="AW692" s="13" t="s">
        <v>34</v>
      </c>
      <c r="AX692" s="13" t="s">
        <v>76</v>
      </c>
      <c r="AY692" s="228" t="s">
        <v>132</v>
      </c>
    </row>
    <row r="693" spans="2:51" s="13" customFormat="1" ht="11.25">
      <c r="B693" s="218"/>
      <c r="C693" s="219"/>
      <c r="D693" s="220" t="s">
        <v>140</v>
      </c>
      <c r="E693" s="221" t="s">
        <v>1</v>
      </c>
      <c r="F693" s="222" t="s">
        <v>1042</v>
      </c>
      <c r="G693" s="219"/>
      <c r="H693" s="221" t="s">
        <v>1</v>
      </c>
      <c r="I693" s="223"/>
      <c r="J693" s="219"/>
      <c r="K693" s="219"/>
      <c r="L693" s="224"/>
      <c r="M693" s="225"/>
      <c r="N693" s="226"/>
      <c r="O693" s="226"/>
      <c r="P693" s="226"/>
      <c r="Q693" s="226"/>
      <c r="R693" s="226"/>
      <c r="S693" s="226"/>
      <c r="T693" s="227"/>
      <c r="AT693" s="228" t="s">
        <v>140</v>
      </c>
      <c r="AU693" s="228" t="s">
        <v>86</v>
      </c>
      <c r="AV693" s="13" t="s">
        <v>84</v>
      </c>
      <c r="AW693" s="13" t="s">
        <v>34</v>
      </c>
      <c r="AX693" s="13" t="s">
        <v>76</v>
      </c>
      <c r="AY693" s="228" t="s">
        <v>132</v>
      </c>
    </row>
    <row r="694" spans="2:51" s="13" customFormat="1" ht="11.25">
      <c r="B694" s="218"/>
      <c r="C694" s="219"/>
      <c r="D694" s="220" t="s">
        <v>140</v>
      </c>
      <c r="E694" s="221" t="s">
        <v>1</v>
      </c>
      <c r="F694" s="222" t="s">
        <v>144</v>
      </c>
      <c r="G694" s="219"/>
      <c r="H694" s="221" t="s">
        <v>1</v>
      </c>
      <c r="I694" s="223"/>
      <c r="J694" s="219"/>
      <c r="K694" s="219"/>
      <c r="L694" s="224"/>
      <c r="M694" s="225"/>
      <c r="N694" s="226"/>
      <c r="O694" s="226"/>
      <c r="P694" s="226"/>
      <c r="Q694" s="226"/>
      <c r="R694" s="226"/>
      <c r="S694" s="226"/>
      <c r="T694" s="227"/>
      <c r="AT694" s="228" t="s">
        <v>140</v>
      </c>
      <c r="AU694" s="228" t="s">
        <v>86</v>
      </c>
      <c r="AV694" s="13" t="s">
        <v>84</v>
      </c>
      <c r="AW694" s="13" t="s">
        <v>34</v>
      </c>
      <c r="AX694" s="13" t="s">
        <v>76</v>
      </c>
      <c r="AY694" s="228" t="s">
        <v>132</v>
      </c>
    </row>
    <row r="695" spans="2:51" s="14" customFormat="1" ht="11.25">
      <c r="B695" s="229"/>
      <c r="C695" s="230"/>
      <c r="D695" s="220" t="s">
        <v>140</v>
      </c>
      <c r="E695" s="231" t="s">
        <v>1</v>
      </c>
      <c r="F695" s="232" t="s">
        <v>1302</v>
      </c>
      <c r="G695" s="230"/>
      <c r="H695" s="233">
        <v>10</v>
      </c>
      <c r="I695" s="234"/>
      <c r="J695" s="230"/>
      <c r="K695" s="230"/>
      <c r="L695" s="235"/>
      <c r="M695" s="236"/>
      <c r="N695" s="237"/>
      <c r="O695" s="237"/>
      <c r="P695" s="237"/>
      <c r="Q695" s="237"/>
      <c r="R695" s="237"/>
      <c r="S695" s="237"/>
      <c r="T695" s="238"/>
      <c r="AT695" s="239" t="s">
        <v>140</v>
      </c>
      <c r="AU695" s="239" t="s">
        <v>86</v>
      </c>
      <c r="AV695" s="14" t="s">
        <v>86</v>
      </c>
      <c r="AW695" s="14" t="s">
        <v>34</v>
      </c>
      <c r="AX695" s="14" t="s">
        <v>76</v>
      </c>
      <c r="AY695" s="239" t="s">
        <v>132</v>
      </c>
    </row>
    <row r="696" spans="2:51" s="15" customFormat="1" ht="11.25">
      <c r="B696" s="240"/>
      <c r="C696" s="241"/>
      <c r="D696" s="220" t="s">
        <v>140</v>
      </c>
      <c r="E696" s="242" t="s">
        <v>1</v>
      </c>
      <c r="F696" s="243" t="s">
        <v>146</v>
      </c>
      <c r="G696" s="241"/>
      <c r="H696" s="244">
        <v>10</v>
      </c>
      <c r="I696" s="245"/>
      <c r="J696" s="241"/>
      <c r="K696" s="241"/>
      <c r="L696" s="246"/>
      <c r="M696" s="247"/>
      <c r="N696" s="248"/>
      <c r="O696" s="248"/>
      <c r="P696" s="248"/>
      <c r="Q696" s="248"/>
      <c r="R696" s="248"/>
      <c r="S696" s="248"/>
      <c r="T696" s="249"/>
      <c r="AT696" s="250" t="s">
        <v>140</v>
      </c>
      <c r="AU696" s="250" t="s">
        <v>86</v>
      </c>
      <c r="AV696" s="15" t="s">
        <v>138</v>
      </c>
      <c r="AW696" s="15" t="s">
        <v>34</v>
      </c>
      <c r="AX696" s="15" t="s">
        <v>84</v>
      </c>
      <c r="AY696" s="250" t="s">
        <v>132</v>
      </c>
    </row>
    <row r="697" spans="1:65" s="2" customFormat="1" ht="24">
      <c r="A697" s="34"/>
      <c r="B697" s="35"/>
      <c r="C697" s="204" t="s">
        <v>734</v>
      </c>
      <c r="D697" s="204" t="s">
        <v>134</v>
      </c>
      <c r="E697" s="205" t="s">
        <v>708</v>
      </c>
      <c r="F697" s="206" t="s">
        <v>709</v>
      </c>
      <c r="G697" s="207" t="s">
        <v>176</v>
      </c>
      <c r="H697" s="208">
        <v>10</v>
      </c>
      <c r="I697" s="209"/>
      <c r="J697" s="210">
        <f>ROUND(I697*H697,2)</f>
        <v>0</v>
      </c>
      <c r="K697" s="211"/>
      <c r="L697" s="39"/>
      <c r="M697" s="212" t="s">
        <v>1</v>
      </c>
      <c r="N697" s="213" t="s">
        <v>41</v>
      </c>
      <c r="O697" s="71"/>
      <c r="P697" s="214">
        <f>O697*H697</f>
        <v>0</v>
      </c>
      <c r="Q697" s="214">
        <v>0</v>
      </c>
      <c r="R697" s="214">
        <f>Q697*H697</f>
        <v>0</v>
      </c>
      <c r="S697" s="214">
        <v>0</v>
      </c>
      <c r="T697" s="215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216" t="s">
        <v>138</v>
      </c>
      <c r="AT697" s="216" t="s">
        <v>134</v>
      </c>
      <c r="AU697" s="216" t="s">
        <v>86</v>
      </c>
      <c r="AY697" s="17" t="s">
        <v>132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17" t="s">
        <v>84</v>
      </c>
      <c r="BK697" s="217">
        <f>ROUND(I697*H697,2)</f>
        <v>0</v>
      </c>
      <c r="BL697" s="17" t="s">
        <v>138</v>
      </c>
      <c r="BM697" s="216" t="s">
        <v>1304</v>
      </c>
    </row>
    <row r="698" spans="2:51" s="13" customFormat="1" ht="11.25">
      <c r="B698" s="218"/>
      <c r="C698" s="219"/>
      <c r="D698" s="220" t="s">
        <v>140</v>
      </c>
      <c r="E698" s="221" t="s">
        <v>1</v>
      </c>
      <c r="F698" s="222" t="s">
        <v>91</v>
      </c>
      <c r="G698" s="219"/>
      <c r="H698" s="221" t="s">
        <v>1</v>
      </c>
      <c r="I698" s="223"/>
      <c r="J698" s="219"/>
      <c r="K698" s="219"/>
      <c r="L698" s="224"/>
      <c r="M698" s="225"/>
      <c r="N698" s="226"/>
      <c r="O698" s="226"/>
      <c r="P698" s="226"/>
      <c r="Q698" s="226"/>
      <c r="R698" s="226"/>
      <c r="S698" s="226"/>
      <c r="T698" s="227"/>
      <c r="AT698" s="228" t="s">
        <v>140</v>
      </c>
      <c r="AU698" s="228" t="s">
        <v>86</v>
      </c>
      <c r="AV698" s="13" t="s">
        <v>84</v>
      </c>
      <c r="AW698" s="13" t="s">
        <v>34</v>
      </c>
      <c r="AX698" s="13" t="s">
        <v>76</v>
      </c>
      <c r="AY698" s="228" t="s">
        <v>132</v>
      </c>
    </row>
    <row r="699" spans="2:51" s="13" customFormat="1" ht="11.25">
      <c r="B699" s="218"/>
      <c r="C699" s="219"/>
      <c r="D699" s="220" t="s">
        <v>140</v>
      </c>
      <c r="E699" s="221" t="s">
        <v>1</v>
      </c>
      <c r="F699" s="222" t="s">
        <v>1042</v>
      </c>
      <c r="G699" s="219"/>
      <c r="H699" s="221" t="s">
        <v>1</v>
      </c>
      <c r="I699" s="223"/>
      <c r="J699" s="219"/>
      <c r="K699" s="219"/>
      <c r="L699" s="224"/>
      <c r="M699" s="225"/>
      <c r="N699" s="226"/>
      <c r="O699" s="226"/>
      <c r="P699" s="226"/>
      <c r="Q699" s="226"/>
      <c r="R699" s="226"/>
      <c r="S699" s="226"/>
      <c r="T699" s="227"/>
      <c r="AT699" s="228" t="s">
        <v>140</v>
      </c>
      <c r="AU699" s="228" t="s">
        <v>86</v>
      </c>
      <c r="AV699" s="13" t="s">
        <v>84</v>
      </c>
      <c r="AW699" s="13" t="s">
        <v>34</v>
      </c>
      <c r="AX699" s="13" t="s">
        <v>76</v>
      </c>
      <c r="AY699" s="228" t="s">
        <v>132</v>
      </c>
    </row>
    <row r="700" spans="2:51" s="13" customFormat="1" ht="11.25">
      <c r="B700" s="218"/>
      <c r="C700" s="219"/>
      <c r="D700" s="220" t="s">
        <v>140</v>
      </c>
      <c r="E700" s="221" t="s">
        <v>1</v>
      </c>
      <c r="F700" s="222" t="s">
        <v>144</v>
      </c>
      <c r="G700" s="219"/>
      <c r="H700" s="221" t="s">
        <v>1</v>
      </c>
      <c r="I700" s="223"/>
      <c r="J700" s="219"/>
      <c r="K700" s="219"/>
      <c r="L700" s="224"/>
      <c r="M700" s="225"/>
      <c r="N700" s="226"/>
      <c r="O700" s="226"/>
      <c r="P700" s="226"/>
      <c r="Q700" s="226"/>
      <c r="R700" s="226"/>
      <c r="S700" s="226"/>
      <c r="T700" s="227"/>
      <c r="AT700" s="228" t="s">
        <v>140</v>
      </c>
      <c r="AU700" s="228" t="s">
        <v>86</v>
      </c>
      <c r="AV700" s="13" t="s">
        <v>84</v>
      </c>
      <c r="AW700" s="13" t="s">
        <v>34</v>
      </c>
      <c r="AX700" s="13" t="s">
        <v>76</v>
      </c>
      <c r="AY700" s="228" t="s">
        <v>132</v>
      </c>
    </row>
    <row r="701" spans="2:51" s="14" customFormat="1" ht="11.25">
      <c r="B701" s="229"/>
      <c r="C701" s="230"/>
      <c r="D701" s="220" t="s">
        <v>140</v>
      </c>
      <c r="E701" s="231" t="s">
        <v>1</v>
      </c>
      <c r="F701" s="232" t="s">
        <v>1302</v>
      </c>
      <c r="G701" s="230"/>
      <c r="H701" s="233">
        <v>10</v>
      </c>
      <c r="I701" s="234"/>
      <c r="J701" s="230"/>
      <c r="K701" s="230"/>
      <c r="L701" s="235"/>
      <c r="M701" s="236"/>
      <c r="N701" s="237"/>
      <c r="O701" s="237"/>
      <c r="P701" s="237"/>
      <c r="Q701" s="237"/>
      <c r="R701" s="237"/>
      <c r="S701" s="237"/>
      <c r="T701" s="238"/>
      <c r="AT701" s="239" t="s">
        <v>140</v>
      </c>
      <c r="AU701" s="239" t="s">
        <v>86</v>
      </c>
      <c r="AV701" s="14" t="s">
        <v>86</v>
      </c>
      <c r="AW701" s="14" t="s">
        <v>34</v>
      </c>
      <c r="AX701" s="14" t="s">
        <v>76</v>
      </c>
      <c r="AY701" s="239" t="s">
        <v>132</v>
      </c>
    </row>
    <row r="702" spans="2:51" s="15" customFormat="1" ht="11.25">
      <c r="B702" s="240"/>
      <c r="C702" s="241"/>
      <c r="D702" s="220" t="s">
        <v>140</v>
      </c>
      <c r="E702" s="242" t="s">
        <v>1</v>
      </c>
      <c r="F702" s="243" t="s">
        <v>146</v>
      </c>
      <c r="G702" s="241"/>
      <c r="H702" s="244">
        <v>10</v>
      </c>
      <c r="I702" s="245"/>
      <c r="J702" s="241"/>
      <c r="K702" s="241"/>
      <c r="L702" s="246"/>
      <c r="M702" s="247"/>
      <c r="N702" s="248"/>
      <c r="O702" s="248"/>
      <c r="P702" s="248"/>
      <c r="Q702" s="248"/>
      <c r="R702" s="248"/>
      <c r="S702" s="248"/>
      <c r="T702" s="249"/>
      <c r="AT702" s="250" t="s">
        <v>140</v>
      </c>
      <c r="AU702" s="250" t="s">
        <v>86</v>
      </c>
      <c r="AV702" s="15" t="s">
        <v>138</v>
      </c>
      <c r="AW702" s="15" t="s">
        <v>34</v>
      </c>
      <c r="AX702" s="15" t="s">
        <v>84</v>
      </c>
      <c r="AY702" s="250" t="s">
        <v>132</v>
      </c>
    </row>
    <row r="703" spans="1:65" s="2" customFormat="1" ht="24">
      <c r="A703" s="34"/>
      <c r="B703" s="35"/>
      <c r="C703" s="204" t="s">
        <v>744</v>
      </c>
      <c r="D703" s="204" t="s">
        <v>134</v>
      </c>
      <c r="E703" s="205" t="s">
        <v>717</v>
      </c>
      <c r="F703" s="206" t="s">
        <v>718</v>
      </c>
      <c r="G703" s="207" t="s">
        <v>137</v>
      </c>
      <c r="H703" s="208">
        <v>60.5</v>
      </c>
      <c r="I703" s="209"/>
      <c r="J703" s="210">
        <f>ROUND(I703*H703,2)</f>
        <v>0</v>
      </c>
      <c r="K703" s="211"/>
      <c r="L703" s="39"/>
      <c r="M703" s="212" t="s">
        <v>1</v>
      </c>
      <c r="N703" s="213" t="s">
        <v>41</v>
      </c>
      <c r="O703" s="71"/>
      <c r="P703" s="214">
        <f>O703*H703</f>
        <v>0</v>
      </c>
      <c r="Q703" s="214">
        <v>0</v>
      </c>
      <c r="R703" s="214">
        <f>Q703*H703</f>
        <v>0</v>
      </c>
      <c r="S703" s="214">
        <v>0</v>
      </c>
      <c r="T703" s="215">
        <f>S703*H703</f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216" t="s">
        <v>138</v>
      </c>
      <c r="AT703" s="216" t="s">
        <v>134</v>
      </c>
      <c r="AU703" s="216" t="s">
        <v>86</v>
      </c>
      <c r="AY703" s="17" t="s">
        <v>132</v>
      </c>
      <c r="BE703" s="217">
        <f>IF(N703="základní",J703,0)</f>
        <v>0</v>
      </c>
      <c r="BF703" s="217">
        <f>IF(N703="snížená",J703,0)</f>
        <v>0</v>
      </c>
      <c r="BG703" s="217">
        <f>IF(N703="zákl. přenesená",J703,0)</f>
        <v>0</v>
      </c>
      <c r="BH703" s="217">
        <f>IF(N703="sníž. přenesená",J703,0)</f>
        <v>0</v>
      </c>
      <c r="BI703" s="217">
        <f>IF(N703="nulová",J703,0)</f>
        <v>0</v>
      </c>
      <c r="BJ703" s="17" t="s">
        <v>84</v>
      </c>
      <c r="BK703" s="217">
        <f>ROUND(I703*H703,2)</f>
        <v>0</v>
      </c>
      <c r="BL703" s="17" t="s">
        <v>138</v>
      </c>
      <c r="BM703" s="216" t="s">
        <v>1305</v>
      </c>
    </row>
    <row r="704" spans="2:51" s="13" customFormat="1" ht="11.25">
      <c r="B704" s="218"/>
      <c r="C704" s="219"/>
      <c r="D704" s="220" t="s">
        <v>140</v>
      </c>
      <c r="E704" s="221" t="s">
        <v>1</v>
      </c>
      <c r="F704" s="222" t="s">
        <v>91</v>
      </c>
      <c r="G704" s="219"/>
      <c r="H704" s="221" t="s">
        <v>1</v>
      </c>
      <c r="I704" s="223"/>
      <c r="J704" s="219"/>
      <c r="K704" s="219"/>
      <c r="L704" s="224"/>
      <c r="M704" s="225"/>
      <c r="N704" s="226"/>
      <c r="O704" s="226"/>
      <c r="P704" s="226"/>
      <c r="Q704" s="226"/>
      <c r="R704" s="226"/>
      <c r="S704" s="226"/>
      <c r="T704" s="227"/>
      <c r="AT704" s="228" t="s">
        <v>140</v>
      </c>
      <c r="AU704" s="228" t="s">
        <v>86</v>
      </c>
      <c r="AV704" s="13" t="s">
        <v>84</v>
      </c>
      <c r="AW704" s="13" t="s">
        <v>34</v>
      </c>
      <c r="AX704" s="13" t="s">
        <v>76</v>
      </c>
      <c r="AY704" s="228" t="s">
        <v>132</v>
      </c>
    </row>
    <row r="705" spans="2:51" s="13" customFormat="1" ht="11.25">
      <c r="B705" s="218"/>
      <c r="C705" s="219"/>
      <c r="D705" s="220" t="s">
        <v>140</v>
      </c>
      <c r="E705" s="221" t="s">
        <v>1</v>
      </c>
      <c r="F705" s="222" t="s">
        <v>720</v>
      </c>
      <c r="G705" s="219"/>
      <c r="H705" s="221" t="s">
        <v>1</v>
      </c>
      <c r="I705" s="223"/>
      <c r="J705" s="219"/>
      <c r="K705" s="219"/>
      <c r="L705" s="224"/>
      <c r="M705" s="225"/>
      <c r="N705" s="226"/>
      <c r="O705" s="226"/>
      <c r="P705" s="226"/>
      <c r="Q705" s="226"/>
      <c r="R705" s="226"/>
      <c r="S705" s="226"/>
      <c r="T705" s="227"/>
      <c r="AT705" s="228" t="s">
        <v>140</v>
      </c>
      <c r="AU705" s="228" t="s">
        <v>86</v>
      </c>
      <c r="AV705" s="13" t="s">
        <v>84</v>
      </c>
      <c r="AW705" s="13" t="s">
        <v>34</v>
      </c>
      <c r="AX705" s="13" t="s">
        <v>76</v>
      </c>
      <c r="AY705" s="228" t="s">
        <v>132</v>
      </c>
    </row>
    <row r="706" spans="2:51" s="13" customFormat="1" ht="11.25">
      <c r="B706" s="218"/>
      <c r="C706" s="219"/>
      <c r="D706" s="220" t="s">
        <v>140</v>
      </c>
      <c r="E706" s="221" t="s">
        <v>1</v>
      </c>
      <c r="F706" s="222" t="s">
        <v>144</v>
      </c>
      <c r="G706" s="219"/>
      <c r="H706" s="221" t="s">
        <v>1</v>
      </c>
      <c r="I706" s="223"/>
      <c r="J706" s="219"/>
      <c r="K706" s="219"/>
      <c r="L706" s="224"/>
      <c r="M706" s="225"/>
      <c r="N706" s="226"/>
      <c r="O706" s="226"/>
      <c r="P706" s="226"/>
      <c r="Q706" s="226"/>
      <c r="R706" s="226"/>
      <c r="S706" s="226"/>
      <c r="T706" s="227"/>
      <c r="AT706" s="228" t="s">
        <v>140</v>
      </c>
      <c r="AU706" s="228" t="s">
        <v>86</v>
      </c>
      <c r="AV706" s="13" t="s">
        <v>84</v>
      </c>
      <c r="AW706" s="13" t="s">
        <v>34</v>
      </c>
      <c r="AX706" s="13" t="s">
        <v>76</v>
      </c>
      <c r="AY706" s="228" t="s">
        <v>132</v>
      </c>
    </row>
    <row r="707" spans="2:51" s="14" customFormat="1" ht="11.25">
      <c r="B707" s="229"/>
      <c r="C707" s="230"/>
      <c r="D707" s="220" t="s">
        <v>140</v>
      </c>
      <c r="E707" s="231" t="s">
        <v>1</v>
      </c>
      <c r="F707" s="232" t="s">
        <v>1074</v>
      </c>
      <c r="G707" s="230"/>
      <c r="H707" s="233">
        <v>60.50000000000001</v>
      </c>
      <c r="I707" s="234"/>
      <c r="J707" s="230"/>
      <c r="K707" s="230"/>
      <c r="L707" s="235"/>
      <c r="M707" s="236"/>
      <c r="N707" s="237"/>
      <c r="O707" s="237"/>
      <c r="P707" s="237"/>
      <c r="Q707" s="237"/>
      <c r="R707" s="237"/>
      <c r="S707" s="237"/>
      <c r="T707" s="238"/>
      <c r="AT707" s="239" t="s">
        <v>140</v>
      </c>
      <c r="AU707" s="239" t="s">
        <v>86</v>
      </c>
      <c r="AV707" s="14" t="s">
        <v>86</v>
      </c>
      <c r="AW707" s="14" t="s">
        <v>34</v>
      </c>
      <c r="AX707" s="14" t="s">
        <v>76</v>
      </c>
      <c r="AY707" s="239" t="s">
        <v>132</v>
      </c>
    </row>
    <row r="708" spans="2:51" s="15" customFormat="1" ht="11.25">
      <c r="B708" s="240"/>
      <c r="C708" s="241"/>
      <c r="D708" s="220" t="s">
        <v>140</v>
      </c>
      <c r="E708" s="242" t="s">
        <v>1</v>
      </c>
      <c r="F708" s="243" t="s">
        <v>146</v>
      </c>
      <c r="G708" s="241"/>
      <c r="H708" s="244">
        <v>60.50000000000001</v>
      </c>
      <c r="I708" s="245"/>
      <c r="J708" s="241"/>
      <c r="K708" s="241"/>
      <c r="L708" s="246"/>
      <c r="M708" s="247"/>
      <c r="N708" s="248"/>
      <c r="O708" s="248"/>
      <c r="P708" s="248"/>
      <c r="Q708" s="248"/>
      <c r="R708" s="248"/>
      <c r="S708" s="248"/>
      <c r="T708" s="249"/>
      <c r="AT708" s="250" t="s">
        <v>140</v>
      </c>
      <c r="AU708" s="250" t="s">
        <v>86</v>
      </c>
      <c r="AV708" s="15" t="s">
        <v>138</v>
      </c>
      <c r="AW708" s="15" t="s">
        <v>34</v>
      </c>
      <c r="AX708" s="15" t="s">
        <v>84</v>
      </c>
      <c r="AY708" s="250" t="s">
        <v>132</v>
      </c>
    </row>
    <row r="709" spans="2:63" s="12" customFormat="1" ht="12.75">
      <c r="B709" s="188"/>
      <c r="C709" s="189"/>
      <c r="D709" s="190" t="s">
        <v>75</v>
      </c>
      <c r="E709" s="202" t="s">
        <v>721</v>
      </c>
      <c r="F709" s="202" t="s">
        <v>722</v>
      </c>
      <c r="G709" s="189"/>
      <c r="H709" s="189"/>
      <c r="I709" s="192"/>
      <c r="J709" s="203">
        <f>BK709</f>
        <v>0</v>
      </c>
      <c r="K709" s="189"/>
      <c r="L709" s="194"/>
      <c r="M709" s="195"/>
      <c r="N709" s="196"/>
      <c r="O709" s="196"/>
      <c r="P709" s="197">
        <f>SUM(P710:P752)</f>
        <v>0</v>
      </c>
      <c r="Q709" s="196"/>
      <c r="R709" s="197">
        <f>SUM(R710:R752)</f>
        <v>0</v>
      </c>
      <c r="S709" s="196"/>
      <c r="T709" s="198">
        <f>SUM(T710:T752)</f>
        <v>0</v>
      </c>
      <c r="AR709" s="199" t="s">
        <v>84</v>
      </c>
      <c r="AT709" s="200" t="s">
        <v>75</v>
      </c>
      <c r="AU709" s="200" t="s">
        <v>84</v>
      </c>
      <c r="AY709" s="199" t="s">
        <v>132</v>
      </c>
      <c r="BK709" s="201">
        <f>SUM(BK710:BK752)</f>
        <v>0</v>
      </c>
    </row>
    <row r="710" spans="1:65" s="2" customFormat="1" ht="24">
      <c r="A710" s="34"/>
      <c r="B710" s="35"/>
      <c r="C710" s="204" t="s">
        <v>749</v>
      </c>
      <c r="D710" s="204" t="s">
        <v>134</v>
      </c>
      <c r="E710" s="205" t="s">
        <v>724</v>
      </c>
      <c r="F710" s="206" t="s">
        <v>725</v>
      </c>
      <c r="G710" s="207" t="s">
        <v>311</v>
      </c>
      <c r="H710" s="208">
        <v>19.965</v>
      </c>
      <c r="I710" s="209"/>
      <c r="J710" s="210">
        <f>ROUND(I710*H710,2)</f>
        <v>0</v>
      </c>
      <c r="K710" s="211"/>
      <c r="L710" s="39"/>
      <c r="M710" s="212" t="s">
        <v>1</v>
      </c>
      <c r="N710" s="213" t="s">
        <v>41</v>
      </c>
      <c r="O710" s="71"/>
      <c r="P710" s="214">
        <f>O710*H710</f>
        <v>0</v>
      </c>
      <c r="Q710" s="214">
        <v>0</v>
      </c>
      <c r="R710" s="214">
        <f>Q710*H710</f>
        <v>0</v>
      </c>
      <c r="S710" s="214">
        <v>0</v>
      </c>
      <c r="T710" s="215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16" t="s">
        <v>138</v>
      </c>
      <c r="AT710" s="216" t="s">
        <v>134</v>
      </c>
      <c r="AU710" s="216" t="s">
        <v>86</v>
      </c>
      <c r="AY710" s="17" t="s">
        <v>132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17" t="s">
        <v>84</v>
      </c>
      <c r="BK710" s="217">
        <f>ROUND(I710*H710,2)</f>
        <v>0</v>
      </c>
      <c r="BL710" s="17" t="s">
        <v>138</v>
      </c>
      <c r="BM710" s="216" t="s">
        <v>1306</v>
      </c>
    </row>
    <row r="711" spans="2:51" s="13" customFormat="1" ht="11.25">
      <c r="B711" s="218"/>
      <c r="C711" s="219"/>
      <c r="D711" s="220" t="s">
        <v>140</v>
      </c>
      <c r="E711" s="221" t="s">
        <v>1</v>
      </c>
      <c r="F711" s="222" t="s">
        <v>727</v>
      </c>
      <c r="G711" s="219"/>
      <c r="H711" s="221" t="s">
        <v>1</v>
      </c>
      <c r="I711" s="223"/>
      <c r="J711" s="219"/>
      <c r="K711" s="219"/>
      <c r="L711" s="224"/>
      <c r="M711" s="225"/>
      <c r="N711" s="226"/>
      <c r="O711" s="226"/>
      <c r="P711" s="226"/>
      <c r="Q711" s="226"/>
      <c r="R711" s="226"/>
      <c r="S711" s="226"/>
      <c r="T711" s="227"/>
      <c r="AT711" s="228" t="s">
        <v>140</v>
      </c>
      <c r="AU711" s="228" t="s">
        <v>86</v>
      </c>
      <c r="AV711" s="13" t="s">
        <v>84</v>
      </c>
      <c r="AW711" s="13" t="s">
        <v>34</v>
      </c>
      <c r="AX711" s="13" t="s">
        <v>76</v>
      </c>
      <c r="AY711" s="228" t="s">
        <v>132</v>
      </c>
    </row>
    <row r="712" spans="2:51" s="14" customFormat="1" ht="11.25">
      <c r="B712" s="229"/>
      <c r="C712" s="230"/>
      <c r="D712" s="220" t="s">
        <v>140</v>
      </c>
      <c r="E712" s="231" t="s">
        <v>1</v>
      </c>
      <c r="F712" s="232" t="s">
        <v>1307</v>
      </c>
      <c r="G712" s="230"/>
      <c r="H712" s="233">
        <v>19.965000000000003</v>
      </c>
      <c r="I712" s="234"/>
      <c r="J712" s="230"/>
      <c r="K712" s="230"/>
      <c r="L712" s="235"/>
      <c r="M712" s="236"/>
      <c r="N712" s="237"/>
      <c r="O712" s="237"/>
      <c r="P712" s="237"/>
      <c r="Q712" s="237"/>
      <c r="R712" s="237"/>
      <c r="S712" s="237"/>
      <c r="T712" s="238"/>
      <c r="AT712" s="239" t="s">
        <v>140</v>
      </c>
      <c r="AU712" s="239" t="s">
        <v>86</v>
      </c>
      <c r="AV712" s="14" t="s">
        <v>86</v>
      </c>
      <c r="AW712" s="14" t="s">
        <v>34</v>
      </c>
      <c r="AX712" s="14" t="s">
        <v>76</v>
      </c>
      <c r="AY712" s="239" t="s">
        <v>132</v>
      </c>
    </row>
    <row r="713" spans="2:51" s="15" customFormat="1" ht="11.25">
      <c r="B713" s="240"/>
      <c r="C713" s="241"/>
      <c r="D713" s="220" t="s">
        <v>140</v>
      </c>
      <c r="E713" s="242" t="s">
        <v>1</v>
      </c>
      <c r="F713" s="243" t="s">
        <v>146</v>
      </c>
      <c r="G713" s="241"/>
      <c r="H713" s="244">
        <v>19.965000000000003</v>
      </c>
      <c r="I713" s="245"/>
      <c r="J713" s="241"/>
      <c r="K713" s="241"/>
      <c r="L713" s="246"/>
      <c r="M713" s="247"/>
      <c r="N713" s="248"/>
      <c r="O713" s="248"/>
      <c r="P713" s="248"/>
      <c r="Q713" s="248"/>
      <c r="R713" s="248"/>
      <c r="S713" s="248"/>
      <c r="T713" s="249"/>
      <c r="AT713" s="250" t="s">
        <v>140</v>
      </c>
      <c r="AU713" s="250" t="s">
        <v>86</v>
      </c>
      <c r="AV713" s="15" t="s">
        <v>138</v>
      </c>
      <c r="AW713" s="15" t="s">
        <v>34</v>
      </c>
      <c r="AX713" s="15" t="s">
        <v>84</v>
      </c>
      <c r="AY713" s="250" t="s">
        <v>132</v>
      </c>
    </row>
    <row r="714" spans="1:65" s="2" customFormat="1" ht="24">
      <c r="A714" s="34"/>
      <c r="B714" s="35"/>
      <c r="C714" s="204" t="s">
        <v>753</v>
      </c>
      <c r="D714" s="204" t="s">
        <v>134</v>
      </c>
      <c r="E714" s="205" t="s">
        <v>730</v>
      </c>
      <c r="F714" s="206" t="s">
        <v>731</v>
      </c>
      <c r="G714" s="207" t="s">
        <v>311</v>
      </c>
      <c r="H714" s="208">
        <v>159.72</v>
      </c>
      <c r="I714" s="209"/>
      <c r="J714" s="210">
        <f>ROUND(I714*H714,2)</f>
        <v>0</v>
      </c>
      <c r="K714" s="211"/>
      <c r="L714" s="39"/>
      <c r="M714" s="212" t="s">
        <v>1</v>
      </c>
      <c r="N714" s="213" t="s">
        <v>41</v>
      </c>
      <c r="O714" s="71"/>
      <c r="P714" s="214">
        <f>O714*H714</f>
        <v>0</v>
      </c>
      <c r="Q714" s="214">
        <v>0</v>
      </c>
      <c r="R714" s="214">
        <f>Q714*H714</f>
        <v>0</v>
      </c>
      <c r="S714" s="214">
        <v>0</v>
      </c>
      <c r="T714" s="215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16" t="s">
        <v>138</v>
      </c>
      <c r="AT714" s="216" t="s">
        <v>134</v>
      </c>
      <c r="AU714" s="216" t="s">
        <v>86</v>
      </c>
      <c r="AY714" s="17" t="s">
        <v>132</v>
      </c>
      <c r="BE714" s="217">
        <f>IF(N714="základní",J714,0)</f>
        <v>0</v>
      </c>
      <c r="BF714" s="217">
        <f>IF(N714="snížená",J714,0)</f>
        <v>0</v>
      </c>
      <c r="BG714" s="217">
        <f>IF(N714="zákl. přenesená",J714,0)</f>
        <v>0</v>
      </c>
      <c r="BH714" s="217">
        <f>IF(N714="sníž. přenesená",J714,0)</f>
        <v>0</v>
      </c>
      <c r="BI714" s="217">
        <f>IF(N714="nulová",J714,0)</f>
        <v>0</v>
      </c>
      <c r="BJ714" s="17" t="s">
        <v>84</v>
      </c>
      <c r="BK714" s="217">
        <f>ROUND(I714*H714,2)</f>
        <v>0</v>
      </c>
      <c r="BL714" s="17" t="s">
        <v>138</v>
      </c>
      <c r="BM714" s="216" t="s">
        <v>1308</v>
      </c>
    </row>
    <row r="715" spans="2:51" s="13" customFormat="1" ht="11.25">
      <c r="B715" s="218"/>
      <c r="C715" s="219"/>
      <c r="D715" s="220" t="s">
        <v>140</v>
      </c>
      <c r="E715" s="221" t="s">
        <v>1</v>
      </c>
      <c r="F715" s="222" t="s">
        <v>727</v>
      </c>
      <c r="G715" s="219"/>
      <c r="H715" s="221" t="s">
        <v>1</v>
      </c>
      <c r="I715" s="223"/>
      <c r="J715" s="219"/>
      <c r="K715" s="219"/>
      <c r="L715" s="224"/>
      <c r="M715" s="225"/>
      <c r="N715" s="226"/>
      <c r="O715" s="226"/>
      <c r="P715" s="226"/>
      <c r="Q715" s="226"/>
      <c r="R715" s="226"/>
      <c r="S715" s="226"/>
      <c r="T715" s="227"/>
      <c r="AT715" s="228" t="s">
        <v>140</v>
      </c>
      <c r="AU715" s="228" t="s">
        <v>86</v>
      </c>
      <c r="AV715" s="13" t="s">
        <v>84</v>
      </c>
      <c r="AW715" s="13" t="s">
        <v>34</v>
      </c>
      <c r="AX715" s="13" t="s">
        <v>76</v>
      </c>
      <c r="AY715" s="228" t="s">
        <v>132</v>
      </c>
    </row>
    <row r="716" spans="2:51" s="14" customFormat="1" ht="11.25">
      <c r="B716" s="229"/>
      <c r="C716" s="230"/>
      <c r="D716" s="220" t="s">
        <v>140</v>
      </c>
      <c r="E716" s="231" t="s">
        <v>1</v>
      </c>
      <c r="F716" s="232" t="s">
        <v>1307</v>
      </c>
      <c r="G716" s="230"/>
      <c r="H716" s="233">
        <v>19.965000000000003</v>
      </c>
      <c r="I716" s="234"/>
      <c r="J716" s="230"/>
      <c r="K716" s="230"/>
      <c r="L716" s="235"/>
      <c r="M716" s="236"/>
      <c r="N716" s="237"/>
      <c r="O716" s="237"/>
      <c r="P716" s="237"/>
      <c r="Q716" s="237"/>
      <c r="R716" s="237"/>
      <c r="S716" s="237"/>
      <c r="T716" s="238"/>
      <c r="AT716" s="239" t="s">
        <v>140</v>
      </c>
      <c r="AU716" s="239" t="s">
        <v>86</v>
      </c>
      <c r="AV716" s="14" t="s">
        <v>86</v>
      </c>
      <c r="AW716" s="14" t="s">
        <v>34</v>
      </c>
      <c r="AX716" s="14" t="s">
        <v>76</v>
      </c>
      <c r="AY716" s="239" t="s">
        <v>132</v>
      </c>
    </row>
    <row r="717" spans="2:51" s="15" customFormat="1" ht="11.25">
      <c r="B717" s="240"/>
      <c r="C717" s="241"/>
      <c r="D717" s="220" t="s">
        <v>140</v>
      </c>
      <c r="E717" s="242" t="s">
        <v>1</v>
      </c>
      <c r="F717" s="243" t="s">
        <v>146</v>
      </c>
      <c r="G717" s="241"/>
      <c r="H717" s="244">
        <v>19.965000000000003</v>
      </c>
      <c r="I717" s="245"/>
      <c r="J717" s="241"/>
      <c r="K717" s="241"/>
      <c r="L717" s="246"/>
      <c r="M717" s="247"/>
      <c r="N717" s="248"/>
      <c r="O717" s="248"/>
      <c r="P717" s="248"/>
      <c r="Q717" s="248"/>
      <c r="R717" s="248"/>
      <c r="S717" s="248"/>
      <c r="T717" s="249"/>
      <c r="AT717" s="250" t="s">
        <v>140</v>
      </c>
      <c r="AU717" s="250" t="s">
        <v>86</v>
      </c>
      <c r="AV717" s="15" t="s">
        <v>138</v>
      </c>
      <c r="AW717" s="15" t="s">
        <v>34</v>
      </c>
      <c r="AX717" s="15" t="s">
        <v>76</v>
      </c>
      <c r="AY717" s="250" t="s">
        <v>132</v>
      </c>
    </row>
    <row r="718" spans="2:51" s="14" customFormat="1" ht="11.25">
      <c r="B718" s="229"/>
      <c r="C718" s="230"/>
      <c r="D718" s="220" t="s">
        <v>140</v>
      </c>
      <c r="E718" s="231" t="s">
        <v>1</v>
      </c>
      <c r="F718" s="232" t="s">
        <v>1309</v>
      </c>
      <c r="G718" s="230"/>
      <c r="H718" s="233">
        <v>159.72</v>
      </c>
      <c r="I718" s="234"/>
      <c r="J718" s="230"/>
      <c r="K718" s="230"/>
      <c r="L718" s="235"/>
      <c r="M718" s="236"/>
      <c r="N718" s="237"/>
      <c r="O718" s="237"/>
      <c r="P718" s="237"/>
      <c r="Q718" s="237"/>
      <c r="R718" s="237"/>
      <c r="S718" s="237"/>
      <c r="T718" s="238"/>
      <c r="AT718" s="239" t="s">
        <v>140</v>
      </c>
      <c r="AU718" s="239" t="s">
        <v>86</v>
      </c>
      <c r="AV718" s="14" t="s">
        <v>86</v>
      </c>
      <c r="AW718" s="14" t="s">
        <v>34</v>
      </c>
      <c r="AX718" s="14" t="s">
        <v>84</v>
      </c>
      <c r="AY718" s="239" t="s">
        <v>132</v>
      </c>
    </row>
    <row r="719" spans="1:65" s="2" customFormat="1" ht="24">
      <c r="A719" s="34"/>
      <c r="B719" s="35"/>
      <c r="C719" s="204" t="s">
        <v>757</v>
      </c>
      <c r="D719" s="204" t="s">
        <v>134</v>
      </c>
      <c r="E719" s="205" t="s">
        <v>735</v>
      </c>
      <c r="F719" s="206" t="s">
        <v>736</v>
      </c>
      <c r="G719" s="207" t="s">
        <v>311</v>
      </c>
      <c r="H719" s="208">
        <v>36.126</v>
      </c>
      <c r="I719" s="209"/>
      <c r="J719" s="210">
        <f>ROUND(I719*H719,2)</f>
        <v>0</v>
      </c>
      <c r="K719" s="211"/>
      <c r="L719" s="39"/>
      <c r="M719" s="212" t="s">
        <v>1</v>
      </c>
      <c r="N719" s="213" t="s">
        <v>41</v>
      </c>
      <c r="O719" s="71"/>
      <c r="P719" s="214">
        <f>O719*H719</f>
        <v>0</v>
      </c>
      <c r="Q719" s="214">
        <v>0</v>
      </c>
      <c r="R719" s="214">
        <f>Q719*H719</f>
        <v>0</v>
      </c>
      <c r="S719" s="214">
        <v>0</v>
      </c>
      <c r="T719" s="215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216" t="s">
        <v>138</v>
      </c>
      <c r="AT719" s="216" t="s">
        <v>134</v>
      </c>
      <c r="AU719" s="216" t="s">
        <v>86</v>
      </c>
      <c r="AY719" s="17" t="s">
        <v>132</v>
      </c>
      <c r="BE719" s="217">
        <f>IF(N719="základní",J719,0)</f>
        <v>0</v>
      </c>
      <c r="BF719" s="217">
        <f>IF(N719="snížená",J719,0)</f>
        <v>0</v>
      </c>
      <c r="BG719" s="217">
        <f>IF(N719="zákl. přenesená",J719,0)</f>
        <v>0</v>
      </c>
      <c r="BH719" s="217">
        <f>IF(N719="sníž. přenesená",J719,0)</f>
        <v>0</v>
      </c>
      <c r="BI719" s="217">
        <f>IF(N719="nulová",J719,0)</f>
        <v>0</v>
      </c>
      <c r="BJ719" s="17" t="s">
        <v>84</v>
      </c>
      <c r="BK719" s="217">
        <f>ROUND(I719*H719,2)</f>
        <v>0</v>
      </c>
      <c r="BL719" s="17" t="s">
        <v>138</v>
      </c>
      <c r="BM719" s="216" t="s">
        <v>1310</v>
      </c>
    </row>
    <row r="720" spans="2:51" s="13" customFormat="1" ht="11.25">
      <c r="B720" s="218"/>
      <c r="C720" s="219"/>
      <c r="D720" s="220" t="s">
        <v>140</v>
      </c>
      <c r="E720" s="221" t="s">
        <v>1</v>
      </c>
      <c r="F720" s="222" t="s">
        <v>738</v>
      </c>
      <c r="G720" s="219"/>
      <c r="H720" s="221" t="s">
        <v>1</v>
      </c>
      <c r="I720" s="223"/>
      <c r="J720" s="219"/>
      <c r="K720" s="219"/>
      <c r="L720" s="224"/>
      <c r="M720" s="225"/>
      <c r="N720" s="226"/>
      <c r="O720" s="226"/>
      <c r="P720" s="226"/>
      <c r="Q720" s="226"/>
      <c r="R720" s="226"/>
      <c r="S720" s="226"/>
      <c r="T720" s="227"/>
      <c r="AT720" s="228" t="s">
        <v>140</v>
      </c>
      <c r="AU720" s="228" t="s">
        <v>86</v>
      </c>
      <c r="AV720" s="13" t="s">
        <v>84</v>
      </c>
      <c r="AW720" s="13" t="s">
        <v>34</v>
      </c>
      <c r="AX720" s="13" t="s">
        <v>76</v>
      </c>
      <c r="AY720" s="228" t="s">
        <v>132</v>
      </c>
    </row>
    <row r="721" spans="2:51" s="14" customFormat="1" ht="11.25">
      <c r="B721" s="229"/>
      <c r="C721" s="230"/>
      <c r="D721" s="220" t="s">
        <v>140</v>
      </c>
      <c r="E721" s="231" t="s">
        <v>1</v>
      </c>
      <c r="F721" s="232" t="s">
        <v>1311</v>
      </c>
      <c r="G721" s="230"/>
      <c r="H721" s="233">
        <v>31.087</v>
      </c>
      <c r="I721" s="234"/>
      <c r="J721" s="230"/>
      <c r="K721" s="230"/>
      <c r="L721" s="235"/>
      <c r="M721" s="236"/>
      <c r="N721" s="237"/>
      <c r="O721" s="237"/>
      <c r="P721" s="237"/>
      <c r="Q721" s="237"/>
      <c r="R721" s="237"/>
      <c r="S721" s="237"/>
      <c r="T721" s="238"/>
      <c r="AT721" s="239" t="s">
        <v>140</v>
      </c>
      <c r="AU721" s="239" t="s">
        <v>86</v>
      </c>
      <c r="AV721" s="14" t="s">
        <v>86</v>
      </c>
      <c r="AW721" s="14" t="s">
        <v>34</v>
      </c>
      <c r="AX721" s="14" t="s">
        <v>76</v>
      </c>
      <c r="AY721" s="239" t="s">
        <v>132</v>
      </c>
    </row>
    <row r="722" spans="2:51" s="13" customFormat="1" ht="11.25">
      <c r="B722" s="218"/>
      <c r="C722" s="219"/>
      <c r="D722" s="220" t="s">
        <v>140</v>
      </c>
      <c r="E722" s="221" t="s">
        <v>1</v>
      </c>
      <c r="F722" s="222" t="s">
        <v>740</v>
      </c>
      <c r="G722" s="219"/>
      <c r="H722" s="221" t="s">
        <v>1</v>
      </c>
      <c r="I722" s="223"/>
      <c r="J722" s="219"/>
      <c r="K722" s="219"/>
      <c r="L722" s="224"/>
      <c r="M722" s="225"/>
      <c r="N722" s="226"/>
      <c r="O722" s="226"/>
      <c r="P722" s="226"/>
      <c r="Q722" s="226"/>
      <c r="R722" s="226"/>
      <c r="S722" s="226"/>
      <c r="T722" s="227"/>
      <c r="AT722" s="228" t="s">
        <v>140</v>
      </c>
      <c r="AU722" s="228" t="s">
        <v>86</v>
      </c>
      <c r="AV722" s="13" t="s">
        <v>84</v>
      </c>
      <c r="AW722" s="13" t="s">
        <v>34</v>
      </c>
      <c r="AX722" s="13" t="s">
        <v>76</v>
      </c>
      <c r="AY722" s="228" t="s">
        <v>132</v>
      </c>
    </row>
    <row r="723" spans="2:51" s="14" customFormat="1" ht="11.25">
      <c r="B723" s="229"/>
      <c r="C723" s="230"/>
      <c r="D723" s="220" t="s">
        <v>140</v>
      </c>
      <c r="E723" s="231" t="s">
        <v>1</v>
      </c>
      <c r="F723" s="232" t="s">
        <v>1312</v>
      </c>
      <c r="G723" s="230"/>
      <c r="H723" s="233">
        <v>2.385</v>
      </c>
      <c r="I723" s="234"/>
      <c r="J723" s="230"/>
      <c r="K723" s="230"/>
      <c r="L723" s="235"/>
      <c r="M723" s="236"/>
      <c r="N723" s="237"/>
      <c r="O723" s="237"/>
      <c r="P723" s="237"/>
      <c r="Q723" s="237"/>
      <c r="R723" s="237"/>
      <c r="S723" s="237"/>
      <c r="T723" s="238"/>
      <c r="AT723" s="239" t="s">
        <v>140</v>
      </c>
      <c r="AU723" s="239" t="s">
        <v>86</v>
      </c>
      <c r="AV723" s="14" t="s">
        <v>86</v>
      </c>
      <c r="AW723" s="14" t="s">
        <v>34</v>
      </c>
      <c r="AX723" s="14" t="s">
        <v>76</v>
      </c>
      <c r="AY723" s="239" t="s">
        <v>132</v>
      </c>
    </row>
    <row r="724" spans="2:51" s="13" customFormat="1" ht="11.25">
      <c r="B724" s="218"/>
      <c r="C724" s="219"/>
      <c r="D724" s="220" t="s">
        <v>140</v>
      </c>
      <c r="E724" s="221" t="s">
        <v>1</v>
      </c>
      <c r="F724" s="222" t="s">
        <v>742</v>
      </c>
      <c r="G724" s="219"/>
      <c r="H724" s="221" t="s">
        <v>1</v>
      </c>
      <c r="I724" s="223"/>
      <c r="J724" s="219"/>
      <c r="K724" s="219"/>
      <c r="L724" s="224"/>
      <c r="M724" s="225"/>
      <c r="N724" s="226"/>
      <c r="O724" s="226"/>
      <c r="P724" s="226"/>
      <c r="Q724" s="226"/>
      <c r="R724" s="226"/>
      <c r="S724" s="226"/>
      <c r="T724" s="227"/>
      <c r="AT724" s="228" t="s">
        <v>140</v>
      </c>
      <c r="AU724" s="228" t="s">
        <v>86</v>
      </c>
      <c r="AV724" s="13" t="s">
        <v>84</v>
      </c>
      <c r="AW724" s="13" t="s">
        <v>34</v>
      </c>
      <c r="AX724" s="13" t="s">
        <v>76</v>
      </c>
      <c r="AY724" s="228" t="s">
        <v>132</v>
      </c>
    </row>
    <row r="725" spans="2:51" s="14" customFormat="1" ht="11.25">
      <c r="B725" s="229"/>
      <c r="C725" s="230"/>
      <c r="D725" s="220" t="s">
        <v>140</v>
      </c>
      <c r="E725" s="231" t="s">
        <v>1</v>
      </c>
      <c r="F725" s="232" t="s">
        <v>1313</v>
      </c>
      <c r="G725" s="230"/>
      <c r="H725" s="233">
        <v>2.6542</v>
      </c>
      <c r="I725" s="234"/>
      <c r="J725" s="230"/>
      <c r="K725" s="230"/>
      <c r="L725" s="235"/>
      <c r="M725" s="236"/>
      <c r="N725" s="237"/>
      <c r="O725" s="237"/>
      <c r="P725" s="237"/>
      <c r="Q725" s="237"/>
      <c r="R725" s="237"/>
      <c r="S725" s="237"/>
      <c r="T725" s="238"/>
      <c r="AT725" s="239" t="s">
        <v>140</v>
      </c>
      <c r="AU725" s="239" t="s">
        <v>86</v>
      </c>
      <c r="AV725" s="14" t="s">
        <v>86</v>
      </c>
      <c r="AW725" s="14" t="s">
        <v>34</v>
      </c>
      <c r="AX725" s="14" t="s">
        <v>76</v>
      </c>
      <c r="AY725" s="239" t="s">
        <v>132</v>
      </c>
    </row>
    <row r="726" spans="2:51" s="15" customFormat="1" ht="11.25">
      <c r="B726" s="240"/>
      <c r="C726" s="241"/>
      <c r="D726" s="220" t="s">
        <v>140</v>
      </c>
      <c r="E726" s="242" t="s">
        <v>1</v>
      </c>
      <c r="F726" s="243" t="s">
        <v>146</v>
      </c>
      <c r="G726" s="241"/>
      <c r="H726" s="244">
        <v>36.126200000000004</v>
      </c>
      <c r="I726" s="245"/>
      <c r="J726" s="241"/>
      <c r="K726" s="241"/>
      <c r="L726" s="246"/>
      <c r="M726" s="247"/>
      <c r="N726" s="248"/>
      <c r="O726" s="248"/>
      <c r="P726" s="248"/>
      <c r="Q726" s="248"/>
      <c r="R726" s="248"/>
      <c r="S726" s="248"/>
      <c r="T726" s="249"/>
      <c r="AT726" s="250" t="s">
        <v>140</v>
      </c>
      <c r="AU726" s="250" t="s">
        <v>86</v>
      </c>
      <c r="AV726" s="15" t="s">
        <v>138</v>
      </c>
      <c r="AW726" s="15" t="s">
        <v>34</v>
      </c>
      <c r="AX726" s="15" t="s">
        <v>84</v>
      </c>
      <c r="AY726" s="250" t="s">
        <v>132</v>
      </c>
    </row>
    <row r="727" spans="1:65" s="2" customFormat="1" ht="24">
      <c r="A727" s="34"/>
      <c r="B727" s="35"/>
      <c r="C727" s="204" t="s">
        <v>761</v>
      </c>
      <c r="D727" s="204" t="s">
        <v>134</v>
      </c>
      <c r="E727" s="205" t="s">
        <v>745</v>
      </c>
      <c r="F727" s="206" t="s">
        <v>746</v>
      </c>
      <c r="G727" s="207" t="s">
        <v>311</v>
      </c>
      <c r="H727" s="208">
        <v>289.008</v>
      </c>
      <c r="I727" s="209"/>
      <c r="J727" s="210">
        <f>ROUND(I727*H727,2)</f>
        <v>0</v>
      </c>
      <c r="K727" s="211"/>
      <c r="L727" s="39"/>
      <c r="M727" s="212" t="s">
        <v>1</v>
      </c>
      <c r="N727" s="213" t="s">
        <v>41</v>
      </c>
      <c r="O727" s="71"/>
      <c r="P727" s="214">
        <f>O727*H727</f>
        <v>0</v>
      </c>
      <c r="Q727" s="214">
        <v>0</v>
      </c>
      <c r="R727" s="214">
        <f>Q727*H727</f>
        <v>0</v>
      </c>
      <c r="S727" s="214">
        <v>0</v>
      </c>
      <c r="T727" s="215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216" t="s">
        <v>138</v>
      </c>
      <c r="AT727" s="216" t="s">
        <v>134</v>
      </c>
      <c r="AU727" s="216" t="s">
        <v>86</v>
      </c>
      <c r="AY727" s="17" t="s">
        <v>132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17" t="s">
        <v>84</v>
      </c>
      <c r="BK727" s="217">
        <f>ROUND(I727*H727,2)</f>
        <v>0</v>
      </c>
      <c r="BL727" s="17" t="s">
        <v>138</v>
      </c>
      <c r="BM727" s="216" t="s">
        <v>1314</v>
      </c>
    </row>
    <row r="728" spans="2:51" s="13" customFormat="1" ht="11.25">
      <c r="B728" s="218"/>
      <c r="C728" s="219"/>
      <c r="D728" s="220" t="s">
        <v>140</v>
      </c>
      <c r="E728" s="221" t="s">
        <v>1</v>
      </c>
      <c r="F728" s="222" t="s">
        <v>738</v>
      </c>
      <c r="G728" s="219"/>
      <c r="H728" s="221" t="s">
        <v>1</v>
      </c>
      <c r="I728" s="223"/>
      <c r="J728" s="219"/>
      <c r="K728" s="219"/>
      <c r="L728" s="224"/>
      <c r="M728" s="225"/>
      <c r="N728" s="226"/>
      <c r="O728" s="226"/>
      <c r="P728" s="226"/>
      <c r="Q728" s="226"/>
      <c r="R728" s="226"/>
      <c r="S728" s="226"/>
      <c r="T728" s="227"/>
      <c r="AT728" s="228" t="s">
        <v>140</v>
      </c>
      <c r="AU728" s="228" t="s">
        <v>86</v>
      </c>
      <c r="AV728" s="13" t="s">
        <v>84</v>
      </c>
      <c r="AW728" s="13" t="s">
        <v>34</v>
      </c>
      <c r="AX728" s="13" t="s">
        <v>76</v>
      </c>
      <c r="AY728" s="228" t="s">
        <v>132</v>
      </c>
    </row>
    <row r="729" spans="2:51" s="14" customFormat="1" ht="11.25">
      <c r="B729" s="229"/>
      <c r="C729" s="230"/>
      <c r="D729" s="220" t="s">
        <v>140</v>
      </c>
      <c r="E729" s="231" t="s">
        <v>1</v>
      </c>
      <c r="F729" s="232" t="s">
        <v>1311</v>
      </c>
      <c r="G729" s="230"/>
      <c r="H729" s="233">
        <v>31.087</v>
      </c>
      <c r="I729" s="234"/>
      <c r="J729" s="230"/>
      <c r="K729" s="230"/>
      <c r="L729" s="235"/>
      <c r="M729" s="236"/>
      <c r="N729" s="237"/>
      <c r="O729" s="237"/>
      <c r="P729" s="237"/>
      <c r="Q729" s="237"/>
      <c r="R729" s="237"/>
      <c r="S729" s="237"/>
      <c r="T729" s="238"/>
      <c r="AT729" s="239" t="s">
        <v>140</v>
      </c>
      <c r="AU729" s="239" t="s">
        <v>86</v>
      </c>
      <c r="AV729" s="14" t="s">
        <v>86</v>
      </c>
      <c r="AW729" s="14" t="s">
        <v>34</v>
      </c>
      <c r="AX729" s="14" t="s">
        <v>76</v>
      </c>
      <c r="AY729" s="239" t="s">
        <v>132</v>
      </c>
    </row>
    <row r="730" spans="2:51" s="13" customFormat="1" ht="11.25">
      <c r="B730" s="218"/>
      <c r="C730" s="219"/>
      <c r="D730" s="220" t="s">
        <v>140</v>
      </c>
      <c r="E730" s="221" t="s">
        <v>1</v>
      </c>
      <c r="F730" s="222" t="s">
        <v>740</v>
      </c>
      <c r="G730" s="219"/>
      <c r="H730" s="221" t="s">
        <v>1</v>
      </c>
      <c r="I730" s="223"/>
      <c r="J730" s="219"/>
      <c r="K730" s="219"/>
      <c r="L730" s="224"/>
      <c r="M730" s="225"/>
      <c r="N730" s="226"/>
      <c r="O730" s="226"/>
      <c r="P730" s="226"/>
      <c r="Q730" s="226"/>
      <c r="R730" s="226"/>
      <c r="S730" s="226"/>
      <c r="T730" s="227"/>
      <c r="AT730" s="228" t="s">
        <v>140</v>
      </c>
      <c r="AU730" s="228" t="s">
        <v>86</v>
      </c>
      <c r="AV730" s="13" t="s">
        <v>84</v>
      </c>
      <c r="AW730" s="13" t="s">
        <v>34</v>
      </c>
      <c r="AX730" s="13" t="s">
        <v>76</v>
      </c>
      <c r="AY730" s="228" t="s">
        <v>132</v>
      </c>
    </row>
    <row r="731" spans="2:51" s="14" customFormat="1" ht="11.25">
      <c r="B731" s="229"/>
      <c r="C731" s="230"/>
      <c r="D731" s="220" t="s">
        <v>140</v>
      </c>
      <c r="E731" s="231" t="s">
        <v>1</v>
      </c>
      <c r="F731" s="232" t="s">
        <v>1312</v>
      </c>
      <c r="G731" s="230"/>
      <c r="H731" s="233">
        <v>2.385</v>
      </c>
      <c r="I731" s="234"/>
      <c r="J731" s="230"/>
      <c r="K731" s="230"/>
      <c r="L731" s="235"/>
      <c r="M731" s="236"/>
      <c r="N731" s="237"/>
      <c r="O731" s="237"/>
      <c r="P731" s="237"/>
      <c r="Q731" s="237"/>
      <c r="R731" s="237"/>
      <c r="S731" s="237"/>
      <c r="T731" s="238"/>
      <c r="AT731" s="239" t="s">
        <v>140</v>
      </c>
      <c r="AU731" s="239" t="s">
        <v>86</v>
      </c>
      <c r="AV731" s="14" t="s">
        <v>86</v>
      </c>
      <c r="AW731" s="14" t="s">
        <v>34</v>
      </c>
      <c r="AX731" s="14" t="s">
        <v>76</v>
      </c>
      <c r="AY731" s="239" t="s">
        <v>132</v>
      </c>
    </row>
    <row r="732" spans="2:51" s="13" customFormat="1" ht="11.25">
      <c r="B732" s="218"/>
      <c r="C732" s="219"/>
      <c r="D732" s="220" t="s">
        <v>140</v>
      </c>
      <c r="E732" s="221" t="s">
        <v>1</v>
      </c>
      <c r="F732" s="222" t="s">
        <v>742</v>
      </c>
      <c r="G732" s="219"/>
      <c r="H732" s="221" t="s">
        <v>1</v>
      </c>
      <c r="I732" s="223"/>
      <c r="J732" s="219"/>
      <c r="K732" s="219"/>
      <c r="L732" s="224"/>
      <c r="M732" s="225"/>
      <c r="N732" s="226"/>
      <c r="O732" s="226"/>
      <c r="P732" s="226"/>
      <c r="Q732" s="226"/>
      <c r="R732" s="226"/>
      <c r="S732" s="226"/>
      <c r="T732" s="227"/>
      <c r="AT732" s="228" t="s">
        <v>140</v>
      </c>
      <c r="AU732" s="228" t="s">
        <v>86</v>
      </c>
      <c r="AV732" s="13" t="s">
        <v>84</v>
      </c>
      <c r="AW732" s="13" t="s">
        <v>34</v>
      </c>
      <c r="AX732" s="13" t="s">
        <v>76</v>
      </c>
      <c r="AY732" s="228" t="s">
        <v>132</v>
      </c>
    </row>
    <row r="733" spans="2:51" s="14" customFormat="1" ht="11.25">
      <c r="B733" s="229"/>
      <c r="C733" s="230"/>
      <c r="D733" s="220" t="s">
        <v>140</v>
      </c>
      <c r="E733" s="231" t="s">
        <v>1</v>
      </c>
      <c r="F733" s="232" t="s">
        <v>1313</v>
      </c>
      <c r="G733" s="230"/>
      <c r="H733" s="233">
        <v>2.6542</v>
      </c>
      <c r="I733" s="234"/>
      <c r="J733" s="230"/>
      <c r="K733" s="230"/>
      <c r="L733" s="235"/>
      <c r="M733" s="236"/>
      <c r="N733" s="237"/>
      <c r="O733" s="237"/>
      <c r="P733" s="237"/>
      <c r="Q733" s="237"/>
      <c r="R733" s="237"/>
      <c r="S733" s="237"/>
      <c r="T733" s="238"/>
      <c r="AT733" s="239" t="s">
        <v>140</v>
      </c>
      <c r="AU733" s="239" t="s">
        <v>86</v>
      </c>
      <c r="AV733" s="14" t="s">
        <v>86</v>
      </c>
      <c r="AW733" s="14" t="s">
        <v>34</v>
      </c>
      <c r="AX733" s="14" t="s">
        <v>76</v>
      </c>
      <c r="AY733" s="239" t="s">
        <v>132</v>
      </c>
    </row>
    <row r="734" spans="2:51" s="15" customFormat="1" ht="11.25">
      <c r="B734" s="240"/>
      <c r="C734" s="241"/>
      <c r="D734" s="220" t="s">
        <v>140</v>
      </c>
      <c r="E734" s="242" t="s">
        <v>1</v>
      </c>
      <c r="F734" s="243" t="s">
        <v>146</v>
      </c>
      <c r="G734" s="241"/>
      <c r="H734" s="244">
        <v>36.126200000000004</v>
      </c>
      <c r="I734" s="245"/>
      <c r="J734" s="241"/>
      <c r="K734" s="241"/>
      <c r="L734" s="246"/>
      <c r="M734" s="247"/>
      <c r="N734" s="248"/>
      <c r="O734" s="248"/>
      <c r="P734" s="248"/>
      <c r="Q734" s="248"/>
      <c r="R734" s="248"/>
      <c r="S734" s="248"/>
      <c r="T734" s="249"/>
      <c r="AT734" s="250" t="s">
        <v>140</v>
      </c>
      <c r="AU734" s="250" t="s">
        <v>86</v>
      </c>
      <c r="AV734" s="15" t="s">
        <v>138</v>
      </c>
      <c r="AW734" s="15" t="s">
        <v>34</v>
      </c>
      <c r="AX734" s="15" t="s">
        <v>76</v>
      </c>
      <c r="AY734" s="250" t="s">
        <v>132</v>
      </c>
    </row>
    <row r="735" spans="2:51" s="14" customFormat="1" ht="11.25">
      <c r="B735" s="229"/>
      <c r="C735" s="230"/>
      <c r="D735" s="220" t="s">
        <v>140</v>
      </c>
      <c r="E735" s="231" t="s">
        <v>1</v>
      </c>
      <c r="F735" s="232" t="s">
        <v>1315</v>
      </c>
      <c r="G735" s="230"/>
      <c r="H735" s="233">
        <v>289.008</v>
      </c>
      <c r="I735" s="234"/>
      <c r="J735" s="230"/>
      <c r="K735" s="230"/>
      <c r="L735" s="235"/>
      <c r="M735" s="236"/>
      <c r="N735" s="237"/>
      <c r="O735" s="237"/>
      <c r="P735" s="237"/>
      <c r="Q735" s="237"/>
      <c r="R735" s="237"/>
      <c r="S735" s="237"/>
      <c r="T735" s="238"/>
      <c r="AT735" s="239" t="s">
        <v>140</v>
      </c>
      <c r="AU735" s="239" t="s">
        <v>86</v>
      </c>
      <c r="AV735" s="14" t="s">
        <v>86</v>
      </c>
      <c r="AW735" s="14" t="s">
        <v>34</v>
      </c>
      <c r="AX735" s="14" t="s">
        <v>84</v>
      </c>
      <c r="AY735" s="239" t="s">
        <v>132</v>
      </c>
    </row>
    <row r="736" spans="1:65" s="2" customFormat="1" ht="24">
      <c r="A736" s="34"/>
      <c r="B736" s="35"/>
      <c r="C736" s="204" t="s">
        <v>765</v>
      </c>
      <c r="D736" s="204" t="s">
        <v>134</v>
      </c>
      <c r="E736" s="205" t="s">
        <v>750</v>
      </c>
      <c r="F736" s="206" t="s">
        <v>751</v>
      </c>
      <c r="G736" s="207" t="s">
        <v>311</v>
      </c>
      <c r="H736" s="208">
        <v>56.091</v>
      </c>
      <c r="I736" s="209"/>
      <c r="J736" s="210">
        <f>ROUND(I736*H736,2)</f>
        <v>0</v>
      </c>
      <c r="K736" s="211"/>
      <c r="L736" s="39"/>
      <c r="M736" s="212" t="s">
        <v>1</v>
      </c>
      <c r="N736" s="213" t="s">
        <v>41</v>
      </c>
      <c r="O736" s="71"/>
      <c r="P736" s="214">
        <f>O736*H736</f>
        <v>0</v>
      </c>
      <c r="Q736" s="214">
        <v>0</v>
      </c>
      <c r="R736" s="214">
        <f>Q736*H736</f>
        <v>0</v>
      </c>
      <c r="S736" s="214">
        <v>0</v>
      </c>
      <c r="T736" s="215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16" t="s">
        <v>138</v>
      </c>
      <c r="AT736" s="216" t="s">
        <v>134</v>
      </c>
      <c r="AU736" s="216" t="s">
        <v>86</v>
      </c>
      <c r="AY736" s="17" t="s">
        <v>132</v>
      </c>
      <c r="BE736" s="217">
        <f>IF(N736="základní",J736,0)</f>
        <v>0</v>
      </c>
      <c r="BF736" s="217">
        <f>IF(N736="snížená",J736,0)</f>
        <v>0</v>
      </c>
      <c r="BG736" s="217">
        <f>IF(N736="zákl. přenesená",J736,0)</f>
        <v>0</v>
      </c>
      <c r="BH736" s="217">
        <f>IF(N736="sníž. přenesená",J736,0)</f>
        <v>0</v>
      </c>
      <c r="BI736" s="217">
        <f>IF(N736="nulová",J736,0)</f>
        <v>0</v>
      </c>
      <c r="BJ736" s="17" t="s">
        <v>84</v>
      </c>
      <c r="BK736" s="217">
        <f>ROUND(I736*H736,2)</f>
        <v>0</v>
      </c>
      <c r="BL736" s="17" t="s">
        <v>138</v>
      </c>
      <c r="BM736" s="216" t="s">
        <v>1316</v>
      </c>
    </row>
    <row r="737" spans="1:65" s="2" customFormat="1" ht="36">
      <c r="A737" s="34"/>
      <c r="B737" s="35"/>
      <c r="C737" s="204" t="s">
        <v>771</v>
      </c>
      <c r="D737" s="204" t="s">
        <v>134</v>
      </c>
      <c r="E737" s="205" t="s">
        <v>754</v>
      </c>
      <c r="F737" s="206" t="s">
        <v>755</v>
      </c>
      <c r="G737" s="207" t="s">
        <v>311</v>
      </c>
      <c r="H737" s="208">
        <v>31.087</v>
      </c>
      <c r="I737" s="209"/>
      <c r="J737" s="210">
        <f>ROUND(I737*H737,2)</f>
        <v>0</v>
      </c>
      <c r="K737" s="211"/>
      <c r="L737" s="39"/>
      <c r="M737" s="212" t="s">
        <v>1</v>
      </c>
      <c r="N737" s="213" t="s">
        <v>41</v>
      </c>
      <c r="O737" s="71"/>
      <c r="P737" s="214">
        <f>O737*H737</f>
        <v>0</v>
      </c>
      <c r="Q737" s="214">
        <v>0</v>
      </c>
      <c r="R737" s="214">
        <f>Q737*H737</f>
        <v>0</v>
      </c>
      <c r="S737" s="214">
        <v>0</v>
      </c>
      <c r="T737" s="215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216" t="s">
        <v>138</v>
      </c>
      <c r="AT737" s="216" t="s">
        <v>134</v>
      </c>
      <c r="AU737" s="216" t="s">
        <v>86</v>
      </c>
      <c r="AY737" s="17" t="s">
        <v>132</v>
      </c>
      <c r="BE737" s="217">
        <f>IF(N737="základní",J737,0)</f>
        <v>0</v>
      </c>
      <c r="BF737" s="217">
        <f>IF(N737="snížená",J737,0)</f>
        <v>0</v>
      </c>
      <c r="BG737" s="217">
        <f>IF(N737="zákl. přenesená",J737,0)</f>
        <v>0</v>
      </c>
      <c r="BH737" s="217">
        <f>IF(N737="sníž. přenesená",J737,0)</f>
        <v>0</v>
      </c>
      <c r="BI737" s="217">
        <f>IF(N737="nulová",J737,0)</f>
        <v>0</v>
      </c>
      <c r="BJ737" s="17" t="s">
        <v>84</v>
      </c>
      <c r="BK737" s="217">
        <f>ROUND(I737*H737,2)</f>
        <v>0</v>
      </c>
      <c r="BL737" s="17" t="s">
        <v>138</v>
      </c>
      <c r="BM737" s="216" t="s">
        <v>1317</v>
      </c>
    </row>
    <row r="738" spans="2:51" s="13" customFormat="1" ht="11.25">
      <c r="B738" s="218"/>
      <c r="C738" s="219"/>
      <c r="D738" s="220" t="s">
        <v>140</v>
      </c>
      <c r="E738" s="221" t="s">
        <v>1</v>
      </c>
      <c r="F738" s="222" t="s">
        <v>738</v>
      </c>
      <c r="G738" s="219"/>
      <c r="H738" s="221" t="s">
        <v>1</v>
      </c>
      <c r="I738" s="223"/>
      <c r="J738" s="219"/>
      <c r="K738" s="219"/>
      <c r="L738" s="224"/>
      <c r="M738" s="225"/>
      <c r="N738" s="226"/>
      <c r="O738" s="226"/>
      <c r="P738" s="226"/>
      <c r="Q738" s="226"/>
      <c r="R738" s="226"/>
      <c r="S738" s="226"/>
      <c r="T738" s="227"/>
      <c r="AT738" s="228" t="s">
        <v>140</v>
      </c>
      <c r="AU738" s="228" t="s">
        <v>86</v>
      </c>
      <c r="AV738" s="13" t="s">
        <v>84</v>
      </c>
      <c r="AW738" s="13" t="s">
        <v>34</v>
      </c>
      <c r="AX738" s="13" t="s">
        <v>76</v>
      </c>
      <c r="AY738" s="228" t="s">
        <v>132</v>
      </c>
    </row>
    <row r="739" spans="2:51" s="14" customFormat="1" ht="11.25">
      <c r="B739" s="229"/>
      <c r="C739" s="230"/>
      <c r="D739" s="220" t="s">
        <v>140</v>
      </c>
      <c r="E739" s="231" t="s">
        <v>1</v>
      </c>
      <c r="F739" s="232" t="s">
        <v>1311</v>
      </c>
      <c r="G739" s="230"/>
      <c r="H739" s="233">
        <v>31.087</v>
      </c>
      <c r="I739" s="234"/>
      <c r="J739" s="230"/>
      <c r="K739" s="230"/>
      <c r="L739" s="235"/>
      <c r="M739" s="236"/>
      <c r="N739" s="237"/>
      <c r="O739" s="237"/>
      <c r="P739" s="237"/>
      <c r="Q739" s="237"/>
      <c r="R739" s="237"/>
      <c r="S739" s="237"/>
      <c r="T739" s="238"/>
      <c r="AT739" s="239" t="s">
        <v>140</v>
      </c>
      <c r="AU739" s="239" t="s">
        <v>86</v>
      </c>
      <c r="AV739" s="14" t="s">
        <v>86</v>
      </c>
      <c r="AW739" s="14" t="s">
        <v>34</v>
      </c>
      <c r="AX739" s="14" t="s">
        <v>76</v>
      </c>
      <c r="AY739" s="239" t="s">
        <v>132</v>
      </c>
    </row>
    <row r="740" spans="2:51" s="15" customFormat="1" ht="11.25">
      <c r="B740" s="240"/>
      <c r="C740" s="241"/>
      <c r="D740" s="220" t="s">
        <v>140</v>
      </c>
      <c r="E740" s="242" t="s">
        <v>1</v>
      </c>
      <c r="F740" s="243" t="s">
        <v>146</v>
      </c>
      <c r="G740" s="241"/>
      <c r="H740" s="244">
        <v>31.087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AT740" s="250" t="s">
        <v>140</v>
      </c>
      <c r="AU740" s="250" t="s">
        <v>86</v>
      </c>
      <c r="AV740" s="15" t="s">
        <v>138</v>
      </c>
      <c r="AW740" s="15" t="s">
        <v>34</v>
      </c>
      <c r="AX740" s="15" t="s">
        <v>84</v>
      </c>
      <c r="AY740" s="250" t="s">
        <v>132</v>
      </c>
    </row>
    <row r="741" spans="1:65" s="2" customFormat="1" ht="36">
      <c r="A741" s="34"/>
      <c r="B741" s="35"/>
      <c r="C741" s="204" t="s">
        <v>775</v>
      </c>
      <c r="D741" s="204" t="s">
        <v>134</v>
      </c>
      <c r="E741" s="205" t="s">
        <v>758</v>
      </c>
      <c r="F741" s="206" t="s">
        <v>759</v>
      </c>
      <c r="G741" s="207" t="s">
        <v>311</v>
      </c>
      <c r="H741" s="208">
        <v>19.965</v>
      </c>
      <c r="I741" s="209"/>
      <c r="J741" s="210">
        <f>ROUND(I741*H741,2)</f>
        <v>0</v>
      </c>
      <c r="K741" s="211"/>
      <c r="L741" s="39"/>
      <c r="M741" s="212" t="s">
        <v>1</v>
      </c>
      <c r="N741" s="213" t="s">
        <v>41</v>
      </c>
      <c r="O741" s="71"/>
      <c r="P741" s="214">
        <f>O741*H741</f>
        <v>0</v>
      </c>
      <c r="Q741" s="214">
        <v>0</v>
      </c>
      <c r="R741" s="214">
        <f>Q741*H741</f>
        <v>0</v>
      </c>
      <c r="S741" s="214">
        <v>0</v>
      </c>
      <c r="T741" s="215">
        <f>S741*H741</f>
        <v>0</v>
      </c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R741" s="216" t="s">
        <v>138</v>
      </c>
      <c r="AT741" s="216" t="s">
        <v>134</v>
      </c>
      <c r="AU741" s="216" t="s">
        <v>86</v>
      </c>
      <c r="AY741" s="17" t="s">
        <v>132</v>
      </c>
      <c r="BE741" s="217">
        <f>IF(N741="základní",J741,0)</f>
        <v>0</v>
      </c>
      <c r="BF741" s="217">
        <f>IF(N741="snížená",J741,0)</f>
        <v>0</v>
      </c>
      <c r="BG741" s="217">
        <f>IF(N741="zákl. přenesená",J741,0)</f>
        <v>0</v>
      </c>
      <c r="BH741" s="217">
        <f>IF(N741="sníž. přenesená",J741,0)</f>
        <v>0</v>
      </c>
      <c r="BI741" s="217">
        <f>IF(N741="nulová",J741,0)</f>
        <v>0</v>
      </c>
      <c r="BJ741" s="17" t="s">
        <v>84</v>
      </c>
      <c r="BK741" s="217">
        <f>ROUND(I741*H741,2)</f>
        <v>0</v>
      </c>
      <c r="BL741" s="17" t="s">
        <v>138</v>
      </c>
      <c r="BM741" s="216" t="s">
        <v>1318</v>
      </c>
    </row>
    <row r="742" spans="2:51" s="13" customFormat="1" ht="11.25">
      <c r="B742" s="218"/>
      <c r="C742" s="219"/>
      <c r="D742" s="220" t="s">
        <v>140</v>
      </c>
      <c r="E742" s="221" t="s">
        <v>1</v>
      </c>
      <c r="F742" s="222" t="s">
        <v>727</v>
      </c>
      <c r="G742" s="219"/>
      <c r="H742" s="221" t="s">
        <v>1</v>
      </c>
      <c r="I742" s="223"/>
      <c r="J742" s="219"/>
      <c r="K742" s="219"/>
      <c r="L742" s="224"/>
      <c r="M742" s="225"/>
      <c r="N742" s="226"/>
      <c r="O742" s="226"/>
      <c r="P742" s="226"/>
      <c r="Q742" s="226"/>
      <c r="R742" s="226"/>
      <c r="S742" s="226"/>
      <c r="T742" s="227"/>
      <c r="AT742" s="228" t="s">
        <v>140</v>
      </c>
      <c r="AU742" s="228" t="s">
        <v>86</v>
      </c>
      <c r="AV742" s="13" t="s">
        <v>84</v>
      </c>
      <c r="AW742" s="13" t="s">
        <v>34</v>
      </c>
      <c r="AX742" s="13" t="s">
        <v>76</v>
      </c>
      <c r="AY742" s="228" t="s">
        <v>132</v>
      </c>
    </row>
    <row r="743" spans="2:51" s="14" customFormat="1" ht="11.25">
      <c r="B743" s="229"/>
      <c r="C743" s="230"/>
      <c r="D743" s="220" t="s">
        <v>140</v>
      </c>
      <c r="E743" s="231" t="s">
        <v>1</v>
      </c>
      <c r="F743" s="232" t="s">
        <v>1307</v>
      </c>
      <c r="G743" s="230"/>
      <c r="H743" s="233">
        <v>19.965000000000003</v>
      </c>
      <c r="I743" s="234"/>
      <c r="J743" s="230"/>
      <c r="K743" s="230"/>
      <c r="L743" s="235"/>
      <c r="M743" s="236"/>
      <c r="N743" s="237"/>
      <c r="O743" s="237"/>
      <c r="P743" s="237"/>
      <c r="Q743" s="237"/>
      <c r="R743" s="237"/>
      <c r="S743" s="237"/>
      <c r="T743" s="238"/>
      <c r="AT743" s="239" t="s">
        <v>140</v>
      </c>
      <c r="AU743" s="239" t="s">
        <v>86</v>
      </c>
      <c r="AV743" s="14" t="s">
        <v>86</v>
      </c>
      <c r="AW743" s="14" t="s">
        <v>34</v>
      </c>
      <c r="AX743" s="14" t="s">
        <v>76</v>
      </c>
      <c r="AY743" s="239" t="s">
        <v>132</v>
      </c>
    </row>
    <row r="744" spans="2:51" s="15" customFormat="1" ht="11.25">
      <c r="B744" s="240"/>
      <c r="C744" s="241"/>
      <c r="D744" s="220" t="s">
        <v>140</v>
      </c>
      <c r="E744" s="242" t="s">
        <v>1</v>
      </c>
      <c r="F744" s="243" t="s">
        <v>146</v>
      </c>
      <c r="G744" s="241"/>
      <c r="H744" s="244">
        <v>19.965000000000003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AT744" s="250" t="s">
        <v>140</v>
      </c>
      <c r="AU744" s="250" t="s">
        <v>86</v>
      </c>
      <c r="AV744" s="15" t="s">
        <v>138</v>
      </c>
      <c r="AW744" s="15" t="s">
        <v>34</v>
      </c>
      <c r="AX744" s="15" t="s">
        <v>84</v>
      </c>
      <c r="AY744" s="250" t="s">
        <v>132</v>
      </c>
    </row>
    <row r="745" spans="1:65" s="2" customFormat="1" ht="48">
      <c r="A745" s="34"/>
      <c r="B745" s="35"/>
      <c r="C745" s="204" t="s">
        <v>782</v>
      </c>
      <c r="D745" s="204" t="s">
        <v>134</v>
      </c>
      <c r="E745" s="205" t="s">
        <v>762</v>
      </c>
      <c r="F745" s="206" t="s">
        <v>763</v>
      </c>
      <c r="G745" s="207" t="s">
        <v>311</v>
      </c>
      <c r="H745" s="208">
        <v>2.385</v>
      </c>
      <c r="I745" s="209"/>
      <c r="J745" s="210">
        <f>ROUND(I745*H745,2)</f>
        <v>0</v>
      </c>
      <c r="K745" s="211"/>
      <c r="L745" s="39"/>
      <c r="M745" s="212" t="s">
        <v>1</v>
      </c>
      <c r="N745" s="213" t="s">
        <v>41</v>
      </c>
      <c r="O745" s="71"/>
      <c r="P745" s="214">
        <f>O745*H745</f>
        <v>0</v>
      </c>
      <c r="Q745" s="214">
        <v>0</v>
      </c>
      <c r="R745" s="214">
        <f>Q745*H745</f>
        <v>0</v>
      </c>
      <c r="S745" s="214">
        <v>0</v>
      </c>
      <c r="T745" s="215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216" t="s">
        <v>138</v>
      </c>
      <c r="AT745" s="216" t="s">
        <v>134</v>
      </c>
      <c r="AU745" s="216" t="s">
        <v>86</v>
      </c>
      <c r="AY745" s="17" t="s">
        <v>132</v>
      </c>
      <c r="BE745" s="217">
        <f>IF(N745="základní",J745,0)</f>
        <v>0</v>
      </c>
      <c r="BF745" s="217">
        <f>IF(N745="snížená",J745,0)</f>
        <v>0</v>
      </c>
      <c r="BG745" s="217">
        <f>IF(N745="zákl. přenesená",J745,0)</f>
        <v>0</v>
      </c>
      <c r="BH745" s="217">
        <f>IF(N745="sníž. přenesená",J745,0)</f>
        <v>0</v>
      </c>
      <c r="BI745" s="217">
        <f>IF(N745="nulová",J745,0)</f>
        <v>0</v>
      </c>
      <c r="BJ745" s="17" t="s">
        <v>84</v>
      </c>
      <c r="BK745" s="217">
        <f>ROUND(I745*H745,2)</f>
        <v>0</v>
      </c>
      <c r="BL745" s="17" t="s">
        <v>138</v>
      </c>
      <c r="BM745" s="216" t="s">
        <v>1319</v>
      </c>
    </row>
    <row r="746" spans="2:51" s="13" customFormat="1" ht="11.25">
      <c r="B746" s="218"/>
      <c r="C746" s="219"/>
      <c r="D746" s="220" t="s">
        <v>140</v>
      </c>
      <c r="E746" s="221" t="s">
        <v>1</v>
      </c>
      <c r="F746" s="222" t="s">
        <v>740</v>
      </c>
      <c r="G746" s="219"/>
      <c r="H746" s="221" t="s">
        <v>1</v>
      </c>
      <c r="I746" s="223"/>
      <c r="J746" s="219"/>
      <c r="K746" s="219"/>
      <c r="L746" s="224"/>
      <c r="M746" s="225"/>
      <c r="N746" s="226"/>
      <c r="O746" s="226"/>
      <c r="P746" s="226"/>
      <c r="Q746" s="226"/>
      <c r="R746" s="226"/>
      <c r="S746" s="226"/>
      <c r="T746" s="227"/>
      <c r="AT746" s="228" t="s">
        <v>140</v>
      </c>
      <c r="AU746" s="228" t="s">
        <v>86</v>
      </c>
      <c r="AV746" s="13" t="s">
        <v>84</v>
      </c>
      <c r="AW746" s="13" t="s">
        <v>34</v>
      </c>
      <c r="AX746" s="13" t="s">
        <v>76</v>
      </c>
      <c r="AY746" s="228" t="s">
        <v>132</v>
      </c>
    </row>
    <row r="747" spans="2:51" s="14" customFormat="1" ht="11.25">
      <c r="B747" s="229"/>
      <c r="C747" s="230"/>
      <c r="D747" s="220" t="s">
        <v>140</v>
      </c>
      <c r="E747" s="231" t="s">
        <v>1</v>
      </c>
      <c r="F747" s="232" t="s">
        <v>1312</v>
      </c>
      <c r="G747" s="230"/>
      <c r="H747" s="233">
        <v>2.385</v>
      </c>
      <c r="I747" s="234"/>
      <c r="J747" s="230"/>
      <c r="K747" s="230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140</v>
      </c>
      <c r="AU747" s="239" t="s">
        <v>86</v>
      </c>
      <c r="AV747" s="14" t="s">
        <v>86</v>
      </c>
      <c r="AW747" s="14" t="s">
        <v>34</v>
      </c>
      <c r="AX747" s="14" t="s">
        <v>76</v>
      </c>
      <c r="AY747" s="239" t="s">
        <v>132</v>
      </c>
    </row>
    <row r="748" spans="2:51" s="15" customFormat="1" ht="11.25">
      <c r="B748" s="240"/>
      <c r="C748" s="241"/>
      <c r="D748" s="220" t="s">
        <v>140</v>
      </c>
      <c r="E748" s="242" t="s">
        <v>1</v>
      </c>
      <c r="F748" s="243" t="s">
        <v>146</v>
      </c>
      <c r="G748" s="241"/>
      <c r="H748" s="244">
        <v>2.385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140</v>
      </c>
      <c r="AU748" s="250" t="s">
        <v>86</v>
      </c>
      <c r="AV748" s="15" t="s">
        <v>138</v>
      </c>
      <c r="AW748" s="15" t="s">
        <v>34</v>
      </c>
      <c r="AX748" s="15" t="s">
        <v>84</v>
      </c>
      <c r="AY748" s="250" t="s">
        <v>132</v>
      </c>
    </row>
    <row r="749" spans="1:65" s="2" customFormat="1" ht="24">
      <c r="A749" s="34"/>
      <c r="B749" s="35"/>
      <c r="C749" s="204" t="s">
        <v>1320</v>
      </c>
      <c r="D749" s="204" t="s">
        <v>134</v>
      </c>
      <c r="E749" s="205" t="s">
        <v>766</v>
      </c>
      <c r="F749" s="206" t="s">
        <v>767</v>
      </c>
      <c r="G749" s="207" t="s">
        <v>311</v>
      </c>
      <c r="H749" s="208">
        <v>2.654</v>
      </c>
      <c r="I749" s="209"/>
      <c r="J749" s="210">
        <f>ROUND(I749*H749,2)</f>
        <v>0</v>
      </c>
      <c r="K749" s="211"/>
      <c r="L749" s="39"/>
      <c r="M749" s="212" t="s">
        <v>1</v>
      </c>
      <c r="N749" s="213" t="s">
        <v>41</v>
      </c>
      <c r="O749" s="71"/>
      <c r="P749" s="214">
        <f>O749*H749</f>
        <v>0</v>
      </c>
      <c r="Q749" s="214">
        <v>0</v>
      </c>
      <c r="R749" s="214">
        <f>Q749*H749</f>
        <v>0</v>
      </c>
      <c r="S749" s="214">
        <v>0</v>
      </c>
      <c r="T749" s="215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216" t="s">
        <v>138</v>
      </c>
      <c r="AT749" s="216" t="s">
        <v>134</v>
      </c>
      <c r="AU749" s="216" t="s">
        <v>86</v>
      </c>
      <c r="AY749" s="17" t="s">
        <v>132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17" t="s">
        <v>84</v>
      </c>
      <c r="BK749" s="217">
        <f>ROUND(I749*H749,2)</f>
        <v>0</v>
      </c>
      <c r="BL749" s="17" t="s">
        <v>138</v>
      </c>
      <c r="BM749" s="216" t="s">
        <v>1321</v>
      </c>
    </row>
    <row r="750" spans="2:51" s="13" customFormat="1" ht="11.25">
      <c r="B750" s="218"/>
      <c r="C750" s="219"/>
      <c r="D750" s="220" t="s">
        <v>140</v>
      </c>
      <c r="E750" s="221" t="s">
        <v>1</v>
      </c>
      <c r="F750" s="222" t="s">
        <v>742</v>
      </c>
      <c r="G750" s="219"/>
      <c r="H750" s="221" t="s">
        <v>1</v>
      </c>
      <c r="I750" s="223"/>
      <c r="J750" s="219"/>
      <c r="K750" s="219"/>
      <c r="L750" s="224"/>
      <c r="M750" s="225"/>
      <c r="N750" s="226"/>
      <c r="O750" s="226"/>
      <c r="P750" s="226"/>
      <c r="Q750" s="226"/>
      <c r="R750" s="226"/>
      <c r="S750" s="226"/>
      <c r="T750" s="227"/>
      <c r="AT750" s="228" t="s">
        <v>140</v>
      </c>
      <c r="AU750" s="228" t="s">
        <v>86</v>
      </c>
      <c r="AV750" s="13" t="s">
        <v>84</v>
      </c>
      <c r="AW750" s="13" t="s">
        <v>34</v>
      </c>
      <c r="AX750" s="13" t="s">
        <v>76</v>
      </c>
      <c r="AY750" s="228" t="s">
        <v>132</v>
      </c>
    </row>
    <row r="751" spans="2:51" s="14" customFormat="1" ht="11.25">
      <c r="B751" s="229"/>
      <c r="C751" s="230"/>
      <c r="D751" s="220" t="s">
        <v>140</v>
      </c>
      <c r="E751" s="231" t="s">
        <v>1</v>
      </c>
      <c r="F751" s="232" t="s">
        <v>1313</v>
      </c>
      <c r="G751" s="230"/>
      <c r="H751" s="233">
        <v>2.6542</v>
      </c>
      <c r="I751" s="234"/>
      <c r="J751" s="230"/>
      <c r="K751" s="230"/>
      <c r="L751" s="235"/>
      <c r="M751" s="236"/>
      <c r="N751" s="237"/>
      <c r="O751" s="237"/>
      <c r="P751" s="237"/>
      <c r="Q751" s="237"/>
      <c r="R751" s="237"/>
      <c r="S751" s="237"/>
      <c r="T751" s="238"/>
      <c r="AT751" s="239" t="s">
        <v>140</v>
      </c>
      <c r="AU751" s="239" t="s">
        <v>86</v>
      </c>
      <c r="AV751" s="14" t="s">
        <v>86</v>
      </c>
      <c r="AW751" s="14" t="s">
        <v>34</v>
      </c>
      <c r="AX751" s="14" t="s">
        <v>76</v>
      </c>
      <c r="AY751" s="239" t="s">
        <v>132</v>
      </c>
    </row>
    <row r="752" spans="2:51" s="15" customFormat="1" ht="11.25">
      <c r="B752" s="240"/>
      <c r="C752" s="241"/>
      <c r="D752" s="220" t="s">
        <v>140</v>
      </c>
      <c r="E752" s="242" t="s">
        <v>1</v>
      </c>
      <c r="F752" s="243" t="s">
        <v>146</v>
      </c>
      <c r="G752" s="241"/>
      <c r="H752" s="244">
        <v>2.6542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140</v>
      </c>
      <c r="AU752" s="250" t="s">
        <v>86</v>
      </c>
      <c r="AV752" s="15" t="s">
        <v>138</v>
      </c>
      <c r="AW752" s="15" t="s">
        <v>34</v>
      </c>
      <c r="AX752" s="15" t="s">
        <v>84</v>
      </c>
      <c r="AY752" s="250" t="s">
        <v>132</v>
      </c>
    </row>
    <row r="753" spans="2:63" s="12" customFormat="1" ht="12.75">
      <c r="B753" s="188"/>
      <c r="C753" s="189"/>
      <c r="D753" s="190" t="s">
        <v>75</v>
      </c>
      <c r="E753" s="202" t="s">
        <v>769</v>
      </c>
      <c r="F753" s="202" t="s">
        <v>770</v>
      </c>
      <c r="G753" s="189"/>
      <c r="H753" s="189"/>
      <c r="I753" s="192"/>
      <c r="J753" s="203">
        <f>BK753</f>
        <v>0</v>
      </c>
      <c r="K753" s="189"/>
      <c r="L753" s="194"/>
      <c r="M753" s="195"/>
      <c r="N753" s="196"/>
      <c r="O753" s="196"/>
      <c r="P753" s="197">
        <f>SUM(P754:P755)</f>
        <v>0</v>
      </c>
      <c r="Q753" s="196"/>
      <c r="R753" s="197">
        <f>SUM(R754:R755)</f>
        <v>0</v>
      </c>
      <c r="S753" s="196"/>
      <c r="T753" s="198">
        <f>SUM(T754:T755)</f>
        <v>0</v>
      </c>
      <c r="AR753" s="199" t="s">
        <v>84</v>
      </c>
      <c r="AT753" s="200" t="s">
        <v>75</v>
      </c>
      <c r="AU753" s="200" t="s">
        <v>84</v>
      </c>
      <c r="AY753" s="199" t="s">
        <v>132</v>
      </c>
      <c r="BK753" s="201">
        <f>SUM(BK754:BK755)</f>
        <v>0</v>
      </c>
    </row>
    <row r="754" spans="1:65" s="2" customFormat="1" ht="24">
      <c r="A754" s="34"/>
      <c r="B754" s="35"/>
      <c r="C754" s="204" t="s">
        <v>332</v>
      </c>
      <c r="D754" s="204" t="s">
        <v>134</v>
      </c>
      <c r="E754" s="205" t="s">
        <v>772</v>
      </c>
      <c r="F754" s="206" t="s">
        <v>773</v>
      </c>
      <c r="G754" s="207" t="s">
        <v>311</v>
      </c>
      <c r="H754" s="208">
        <v>36.161</v>
      </c>
      <c r="I754" s="209"/>
      <c r="J754" s="210">
        <f>ROUND(I754*H754,2)</f>
        <v>0</v>
      </c>
      <c r="K754" s="211"/>
      <c r="L754" s="39"/>
      <c r="M754" s="212" t="s">
        <v>1</v>
      </c>
      <c r="N754" s="213" t="s">
        <v>41</v>
      </c>
      <c r="O754" s="71"/>
      <c r="P754" s="214">
        <f>O754*H754</f>
        <v>0</v>
      </c>
      <c r="Q754" s="214">
        <v>0</v>
      </c>
      <c r="R754" s="214">
        <f>Q754*H754</f>
        <v>0</v>
      </c>
      <c r="S754" s="214">
        <v>0</v>
      </c>
      <c r="T754" s="215">
        <f>S754*H754</f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216" t="s">
        <v>138</v>
      </c>
      <c r="AT754" s="216" t="s">
        <v>134</v>
      </c>
      <c r="AU754" s="216" t="s">
        <v>86</v>
      </c>
      <c r="AY754" s="17" t="s">
        <v>132</v>
      </c>
      <c r="BE754" s="217">
        <f>IF(N754="základní",J754,0)</f>
        <v>0</v>
      </c>
      <c r="BF754" s="217">
        <f>IF(N754="snížená",J754,0)</f>
        <v>0</v>
      </c>
      <c r="BG754" s="217">
        <f>IF(N754="zákl. přenesená",J754,0)</f>
        <v>0</v>
      </c>
      <c r="BH754" s="217">
        <f>IF(N754="sníž. přenesená",J754,0)</f>
        <v>0</v>
      </c>
      <c r="BI754" s="217">
        <f>IF(N754="nulová",J754,0)</f>
        <v>0</v>
      </c>
      <c r="BJ754" s="17" t="s">
        <v>84</v>
      </c>
      <c r="BK754" s="217">
        <f>ROUND(I754*H754,2)</f>
        <v>0</v>
      </c>
      <c r="BL754" s="17" t="s">
        <v>138</v>
      </c>
      <c r="BM754" s="216" t="s">
        <v>1322</v>
      </c>
    </row>
    <row r="755" spans="1:65" s="2" customFormat="1" ht="24">
      <c r="A755" s="34"/>
      <c r="B755" s="35"/>
      <c r="C755" s="204" t="s">
        <v>1323</v>
      </c>
      <c r="D755" s="204" t="s">
        <v>134</v>
      </c>
      <c r="E755" s="205" t="s">
        <v>776</v>
      </c>
      <c r="F755" s="206" t="s">
        <v>777</v>
      </c>
      <c r="G755" s="207" t="s">
        <v>311</v>
      </c>
      <c r="H755" s="208">
        <v>3.716</v>
      </c>
      <c r="I755" s="209"/>
      <c r="J755" s="210">
        <f>ROUND(I755*H755,2)</f>
        <v>0</v>
      </c>
      <c r="K755" s="211"/>
      <c r="L755" s="39"/>
      <c r="M755" s="212" t="s">
        <v>1</v>
      </c>
      <c r="N755" s="213" t="s">
        <v>41</v>
      </c>
      <c r="O755" s="71"/>
      <c r="P755" s="214">
        <f>O755*H755</f>
        <v>0</v>
      </c>
      <c r="Q755" s="214">
        <v>0</v>
      </c>
      <c r="R755" s="214">
        <f>Q755*H755</f>
        <v>0</v>
      </c>
      <c r="S755" s="214">
        <v>0</v>
      </c>
      <c r="T755" s="215">
        <f>S755*H755</f>
        <v>0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216" t="s">
        <v>138</v>
      </c>
      <c r="AT755" s="216" t="s">
        <v>134</v>
      </c>
      <c r="AU755" s="216" t="s">
        <v>86</v>
      </c>
      <c r="AY755" s="17" t="s">
        <v>132</v>
      </c>
      <c r="BE755" s="217">
        <f>IF(N755="základní",J755,0)</f>
        <v>0</v>
      </c>
      <c r="BF755" s="217">
        <f>IF(N755="snížená",J755,0)</f>
        <v>0</v>
      </c>
      <c r="BG755" s="217">
        <f>IF(N755="zákl. přenesená",J755,0)</f>
        <v>0</v>
      </c>
      <c r="BH755" s="217">
        <f>IF(N755="sníž. přenesená",J755,0)</f>
        <v>0</v>
      </c>
      <c r="BI755" s="217">
        <f>IF(N755="nulová",J755,0)</f>
        <v>0</v>
      </c>
      <c r="BJ755" s="17" t="s">
        <v>84</v>
      </c>
      <c r="BK755" s="217">
        <f>ROUND(I755*H755,2)</f>
        <v>0</v>
      </c>
      <c r="BL755" s="17" t="s">
        <v>138</v>
      </c>
      <c r="BM755" s="216" t="s">
        <v>1324</v>
      </c>
    </row>
    <row r="756" spans="2:63" s="12" customFormat="1" ht="12">
      <c r="B756" s="188"/>
      <c r="C756" s="189"/>
      <c r="D756" s="190" t="s">
        <v>75</v>
      </c>
      <c r="E756" s="191" t="s">
        <v>329</v>
      </c>
      <c r="F756" s="191" t="s">
        <v>779</v>
      </c>
      <c r="G756" s="189"/>
      <c r="H756" s="189"/>
      <c r="I756" s="192"/>
      <c r="J756" s="193">
        <f>BK756</f>
        <v>0</v>
      </c>
      <c r="K756" s="189"/>
      <c r="L756" s="194"/>
      <c r="M756" s="195"/>
      <c r="N756" s="196"/>
      <c r="O756" s="196"/>
      <c r="P756" s="197">
        <f>P757</f>
        <v>0</v>
      </c>
      <c r="Q756" s="196"/>
      <c r="R756" s="197">
        <f>R757</f>
        <v>0.0012969000000000001</v>
      </c>
      <c r="S756" s="196"/>
      <c r="T756" s="198">
        <f>T757</f>
        <v>0</v>
      </c>
      <c r="AR756" s="199" t="s">
        <v>152</v>
      </c>
      <c r="AT756" s="200" t="s">
        <v>75</v>
      </c>
      <c r="AU756" s="200" t="s">
        <v>76</v>
      </c>
      <c r="AY756" s="199" t="s">
        <v>132</v>
      </c>
      <c r="BK756" s="201">
        <f>BK757</f>
        <v>0</v>
      </c>
    </row>
    <row r="757" spans="2:63" s="12" customFormat="1" ht="12.75">
      <c r="B757" s="188"/>
      <c r="C757" s="189"/>
      <c r="D757" s="190" t="s">
        <v>75</v>
      </c>
      <c r="E757" s="202" t="s">
        <v>780</v>
      </c>
      <c r="F757" s="202" t="s">
        <v>781</v>
      </c>
      <c r="G757" s="189"/>
      <c r="H757" s="189"/>
      <c r="I757" s="192"/>
      <c r="J757" s="203">
        <f>BK757</f>
        <v>0</v>
      </c>
      <c r="K757" s="189"/>
      <c r="L757" s="194"/>
      <c r="M757" s="195"/>
      <c r="N757" s="196"/>
      <c r="O757" s="196"/>
      <c r="P757" s="197">
        <f>SUM(P758:P761)</f>
        <v>0</v>
      </c>
      <c r="Q757" s="196"/>
      <c r="R757" s="197">
        <f>SUM(R758:R761)</f>
        <v>0.0012969000000000001</v>
      </c>
      <c r="S757" s="196"/>
      <c r="T757" s="198">
        <f>SUM(T758:T761)</f>
        <v>0</v>
      </c>
      <c r="AR757" s="199" t="s">
        <v>152</v>
      </c>
      <c r="AT757" s="200" t="s">
        <v>75</v>
      </c>
      <c r="AU757" s="200" t="s">
        <v>84</v>
      </c>
      <c r="AY757" s="199" t="s">
        <v>132</v>
      </c>
      <c r="BK757" s="201">
        <f>SUM(BK758:BK761)</f>
        <v>0</v>
      </c>
    </row>
    <row r="758" spans="1:65" s="2" customFormat="1" ht="24">
      <c r="A758" s="34"/>
      <c r="B758" s="35"/>
      <c r="C758" s="204" t="s">
        <v>1325</v>
      </c>
      <c r="D758" s="204" t="s">
        <v>134</v>
      </c>
      <c r="E758" s="205" t="s">
        <v>783</v>
      </c>
      <c r="F758" s="206" t="s">
        <v>784</v>
      </c>
      <c r="G758" s="207" t="s">
        <v>785</v>
      </c>
      <c r="H758" s="208">
        <v>0.131</v>
      </c>
      <c r="I758" s="209"/>
      <c r="J758" s="210">
        <f>ROUND(I758*H758,2)</f>
        <v>0</v>
      </c>
      <c r="K758" s="211"/>
      <c r="L758" s="39"/>
      <c r="M758" s="212" t="s">
        <v>1</v>
      </c>
      <c r="N758" s="213" t="s">
        <v>41</v>
      </c>
      <c r="O758" s="71"/>
      <c r="P758" s="214">
        <f>O758*H758</f>
        <v>0</v>
      </c>
      <c r="Q758" s="214">
        <v>0.0099</v>
      </c>
      <c r="R758" s="214">
        <f>Q758*H758</f>
        <v>0.0012969000000000001</v>
      </c>
      <c r="S758" s="214">
        <v>0</v>
      </c>
      <c r="T758" s="215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216" t="s">
        <v>504</v>
      </c>
      <c r="AT758" s="216" t="s">
        <v>134</v>
      </c>
      <c r="AU758" s="216" t="s">
        <v>86</v>
      </c>
      <c r="AY758" s="17" t="s">
        <v>132</v>
      </c>
      <c r="BE758" s="217">
        <f>IF(N758="základní",J758,0)</f>
        <v>0</v>
      </c>
      <c r="BF758" s="217">
        <f>IF(N758="snížená",J758,0)</f>
        <v>0</v>
      </c>
      <c r="BG758" s="217">
        <f>IF(N758="zákl. přenesená",J758,0)</f>
        <v>0</v>
      </c>
      <c r="BH758" s="217">
        <f>IF(N758="sníž. přenesená",J758,0)</f>
        <v>0</v>
      </c>
      <c r="BI758" s="217">
        <f>IF(N758="nulová",J758,0)</f>
        <v>0</v>
      </c>
      <c r="BJ758" s="17" t="s">
        <v>84</v>
      </c>
      <c r="BK758" s="217">
        <f>ROUND(I758*H758,2)</f>
        <v>0</v>
      </c>
      <c r="BL758" s="17" t="s">
        <v>504</v>
      </c>
      <c r="BM758" s="216" t="s">
        <v>1326</v>
      </c>
    </row>
    <row r="759" spans="2:51" s="13" customFormat="1" ht="11.25">
      <c r="B759" s="218"/>
      <c r="C759" s="219"/>
      <c r="D759" s="220" t="s">
        <v>140</v>
      </c>
      <c r="E759" s="221" t="s">
        <v>1</v>
      </c>
      <c r="F759" s="222" t="s">
        <v>91</v>
      </c>
      <c r="G759" s="219"/>
      <c r="H759" s="221" t="s">
        <v>1</v>
      </c>
      <c r="I759" s="223"/>
      <c r="J759" s="219"/>
      <c r="K759" s="219"/>
      <c r="L759" s="224"/>
      <c r="M759" s="225"/>
      <c r="N759" s="226"/>
      <c r="O759" s="226"/>
      <c r="P759" s="226"/>
      <c r="Q759" s="226"/>
      <c r="R759" s="226"/>
      <c r="S759" s="226"/>
      <c r="T759" s="227"/>
      <c r="AT759" s="228" t="s">
        <v>140</v>
      </c>
      <c r="AU759" s="228" t="s">
        <v>86</v>
      </c>
      <c r="AV759" s="13" t="s">
        <v>84</v>
      </c>
      <c r="AW759" s="13" t="s">
        <v>34</v>
      </c>
      <c r="AX759" s="13" t="s">
        <v>76</v>
      </c>
      <c r="AY759" s="228" t="s">
        <v>132</v>
      </c>
    </row>
    <row r="760" spans="2:51" s="14" customFormat="1" ht="11.25">
      <c r="B760" s="229"/>
      <c r="C760" s="230"/>
      <c r="D760" s="220" t="s">
        <v>140</v>
      </c>
      <c r="E760" s="231" t="s">
        <v>1</v>
      </c>
      <c r="F760" s="232" t="s">
        <v>1327</v>
      </c>
      <c r="G760" s="230"/>
      <c r="H760" s="233">
        <v>0.131</v>
      </c>
      <c r="I760" s="234"/>
      <c r="J760" s="230"/>
      <c r="K760" s="230"/>
      <c r="L760" s="235"/>
      <c r="M760" s="236"/>
      <c r="N760" s="237"/>
      <c r="O760" s="237"/>
      <c r="P760" s="237"/>
      <c r="Q760" s="237"/>
      <c r="R760" s="237"/>
      <c r="S760" s="237"/>
      <c r="T760" s="238"/>
      <c r="AT760" s="239" t="s">
        <v>140</v>
      </c>
      <c r="AU760" s="239" t="s">
        <v>86</v>
      </c>
      <c r="AV760" s="14" t="s">
        <v>86</v>
      </c>
      <c r="AW760" s="14" t="s">
        <v>34</v>
      </c>
      <c r="AX760" s="14" t="s">
        <v>76</v>
      </c>
      <c r="AY760" s="239" t="s">
        <v>132</v>
      </c>
    </row>
    <row r="761" spans="2:51" s="15" customFormat="1" ht="11.25">
      <c r="B761" s="240"/>
      <c r="C761" s="241"/>
      <c r="D761" s="220" t="s">
        <v>140</v>
      </c>
      <c r="E761" s="242" t="s">
        <v>1</v>
      </c>
      <c r="F761" s="243" t="s">
        <v>146</v>
      </c>
      <c r="G761" s="241"/>
      <c r="H761" s="244">
        <v>0.131</v>
      </c>
      <c r="I761" s="245"/>
      <c r="J761" s="241"/>
      <c r="K761" s="241"/>
      <c r="L761" s="246"/>
      <c r="M761" s="262"/>
      <c r="N761" s="263"/>
      <c r="O761" s="263"/>
      <c r="P761" s="263"/>
      <c r="Q761" s="263"/>
      <c r="R761" s="263"/>
      <c r="S761" s="263"/>
      <c r="T761" s="264"/>
      <c r="AT761" s="250" t="s">
        <v>140</v>
      </c>
      <c r="AU761" s="250" t="s">
        <v>86</v>
      </c>
      <c r="AV761" s="15" t="s">
        <v>138</v>
      </c>
      <c r="AW761" s="15" t="s">
        <v>34</v>
      </c>
      <c r="AX761" s="15" t="s">
        <v>84</v>
      </c>
      <c r="AY761" s="250" t="s">
        <v>132</v>
      </c>
    </row>
    <row r="762" spans="1:31" s="2" customFormat="1" ht="6.95" customHeight="1">
      <c r="A762" s="34"/>
      <c r="B762" s="54"/>
      <c r="C762" s="55"/>
      <c r="D762" s="55"/>
      <c r="E762" s="55"/>
      <c r="F762" s="55"/>
      <c r="G762" s="55"/>
      <c r="H762" s="55"/>
      <c r="I762" s="152"/>
      <c r="J762" s="55"/>
      <c r="K762" s="55"/>
      <c r="L762" s="39"/>
      <c r="M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</row>
  </sheetData>
  <sheetProtection algorithmName="SHA-512" hashValue="zLE66F1DrzaHjommSRoOceIEL3u9X3mG22UHKuXSwmbYoXV2ZLtPjG5l6L9RW+BsDEqPXg2ZBkmhlHZHEdBrhQ==" saltValue="HGfYuB4qDpkt/MjMC1jFe/FSg2+EMf5VxkD48J4BRl9dsNyOy7l7GOj6p0kLSfbj7orI++bWh0rRjK4WNm7KGA==" spinCount="100000" sheet="1" objects="1" scenarios="1" formatColumns="0" formatRows="0" autoFilter="0"/>
  <autoFilter ref="C125:K76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4"/>
  <sheetViews>
    <sheetView showGridLines="0" workbookViewId="0" topLeftCell="A1">
      <selection activeCell="J20" sqref="J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SOKOLOV, UL. SOKOLOVSKÁ - VÝMĚNA VODOVODU U ÚČKA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1328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26</v>
      </c>
      <c r="G12" s="34"/>
      <c r="H12" s="34"/>
      <c r="I12" s="117" t="s">
        <v>22</v>
      </c>
      <c r="J12" s="118" t="str">
        <f>'Rekapitulace stavby'!AN8</f>
        <v>17. 3. 2022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26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26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ROUND((SUM(BE123:BE373)),2)</f>
        <v>0</v>
      </c>
      <c r="G33" s="34"/>
      <c r="H33" s="34"/>
      <c r="I33" s="131">
        <v>0.21</v>
      </c>
      <c r="J33" s="130">
        <f>ROUND(((SUM(BE123:BE373))*I33),2)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ROUND((SUM(BF123:BF373)),2)</f>
        <v>0</v>
      </c>
      <c r="G34" s="34"/>
      <c r="H34" s="34"/>
      <c r="I34" s="131">
        <v>0.15</v>
      </c>
      <c r="J34" s="130">
        <f>ROUND(((SUM(BF123:BF373))*I34),2)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ROUND((SUM(BG123:BG373)),2)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ROUND((SUM(BH123:BH373)),2)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ROUND((SUM(BI123:BI373)),2)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SOKOLOV, UL. SOKOLOVSKÁ - VÝMĚNA VODOVODU U ÚČKA</v>
      </c>
      <c r="F85" s="319"/>
      <c r="G85" s="319"/>
      <c r="H85" s="31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SO 04 - Dopojení přípojek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17. 3. 2022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J124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J125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J257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111</v>
      </c>
      <c r="E100" s="171"/>
      <c r="F100" s="171"/>
      <c r="G100" s="171"/>
      <c r="H100" s="171"/>
      <c r="I100" s="172"/>
      <c r="J100" s="173">
        <f>J263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114</v>
      </c>
      <c r="E101" s="171"/>
      <c r="F101" s="171"/>
      <c r="G101" s="171"/>
      <c r="H101" s="171"/>
      <c r="I101" s="172"/>
      <c r="J101" s="173">
        <f>J366</f>
        <v>0</v>
      </c>
      <c r="K101" s="169"/>
      <c r="L101" s="174"/>
    </row>
    <row r="102" spans="2:12" s="9" customFormat="1" ht="24.95" customHeight="1">
      <c r="B102" s="161"/>
      <c r="C102" s="162"/>
      <c r="D102" s="163" t="s">
        <v>115</v>
      </c>
      <c r="E102" s="164"/>
      <c r="F102" s="164"/>
      <c r="G102" s="164"/>
      <c r="H102" s="164"/>
      <c r="I102" s="165"/>
      <c r="J102" s="166">
        <f>J368</f>
        <v>0</v>
      </c>
      <c r="K102" s="162"/>
      <c r="L102" s="167"/>
    </row>
    <row r="103" spans="2:12" s="10" customFormat="1" ht="19.9" customHeight="1">
      <c r="B103" s="168"/>
      <c r="C103" s="169"/>
      <c r="D103" s="170" t="s">
        <v>116</v>
      </c>
      <c r="E103" s="171"/>
      <c r="F103" s="171"/>
      <c r="G103" s="171"/>
      <c r="H103" s="171"/>
      <c r="I103" s="172"/>
      <c r="J103" s="173">
        <f>J369</f>
        <v>0</v>
      </c>
      <c r="K103" s="169"/>
      <c r="L103" s="174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2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117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8" t="str">
        <f>E7</f>
        <v>SOKOLOV, UL. SOKOLOVSKÁ - VÝMĚNA VODOVODU U ÚČKA</v>
      </c>
      <c r="F113" s="319"/>
      <c r="G113" s="319"/>
      <c r="H113" s="319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100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0" t="str">
        <f>E9</f>
        <v>SO 04 - Dopojení přípojek</v>
      </c>
      <c r="F115" s="320"/>
      <c r="G115" s="320"/>
      <c r="H115" s="320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117" t="s">
        <v>22</v>
      </c>
      <c r="J117" s="66" t="str">
        <f>IF(J12="","",J12)</f>
        <v>17. 3. 2022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117" t="s">
        <v>30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117" t="s">
        <v>33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75"/>
      <c r="B122" s="176"/>
      <c r="C122" s="177" t="s">
        <v>118</v>
      </c>
      <c r="D122" s="178" t="s">
        <v>61</v>
      </c>
      <c r="E122" s="178" t="s">
        <v>57</v>
      </c>
      <c r="F122" s="178" t="s">
        <v>58</v>
      </c>
      <c r="G122" s="178" t="s">
        <v>119</v>
      </c>
      <c r="H122" s="178" t="s">
        <v>120</v>
      </c>
      <c r="I122" s="179" t="s">
        <v>121</v>
      </c>
      <c r="J122" s="180" t="s">
        <v>104</v>
      </c>
      <c r="K122" s="181" t="s">
        <v>122</v>
      </c>
      <c r="L122" s="182"/>
      <c r="M122" s="75" t="s">
        <v>1</v>
      </c>
      <c r="N122" s="76" t="s">
        <v>40</v>
      </c>
      <c r="O122" s="76" t="s">
        <v>123</v>
      </c>
      <c r="P122" s="76" t="s">
        <v>124</v>
      </c>
      <c r="Q122" s="76" t="s">
        <v>125</v>
      </c>
      <c r="R122" s="76" t="s">
        <v>126</v>
      </c>
      <c r="S122" s="76" t="s">
        <v>127</v>
      </c>
      <c r="T122" s="77" t="s">
        <v>128</v>
      </c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63" s="2" customFormat="1" ht="22.9" customHeight="1">
      <c r="A123" s="34"/>
      <c r="B123" s="35"/>
      <c r="C123" s="82" t="s">
        <v>129</v>
      </c>
      <c r="D123" s="36"/>
      <c r="E123" s="36"/>
      <c r="F123" s="36"/>
      <c r="G123" s="36"/>
      <c r="H123" s="36"/>
      <c r="I123" s="115"/>
      <c r="J123" s="183">
        <f>BK123</f>
        <v>0</v>
      </c>
      <c r="K123" s="36"/>
      <c r="L123" s="39"/>
      <c r="M123" s="78"/>
      <c r="N123" s="184"/>
      <c r="O123" s="79"/>
      <c r="P123" s="185">
        <f>P124+P368</f>
        <v>0</v>
      </c>
      <c r="Q123" s="79"/>
      <c r="R123" s="185">
        <f>R124+R368</f>
        <v>7.70803854</v>
      </c>
      <c r="S123" s="79"/>
      <c r="T123" s="186">
        <f>T124+T368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75</v>
      </c>
      <c r="AU123" s="17" t="s">
        <v>106</v>
      </c>
      <c r="BK123" s="187">
        <f>BK124+BK368</f>
        <v>0</v>
      </c>
    </row>
    <row r="124" spans="2:63" s="12" customFormat="1" ht="25.9" customHeight="1">
      <c r="B124" s="188"/>
      <c r="C124" s="189"/>
      <c r="D124" s="190" t="s">
        <v>75</v>
      </c>
      <c r="E124" s="191" t="s">
        <v>130</v>
      </c>
      <c r="F124" s="191" t="s">
        <v>131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P125+P257+P263+P366</f>
        <v>0</v>
      </c>
      <c r="Q124" s="196"/>
      <c r="R124" s="197">
        <f>R125+R257+R263+R366</f>
        <v>7.70795934</v>
      </c>
      <c r="S124" s="196"/>
      <c r="T124" s="198">
        <f>T125+T257+T263+T366</f>
        <v>0</v>
      </c>
      <c r="AR124" s="199" t="s">
        <v>84</v>
      </c>
      <c r="AT124" s="200" t="s">
        <v>75</v>
      </c>
      <c r="AU124" s="200" t="s">
        <v>76</v>
      </c>
      <c r="AY124" s="199" t="s">
        <v>132</v>
      </c>
      <c r="BK124" s="201">
        <f>BK125+BK257+BK263+BK366</f>
        <v>0</v>
      </c>
    </row>
    <row r="125" spans="2:63" s="12" customFormat="1" ht="12.75">
      <c r="B125" s="188"/>
      <c r="C125" s="189"/>
      <c r="D125" s="190" t="s">
        <v>75</v>
      </c>
      <c r="E125" s="202" t="s">
        <v>84</v>
      </c>
      <c r="F125" s="202" t="s">
        <v>133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SUM(P126:P256)</f>
        <v>0</v>
      </c>
      <c r="Q125" s="196"/>
      <c r="R125" s="197">
        <f>SUM(R126:R256)</f>
        <v>6.7624724</v>
      </c>
      <c r="S125" s="196"/>
      <c r="T125" s="198">
        <f>SUM(T126:T256)</f>
        <v>0</v>
      </c>
      <c r="AR125" s="199" t="s">
        <v>84</v>
      </c>
      <c r="AT125" s="200" t="s">
        <v>75</v>
      </c>
      <c r="AU125" s="200" t="s">
        <v>84</v>
      </c>
      <c r="AY125" s="199" t="s">
        <v>132</v>
      </c>
      <c r="BK125" s="201">
        <f>SUM(BK126:BK256)</f>
        <v>0</v>
      </c>
    </row>
    <row r="126" spans="1:65" s="2" customFormat="1" ht="24">
      <c r="A126" s="34"/>
      <c r="B126" s="35"/>
      <c r="C126" s="204" t="s">
        <v>84</v>
      </c>
      <c r="D126" s="204" t="s">
        <v>134</v>
      </c>
      <c r="E126" s="205" t="s">
        <v>180</v>
      </c>
      <c r="F126" s="206" t="s">
        <v>181</v>
      </c>
      <c r="G126" s="207" t="s">
        <v>182</v>
      </c>
      <c r="H126" s="208">
        <v>60</v>
      </c>
      <c r="I126" s="209"/>
      <c r="J126" s="210">
        <f>ROUND(I126*H126,2)</f>
        <v>0</v>
      </c>
      <c r="K126" s="211"/>
      <c r="L126" s="39"/>
      <c r="M126" s="212" t="s">
        <v>1</v>
      </c>
      <c r="N126" s="213" t="s">
        <v>41</v>
      </c>
      <c r="O126" s="71"/>
      <c r="P126" s="214">
        <f>O126*H126</f>
        <v>0</v>
      </c>
      <c r="Q126" s="214">
        <v>3E-05</v>
      </c>
      <c r="R126" s="214">
        <f>Q126*H126</f>
        <v>0.0018</v>
      </c>
      <c r="S126" s="214">
        <v>0</v>
      </c>
      <c r="T126" s="21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6" t="s">
        <v>138</v>
      </c>
      <c r="AT126" s="216" t="s">
        <v>134</v>
      </c>
      <c r="AU126" s="216" t="s">
        <v>86</v>
      </c>
      <c r="AY126" s="17" t="s">
        <v>132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84</v>
      </c>
      <c r="BK126" s="217">
        <f>ROUND(I126*H126,2)</f>
        <v>0</v>
      </c>
      <c r="BL126" s="17" t="s">
        <v>138</v>
      </c>
      <c r="BM126" s="216" t="s">
        <v>1329</v>
      </c>
    </row>
    <row r="127" spans="1:65" s="2" customFormat="1" ht="24">
      <c r="A127" s="34"/>
      <c r="B127" s="35"/>
      <c r="C127" s="204" t="s">
        <v>86</v>
      </c>
      <c r="D127" s="204" t="s">
        <v>134</v>
      </c>
      <c r="E127" s="205" t="s">
        <v>185</v>
      </c>
      <c r="F127" s="206" t="s">
        <v>186</v>
      </c>
      <c r="G127" s="207" t="s">
        <v>187</v>
      </c>
      <c r="H127" s="208">
        <v>10</v>
      </c>
      <c r="I127" s="209"/>
      <c r="J127" s="210">
        <f>ROUND(I127*H127,2)</f>
        <v>0</v>
      </c>
      <c r="K127" s="211"/>
      <c r="L127" s="39"/>
      <c r="M127" s="212" t="s">
        <v>1</v>
      </c>
      <c r="N127" s="213" t="s">
        <v>41</v>
      </c>
      <c r="O127" s="71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138</v>
      </c>
      <c r="AT127" s="216" t="s">
        <v>134</v>
      </c>
      <c r="AU127" s="216" t="s">
        <v>86</v>
      </c>
      <c r="AY127" s="17" t="s">
        <v>132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84</v>
      </c>
      <c r="BK127" s="217">
        <f>ROUND(I127*H127,2)</f>
        <v>0</v>
      </c>
      <c r="BL127" s="17" t="s">
        <v>138</v>
      </c>
      <c r="BM127" s="216" t="s">
        <v>1330</v>
      </c>
    </row>
    <row r="128" spans="1:65" s="2" customFormat="1" ht="24">
      <c r="A128" s="34"/>
      <c r="B128" s="35"/>
      <c r="C128" s="204" t="s">
        <v>152</v>
      </c>
      <c r="D128" s="204" t="s">
        <v>134</v>
      </c>
      <c r="E128" s="205" t="s">
        <v>1093</v>
      </c>
      <c r="F128" s="206" t="s">
        <v>1094</v>
      </c>
      <c r="G128" s="207" t="s">
        <v>137</v>
      </c>
      <c r="H128" s="208">
        <v>8.91</v>
      </c>
      <c r="I128" s="209"/>
      <c r="J128" s="210">
        <f>ROUND(I128*H128,2)</f>
        <v>0</v>
      </c>
      <c r="K128" s="211"/>
      <c r="L128" s="39"/>
      <c r="M128" s="212" t="s">
        <v>1</v>
      </c>
      <c r="N128" s="213" t="s">
        <v>41</v>
      </c>
      <c r="O128" s="71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6" t="s">
        <v>138</v>
      </c>
      <c r="AT128" s="216" t="s">
        <v>134</v>
      </c>
      <c r="AU128" s="216" t="s">
        <v>86</v>
      </c>
      <c r="AY128" s="17" t="s">
        <v>132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84</v>
      </c>
      <c r="BK128" s="217">
        <f>ROUND(I128*H128,2)</f>
        <v>0</v>
      </c>
      <c r="BL128" s="17" t="s">
        <v>138</v>
      </c>
      <c r="BM128" s="216" t="s">
        <v>1331</v>
      </c>
    </row>
    <row r="129" spans="2:51" s="13" customFormat="1" ht="11.25">
      <c r="B129" s="218"/>
      <c r="C129" s="219"/>
      <c r="D129" s="220" t="s">
        <v>140</v>
      </c>
      <c r="E129" s="221" t="s">
        <v>1</v>
      </c>
      <c r="F129" s="222" t="s">
        <v>1332</v>
      </c>
      <c r="G129" s="219"/>
      <c r="H129" s="221" t="s">
        <v>1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140</v>
      </c>
      <c r="AU129" s="228" t="s">
        <v>86</v>
      </c>
      <c r="AV129" s="13" t="s">
        <v>84</v>
      </c>
      <c r="AW129" s="13" t="s">
        <v>34</v>
      </c>
      <c r="AX129" s="13" t="s">
        <v>76</v>
      </c>
      <c r="AY129" s="228" t="s">
        <v>132</v>
      </c>
    </row>
    <row r="130" spans="2:51" s="14" customFormat="1" ht="11.25">
      <c r="B130" s="229"/>
      <c r="C130" s="230"/>
      <c r="D130" s="220" t="s">
        <v>140</v>
      </c>
      <c r="E130" s="231" t="s">
        <v>1</v>
      </c>
      <c r="F130" s="232" t="s">
        <v>1333</v>
      </c>
      <c r="G130" s="230"/>
      <c r="H130" s="233">
        <v>8.91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140</v>
      </c>
      <c r="AU130" s="239" t="s">
        <v>86</v>
      </c>
      <c r="AV130" s="14" t="s">
        <v>86</v>
      </c>
      <c r="AW130" s="14" t="s">
        <v>34</v>
      </c>
      <c r="AX130" s="14" t="s">
        <v>76</v>
      </c>
      <c r="AY130" s="239" t="s">
        <v>132</v>
      </c>
    </row>
    <row r="131" spans="2:51" s="15" customFormat="1" ht="11.25">
      <c r="B131" s="240"/>
      <c r="C131" s="241"/>
      <c r="D131" s="220" t="s">
        <v>140</v>
      </c>
      <c r="E131" s="242" t="s">
        <v>1</v>
      </c>
      <c r="F131" s="243" t="s">
        <v>146</v>
      </c>
      <c r="G131" s="241"/>
      <c r="H131" s="244">
        <v>8.91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140</v>
      </c>
      <c r="AU131" s="250" t="s">
        <v>86</v>
      </c>
      <c r="AV131" s="15" t="s">
        <v>138</v>
      </c>
      <c r="AW131" s="15" t="s">
        <v>34</v>
      </c>
      <c r="AX131" s="15" t="s">
        <v>84</v>
      </c>
      <c r="AY131" s="250" t="s">
        <v>132</v>
      </c>
    </row>
    <row r="132" spans="1:65" s="2" customFormat="1" ht="24">
      <c r="A132" s="34"/>
      <c r="B132" s="35"/>
      <c r="C132" s="204" t="s">
        <v>138</v>
      </c>
      <c r="D132" s="204" t="s">
        <v>134</v>
      </c>
      <c r="E132" s="205" t="s">
        <v>1334</v>
      </c>
      <c r="F132" s="206" t="s">
        <v>1335</v>
      </c>
      <c r="G132" s="207" t="s">
        <v>214</v>
      </c>
      <c r="H132" s="208">
        <v>9.979</v>
      </c>
      <c r="I132" s="209"/>
      <c r="J132" s="210">
        <f>ROUND(I132*H132,2)</f>
        <v>0</v>
      </c>
      <c r="K132" s="211"/>
      <c r="L132" s="39"/>
      <c r="M132" s="212" t="s">
        <v>1</v>
      </c>
      <c r="N132" s="213" t="s">
        <v>41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138</v>
      </c>
      <c r="AT132" s="216" t="s">
        <v>134</v>
      </c>
      <c r="AU132" s="216" t="s">
        <v>86</v>
      </c>
      <c r="AY132" s="17" t="s">
        <v>132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84</v>
      </c>
      <c r="BK132" s="217">
        <f>ROUND(I132*H132,2)</f>
        <v>0</v>
      </c>
      <c r="BL132" s="17" t="s">
        <v>138</v>
      </c>
      <c r="BM132" s="216" t="s">
        <v>1336</v>
      </c>
    </row>
    <row r="133" spans="2:51" s="13" customFormat="1" ht="11.25">
      <c r="B133" s="218"/>
      <c r="C133" s="219"/>
      <c r="D133" s="220" t="s">
        <v>140</v>
      </c>
      <c r="E133" s="221" t="s">
        <v>1</v>
      </c>
      <c r="F133" s="222" t="s">
        <v>94</v>
      </c>
      <c r="G133" s="219"/>
      <c r="H133" s="221" t="s">
        <v>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140</v>
      </c>
      <c r="AU133" s="228" t="s">
        <v>86</v>
      </c>
      <c r="AV133" s="13" t="s">
        <v>84</v>
      </c>
      <c r="AW133" s="13" t="s">
        <v>34</v>
      </c>
      <c r="AX133" s="13" t="s">
        <v>76</v>
      </c>
      <c r="AY133" s="228" t="s">
        <v>132</v>
      </c>
    </row>
    <row r="134" spans="2:51" s="13" customFormat="1" ht="11.25">
      <c r="B134" s="218"/>
      <c r="C134" s="219"/>
      <c r="D134" s="220" t="s">
        <v>140</v>
      </c>
      <c r="E134" s="221" t="s">
        <v>1</v>
      </c>
      <c r="F134" s="222" t="s">
        <v>1337</v>
      </c>
      <c r="G134" s="219"/>
      <c r="H134" s="221" t="s">
        <v>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140</v>
      </c>
      <c r="AU134" s="228" t="s">
        <v>86</v>
      </c>
      <c r="AV134" s="13" t="s">
        <v>84</v>
      </c>
      <c r="AW134" s="13" t="s">
        <v>34</v>
      </c>
      <c r="AX134" s="13" t="s">
        <v>76</v>
      </c>
      <c r="AY134" s="228" t="s">
        <v>132</v>
      </c>
    </row>
    <row r="135" spans="2:51" s="13" customFormat="1" ht="11.25">
      <c r="B135" s="218"/>
      <c r="C135" s="219"/>
      <c r="D135" s="220" t="s">
        <v>140</v>
      </c>
      <c r="E135" s="221" t="s">
        <v>1</v>
      </c>
      <c r="F135" s="222" t="s">
        <v>1338</v>
      </c>
      <c r="G135" s="219"/>
      <c r="H135" s="221" t="s">
        <v>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140</v>
      </c>
      <c r="AU135" s="228" t="s">
        <v>86</v>
      </c>
      <c r="AV135" s="13" t="s">
        <v>84</v>
      </c>
      <c r="AW135" s="13" t="s">
        <v>34</v>
      </c>
      <c r="AX135" s="13" t="s">
        <v>76</v>
      </c>
      <c r="AY135" s="228" t="s">
        <v>132</v>
      </c>
    </row>
    <row r="136" spans="2:51" s="13" customFormat="1" ht="11.25">
      <c r="B136" s="218"/>
      <c r="C136" s="219"/>
      <c r="D136" s="220" t="s">
        <v>140</v>
      </c>
      <c r="E136" s="221" t="s">
        <v>1</v>
      </c>
      <c r="F136" s="222" t="s">
        <v>218</v>
      </c>
      <c r="G136" s="219"/>
      <c r="H136" s="221" t="s">
        <v>1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140</v>
      </c>
      <c r="AU136" s="228" t="s">
        <v>86</v>
      </c>
      <c r="AV136" s="13" t="s">
        <v>84</v>
      </c>
      <c r="AW136" s="13" t="s">
        <v>34</v>
      </c>
      <c r="AX136" s="13" t="s">
        <v>76</v>
      </c>
      <c r="AY136" s="228" t="s">
        <v>132</v>
      </c>
    </row>
    <row r="137" spans="2:51" s="13" customFormat="1" ht="11.25">
      <c r="B137" s="218"/>
      <c r="C137" s="219"/>
      <c r="D137" s="220" t="s">
        <v>140</v>
      </c>
      <c r="E137" s="221" t="s">
        <v>1</v>
      </c>
      <c r="F137" s="222" t="s">
        <v>1100</v>
      </c>
      <c r="G137" s="219"/>
      <c r="H137" s="221" t="s">
        <v>1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140</v>
      </c>
      <c r="AU137" s="228" t="s">
        <v>86</v>
      </c>
      <c r="AV137" s="13" t="s">
        <v>84</v>
      </c>
      <c r="AW137" s="13" t="s">
        <v>34</v>
      </c>
      <c r="AX137" s="13" t="s">
        <v>76</v>
      </c>
      <c r="AY137" s="228" t="s">
        <v>132</v>
      </c>
    </row>
    <row r="138" spans="2:51" s="14" customFormat="1" ht="11.25">
      <c r="B138" s="229"/>
      <c r="C138" s="230"/>
      <c r="D138" s="220" t="s">
        <v>140</v>
      </c>
      <c r="E138" s="231" t="s">
        <v>1</v>
      </c>
      <c r="F138" s="232" t="s">
        <v>1339</v>
      </c>
      <c r="G138" s="230"/>
      <c r="H138" s="233">
        <v>9.9792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140</v>
      </c>
      <c r="AU138" s="239" t="s">
        <v>86</v>
      </c>
      <c r="AV138" s="14" t="s">
        <v>86</v>
      </c>
      <c r="AW138" s="14" t="s">
        <v>34</v>
      </c>
      <c r="AX138" s="14" t="s">
        <v>76</v>
      </c>
      <c r="AY138" s="239" t="s">
        <v>132</v>
      </c>
    </row>
    <row r="139" spans="2:51" s="15" customFormat="1" ht="11.25">
      <c r="B139" s="240"/>
      <c r="C139" s="241"/>
      <c r="D139" s="220" t="s">
        <v>140</v>
      </c>
      <c r="E139" s="242" t="s">
        <v>1</v>
      </c>
      <c r="F139" s="243" t="s">
        <v>146</v>
      </c>
      <c r="G139" s="241"/>
      <c r="H139" s="244">
        <v>9.9792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140</v>
      </c>
      <c r="AU139" s="250" t="s">
        <v>86</v>
      </c>
      <c r="AV139" s="15" t="s">
        <v>138</v>
      </c>
      <c r="AW139" s="15" t="s">
        <v>34</v>
      </c>
      <c r="AX139" s="15" t="s">
        <v>84</v>
      </c>
      <c r="AY139" s="250" t="s">
        <v>132</v>
      </c>
    </row>
    <row r="140" spans="1:65" s="2" customFormat="1" ht="24">
      <c r="A140" s="34"/>
      <c r="B140" s="35"/>
      <c r="C140" s="204" t="s">
        <v>167</v>
      </c>
      <c r="D140" s="204" t="s">
        <v>134</v>
      </c>
      <c r="E140" s="205" t="s">
        <v>1340</v>
      </c>
      <c r="F140" s="206" t="s">
        <v>1341</v>
      </c>
      <c r="G140" s="207" t="s">
        <v>214</v>
      </c>
      <c r="H140" s="208">
        <v>4.277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41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138</v>
      </c>
      <c r="AT140" s="216" t="s">
        <v>134</v>
      </c>
      <c r="AU140" s="216" t="s">
        <v>86</v>
      </c>
      <c r="AY140" s="17" t="s">
        <v>132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84</v>
      </c>
      <c r="BK140" s="217">
        <f>ROUND(I140*H140,2)</f>
        <v>0</v>
      </c>
      <c r="BL140" s="17" t="s">
        <v>138</v>
      </c>
      <c r="BM140" s="216" t="s">
        <v>1342</v>
      </c>
    </row>
    <row r="141" spans="2:51" s="13" customFormat="1" ht="11.25">
      <c r="B141" s="218"/>
      <c r="C141" s="219"/>
      <c r="D141" s="220" t="s">
        <v>140</v>
      </c>
      <c r="E141" s="221" t="s">
        <v>1</v>
      </c>
      <c r="F141" s="222" t="s">
        <v>94</v>
      </c>
      <c r="G141" s="219"/>
      <c r="H141" s="221" t="s">
        <v>1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140</v>
      </c>
      <c r="AU141" s="228" t="s">
        <v>86</v>
      </c>
      <c r="AV141" s="13" t="s">
        <v>84</v>
      </c>
      <c r="AW141" s="13" t="s">
        <v>34</v>
      </c>
      <c r="AX141" s="13" t="s">
        <v>76</v>
      </c>
      <c r="AY141" s="228" t="s">
        <v>132</v>
      </c>
    </row>
    <row r="142" spans="2:51" s="13" customFormat="1" ht="11.25">
      <c r="B142" s="218"/>
      <c r="C142" s="219"/>
      <c r="D142" s="220" t="s">
        <v>140</v>
      </c>
      <c r="E142" s="221" t="s">
        <v>1</v>
      </c>
      <c r="F142" s="222" t="s">
        <v>1337</v>
      </c>
      <c r="G142" s="219"/>
      <c r="H142" s="221" t="s">
        <v>1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140</v>
      </c>
      <c r="AU142" s="228" t="s">
        <v>86</v>
      </c>
      <c r="AV142" s="13" t="s">
        <v>84</v>
      </c>
      <c r="AW142" s="13" t="s">
        <v>34</v>
      </c>
      <c r="AX142" s="13" t="s">
        <v>76</v>
      </c>
      <c r="AY142" s="228" t="s">
        <v>132</v>
      </c>
    </row>
    <row r="143" spans="2:51" s="13" customFormat="1" ht="11.25">
      <c r="B143" s="218"/>
      <c r="C143" s="219"/>
      <c r="D143" s="220" t="s">
        <v>140</v>
      </c>
      <c r="E143" s="221" t="s">
        <v>1</v>
      </c>
      <c r="F143" s="222" t="s">
        <v>1338</v>
      </c>
      <c r="G143" s="219"/>
      <c r="H143" s="221" t="s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140</v>
      </c>
      <c r="AU143" s="228" t="s">
        <v>86</v>
      </c>
      <c r="AV143" s="13" t="s">
        <v>84</v>
      </c>
      <c r="AW143" s="13" t="s">
        <v>34</v>
      </c>
      <c r="AX143" s="13" t="s">
        <v>76</v>
      </c>
      <c r="AY143" s="228" t="s">
        <v>132</v>
      </c>
    </row>
    <row r="144" spans="2:51" s="13" customFormat="1" ht="11.25">
      <c r="B144" s="218"/>
      <c r="C144" s="219"/>
      <c r="D144" s="220" t="s">
        <v>140</v>
      </c>
      <c r="E144" s="221" t="s">
        <v>1</v>
      </c>
      <c r="F144" s="222" t="s">
        <v>241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140</v>
      </c>
      <c r="AU144" s="228" t="s">
        <v>86</v>
      </c>
      <c r="AV144" s="13" t="s">
        <v>84</v>
      </c>
      <c r="AW144" s="13" t="s">
        <v>34</v>
      </c>
      <c r="AX144" s="13" t="s">
        <v>76</v>
      </c>
      <c r="AY144" s="228" t="s">
        <v>132</v>
      </c>
    </row>
    <row r="145" spans="2:51" s="13" customFormat="1" ht="11.25">
      <c r="B145" s="218"/>
      <c r="C145" s="219"/>
      <c r="D145" s="220" t="s">
        <v>140</v>
      </c>
      <c r="E145" s="221" t="s">
        <v>1</v>
      </c>
      <c r="F145" s="222" t="s">
        <v>1100</v>
      </c>
      <c r="G145" s="219"/>
      <c r="H145" s="221" t="s">
        <v>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140</v>
      </c>
      <c r="AU145" s="228" t="s">
        <v>86</v>
      </c>
      <c r="AV145" s="13" t="s">
        <v>84</v>
      </c>
      <c r="AW145" s="13" t="s">
        <v>34</v>
      </c>
      <c r="AX145" s="13" t="s">
        <v>76</v>
      </c>
      <c r="AY145" s="228" t="s">
        <v>132</v>
      </c>
    </row>
    <row r="146" spans="2:51" s="14" customFormat="1" ht="11.25">
      <c r="B146" s="229"/>
      <c r="C146" s="230"/>
      <c r="D146" s="220" t="s">
        <v>140</v>
      </c>
      <c r="E146" s="231" t="s">
        <v>1</v>
      </c>
      <c r="F146" s="232" t="s">
        <v>1343</v>
      </c>
      <c r="G146" s="230"/>
      <c r="H146" s="233">
        <v>4.276800000000001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140</v>
      </c>
      <c r="AU146" s="239" t="s">
        <v>86</v>
      </c>
      <c r="AV146" s="14" t="s">
        <v>86</v>
      </c>
      <c r="AW146" s="14" t="s">
        <v>34</v>
      </c>
      <c r="AX146" s="14" t="s">
        <v>76</v>
      </c>
      <c r="AY146" s="239" t="s">
        <v>132</v>
      </c>
    </row>
    <row r="147" spans="2:51" s="15" customFormat="1" ht="11.25">
      <c r="B147" s="240"/>
      <c r="C147" s="241"/>
      <c r="D147" s="220" t="s">
        <v>140</v>
      </c>
      <c r="E147" s="242" t="s">
        <v>1</v>
      </c>
      <c r="F147" s="243" t="s">
        <v>146</v>
      </c>
      <c r="G147" s="241"/>
      <c r="H147" s="244">
        <v>4.276800000000001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140</v>
      </c>
      <c r="AU147" s="250" t="s">
        <v>86</v>
      </c>
      <c r="AV147" s="15" t="s">
        <v>138</v>
      </c>
      <c r="AW147" s="15" t="s">
        <v>34</v>
      </c>
      <c r="AX147" s="15" t="s">
        <v>84</v>
      </c>
      <c r="AY147" s="250" t="s">
        <v>132</v>
      </c>
    </row>
    <row r="148" spans="1:65" s="2" customFormat="1" ht="24">
      <c r="A148" s="34"/>
      <c r="B148" s="35"/>
      <c r="C148" s="204" t="s">
        <v>173</v>
      </c>
      <c r="D148" s="204" t="s">
        <v>134</v>
      </c>
      <c r="E148" s="205" t="s">
        <v>246</v>
      </c>
      <c r="F148" s="206" t="s">
        <v>247</v>
      </c>
      <c r="G148" s="207" t="s">
        <v>214</v>
      </c>
      <c r="H148" s="208">
        <v>7.128</v>
      </c>
      <c r="I148" s="209"/>
      <c r="J148" s="210">
        <f>ROUND(I148*H148,2)</f>
        <v>0</v>
      </c>
      <c r="K148" s="211"/>
      <c r="L148" s="39"/>
      <c r="M148" s="212" t="s">
        <v>1</v>
      </c>
      <c r="N148" s="213" t="s">
        <v>41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138</v>
      </c>
      <c r="AT148" s="216" t="s">
        <v>134</v>
      </c>
      <c r="AU148" s="216" t="s">
        <v>86</v>
      </c>
      <c r="AY148" s="17" t="s">
        <v>132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138</v>
      </c>
      <c r="BM148" s="216" t="s">
        <v>1344</v>
      </c>
    </row>
    <row r="149" spans="2:51" s="13" customFormat="1" ht="11.25">
      <c r="B149" s="218"/>
      <c r="C149" s="219"/>
      <c r="D149" s="220" t="s">
        <v>140</v>
      </c>
      <c r="E149" s="221" t="s">
        <v>1</v>
      </c>
      <c r="F149" s="222" t="s">
        <v>94</v>
      </c>
      <c r="G149" s="219"/>
      <c r="H149" s="221" t="s">
        <v>1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140</v>
      </c>
      <c r="AU149" s="228" t="s">
        <v>86</v>
      </c>
      <c r="AV149" s="13" t="s">
        <v>84</v>
      </c>
      <c r="AW149" s="13" t="s">
        <v>34</v>
      </c>
      <c r="AX149" s="13" t="s">
        <v>76</v>
      </c>
      <c r="AY149" s="228" t="s">
        <v>132</v>
      </c>
    </row>
    <row r="150" spans="2:51" s="14" customFormat="1" ht="11.25">
      <c r="B150" s="229"/>
      <c r="C150" s="230"/>
      <c r="D150" s="220" t="s">
        <v>140</v>
      </c>
      <c r="E150" s="231" t="s">
        <v>1</v>
      </c>
      <c r="F150" s="232" t="s">
        <v>1345</v>
      </c>
      <c r="G150" s="230"/>
      <c r="H150" s="233">
        <v>7.128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140</v>
      </c>
      <c r="AU150" s="239" t="s">
        <v>86</v>
      </c>
      <c r="AV150" s="14" t="s">
        <v>86</v>
      </c>
      <c r="AW150" s="14" t="s">
        <v>34</v>
      </c>
      <c r="AX150" s="14" t="s">
        <v>76</v>
      </c>
      <c r="AY150" s="239" t="s">
        <v>132</v>
      </c>
    </row>
    <row r="151" spans="2:51" s="15" customFormat="1" ht="11.25">
      <c r="B151" s="240"/>
      <c r="C151" s="241"/>
      <c r="D151" s="220" t="s">
        <v>140</v>
      </c>
      <c r="E151" s="242" t="s">
        <v>1</v>
      </c>
      <c r="F151" s="243" t="s">
        <v>146</v>
      </c>
      <c r="G151" s="241"/>
      <c r="H151" s="244">
        <v>7.128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140</v>
      </c>
      <c r="AU151" s="250" t="s">
        <v>86</v>
      </c>
      <c r="AV151" s="15" t="s">
        <v>138</v>
      </c>
      <c r="AW151" s="15" t="s">
        <v>34</v>
      </c>
      <c r="AX151" s="15" t="s">
        <v>84</v>
      </c>
      <c r="AY151" s="250" t="s">
        <v>132</v>
      </c>
    </row>
    <row r="152" spans="1:65" s="2" customFormat="1" ht="24">
      <c r="A152" s="34"/>
      <c r="B152" s="35"/>
      <c r="C152" s="204" t="s">
        <v>179</v>
      </c>
      <c r="D152" s="204" t="s">
        <v>134</v>
      </c>
      <c r="E152" s="205" t="s">
        <v>251</v>
      </c>
      <c r="F152" s="206" t="s">
        <v>252</v>
      </c>
      <c r="G152" s="207" t="s">
        <v>137</v>
      </c>
      <c r="H152" s="208">
        <v>29.16</v>
      </c>
      <c r="I152" s="209"/>
      <c r="J152" s="210">
        <f>ROUND(I152*H152,2)</f>
        <v>0</v>
      </c>
      <c r="K152" s="211"/>
      <c r="L152" s="39"/>
      <c r="M152" s="212" t="s">
        <v>1</v>
      </c>
      <c r="N152" s="213" t="s">
        <v>41</v>
      </c>
      <c r="O152" s="71"/>
      <c r="P152" s="214">
        <f>O152*H152</f>
        <v>0</v>
      </c>
      <c r="Q152" s="214">
        <v>0.00084</v>
      </c>
      <c r="R152" s="214">
        <f>Q152*H152</f>
        <v>0.0244944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138</v>
      </c>
      <c r="AT152" s="216" t="s">
        <v>134</v>
      </c>
      <c r="AU152" s="216" t="s">
        <v>86</v>
      </c>
      <c r="AY152" s="17" t="s">
        <v>132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84</v>
      </c>
      <c r="BK152" s="217">
        <f>ROUND(I152*H152,2)</f>
        <v>0</v>
      </c>
      <c r="BL152" s="17" t="s">
        <v>138</v>
      </c>
      <c r="BM152" s="216" t="s">
        <v>1346</v>
      </c>
    </row>
    <row r="153" spans="2:51" s="13" customFormat="1" ht="11.25">
      <c r="B153" s="218"/>
      <c r="C153" s="219"/>
      <c r="D153" s="220" t="s">
        <v>140</v>
      </c>
      <c r="E153" s="221" t="s">
        <v>1</v>
      </c>
      <c r="F153" s="222" t="s">
        <v>94</v>
      </c>
      <c r="G153" s="219"/>
      <c r="H153" s="221" t="s">
        <v>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140</v>
      </c>
      <c r="AU153" s="228" t="s">
        <v>86</v>
      </c>
      <c r="AV153" s="13" t="s">
        <v>84</v>
      </c>
      <c r="AW153" s="13" t="s">
        <v>34</v>
      </c>
      <c r="AX153" s="13" t="s">
        <v>76</v>
      </c>
      <c r="AY153" s="228" t="s">
        <v>132</v>
      </c>
    </row>
    <row r="154" spans="2:51" s="13" customFormat="1" ht="11.25">
      <c r="B154" s="218"/>
      <c r="C154" s="219"/>
      <c r="D154" s="220" t="s">
        <v>140</v>
      </c>
      <c r="E154" s="221" t="s">
        <v>1</v>
      </c>
      <c r="F154" s="222" t="s">
        <v>1347</v>
      </c>
      <c r="G154" s="219"/>
      <c r="H154" s="221" t="s">
        <v>1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140</v>
      </c>
      <c r="AU154" s="228" t="s">
        <v>86</v>
      </c>
      <c r="AV154" s="13" t="s">
        <v>84</v>
      </c>
      <c r="AW154" s="13" t="s">
        <v>34</v>
      </c>
      <c r="AX154" s="13" t="s">
        <v>76</v>
      </c>
      <c r="AY154" s="228" t="s">
        <v>132</v>
      </c>
    </row>
    <row r="155" spans="2:51" s="14" customFormat="1" ht="11.25">
      <c r="B155" s="229"/>
      <c r="C155" s="230"/>
      <c r="D155" s="220" t="s">
        <v>140</v>
      </c>
      <c r="E155" s="231" t="s">
        <v>1</v>
      </c>
      <c r="F155" s="232" t="s">
        <v>1348</v>
      </c>
      <c r="G155" s="230"/>
      <c r="H155" s="233">
        <v>29.16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140</v>
      </c>
      <c r="AU155" s="239" t="s">
        <v>86</v>
      </c>
      <c r="AV155" s="14" t="s">
        <v>86</v>
      </c>
      <c r="AW155" s="14" t="s">
        <v>34</v>
      </c>
      <c r="AX155" s="14" t="s">
        <v>76</v>
      </c>
      <c r="AY155" s="239" t="s">
        <v>132</v>
      </c>
    </row>
    <row r="156" spans="2:51" s="15" customFormat="1" ht="11.25">
      <c r="B156" s="240"/>
      <c r="C156" s="241"/>
      <c r="D156" s="220" t="s">
        <v>140</v>
      </c>
      <c r="E156" s="242" t="s">
        <v>1</v>
      </c>
      <c r="F156" s="243" t="s">
        <v>146</v>
      </c>
      <c r="G156" s="241"/>
      <c r="H156" s="244">
        <v>29.16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140</v>
      </c>
      <c r="AU156" s="250" t="s">
        <v>86</v>
      </c>
      <c r="AV156" s="15" t="s">
        <v>138</v>
      </c>
      <c r="AW156" s="15" t="s">
        <v>34</v>
      </c>
      <c r="AX156" s="15" t="s">
        <v>84</v>
      </c>
      <c r="AY156" s="250" t="s">
        <v>132</v>
      </c>
    </row>
    <row r="157" spans="1:65" s="2" customFormat="1" ht="24">
      <c r="A157" s="34"/>
      <c r="B157" s="35"/>
      <c r="C157" s="204" t="s">
        <v>184</v>
      </c>
      <c r="D157" s="204" t="s">
        <v>134</v>
      </c>
      <c r="E157" s="205" t="s">
        <v>257</v>
      </c>
      <c r="F157" s="206" t="s">
        <v>258</v>
      </c>
      <c r="G157" s="207" t="s">
        <v>137</v>
      </c>
      <c r="H157" s="208">
        <v>29.16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41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138</v>
      </c>
      <c r="AT157" s="216" t="s">
        <v>134</v>
      </c>
      <c r="AU157" s="216" t="s">
        <v>86</v>
      </c>
      <c r="AY157" s="17" t="s">
        <v>132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84</v>
      </c>
      <c r="BK157" s="217">
        <f>ROUND(I157*H157,2)</f>
        <v>0</v>
      </c>
      <c r="BL157" s="17" t="s">
        <v>138</v>
      </c>
      <c r="BM157" s="216" t="s">
        <v>1349</v>
      </c>
    </row>
    <row r="158" spans="2:51" s="13" customFormat="1" ht="11.25">
      <c r="B158" s="218"/>
      <c r="C158" s="219"/>
      <c r="D158" s="220" t="s">
        <v>140</v>
      </c>
      <c r="E158" s="221" t="s">
        <v>1</v>
      </c>
      <c r="F158" s="222" t="s">
        <v>94</v>
      </c>
      <c r="G158" s="219"/>
      <c r="H158" s="221" t="s">
        <v>1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140</v>
      </c>
      <c r="AU158" s="228" t="s">
        <v>86</v>
      </c>
      <c r="AV158" s="13" t="s">
        <v>84</v>
      </c>
      <c r="AW158" s="13" t="s">
        <v>34</v>
      </c>
      <c r="AX158" s="13" t="s">
        <v>76</v>
      </c>
      <c r="AY158" s="228" t="s">
        <v>132</v>
      </c>
    </row>
    <row r="159" spans="2:51" s="13" customFormat="1" ht="11.25">
      <c r="B159" s="218"/>
      <c r="C159" s="219"/>
      <c r="D159" s="220" t="s">
        <v>140</v>
      </c>
      <c r="E159" s="221" t="s">
        <v>1</v>
      </c>
      <c r="F159" s="222" t="s">
        <v>1347</v>
      </c>
      <c r="G159" s="219"/>
      <c r="H159" s="221" t="s">
        <v>1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140</v>
      </c>
      <c r="AU159" s="228" t="s">
        <v>86</v>
      </c>
      <c r="AV159" s="13" t="s">
        <v>84</v>
      </c>
      <c r="AW159" s="13" t="s">
        <v>34</v>
      </c>
      <c r="AX159" s="13" t="s">
        <v>76</v>
      </c>
      <c r="AY159" s="228" t="s">
        <v>132</v>
      </c>
    </row>
    <row r="160" spans="2:51" s="14" customFormat="1" ht="11.25">
      <c r="B160" s="229"/>
      <c r="C160" s="230"/>
      <c r="D160" s="220" t="s">
        <v>140</v>
      </c>
      <c r="E160" s="231" t="s">
        <v>1</v>
      </c>
      <c r="F160" s="232" t="s">
        <v>1348</v>
      </c>
      <c r="G160" s="230"/>
      <c r="H160" s="233">
        <v>29.16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140</v>
      </c>
      <c r="AU160" s="239" t="s">
        <v>86</v>
      </c>
      <c r="AV160" s="14" t="s">
        <v>86</v>
      </c>
      <c r="AW160" s="14" t="s">
        <v>34</v>
      </c>
      <c r="AX160" s="14" t="s">
        <v>76</v>
      </c>
      <c r="AY160" s="239" t="s">
        <v>132</v>
      </c>
    </row>
    <row r="161" spans="2:51" s="15" customFormat="1" ht="11.25">
      <c r="B161" s="240"/>
      <c r="C161" s="241"/>
      <c r="D161" s="220" t="s">
        <v>140</v>
      </c>
      <c r="E161" s="242" t="s">
        <v>1</v>
      </c>
      <c r="F161" s="243" t="s">
        <v>146</v>
      </c>
      <c r="G161" s="241"/>
      <c r="H161" s="244">
        <v>29.16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140</v>
      </c>
      <c r="AU161" s="250" t="s">
        <v>86</v>
      </c>
      <c r="AV161" s="15" t="s">
        <v>138</v>
      </c>
      <c r="AW161" s="15" t="s">
        <v>34</v>
      </c>
      <c r="AX161" s="15" t="s">
        <v>84</v>
      </c>
      <c r="AY161" s="250" t="s">
        <v>132</v>
      </c>
    </row>
    <row r="162" spans="1:65" s="2" customFormat="1" ht="36">
      <c r="A162" s="34"/>
      <c r="B162" s="35"/>
      <c r="C162" s="204" t="s">
        <v>189</v>
      </c>
      <c r="D162" s="204" t="s">
        <v>134</v>
      </c>
      <c r="E162" s="205" t="s">
        <v>261</v>
      </c>
      <c r="F162" s="206" t="s">
        <v>262</v>
      </c>
      <c r="G162" s="207" t="s">
        <v>214</v>
      </c>
      <c r="H162" s="208">
        <v>7.671</v>
      </c>
      <c r="I162" s="209"/>
      <c r="J162" s="210">
        <f>ROUND(I162*H162,2)</f>
        <v>0</v>
      </c>
      <c r="K162" s="211"/>
      <c r="L162" s="39"/>
      <c r="M162" s="212" t="s">
        <v>1</v>
      </c>
      <c r="N162" s="213" t="s">
        <v>41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138</v>
      </c>
      <c r="AT162" s="216" t="s">
        <v>134</v>
      </c>
      <c r="AU162" s="216" t="s">
        <v>86</v>
      </c>
      <c r="AY162" s="17" t="s">
        <v>132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84</v>
      </c>
      <c r="BK162" s="217">
        <f>ROUND(I162*H162,2)</f>
        <v>0</v>
      </c>
      <c r="BL162" s="17" t="s">
        <v>138</v>
      </c>
      <c r="BM162" s="216" t="s">
        <v>1350</v>
      </c>
    </row>
    <row r="163" spans="2:51" s="13" customFormat="1" ht="11.25">
      <c r="B163" s="218"/>
      <c r="C163" s="219"/>
      <c r="D163" s="220" t="s">
        <v>140</v>
      </c>
      <c r="E163" s="221" t="s">
        <v>1</v>
      </c>
      <c r="F163" s="222" t="s">
        <v>94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140</v>
      </c>
      <c r="AU163" s="228" t="s">
        <v>86</v>
      </c>
      <c r="AV163" s="13" t="s">
        <v>84</v>
      </c>
      <c r="AW163" s="13" t="s">
        <v>34</v>
      </c>
      <c r="AX163" s="13" t="s">
        <v>76</v>
      </c>
      <c r="AY163" s="228" t="s">
        <v>132</v>
      </c>
    </row>
    <row r="164" spans="2:51" s="13" customFormat="1" ht="11.25">
      <c r="B164" s="218"/>
      <c r="C164" s="219"/>
      <c r="D164" s="220" t="s">
        <v>140</v>
      </c>
      <c r="E164" s="221" t="s">
        <v>1</v>
      </c>
      <c r="F164" s="222" t="s">
        <v>264</v>
      </c>
      <c r="G164" s="219"/>
      <c r="H164" s="221" t="s">
        <v>1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140</v>
      </c>
      <c r="AU164" s="228" t="s">
        <v>86</v>
      </c>
      <c r="AV164" s="13" t="s">
        <v>84</v>
      </c>
      <c r="AW164" s="13" t="s">
        <v>34</v>
      </c>
      <c r="AX164" s="13" t="s">
        <v>76</v>
      </c>
      <c r="AY164" s="228" t="s">
        <v>132</v>
      </c>
    </row>
    <row r="165" spans="2:51" s="14" customFormat="1" ht="11.25">
      <c r="B165" s="229"/>
      <c r="C165" s="230"/>
      <c r="D165" s="220" t="s">
        <v>140</v>
      </c>
      <c r="E165" s="231" t="s">
        <v>1</v>
      </c>
      <c r="F165" s="232" t="s">
        <v>1351</v>
      </c>
      <c r="G165" s="230"/>
      <c r="H165" s="233">
        <v>7.6713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140</v>
      </c>
      <c r="AU165" s="239" t="s">
        <v>86</v>
      </c>
      <c r="AV165" s="14" t="s">
        <v>86</v>
      </c>
      <c r="AW165" s="14" t="s">
        <v>34</v>
      </c>
      <c r="AX165" s="14" t="s">
        <v>76</v>
      </c>
      <c r="AY165" s="239" t="s">
        <v>132</v>
      </c>
    </row>
    <row r="166" spans="2:51" s="15" customFormat="1" ht="11.25">
      <c r="B166" s="240"/>
      <c r="C166" s="241"/>
      <c r="D166" s="220" t="s">
        <v>140</v>
      </c>
      <c r="E166" s="242" t="s">
        <v>1</v>
      </c>
      <c r="F166" s="243" t="s">
        <v>146</v>
      </c>
      <c r="G166" s="241"/>
      <c r="H166" s="244">
        <v>7.6713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140</v>
      </c>
      <c r="AU166" s="250" t="s">
        <v>86</v>
      </c>
      <c r="AV166" s="15" t="s">
        <v>138</v>
      </c>
      <c r="AW166" s="15" t="s">
        <v>34</v>
      </c>
      <c r="AX166" s="15" t="s">
        <v>84</v>
      </c>
      <c r="AY166" s="250" t="s">
        <v>132</v>
      </c>
    </row>
    <row r="167" spans="1:65" s="2" customFormat="1" ht="36">
      <c r="A167" s="34"/>
      <c r="B167" s="35"/>
      <c r="C167" s="204" t="s">
        <v>195</v>
      </c>
      <c r="D167" s="204" t="s">
        <v>134</v>
      </c>
      <c r="E167" s="205" t="s">
        <v>266</v>
      </c>
      <c r="F167" s="206" t="s">
        <v>267</v>
      </c>
      <c r="G167" s="207" t="s">
        <v>214</v>
      </c>
      <c r="H167" s="208">
        <v>2.413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41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138</v>
      </c>
      <c r="AT167" s="216" t="s">
        <v>134</v>
      </c>
      <c r="AU167" s="216" t="s">
        <v>86</v>
      </c>
      <c r="AY167" s="17" t="s">
        <v>132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84</v>
      </c>
      <c r="BK167" s="217">
        <f>ROUND(I167*H167,2)</f>
        <v>0</v>
      </c>
      <c r="BL167" s="17" t="s">
        <v>138</v>
      </c>
      <c r="BM167" s="216" t="s">
        <v>1352</v>
      </c>
    </row>
    <row r="168" spans="2:51" s="13" customFormat="1" ht="11.25">
      <c r="B168" s="218"/>
      <c r="C168" s="219"/>
      <c r="D168" s="220" t="s">
        <v>140</v>
      </c>
      <c r="E168" s="221" t="s">
        <v>1</v>
      </c>
      <c r="F168" s="222" t="s">
        <v>94</v>
      </c>
      <c r="G168" s="219"/>
      <c r="H168" s="221" t="s">
        <v>1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140</v>
      </c>
      <c r="AU168" s="228" t="s">
        <v>86</v>
      </c>
      <c r="AV168" s="13" t="s">
        <v>84</v>
      </c>
      <c r="AW168" s="13" t="s">
        <v>34</v>
      </c>
      <c r="AX168" s="13" t="s">
        <v>76</v>
      </c>
      <c r="AY168" s="228" t="s">
        <v>132</v>
      </c>
    </row>
    <row r="169" spans="2:51" s="13" customFormat="1" ht="11.25">
      <c r="B169" s="218"/>
      <c r="C169" s="219"/>
      <c r="D169" s="220" t="s">
        <v>140</v>
      </c>
      <c r="E169" s="221" t="s">
        <v>1</v>
      </c>
      <c r="F169" s="222" t="s">
        <v>264</v>
      </c>
      <c r="G169" s="219"/>
      <c r="H169" s="221" t="s">
        <v>1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140</v>
      </c>
      <c r="AU169" s="228" t="s">
        <v>86</v>
      </c>
      <c r="AV169" s="13" t="s">
        <v>84</v>
      </c>
      <c r="AW169" s="13" t="s">
        <v>34</v>
      </c>
      <c r="AX169" s="13" t="s">
        <v>76</v>
      </c>
      <c r="AY169" s="228" t="s">
        <v>132</v>
      </c>
    </row>
    <row r="170" spans="2:51" s="14" customFormat="1" ht="11.25">
      <c r="B170" s="229"/>
      <c r="C170" s="230"/>
      <c r="D170" s="220" t="s">
        <v>140</v>
      </c>
      <c r="E170" s="231" t="s">
        <v>1</v>
      </c>
      <c r="F170" s="232" t="s">
        <v>1353</v>
      </c>
      <c r="G170" s="230"/>
      <c r="H170" s="233">
        <v>2.4126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140</v>
      </c>
      <c r="AU170" s="239" t="s">
        <v>86</v>
      </c>
      <c r="AV170" s="14" t="s">
        <v>86</v>
      </c>
      <c r="AW170" s="14" t="s">
        <v>34</v>
      </c>
      <c r="AX170" s="14" t="s">
        <v>76</v>
      </c>
      <c r="AY170" s="239" t="s">
        <v>132</v>
      </c>
    </row>
    <row r="171" spans="2:51" s="15" customFormat="1" ht="11.25">
      <c r="B171" s="240"/>
      <c r="C171" s="241"/>
      <c r="D171" s="220" t="s">
        <v>140</v>
      </c>
      <c r="E171" s="242" t="s">
        <v>1</v>
      </c>
      <c r="F171" s="243" t="s">
        <v>146</v>
      </c>
      <c r="G171" s="241"/>
      <c r="H171" s="244">
        <v>2.4126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140</v>
      </c>
      <c r="AU171" s="250" t="s">
        <v>86</v>
      </c>
      <c r="AV171" s="15" t="s">
        <v>138</v>
      </c>
      <c r="AW171" s="15" t="s">
        <v>34</v>
      </c>
      <c r="AX171" s="15" t="s">
        <v>84</v>
      </c>
      <c r="AY171" s="250" t="s">
        <v>132</v>
      </c>
    </row>
    <row r="172" spans="1:65" s="2" customFormat="1" ht="36">
      <c r="A172" s="34"/>
      <c r="B172" s="35"/>
      <c r="C172" s="204" t="s">
        <v>200</v>
      </c>
      <c r="D172" s="204" t="s">
        <v>134</v>
      </c>
      <c r="E172" s="205" t="s">
        <v>271</v>
      </c>
      <c r="F172" s="206" t="s">
        <v>272</v>
      </c>
      <c r="G172" s="207" t="s">
        <v>214</v>
      </c>
      <c r="H172" s="208">
        <v>2.869</v>
      </c>
      <c r="I172" s="209"/>
      <c r="J172" s="210">
        <f>ROUND(I172*H172,2)</f>
        <v>0</v>
      </c>
      <c r="K172" s="211"/>
      <c r="L172" s="39"/>
      <c r="M172" s="212" t="s">
        <v>1</v>
      </c>
      <c r="N172" s="213" t="s">
        <v>41</v>
      </c>
      <c r="O172" s="71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138</v>
      </c>
      <c r="AT172" s="216" t="s">
        <v>134</v>
      </c>
      <c r="AU172" s="216" t="s">
        <v>86</v>
      </c>
      <c r="AY172" s="17" t="s">
        <v>132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84</v>
      </c>
      <c r="BK172" s="217">
        <f>ROUND(I172*H172,2)</f>
        <v>0</v>
      </c>
      <c r="BL172" s="17" t="s">
        <v>138</v>
      </c>
      <c r="BM172" s="216" t="s">
        <v>1354</v>
      </c>
    </row>
    <row r="173" spans="2:51" s="13" customFormat="1" ht="11.25">
      <c r="B173" s="218"/>
      <c r="C173" s="219"/>
      <c r="D173" s="220" t="s">
        <v>140</v>
      </c>
      <c r="E173" s="221" t="s">
        <v>1</v>
      </c>
      <c r="F173" s="222" t="s">
        <v>94</v>
      </c>
      <c r="G173" s="219"/>
      <c r="H173" s="221" t="s">
        <v>1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140</v>
      </c>
      <c r="AU173" s="228" t="s">
        <v>86</v>
      </c>
      <c r="AV173" s="13" t="s">
        <v>84</v>
      </c>
      <c r="AW173" s="13" t="s">
        <v>34</v>
      </c>
      <c r="AX173" s="13" t="s">
        <v>76</v>
      </c>
      <c r="AY173" s="228" t="s">
        <v>132</v>
      </c>
    </row>
    <row r="174" spans="2:51" s="13" customFormat="1" ht="22.5">
      <c r="B174" s="218"/>
      <c r="C174" s="219"/>
      <c r="D174" s="220" t="s">
        <v>140</v>
      </c>
      <c r="E174" s="221" t="s">
        <v>1</v>
      </c>
      <c r="F174" s="222" t="s">
        <v>1355</v>
      </c>
      <c r="G174" s="219"/>
      <c r="H174" s="221" t="s">
        <v>1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140</v>
      </c>
      <c r="AU174" s="228" t="s">
        <v>86</v>
      </c>
      <c r="AV174" s="13" t="s">
        <v>84</v>
      </c>
      <c r="AW174" s="13" t="s">
        <v>34</v>
      </c>
      <c r="AX174" s="13" t="s">
        <v>76</v>
      </c>
      <c r="AY174" s="228" t="s">
        <v>132</v>
      </c>
    </row>
    <row r="175" spans="2:51" s="13" customFormat="1" ht="11.25">
      <c r="B175" s="218"/>
      <c r="C175" s="219"/>
      <c r="D175" s="220" t="s">
        <v>140</v>
      </c>
      <c r="E175" s="221" t="s">
        <v>1</v>
      </c>
      <c r="F175" s="222" t="s">
        <v>275</v>
      </c>
      <c r="G175" s="219"/>
      <c r="H175" s="221" t="s">
        <v>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140</v>
      </c>
      <c r="AU175" s="228" t="s">
        <v>86</v>
      </c>
      <c r="AV175" s="13" t="s">
        <v>84</v>
      </c>
      <c r="AW175" s="13" t="s">
        <v>34</v>
      </c>
      <c r="AX175" s="13" t="s">
        <v>76</v>
      </c>
      <c r="AY175" s="228" t="s">
        <v>132</v>
      </c>
    </row>
    <row r="176" spans="2:51" s="14" customFormat="1" ht="11.25">
      <c r="B176" s="229"/>
      <c r="C176" s="230"/>
      <c r="D176" s="220" t="s">
        <v>140</v>
      </c>
      <c r="E176" s="231" t="s">
        <v>1</v>
      </c>
      <c r="F176" s="232" t="s">
        <v>1356</v>
      </c>
      <c r="G176" s="230"/>
      <c r="H176" s="233">
        <v>0.6236999999999999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140</v>
      </c>
      <c r="AU176" s="239" t="s">
        <v>86</v>
      </c>
      <c r="AV176" s="14" t="s">
        <v>86</v>
      </c>
      <c r="AW176" s="14" t="s">
        <v>34</v>
      </c>
      <c r="AX176" s="14" t="s">
        <v>76</v>
      </c>
      <c r="AY176" s="239" t="s">
        <v>132</v>
      </c>
    </row>
    <row r="177" spans="2:51" s="13" customFormat="1" ht="11.25">
      <c r="B177" s="218"/>
      <c r="C177" s="219"/>
      <c r="D177" s="220" t="s">
        <v>140</v>
      </c>
      <c r="E177" s="221" t="s">
        <v>1</v>
      </c>
      <c r="F177" s="222" t="s">
        <v>277</v>
      </c>
      <c r="G177" s="219"/>
      <c r="H177" s="221" t="s">
        <v>1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140</v>
      </c>
      <c r="AU177" s="228" t="s">
        <v>86</v>
      </c>
      <c r="AV177" s="13" t="s">
        <v>84</v>
      </c>
      <c r="AW177" s="13" t="s">
        <v>34</v>
      </c>
      <c r="AX177" s="13" t="s">
        <v>76</v>
      </c>
      <c r="AY177" s="228" t="s">
        <v>132</v>
      </c>
    </row>
    <row r="178" spans="2:51" s="14" customFormat="1" ht="11.25">
      <c r="B178" s="229"/>
      <c r="C178" s="230"/>
      <c r="D178" s="220" t="s">
        <v>140</v>
      </c>
      <c r="E178" s="231" t="s">
        <v>1</v>
      </c>
      <c r="F178" s="232" t="s">
        <v>1357</v>
      </c>
      <c r="G178" s="230"/>
      <c r="H178" s="233">
        <v>2.2456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140</v>
      </c>
      <c r="AU178" s="239" t="s">
        <v>86</v>
      </c>
      <c r="AV178" s="14" t="s">
        <v>86</v>
      </c>
      <c r="AW178" s="14" t="s">
        <v>34</v>
      </c>
      <c r="AX178" s="14" t="s">
        <v>76</v>
      </c>
      <c r="AY178" s="239" t="s">
        <v>132</v>
      </c>
    </row>
    <row r="179" spans="2:51" s="15" customFormat="1" ht="11.25">
      <c r="B179" s="240"/>
      <c r="C179" s="241"/>
      <c r="D179" s="220" t="s">
        <v>140</v>
      </c>
      <c r="E179" s="242" t="s">
        <v>1</v>
      </c>
      <c r="F179" s="243" t="s">
        <v>146</v>
      </c>
      <c r="G179" s="241"/>
      <c r="H179" s="244">
        <v>2.8693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140</v>
      </c>
      <c r="AU179" s="250" t="s">
        <v>86</v>
      </c>
      <c r="AV179" s="15" t="s">
        <v>138</v>
      </c>
      <c r="AW179" s="15" t="s">
        <v>34</v>
      </c>
      <c r="AX179" s="15" t="s">
        <v>84</v>
      </c>
      <c r="AY179" s="250" t="s">
        <v>132</v>
      </c>
    </row>
    <row r="180" spans="1:65" s="2" customFormat="1" ht="36">
      <c r="A180" s="34"/>
      <c r="B180" s="35"/>
      <c r="C180" s="204" t="s">
        <v>205</v>
      </c>
      <c r="D180" s="204" t="s">
        <v>134</v>
      </c>
      <c r="E180" s="205" t="s">
        <v>284</v>
      </c>
      <c r="F180" s="206" t="s">
        <v>285</v>
      </c>
      <c r="G180" s="207" t="s">
        <v>214</v>
      </c>
      <c r="H180" s="208">
        <v>1.23</v>
      </c>
      <c r="I180" s="209"/>
      <c r="J180" s="210">
        <f>ROUND(I180*H180,2)</f>
        <v>0</v>
      </c>
      <c r="K180" s="211"/>
      <c r="L180" s="39"/>
      <c r="M180" s="212" t="s">
        <v>1</v>
      </c>
      <c r="N180" s="213" t="s">
        <v>41</v>
      </c>
      <c r="O180" s="71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138</v>
      </c>
      <c r="AT180" s="216" t="s">
        <v>134</v>
      </c>
      <c r="AU180" s="216" t="s">
        <v>86</v>
      </c>
      <c r="AY180" s="17" t="s">
        <v>132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84</v>
      </c>
      <c r="BK180" s="217">
        <f>ROUND(I180*H180,2)</f>
        <v>0</v>
      </c>
      <c r="BL180" s="17" t="s">
        <v>138</v>
      </c>
      <c r="BM180" s="216" t="s">
        <v>1358</v>
      </c>
    </row>
    <row r="181" spans="2:51" s="13" customFormat="1" ht="11.25">
      <c r="B181" s="218"/>
      <c r="C181" s="219"/>
      <c r="D181" s="220" t="s">
        <v>140</v>
      </c>
      <c r="E181" s="221" t="s">
        <v>1</v>
      </c>
      <c r="F181" s="222" t="s">
        <v>94</v>
      </c>
      <c r="G181" s="219"/>
      <c r="H181" s="221" t="s">
        <v>1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140</v>
      </c>
      <c r="AU181" s="228" t="s">
        <v>86</v>
      </c>
      <c r="AV181" s="13" t="s">
        <v>84</v>
      </c>
      <c r="AW181" s="13" t="s">
        <v>34</v>
      </c>
      <c r="AX181" s="13" t="s">
        <v>76</v>
      </c>
      <c r="AY181" s="228" t="s">
        <v>132</v>
      </c>
    </row>
    <row r="182" spans="2:51" s="13" customFormat="1" ht="22.5">
      <c r="B182" s="218"/>
      <c r="C182" s="219"/>
      <c r="D182" s="220" t="s">
        <v>140</v>
      </c>
      <c r="E182" s="221" t="s">
        <v>1</v>
      </c>
      <c r="F182" s="222" t="s">
        <v>1355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140</v>
      </c>
      <c r="AU182" s="228" t="s">
        <v>86</v>
      </c>
      <c r="AV182" s="13" t="s">
        <v>84</v>
      </c>
      <c r="AW182" s="13" t="s">
        <v>34</v>
      </c>
      <c r="AX182" s="13" t="s">
        <v>76</v>
      </c>
      <c r="AY182" s="228" t="s">
        <v>132</v>
      </c>
    </row>
    <row r="183" spans="2:51" s="13" customFormat="1" ht="11.25">
      <c r="B183" s="218"/>
      <c r="C183" s="219"/>
      <c r="D183" s="220" t="s">
        <v>140</v>
      </c>
      <c r="E183" s="221" t="s">
        <v>1</v>
      </c>
      <c r="F183" s="222" t="s">
        <v>275</v>
      </c>
      <c r="G183" s="219"/>
      <c r="H183" s="221" t="s">
        <v>1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140</v>
      </c>
      <c r="AU183" s="228" t="s">
        <v>86</v>
      </c>
      <c r="AV183" s="13" t="s">
        <v>84</v>
      </c>
      <c r="AW183" s="13" t="s">
        <v>34</v>
      </c>
      <c r="AX183" s="13" t="s">
        <v>76</v>
      </c>
      <c r="AY183" s="228" t="s">
        <v>132</v>
      </c>
    </row>
    <row r="184" spans="2:51" s="14" customFormat="1" ht="11.25">
      <c r="B184" s="229"/>
      <c r="C184" s="230"/>
      <c r="D184" s="220" t="s">
        <v>140</v>
      </c>
      <c r="E184" s="231" t="s">
        <v>1</v>
      </c>
      <c r="F184" s="232" t="s">
        <v>1359</v>
      </c>
      <c r="G184" s="230"/>
      <c r="H184" s="233">
        <v>0.2673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140</v>
      </c>
      <c r="AU184" s="239" t="s">
        <v>86</v>
      </c>
      <c r="AV184" s="14" t="s">
        <v>86</v>
      </c>
      <c r="AW184" s="14" t="s">
        <v>34</v>
      </c>
      <c r="AX184" s="14" t="s">
        <v>76</v>
      </c>
      <c r="AY184" s="239" t="s">
        <v>132</v>
      </c>
    </row>
    <row r="185" spans="2:51" s="13" customFormat="1" ht="11.25">
      <c r="B185" s="218"/>
      <c r="C185" s="219"/>
      <c r="D185" s="220" t="s">
        <v>140</v>
      </c>
      <c r="E185" s="221" t="s">
        <v>1</v>
      </c>
      <c r="F185" s="222" t="s">
        <v>277</v>
      </c>
      <c r="G185" s="219"/>
      <c r="H185" s="221" t="s">
        <v>1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140</v>
      </c>
      <c r="AU185" s="228" t="s">
        <v>86</v>
      </c>
      <c r="AV185" s="13" t="s">
        <v>84</v>
      </c>
      <c r="AW185" s="13" t="s">
        <v>34</v>
      </c>
      <c r="AX185" s="13" t="s">
        <v>76</v>
      </c>
      <c r="AY185" s="228" t="s">
        <v>132</v>
      </c>
    </row>
    <row r="186" spans="2:51" s="14" customFormat="1" ht="11.25">
      <c r="B186" s="229"/>
      <c r="C186" s="230"/>
      <c r="D186" s="220" t="s">
        <v>140</v>
      </c>
      <c r="E186" s="231" t="s">
        <v>1</v>
      </c>
      <c r="F186" s="232" t="s">
        <v>1360</v>
      </c>
      <c r="G186" s="230"/>
      <c r="H186" s="233">
        <v>0.9624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140</v>
      </c>
      <c r="AU186" s="239" t="s">
        <v>86</v>
      </c>
      <c r="AV186" s="14" t="s">
        <v>86</v>
      </c>
      <c r="AW186" s="14" t="s">
        <v>34</v>
      </c>
      <c r="AX186" s="14" t="s">
        <v>76</v>
      </c>
      <c r="AY186" s="239" t="s">
        <v>132</v>
      </c>
    </row>
    <row r="187" spans="2:51" s="15" customFormat="1" ht="11.25">
      <c r="B187" s="240"/>
      <c r="C187" s="241"/>
      <c r="D187" s="220" t="s">
        <v>140</v>
      </c>
      <c r="E187" s="242" t="s">
        <v>1</v>
      </c>
      <c r="F187" s="243" t="s">
        <v>146</v>
      </c>
      <c r="G187" s="241"/>
      <c r="H187" s="244">
        <v>1.2297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140</v>
      </c>
      <c r="AU187" s="250" t="s">
        <v>86</v>
      </c>
      <c r="AV187" s="15" t="s">
        <v>138</v>
      </c>
      <c r="AW187" s="15" t="s">
        <v>34</v>
      </c>
      <c r="AX187" s="15" t="s">
        <v>84</v>
      </c>
      <c r="AY187" s="250" t="s">
        <v>132</v>
      </c>
    </row>
    <row r="188" spans="1:65" s="2" customFormat="1" ht="24">
      <c r="A188" s="34"/>
      <c r="B188" s="35"/>
      <c r="C188" s="204" t="s">
        <v>211</v>
      </c>
      <c r="D188" s="204" t="s">
        <v>134</v>
      </c>
      <c r="E188" s="205" t="s">
        <v>292</v>
      </c>
      <c r="F188" s="206" t="s">
        <v>293</v>
      </c>
      <c r="G188" s="207" t="s">
        <v>214</v>
      </c>
      <c r="H188" s="208">
        <v>7.671</v>
      </c>
      <c r="I188" s="209"/>
      <c r="J188" s="210">
        <f>ROUND(I188*H188,2)</f>
        <v>0</v>
      </c>
      <c r="K188" s="211"/>
      <c r="L188" s="39"/>
      <c r="M188" s="212" t="s">
        <v>1</v>
      </c>
      <c r="N188" s="213" t="s">
        <v>41</v>
      </c>
      <c r="O188" s="71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6" t="s">
        <v>138</v>
      </c>
      <c r="AT188" s="216" t="s">
        <v>134</v>
      </c>
      <c r="AU188" s="216" t="s">
        <v>86</v>
      </c>
      <c r="AY188" s="17" t="s">
        <v>132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7" t="s">
        <v>84</v>
      </c>
      <c r="BK188" s="217">
        <f>ROUND(I188*H188,2)</f>
        <v>0</v>
      </c>
      <c r="BL188" s="17" t="s">
        <v>138</v>
      </c>
      <c r="BM188" s="216" t="s">
        <v>1361</v>
      </c>
    </row>
    <row r="189" spans="2:51" s="13" customFormat="1" ht="11.25">
      <c r="B189" s="218"/>
      <c r="C189" s="219"/>
      <c r="D189" s="220" t="s">
        <v>140</v>
      </c>
      <c r="E189" s="221" t="s">
        <v>1</v>
      </c>
      <c r="F189" s="222" t="s">
        <v>94</v>
      </c>
      <c r="G189" s="219"/>
      <c r="H189" s="221" t="s">
        <v>1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140</v>
      </c>
      <c r="AU189" s="228" t="s">
        <v>86</v>
      </c>
      <c r="AV189" s="13" t="s">
        <v>84</v>
      </c>
      <c r="AW189" s="13" t="s">
        <v>34</v>
      </c>
      <c r="AX189" s="13" t="s">
        <v>76</v>
      </c>
      <c r="AY189" s="228" t="s">
        <v>132</v>
      </c>
    </row>
    <row r="190" spans="2:51" s="13" customFormat="1" ht="11.25">
      <c r="B190" s="218"/>
      <c r="C190" s="219"/>
      <c r="D190" s="220" t="s">
        <v>140</v>
      </c>
      <c r="E190" s="221" t="s">
        <v>1</v>
      </c>
      <c r="F190" s="222" t="s">
        <v>295</v>
      </c>
      <c r="G190" s="219"/>
      <c r="H190" s="221" t="s">
        <v>1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140</v>
      </c>
      <c r="AU190" s="228" t="s">
        <v>86</v>
      </c>
      <c r="AV190" s="13" t="s">
        <v>84</v>
      </c>
      <c r="AW190" s="13" t="s">
        <v>34</v>
      </c>
      <c r="AX190" s="13" t="s">
        <v>76</v>
      </c>
      <c r="AY190" s="228" t="s">
        <v>132</v>
      </c>
    </row>
    <row r="191" spans="2:51" s="14" customFormat="1" ht="11.25">
      <c r="B191" s="229"/>
      <c r="C191" s="230"/>
      <c r="D191" s="220" t="s">
        <v>140</v>
      </c>
      <c r="E191" s="231" t="s">
        <v>1</v>
      </c>
      <c r="F191" s="232" t="s">
        <v>1362</v>
      </c>
      <c r="G191" s="230"/>
      <c r="H191" s="233">
        <v>9.979199999999999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140</v>
      </c>
      <c r="AU191" s="239" t="s">
        <v>86</v>
      </c>
      <c r="AV191" s="14" t="s">
        <v>86</v>
      </c>
      <c r="AW191" s="14" t="s">
        <v>34</v>
      </c>
      <c r="AX191" s="14" t="s">
        <v>76</v>
      </c>
      <c r="AY191" s="239" t="s">
        <v>132</v>
      </c>
    </row>
    <row r="192" spans="2:51" s="13" customFormat="1" ht="11.25">
      <c r="B192" s="218"/>
      <c r="C192" s="219"/>
      <c r="D192" s="220" t="s">
        <v>140</v>
      </c>
      <c r="E192" s="221" t="s">
        <v>1</v>
      </c>
      <c r="F192" s="222" t="s">
        <v>275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140</v>
      </c>
      <c r="AU192" s="228" t="s">
        <v>86</v>
      </c>
      <c r="AV192" s="13" t="s">
        <v>84</v>
      </c>
      <c r="AW192" s="13" t="s">
        <v>34</v>
      </c>
      <c r="AX192" s="13" t="s">
        <v>76</v>
      </c>
      <c r="AY192" s="228" t="s">
        <v>132</v>
      </c>
    </row>
    <row r="193" spans="2:51" s="14" customFormat="1" ht="11.25">
      <c r="B193" s="229"/>
      <c r="C193" s="230"/>
      <c r="D193" s="220" t="s">
        <v>140</v>
      </c>
      <c r="E193" s="231" t="s">
        <v>1</v>
      </c>
      <c r="F193" s="232" t="s">
        <v>1363</v>
      </c>
      <c r="G193" s="230"/>
      <c r="H193" s="233">
        <v>-0.062369999999999995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140</v>
      </c>
      <c r="AU193" s="239" t="s">
        <v>86</v>
      </c>
      <c r="AV193" s="14" t="s">
        <v>86</v>
      </c>
      <c r="AW193" s="14" t="s">
        <v>34</v>
      </c>
      <c r="AX193" s="14" t="s">
        <v>76</v>
      </c>
      <c r="AY193" s="239" t="s">
        <v>132</v>
      </c>
    </row>
    <row r="194" spans="2:51" s="13" customFormat="1" ht="11.25">
      <c r="B194" s="218"/>
      <c r="C194" s="219"/>
      <c r="D194" s="220" t="s">
        <v>140</v>
      </c>
      <c r="E194" s="221" t="s">
        <v>1</v>
      </c>
      <c r="F194" s="222" t="s">
        <v>277</v>
      </c>
      <c r="G194" s="219"/>
      <c r="H194" s="221" t="s">
        <v>1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140</v>
      </c>
      <c r="AU194" s="228" t="s">
        <v>86</v>
      </c>
      <c r="AV194" s="13" t="s">
        <v>84</v>
      </c>
      <c r="AW194" s="13" t="s">
        <v>34</v>
      </c>
      <c r="AX194" s="13" t="s">
        <v>76</v>
      </c>
      <c r="AY194" s="228" t="s">
        <v>132</v>
      </c>
    </row>
    <row r="195" spans="2:51" s="14" customFormat="1" ht="11.25">
      <c r="B195" s="229"/>
      <c r="C195" s="230"/>
      <c r="D195" s="220" t="s">
        <v>140</v>
      </c>
      <c r="E195" s="231" t="s">
        <v>1</v>
      </c>
      <c r="F195" s="232" t="s">
        <v>1364</v>
      </c>
      <c r="G195" s="230"/>
      <c r="H195" s="233">
        <v>-2.2456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140</v>
      </c>
      <c r="AU195" s="239" t="s">
        <v>86</v>
      </c>
      <c r="AV195" s="14" t="s">
        <v>86</v>
      </c>
      <c r="AW195" s="14" t="s">
        <v>34</v>
      </c>
      <c r="AX195" s="14" t="s">
        <v>76</v>
      </c>
      <c r="AY195" s="239" t="s">
        <v>132</v>
      </c>
    </row>
    <row r="196" spans="2:51" s="15" customFormat="1" ht="11.25">
      <c r="B196" s="240"/>
      <c r="C196" s="241"/>
      <c r="D196" s="220" t="s">
        <v>140</v>
      </c>
      <c r="E196" s="242" t="s">
        <v>1</v>
      </c>
      <c r="F196" s="243" t="s">
        <v>146</v>
      </c>
      <c r="G196" s="241"/>
      <c r="H196" s="244">
        <v>7.6712299999999995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140</v>
      </c>
      <c r="AU196" s="250" t="s">
        <v>86</v>
      </c>
      <c r="AV196" s="15" t="s">
        <v>138</v>
      </c>
      <c r="AW196" s="15" t="s">
        <v>34</v>
      </c>
      <c r="AX196" s="15" t="s">
        <v>84</v>
      </c>
      <c r="AY196" s="250" t="s">
        <v>132</v>
      </c>
    </row>
    <row r="197" spans="1:65" s="2" customFormat="1" ht="24">
      <c r="A197" s="34"/>
      <c r="B197" s="35"/>
      <c r="C197" s="204" t="s">
        <v>221</v>
      </c>
      <c r="D197" s="204" t="s">
        <v>134</v>
      </c>
      <c r="E197" s="205" t="s">
        <v>301</v>
      </c>
      <c r="F197" s="206" t="s">
        <v>302</v>
      </c>
      <c r="G197" s="207" t="s">
        <v>214</v>
      </c>
      <c r="H197" s="208">
        <v>3.288</v>
      </c>
      <c r="I197" s="209"/>
      <c r="J197" s="210">
        <f>ROUND(I197*H197,2)</f>
        <v>0</v>
      </c>
      <c r="K197" s="211"/>
      <c r="L197" s="39"/>
      <c r="M197" s="212" t="s">
        <v>1</v>
      </c>
      <c r="N197" s="213" t="s">
        <v>41</v>
      </c>
      <c r="O197" s="71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6" t="s">
        <v>138</v>
      </c>
      <c r="AT197" s="216" t="s">
        <v>134</v>
      </c>
      <c r="AU197" s="216" t="s">
        <v>86</v>
      </c>
      <c r="AY197" s="17" t="s">
        <v>132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84</v>
      </c>
      <c r="BK197" s="217">
        <f>ROUND(I197*H197,2)</f>
        <v>0</v>
      </c>
      <c r="BL197" s="17" t="s">
        <v>138</v>
      </c>
      <c r="BM197" s="216" t="s">
        <v>1365</v>
      </c>
    </row>
    <row r="198" spans="2:51" s="13" customFormat="1" ht="11.25">
      <c r="B198" s="218"/>
      <c r="C198" s="219"/>
      <c r="D198" s="220" t="s">
        <v>140</v>
      </c>
      <c r="E198" s="221" t="s">
        <v>1</v>
      </c>
      <c r="F198" s="222" t="s">
        <v>94</v>
      </c>
      <c r="G198" s="219"/>
      <c r="H198" s="221" t="s">
        <v>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140</v>
      </c>
      <c r="AU198" s="228" t="s">
        <v>86</v>
      </c>
      <c r="AV198" s="13" t="s">
        <v>84</v>
      </c>
      <c r="AW198" s="13" t="s">
        <v>34</v>
      </c>
      <c r="AX198" s="13" t="s">
        <v>76</v>
      </c>
      <c r="AY198" s="228" t="s">
        <v>132</v>
      </c>
    </row>
    <row r="199" spans="2:51" s="13" customFormat="1" ht="11.25">
      <c r="B199" s="218"/>
      <c r="C199" s="219"/>
      <c r="D199" s="220" t="s">
        <v>140</v>
      </c>
      <c r="E199" s="221" t="s">
        <v>1</v>
      </c>
      <c r="F199" s="222" t="s">
        <v>295</v>
      </c>
      <c r="G199" s="219"/>
      <c r="H199" s="221" t="s">
        <v>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140</v>
      </c>
      <c r="AU199" s="228" t="s">
        <v>86</v>
      </c>
      <c r="AV199" s="13" t="s">
        <v>84</v>
      </c>
      <c r="AW199" s="13" t="s">
        <v>34</v>
      </c>
      <c r="AX199" s="13" t="s">
        <v>76</v>
      </c>
      <c r="AY199" s="228" t="s">
        <v>132</v>
      </c>
    </row>
    <row r="200" spans="2:51" s="14" customFormat="1" ht="11.25">
      <c r="B200" s="229"/>
      <c r="C200" s="230"/>
      <c r="D200" s="220" t="s">
        <v>140</v>
      </c>
      <c r="E200" s="231" t="s">
        <v>1</v>
      </c>
      <c r="F200" s="232" t="s">
        <v>1366</v>
      </c>
      <c r="G200" s="230"/>
      <c r="H200" s="233">
        <v>4.2768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140</v>
      </c>
      <c r="AU200" s="239" t="s">
        <v>86</v>
      </c>
      <c r="AV200" s="14" t="s">
        <v>86</v>
      </c>
      <c r="AW200" s="14" t="s">
        <v>34</v>
      </c>
      <c r="AX200" s="14" t="s">
        <v>76</v>
      </c>
      <c r="AY200" s="239" t="s">
        <v>132</v>
      </c>
    </row>
    <row r="201" spans="2:51" s="13" customFormat="1" ht="11.25">
      <c r="B201" s="218"/>
      <c r="C201" s="219"/>
      <c r="D201" s="220" t="s">
        <v>140</v>
      </c>
      <c r="E201" s="221" t="s">
        <v>1</v>
      </c>
      <c r="F201" s="222" t="s">
        <v>275</v>
      </c>
      <c r="G201" s="219"/>
      <c r="H201" s="221" t="s">
        <v>1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140</v>
      </c>
      <c r="AU201" s="228" t="s">
        <v>86</v>
      </c>
      <c r="AV201" s="13" t="s">
        <v>84</v>
      </c>
      <c r="AW201" s="13" t="s">
        <v>34</v>
      </c>
      <c r="AX201" s="13" t="s">
        <v>76</v>
      </c>
      <c r="AY201" s="228" t="s">
        <v>132</v>
      </c>
    </row>
    <row r="202" spans="2:51" s="14" customFormat="1" ht="11.25">
      <c r="B202" s="229"/>
      <c r="C202" s="230"/>
      <c r="D202" s="220" t="s">
        <v>140</v>
      </c>
      <c r="E202" s="231" t="s">
        <v>1</v>
      </c>
      <c r="F202" s="232" t="s">
        <v>1367</v>
      </c>
      <c r="G202" s="230"/>
      <c r="H202" s="233">
        <v>-0.02673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140</v>
      </c>
      <c r="AU202" s="239" t="s">
        <v>86</v>
      </c>
      <c r="AV202" s="14" t="s">
        <v>86</v>
      </c>
      <c r="AW202" s="14" t="s">
        <v>34</v>
      </c>
      <c r="AX202" s="14" t="s">
        <v>76</v>
      </c>
      <c r="AY202" s="239" t="s">
        <v>132</v>
      </c>
    </row>
    <row r="203" spans="2:51" s="13" customFormat="1" ht="11.25">
      <c r="B203" s="218"/>
      <c r="C203" s="219"/>
      <c r="D203" s="220" t="s">
        <v>140</v>
      </c>
      <c r="E203" s="221" t="s">
        <v>1</v>
      </c>
      <c r="F203" s="222" t="s">
        <v>277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140</v>
      </c>
      <c r="AU203" s="228" t="s">
        <v>86</v>
      </c>
      <c r="AV203" s="13" t="s">
        <v>84</v>
      </c>
      <c r="AW203" s="13" t="s">
        <v>34</v>
      </c>
      <c r="AX203" s="13" t="s">
        <v>76</v>
      </c>
      <c r="AY203" s="228" t="s">
        <v>132</v>
      </c>
    </row>
    <row r="204" spans="2:51" s="14" customFormat="1" ht="11.25">
      <c r="B204" s="229"/>
      <c r="C204" s="230"/>
      <c r="D204" s="220" t="s">
        <v>140</v>
      </c>
      <c r="E204" s="231" t="s">
        <v>1</v>
      </c>
      <c r="F204" s="232" t="s">
        <v>1368</v>
      </c>
      <c r="G204" s="230"/>
      <c r="H204" s="233">
        <v>-0.9624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140</v>
      </c>
      <c r="AU204" s="239" t="s">
        <v>86</v>
      </c>
      <c r="AV204" s="14" t="s">
        <v>86</v>
      </c>
      <c r="AW204" s="14" t="s">
        <v>34</v>
      </c>
      <c r="AX204" s="14" t="s">
        <v>76</v>
      </c>
      <c r="AY204" s="239" t="s">
        <v>132</v>
      </c>
    </row>
    <row r="205" spans="2:51" s="15" customFormat="1" ht="11.25">
      <c r="B205" s="240"/>
      <c r="C205" s="241"/>
      <c r="D205" s="220" t="s">
        <v>140</v>
      </c>
      <c r="E205" s="242" t="s">
        <v>1</v>
      </c>
      <c r="F205" s="243" t="s">
        <v>146</v>
      </c>
      <c r="G205" s="241"/>
      <c r="H205" s="244">
        <v>3.28767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140</v>
      </c>
      <c r="AU205" s="250" t="s">
        <v>86</v>
      </c>
      <c r="AV205" s="15" t="s">
        <v>138</v>
      </c>
      <c r="AW205" s="15" t="s">
        <v>34</v>
      </c>
      <c r="AX205" s="15" t="s">
        <v>84</v>
      </c>
      <c r="AY205" s="250" t="s">
        <v>132</v>
      </c>
    </row>
    <row r="206" spans="1:65" s="2" customFormat="1" ht="24">
      <c r="A206" s="34"/>
      <c r="B206" s="35"/>
      <c r="C206" s="204" t="s">
        <v>8</v>
      </c>
      <c r="D206" s="204" t="s">
        <v>134</v>
      </c>
      <c r="E206" s="205" t="s">
        <v>309</v>
      </c>
      <c r="F206" s="206" t="s">
        <v>310</v>
      </c>
      <c r="G206" s="207" t="s">
        <v>311</v>
      </c>
      <c r="H206" s="208">
        <v>7.231</v>
      </c>
      <c r="I206" s="209"/>
      <c r="J206" s="210">
        <f>ROUND(I206*H206,2)</f>
        <v>0</v>
      </c>
      <c r="K206" s="211"/>
      <c r="L206" s="39"/>
      <c r="M206" s="212" t="s">
        <v>1</v>
      </c>
      <c r="N206" s="213" t="s">
        <v>41</v>
      </c>
      <c r="O206" s="71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138</v>
      </c>
      <c r="AT206" s="216" t="s">
        <v>134</v>
      </c>
      <c r="AU206" s="216" t="s">
        <v>86</v>
      </c>
      <c r="AY206" s="17" t="s">
        <v>132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84</v>
      </c>
      <c r="BK206" s="217">
        <f>ROUND(I206*H206,2)</f>
        <v>0</v>
      </c>
      <c r="BL206" s="17" t="s">
        <v>138</v>
      </c>
      <c r="BM206" s="216" t="s">
        <v>1369</v>
      </c>
    </row>
    <row r="207" spans="2:51" s="14" customFormat="1" ht="11.25">
      <c r="B207" s="229"/>
      <c r="C207" s="230"/>
      <c r="D207" s="220" t="s">
        <v>140</v>
      </c>
      <c r="E207" s="231" t="s">
        <v>1</v>
      </c>
      <c r="F207" s="232" t="s">
        <v>1370</v>
      </c>
      <c r="G207" s="230"/>
      <c r="H207" s="233">
        <v>7.2306360000000005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140</v>
      </c>
      <c r="AU207" s="239" t="s">
        <v>86</v>
      </c>
      <c r="AV207" s="14" t="s">
        <v>86</v>
      </c>
      <c r="AW207" s="14" t="s">
        <v>34</v>
      </c>
      <c r="AX207" s="14" t="s">
        <v>76</v>
      </c>
      <c r="AY207" s="239" t="s">
        <v>132</v>
      </c>
    </row>
    <row r="208" spans="2:51" s="15" customFormat="1" ht="11.25">
      <c r="B208" s="240"/>
      <c r="C208" s="241"/>
      <c r="D208" s="220" t="s">
        <v>140</v>
      </c>
      <c r="E208" s="242" t="s">
        <v>1</v>
      </c>
      <c r="F208" s="243" t="s">
        <v>146</v>
      </c>
      <c r="G208" s="241"/>
      <c r="H208" s="244">
        <v>7.2306360000000005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140</v>
      </c>
      <c r="AU208" s="250" t="s">
        <v>86</v>
      </c>
      <c r="AV208" s="15" t="s">
        <v>138</v>
      </c>
      <c r="AW208" s="15" t="s">
        <v>34</v>
      </c>
      <c r="AX208" s="15" t="s">
        <v>84</v>
      </c>
      <c r="AY208" s="250" t="s">
        <v>132</v>
      </c>
    </row>
    <row r="209" spans="1:65" s="2" customFormat="1" ht="12">
      <c r="A209" s="34"/>
      <c r="B209" s="35"/>
      <c r="C209" s="204" t="s">
        <v>237</v>
      </c>
      <c r="D209" s="204" t="s">
        <v>134</v>
      </c>
      <c r="E209" s="205" t="s">
        <v>315</v>
      </c>
      <c r="F209" s="206" t="s">
        <v>316</v>
      </c>
      <c r="G209" s="207" t="s">
        <v>214</v>
      </c>
      <c r="H209" s="208">
        <v>4.099</v>
      </c>
      <c r="I209" s="209"/>
      <c r="J209" s="210">
        <f>ROUND(I209*H209,2)</f>
        <v>0</v>
      </c>
      <c r="K209" s="211"/>
      <c r="L209" s="39"/>
      <c r="M209" s="212" t="s">
        <v>1</v>
      </c>
      <c r="N209" s="213" t="s">
        <v>41</v>
      </c>
      <c r="O209" s="71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6" t="s">
        <v>138</v>
      </c>
      <c r="AT209" s="216" t="s">
        <v>134</v>
      </c>
      <c r="AU209" s="216" t="s">
        <v>86</v>
      </c>
      <c r="AY209" s="17" t="s">
        <v>132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7" t="s">
        <v>84</v>
      </c>
      <c r="BK209" s="217">
        <f>ROUND(I209*H209,2)</f>
        <v>0</v>
      </c>
      <c r="BL209" s="17" t="s">
        <v>138</v>
      </c>
      <c r="BM209" s="216" t="s">
        <v>1371</v>
      </c>
    </row>
    <row r="210" spans="2:51" s="14" customFormat="1" ht="11.25">
      <c r="B210" s="229"/>
      <c r="C210" s="230"/>
      <c r="D210" s="220" t="s">
        <v>140</v>
      </c>
      <c r="E210" s="231" t="s">
        <v>1</v>
      </c>
      <c r="F210" s="232" t="s">
        <v>1372</v>
      </c>
      <c r="G210" s="230"/>
      <c r="H210" s="233">
        <v>4.099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140</v>
      </c>
      <c r="AU210" s="239" t="s">
        <v>86</v>
      </c>
      <c r="AV210" s="14" t="s">
        <v>86</v>
      </c>
      <c r="AW210" s="14" t="s">
        <v>34</v>
      </c>
      <c r="AX210" s="14" t="s">
        <v>76</v>
      </c>
      <c r="AY210" s="239" t="s">
        <v>132</v>
      </c>
    </row>
    <row r="211" spans="2:51" s="15" customFormat="1" ht="11.25">
      <c r="B211" s="240"/>
      <c r="C211" s="241"/>
      <c r="D211" s="220" t="s">
        <v>140</v>
      </c>
      <c r="E211" s="242" t="s">
        <v>1</v>
      </c>
      <c r="F211" s="243" t="s">
        <v>146</v>
      </c>
      <c r="G211" s="241"/>
      <c r="H211" s="244">
        <v>4.099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140</v>
      </c>
      <c r="AU211" s="250" t="s">
        <v>86</v>
      </c>
      <c r="AV211" s="15" t="s">
        <v>138</v>
      </c>
      <c r="AW211" s="15" t="s">
        <v>34</v>
      </c>
      <c r="AX211" s="15" t="s">
        <v>84</v>
      </c>
      <c r="AY211" s="250" t="s">
        <v>132</v>
      </c>
    </row>
    <row r="212" spans="1:65" s="2" customFormat="1" ht="24">
      <c r="A212" s="34"/>
      <c r="B212" s="35"/>
      <c r="C212" s="204" t="s">
        <v>245</v>
      </c>
      <c r="D212" s="204" t="s">
        <v>134</v>
      </c>
      <c r="E212" s="205" t="s">
        <v>320</v>
      </c>
      <c r="F212" s="206" t="s">
        <v>321</v>
      </c>
      <c r="G212" s="207" t="s">
        <v>214</v>
      </c>
      <c r="H212" s="208">
        <v>10.959</v>
      </c>
      <c r="I212" s="209"/>
      <c r="J212" s="210">
        <f>ROUND(I212*H212,2)</f>
        <v>0</v>
      </c>
      <c r="K212" s="211"/>
      <c r="L212" s="39"/>
      <c r="M212" s="212" t="s">
        <v>1</v>
      </c>
      <c r="N212" s="213" t="s">
        <v>41</v>
      </c>
      <c r="O212" s="71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138</v>
      </c>
      <c r="AT212" s="216" t="s">
        <v>134</v>
      </c>
      <c r="AU212" s="216" t="s">
        <v>86</v>
      </c>
      <c r="AY212" s="17" t="s">
        <v>132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84</v>
      </c>
      <c r="BK212" s="217">
        <f>ROUND(I212*H212,2)</f>
        <v>0</v>
      </c>
      <c r="BL212" s="17" t="s">
        <v>138</v>
      </c>
      <c r="BM212" s="216" t="s">
        <v>1373</v>
      </c>
    </row>
    <row r="213" spans="2:51" s="13" customFormat="1" ht="11.25">
      <c r="B213" s="218"/>
      <c r="C213" s="219"/>
      <c r="D213" s="220" t="s">
        <v>140</v>
      </c>
      <c r="E213" s="221" t="s">
        <v>1</v>
      </c>
      <c r="F213" s="222" t="s">
        <v>94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140</v>
      </c>
      <c r="AU213" s="228" t="s">
        <v>86</v>
      </c>
      <c r="AV213" s="13" t="s">
        <v>84</v>
      </c>
      <c r="AW213" s="13" t="s">
        <v>34</v>
      </c>
      <c r="AX213" s="13" t="s">
        <v>76</v>
      </c>
      <c r="AY213" s="228" t="s">
        <v>132</v>
      </c>
    </row>
    <row r="214" spans="2:51" s="13" customFormat="1" ht="11.25">
      <c r="B214" s="218"/>
      <c r="C214" s="219"/>
      <c r="D214" s="220" t="s">
        <v>140</v>
      </c>
      <c r="E214" s="221" t="s">
        <v>1</v>
      </c>
      <c r="F214" s="222" t="s">
        <v>1374</v>
      </c>
      <c r="G214" s="219"/>
      <c r="H214" s="221" t="s">
        <v>1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140</v>
      </c>
      <c r="AU214" s="228" t="s">
        <v>86</v>
      </c>
      <c r="AV214" s="13" t="s">
        <v>84</v>
      </c>
      <c r="AW214" s="13" t="s">
        <v>34</v>
      </c>
      <c r="AX214" s="13" t="s">
        <v>76</v>
      </c>
      <c r="AY214" s="228" t="s">
        <v>132</v>
      </c>
    </row>
    <row r="215" spans="2:51" s="13" customFormat="1" ht="11.25">
      <c r="B215" s="218"/>
      <c r="C215" s="219"/>
      <c r="D215" s="220" t="s">
        <v>140</v>
      </c>
      <c r="E215" s="221" t="s">
        <v>1</v>
      </c>
      <c r="F215" s="222" t="s">
        <v>295</v>
      </c>
      <c r="G215" s="219"/>
      <c r="H215" s="221" t="s">
        <v>1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140</v>
      </c>
      <c r="AU215" s="228" t="s">
        <v>86</v>
      </c>
      <c r="AV215" s="13" t="s">
        <v>84</v>
      </c>
      <c r="AW215" s="13" t="s">
        <v>34</v>
      </c>
      <c r="AX215" s="13" t="s">
        <v>76</v>
      </c>
      <c r="AY215" s="228" t="s">
        <v>132</v>
      </c>
    </row>
    <row r="216" spans="2:51" s="14" customFormat="1" ht="11.25">
      <c r="B216" s="229"/>
      <c r="C216" s="230"/>
      <c r="D216" s="220" t="s">
        <v>140</v>
      </c>
      <c r="E216" s="231" t="s">
        <v>1</v>
      </c>
      <c r="F216" s="232" t="s">
        <v>1375</v>
      </c>
      <c r="G216" s="230"/>
      <c r="H216" s="233">
        <v>14.256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140</v>
      </c>
      <c r="AU216" s="239" t="s">
        <v>86</v>
      </c>
      <c r="AV216" s="14" t="s">
        <v>86</v>
      </c>
      <c r="AW216" s="14" t="s">
        <v>34</v>
      </c>
      <c r="AX216" s="14" t="s">
        <v>76</v>
      </c>
      <c r="AY216" s="239" t="s">
        <v>132</v>
      </c>
    </row>
    <row r="217" spans="2:51" s="13" customFormat="1" ht="11.25">
      <c r="B217" s="218"/>
      <c r="C217" s="219"/>
      <c r="D217" s="220" t="s">
        <v>140</v>
      </c>
      <c r="E217" s="221" t="s">
        <v>1</v>
      </c>
      <c r="F217" s="222" t="s">
        <v>275</v>
      </c>
      <c r="G217" s="219"/>
      <c r="H217" s="221" t="s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140</v>
      </c>
      <c r="AU217" s="228" t="s">
        <v>86</v>
      </c>
      <c r="AV217" s="13" t="s">
        <v>84</v>
      </c>
      <c r="AW217" s="13" t="s">
        <v>34</v>
      </c>
      <c r="AX217" s="13" t="s">
        <v>76</v>
      </c>
      <c r="AY217" s="228" t="s">
        <v>132</v>
      </c>
    </row>
    <row r="218" spans="2:51" s="14" customFormat="1" ht="11.25">
      <c r="B218" s="229"/>
      <c r="C218" s="230"/>
      <c r="D218" s="220" t="s">
        <v>140</v>
      </c>
      <c r="E218" s="231" t="s">
        <v>1</v>
      </c>
      <c r="F218" s="232" t="s">
        <v>1376</v>
      </c>
      <c r="G218" s="230"/>
      <c r="H218" s="233">
        <v>-0.0891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140</v>
      </c>
      <c r="AU218" s="239" t="s">
        <v>86</v>
      </c>
      <c r="AV218" s="14" t="s">
        <v>86</v>
      </c>
      <c r="AW218" s="14" t="s">
        <v>34</v>
      </c>
      <c r="AX218" s="14" t="s">
        <v>76</v>
      </c>
      <c r="AY218" s="239" t="s">
        <v>132</v>
      </c>
    </row>
    <row r="219" spans="2:51" s="13" customFormat="1" ht="11.25">
      <c r="B219" s="218"/>
      <c r="C219" s="219"/>
      <c r="D219" s="220" t="s">
        <v>140</v>
      </c>
      <c r="E219" s="221" t="s">
        <v>1</v>
      </c>
      <c r="F219" s="222" t="s">
        <v>277</v>
      </c>
      <c r="G219" s="219"/>
      <c r="H219" s="221" t="s">
        <v>1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140</v>
      </c>
      <c r="AU219" s="228" t="s">
        <v>86</v>
      </c>
      <c r="AV219" s="13" t="s">
        <v>84</v>
      </c>
      <c r="AW219" s="13" t="s">
        <v>34</v>
      </c>
      <c r="AX219" s="13" t="s">
        <v>76</v>
      </c>
      <c r="AY219" s="228" t="s">
        <v>132</v>
      </c>
    </row>
    <row r="220" spans="2:51" s="14" customFormat="1" ht="11.25">
      <c r="B220" s="229"/>
      <c r="C220" s="230"/>
      <c r="D220" s="220" t="s">
        <v>140</v>
      </c>
      <c r="E220" s="231" t="s">
        <v>1</v>
      </c>
      <c r="F220" s="232" t="s">
        <v>1377</v>
      </c>
      <c r="G220" s="230"/>
      <c r="H220" s="233">
        <v>-3.208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140</v>
      </c>
      <c r="AU220" s="239" t="s">
        <v>86</v>
      </c>
      <c r="AV220" s="14" t="s">
        <v>86</v>
      </c>
      <c r="AW220" s="14" t="s">
        <v>34</v>
      </c>
      <c r="AX220" s="14" t="s">
        <v>76</v>
      </c>
      <c r="AY220" s="239" t="s">
        <v>132</v>
      </c>
    </row>
    <row r="221" spans="2:51" s="15" customFormat="1" ht="11.25">
      <c r="B221" s="240"/>
      <c r="C221" s="241"/>
      <c r="D221" s="220" t="s">
        <v>140</v>
      </c>
      <c r="E221" s="242" t="s">
        <v>1</v>
      </c>
      <c r="F221" s="243" t="s">
        <v>146</v>
      </c>
      <c r="G221" s="241"/>
      <c r="H221" s="244">
        <v>10.9589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140</v>
      </c>
      <c r="AU221" s="250" t="s">
        <v>86</v>
      </c>
      <c r="AV221" s="15" t="s">
        <v>138</v>
      </c>
      <c r="AW221" s="15" t="s">
        <v>34</v>
      </c>
      <c r="AX221" s="15" t="s">
        <v>84</v>
      </c>
      <c r="AY221" s="250" t="s">
        <v>132</v>
      </c>
    </row>
    <row r="222" spans="1:65" s="2" customFormat="1" ht="24">
      <c r="A222" s="34"/>
      <c r="B222" s="35"/>
      <c r="C222" s="204" t="s">
        <v>250</v>
      </c>
      <c r="D222" s="204" t="s">
        <v>134</v>
      </c>
      <c r="E222" s="205" t="s">
        <v>338</v>
      </c>
      <c r="F222" s="206" t="s">
        <v>339</v>
      </c>
      <c r="G222" s="207" t="s">
        <v>214</v>
      </c>
      <c r="H222" s="208">
        <v>3.208</v>
      </c>
      <c r="I222" s="209"/>
      <c r="J222" s="210">
        <f>ROUND(I222*H222,2)</f>
        <v>0</v>
      </c>
      <c r="K222" s="211"/>
      <c r="L222" s="39"/>
      <c r="M222" s="212" t="s">
        <v>1</v>
      </c>
      <c r="N222" s="213" t="s">
        <v>41</v>
      </c>
      <c r="O222" s="71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138</v>
      </c>
      <c r="AT222" s="216" t="s">
        <v>134</v>
      </c>
      <c r="AU222" s="216" t="s">
        <v>86</v>
      </c>
      <c r="AY222" s="17" t="s">
        <v>132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84</v>
      </c>
      <c r="BK222" s="217">
        <f>ROUND(I222*H222,2)</f>
        <v>0</v>
      </c>
      <c r="BL222" s="17" t="s">
        <v>138</v>
      </c>
      <c r="BM222" s="216" t="s">
        <v>1378</v>
      </c>
    </row>
    <row r="223" spans="2:51" s="13" customFormat="1" ht="11.25">
      <c r="B223" s="218"/>
      <c r="C223" s="219"/>
      <c r="D223" s="220" t="s">
        <v>140</v>
      </c>
      <c r="E223" s="221" t="s">
        <v>1</v>
      </c>
      <c r="F223" s="222" t="s">
        <v>1332</v>
      </c>
      <c r="G223" s="219"/>
      <c r="H223" s="221" t="s">
        <v>1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140</v>
      </c>
      <c r="AU223" s="228" t="s">
        <v>86</v>
      </c>
      <c r="AV223" s="13" t="s">
        <v>84</v>
      </c>
      <c r="AW223" s="13" t="s">
        <v>34</v>
      </c>
      <c r="AX223" s="13" t="s">
        <v>76</v>
      </c>
      <c r="AY223" s="228" t="s">
        <v>132</v>
      </c>
    </row>
    <row r="224" spans="2:51" s="13" customFormat="1" ht="11.25">
      <c r="B224" s="218"/>
      <c r="C224" s="219"/>
      <c r="D224" s="220" t="s">
        <v>140</v>
      </c>
      <c r="E224" s="221" t="s">
        <v>1</v>
      </c>
      <c r="F224" s="222" t="s">
        <v>144</v>
      </c>
      <c r="G224" s="219"/>
      <c r="H224" s="221" t="s">
        <v>1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140</v>
      </c>
      <c r="AU224" s="228" t="s">
        <v>86</v>
      </c>
      <c r="AV224" s="13" t="s">
        <v>84</v>
      </c>
      <c r="AW224" s="13" t="s">
        <v>34</v>
      </c>
      <c r="AX224" s="13" t="s">
        <v>76</v>
      </c>
      <c r="AY224" s="228" t="s">
        <v>132</v>
      </c>
    </row>
    <row r="225" spans="2:51" s="14" customFormat="1" ht="11.25">
      <c r="B225" s="229"/>
      <c r="C225" s="230"/>
      <c r="D225" s="220" t="s">
        <v>140</v>
      </c>
      <c r="E225" s="231" t="s">
        <v>1</v>
      </c>
      <c r="F225" s="232" t="s">
        <v>1379</v>
      </c>
      <c r="G225" s="230"/>
      <c r="H225" s="233">
        <v>3.2076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140</v>
      </c>
      <c r="AU225" s="239" t="s">
        <v>86</v>
      </c>
      <c r="AV225" s="14" t="s">
        <v>86</v>
      </c>
      <c r="AW225" s="14" t="s">
        <v>34</v>
      </c>
      <c r="AX225" s="14" t="s">
        <v>76</v>
      </c>
      <c r="AY225" s="239" t="s">
        <v>132</v>
      </c>
    </row>
    <row r="226" spans="2:51" s="15" customFormat="1" ht="11.25">
      <c r="B226" s="240"/>
      <c r="C226" s="241"/>
      <c r="D226" s="220" t="s">
        <v>140</v>
      </c>
      <c r="E226" s="242" t="s">
        <v>1</v>
      </c>
      <c r="F226" s="243" t="s">
        <v>146</v>
      </c>
      <c r="G226" s="241"/>
      <c r="H226" s="244">
        <v>3.2076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140</v>
      </c>
      <c r="AU226" s="250" t="s">
        <v>86</v>
      </c>
      <c r="AV226" s="15" t="s">
        <v>138</v>
      </c>
      <c r="AW226" s="15" t="s">
        <v>34</v>
      </c>
      <c r="AX226" s="15" t="s">
        <v>84</v>
      </c>
      <c r="AY226" s="250" t="s">
        <v>132</v>
      </c>
    </row>
    <row r="227" spans="1:65" s="2" customFormat="1" ht="12">
      <c r="A227" s="34"/>
      <c r="B227" s="35"/>
      <c r="C227" s="251" t="s">
        <v>256</v>
      </c>
      <c r="D227" s="251" t="s">
        <v>329</v>
      </c>
      <c r="E227" s="252" t="s">
        <v>343</v>
      </c>
      <c r="F227" s="253" t="s">
        <v>344</v>
      </c>
      <c r="G227" s="254" t="s">
        <v>311</v>
      </c>
      <c r="H227" s="255">
        <v>6.736</v>
      </c>
      <c r="I227" s="256"/>
      <c r="J227" s="257">
        <f>ROUND(I227*H227,2)</f>
        <v>0</v>
      </c>
      <c r="K227" s="258"/>
      <c r="L227" s="259"/>
      <c r="M227" s="260" t="s">
        <v>1</v>
      </c>
      <c r="N227" s="261" t="s">
        <v>41</v>
      </c>
      <c r="O227" s="71"/>
      <c r="P227" s="214">
        <f>O227*H227</f>
        <v>0</v>
      </c>
      <c r="Q227" s="214">
        <v>1</v>
      </c>
      <c r="R227" s="214">
        <f>Q227*H227</f>
        <v>6.736</v>
      </c>
      <c r="S227" s="214">
        <v>0</v>
      </c>
      <c r="T227" s="21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332</v>
      </c>
      <c r="AT227" s="216" t="s">
        <v>329</v>
      </c>
      <c r="AU227" s="216" t="s">
        <v>86</v>
      </c>
      <c r="AY227" s="17" t="s">
        <v>132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7" t="s">
        <v>84</v>
      </c>
      <c r="BK227" s="217">
        <f>ROUND(I227*H227,2)</f>
        <v>0</v>
      </c>
      <c r="BL227" s="17" t="s">
        <v>332</v>
      </c>
      <c r="BM227" s="216" t="s">
        <v>1380</v>
      </c>
    </row>
    <row r="228" spans="2:51" s="13" customFormat="1" ht="11.25">
      <c r="B228" s="218"/>
      <c r="C228" s="219"/>
      <c r="D228" s="220" t="s">
        <v>140</v>
      </c>
      <c r="E228" s="221" t="s">
        <v>1</v>
      </c>
      <c r="F228" s="222" t="s">
        <v>346</v>
      </c>
      <c r="G228" s="219"/>
      <c r="H228" s="221" t="s">
        <v>1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140</v>
      </c>
      <c r="AU228" s="228" t="s">
        <v>86</v>
      </c>
      <c r="AV228" s="13" t="s">
        <v>84</v>
      </c>
      <c r="AW228" s="13" t="s">
        <v>34</v>
      </c>
      <c r="AX228" s="13" t="s">
        <v>76</v>
      </c>
      <c r="AY228" s="228" t="s">
        <v>132</v>
      </c>
    </row>
    <row r="229" spans="2:51" s="14" customFormat="1" ht="11.25">
      <c r="B229" s="229"/>
      <c r="C229" s="230"/>
      <c r="D229" s="220" t="s">
        <v>140</v>
      </c>
      <c r="E229" s="231" t="s">
        <v>1</v>
      </c>
      <c r="F229" s="232" t="s">
        <v>1381</v>
      </c>
      <c r="G229" s="230"/>
      <c r="H229" s="233">
        <v>3.3684000000000003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140</v>
      </c>
      <c r="AU229" s="239" t="s">
        <v>86</v>
      </c>
      <c r="AV229" s="14" t="s">
        <v>86</v>
      </c>
      <c r="AW229" s="14" t="s">
        <v>34</v>
      </c>
      <c r="AX229" s="14" t="s">
        <v>76</v>
      </c>
      <c r="AY229" s="239" t="s">
        <v>132</v>
      </c>
    </row>
    <row r="230" spans="2:51" s="15" customFormat="1" ht="11.25">
      <c r="B230" s="240"/>
      <c r="C230" s="241"/>
      <c r="D230" s="220" t="s">
        <v>140</v>
      </c>
      <c r="E230" s="242" t="s">
        <v>1</v>
      </c>
      <c r="F230" s="243" t="s">
        <v>146</v>
      </c>
      <c r="G230" s="241"/>
      <c r="H230" s="244">
        <v>3.3684000000000003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140</v>
      </c>
      <c r="AU230" s="250" t="s">
        <v>86</v>
      </c>
      <c r="AV230" s="15" t="s">
        <v>138</v>
      </c>
      <c r="AW230" s="15" t="s">
        <v>34</v>
      </c>
      <c r="AX230" s="15" t="s">
        <v>76</v>
      </c>
      <c r="AY230" s="250" t="s">
        <v>132</v>
      </c>
    </row>
    <row r="231" spans="2:51" s="14" customFormat="1" ht="11.25">
      <c r="B231" s="229"/>
      <c r="C231" s="230"/>
      <c r="D231" s="220" t="s">
        <v>140</v>
      </c>
      <c r="E231" s="231" t="s">
        <v>1</v>
      </c>
      <c r="F231" s="232" t="s">
        <v>1382</v>
      </c>
      <c r="G231" s="230"/>
      <c r="H231" s="233">
        <v>6.736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140</v>
      </c>
      <c r="AU231" s="239" t="s">
        <v>86</v>
      </c>
      <c r="AV231" s="14" t="s">
        <v>86</v>
      </c>
      <c r="AW231" s="14" t="s">
        <v>34</v>
      </c>
      <c r="AX231" s="14" t="s">
        <v>84</v>
      </c>
      <c r="AY231" s="239" t="s">
        <v>132</v>
      </c>
    </row>
    <row r="232" spans="1:65" s="2" customFormat="1" ht="36">
      <c r="A232" s="34"/>
      <c r="B232" s="35"/>
      <c r="C232" s="204" t="s">
        <v>260</v>
      </c>
      <c r="D232" s="204" t="s">
        <v>134</v>
      </c>
      <c r="E232" s="205" t="s">
        <v>1150</v>
      </c>
      <c r="F232" s="206" t="s">
        <v>1151</v>
      </c>
      <c r="G232" s="207" t="s">
        <v>137</v>
      </c>
      <c r="H232" s="208">
        <v>8.91</v>
      </c>
      <c r="I232" s="209"/>
      <c r="J232" s="210">
        <f>ROUND(I232*H232,2)</f>
        <v>0</v>
      </c>
      <c r="K232" s="211"/>
      <c r="L232" s="39"/>
      <c r="M232" s="212" t="s">
        <v>1</v>
      </c>
      <c r="N232" s="213" t="s">
        <v>41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138</v>
      </c>
      <c r="AT232" s="216" t="s">
        <v>134</v>
      </c>
      <c r="AU232" s="216" t="s">
        <v>86</v>
      </c>
      <c r="AY232" s="17" t="s">
        <v>132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84</v>
      </c>
      <c r="BK232" s="217">
        <f>ROUND(I232*H232,2)</f>
        <v>0</v>
      </c>
      <c r="BL232" s="17" t="s">
        <v>138</v>
      </c>
      <c r="BM232" s="216" t="s">
        <v>1383</v>
      </c>
    </row>
    <row r="233" spans="2:51" s="13" customFormat="1" ht="11.25">
      <c r="B233" s="218"/>
      <c r="C233" s="219"/>
      <c r="D233" s="220" t="s">
        <v>140</v>
      </c>
      <c r="E233" s="221" t="s">
        <v>1</v>
      </c>
      <c r="F233" s="222" t="s">
        <v>1332</v>
      </c>
      <c r="G233" s="219"/>
      <c r="H233" s="221" t="s">
        <v>1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140</v>
      </c>
      <c r="AU233" s="228" t="s">
        <v>86</v>
      </c>
      <c r="AV233" s="13" t="s">
        <v>84</v>
      </c>
      <c r="AW233" s="13" t="s">
        <v>34</v>
      </c>
      <c r="AX233" s="13" t="s">
        <v>76</v>
      </c>
      <c r="AY233" s="228" t="s">
        <v>132</v>
      </c>
    </row>
    <row r="234" spans="2:51" s="14" customFormat="1" ht="11.25">
      <c r="B234" s="229"/>
      <c r="C234" s="230"/>
      <c r="D234" s="220" t="s">
        <v>140</v>
      </c>
      <c r="E234" s="231" t="s">
        <v>1</v>
      </c>
      <c r="F234" s="232" t="s">
        <v>1333</v>
      </c>
      <c r="G234" s="230"/>
      <c r="H234" s="233">
        <v>8.91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140</v>
      </c>
      <c r="AU234" s="239" t="s">
        <v>86</v>
      </c>
      <c r="AV234" s="14" t="s">
        <v>86</v>
      </c>
      <c r="AW234" s="14" t="s">
        <v>34</v>
      </c>
      <c r="AX234" s="14" t="s">
        <v>76</v>
      </c>
      <c r="AY234" s="239" t="s">
        <v>132</v>
      </c>
    </row>
    <row r="235" spans="2:51" s="15" customFormat="1" ht="11.25">
      <c r="B235" s="240"/>
      <c r="C235" s="241"/>
      <c r="D235" s="220" t="s">
        <v>140</v>
      </c>
      <c r="E235" s="242" t="s">
        <v>1</v>
      </c>
      <c r="F235" s="243" t="s">
        <v>146</v>
      </c>
      <c r="G235" s="241"/>
      <c r="H235" s="244">
        <v>8.91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140</v>
      </c>
      <c r="AU235" s="250" t="s">
        <v>86</v>
      </c>
      <c r="AV235" s="15" t="s">
        <v>138</v>
      </c>
      <c r="AW235" s="15" t="s">
        <v>34</v>
      </c>
      <c r="AX235" s="15" t="s">
        <v>84</v>
      </c>
      <c r="AY235" s="250" t="s">
        <v>132</v>
      </c>
    </row>
    <row r="236" spans="1:65" s="2" customFormat="1" ht="24">
      <c r="A236" s="34"/>
      <c r="B236" s="35"/>
      <c r="C236" s="204" t="s">
        <v>7</v>
      </c>
      <c r="D236" s="204" t="s">
        <v>134</v>
      </c>
      <c r="E236" s="205" t="s">
        <v>1153</v>
      </c>
      <c r="F236" s="206" t="s">
        <v>1154</v>
      </c>
      <c r="G236" s="207" t="s">
        <v>137</v>
      </c>
      <c r="H236" s="208">
        <v>8.91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41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138</v>
      </c>
      <c r="AT236" s="216" t="s">
        <v>134</v>
      </c>
      <c r="AU236" s="216" t="s">
        <v>86</v>
      </c>
      <c r="AY236" s="17" t="s">
        <v>132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84</v>
      </c>
      <c r="BK236" s="217">
        <f>ROUND(I236*H236,2)</f>
        <v>0</v>
      </c>
      <c r="BL236" s="17" t="s">
        <v>138</v>
      </c>
      <c r="BM236" s="216" t="s">
        <v>1384</v>
      </c>
    </row>
    <row r="237" spans="2:51" s="13" customFormat="1" ht="11.25">
      <c r="B237" s="218"/>
      <c r="C237" s="219"/>
      <c r="D237" s="220" t="s">
        <v>140</v>
      </c>
      <c r="E237" s="221" t="s">
        <v>1</v>
      </c>
      <c r="F237" s="222" t="s">
        <v>1332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140</v>
      </c>
      <c r="AU237" s="228" t="s">
        <v>86</v>
      </c>
      <c r="AV237" s="13" t="s">
        <v>84</v>
      </c>
      <c r="AW237" s="13" t="s">
        <v>34</v>
      </c>
      <c r="AX237" s="13" t="s">
        <v>76</v>
      </c>
      <c r="AY237" s="228" t="s">
        <v>132</v>
      </c>
    </row>
    <row r="238" spans="2:51" s="14" customFormat="1" ht="11.25">
      <c r="B238" s="229"/>
      <c r="C238" s="230"/>
      <c r="D238" s="220" t="s">
        <v>140</v>
      </c>
      <c r="E238" s="231" t="s">
        <v>1</v>
      </c>
      <c r="F238" s="232" t="s">
        <v>1333</v>
      </c>
      <c r="G238" s="230"/>
      <c r="H238" s="233">
        <v>8.91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140</v>
      </c>
      <c r="AU238" s="239" t="s">
        <v>86</v>
      </c>
      <c r="AV238" s="14" t="s">
        <v>86</v>
      </c>
      <c r="AW238" s="14" t="s">
        <v>34</v>
      </c>
      <c r="AX238" s="14" t="s">
        <v>76</v>
      </c>
      <c r="AY238" s="239" t="s">
        <v>132</v>
      </c>
    </row>
    <row r="239" spans="2:51" s="15" customFormat="1" ht="11.25">
      <c r="B239" s="240"/>
      <c r="C239" s="241"/>
      <c r="D239" s="220" t="s">
        <v>140</v>
      </c>
      <c r="E239" s="242" t="s">
        <v>1</v>
      </c>
      <c r="F239" s="243" t="s">
        <v>146</v>
      </c>
      <c r="G239" s="241"/>
      <c r="H239" s="244">
        <v>8.91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140</v>
      </c>
      <c r="AU239" s="250" t="s">
        <v>86</v>
      </c>
      <c r="AV239" s="15" t="s">
        <v>138</v>
      </c>
      <c r="AW239" s="15" t="s">
        <v>34</v>
      </c>
      <c r="AX239" s="15" t="s">
        <v>84</v>
      </c>
      <c r="AY239" s="250" t="s">
        <v>132</v>
      </c>
    </row>
    <row r="240" spans="1:65" s="2" customFormat="1" ht="24">
      <c r="A240" s="34"/>
      <c r="B240" s="35"/>
      <c r="C240" s="204" t="s">
        <v>270</v>
      </c>
      <c r="D240" s="204" t="s">
        <v>134</v>
      </c>
      <c r="E240" s="205" t="s">
        <v>1156</v>
      </c>
      <c r="F240" s="206" t="s">
        <v>1157</v>
      </c>
      <c r="G240" s="207" t="s">
        <v>137</v>
      </c>
      <c r="H240" s="208">
        <v>8.91</v>
      </c>
      <c r="I240" s="209"/>
      <c r="J240" s="210">
        <f>ROUND(I240*H240,2)</f>
        <v>0</v>
      </c>
      <c r="K240" s="211"/>
      <c r="L240" s="39"/>
      <c r="M240" s="212" t="s">
        <v>1</v>
      </c>
      <c r="N240" s="213" t="s">
        <v>41</v>
      </c>
      <c r="O240" s="71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138</v>
      </c>
      <c r="AT240" s="216" t="s">
        <v>134</v>
      </c>
      <c r="AU240" s="216" t="s">
        <v>86</v>
      </c>
      <c r="AY240" s="17" t="s">
        <v>132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84</v>
      </c>
      <c r="BK240" s="217">
        <f>ROUND(I240*H240,2)</f>
        <v>0</v>
      </c>
      <c r="BL240" s="17" t="s">
        <v>138</v>
      </c>
      <c r="BM240" s="216" t="s">
        <v>1385</v>
      </c>
    </row>
    <row r="241" spans="2:51" s="13" customFormat="1" ht="11.25">
      <c r="B241" s="218"/>
      <c r="C241" s="219"/>
      <c r="D241" s="220" t="s">
        <v>140</v>
      </c>
      <c r="E241" s="221" t="s">
        <v>1</v>
      </c>
      <c r="F241" s="222" t="s">
        <v>1332</v>
      </c>
      <c r="G241" s="219"/>
      <c r="H241" s="221" t="s">
        <v>1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140</v>
      </c>
      <c r="AU241" s="228" t="s">
        <v>86</v>
      </c>
      <c r="AV241" s="13" t="s">
        <v>84</v>
      </c>
      <c r="AW241" s="13" t="s">
        <v>34</v>
      </c>
      <c r="AX241" s="13" t="s">
        <v>76</v>
      </c>
      <c r="AY241" s="228" t="s">
        <v>132</v>
      </c>
    </row>
    <row r="242" spans="2:51" s="14" customFormat="1" ht="11.25">
      <c r="B242" s="229"/>
      <c r="C242" s="230"/>
      <c r="D242" s="220" t="s">
        <v>140</v>
      </c>
      <c r="E242" s="231" t="s">
        <v>1</v>
      </c>
      <c r="F242" s="232" t="s">
        <v>1333</v>
      </c>
      <c r="G242" s="230"/>
      <c r="H242" s="233">
        <v>8.91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140</v>
      </c>
      <c r="AU242" s="239" t="s">
        <v>86</v>
      </c>
      <c r="AV242" s="14" t="s">
        <v>86</v>
      </c>
      <c r="AW242" s="14" t="s">
        <v>34</v>
      </c>
      <c r="AX242" s="14" t="s">
        <v>76</v>
      </c>
      <c r="AY242" s="239" t="s">
        <v>132</v>
      </c>
    </row>
    <row r="243" spans="2:51" s="15" customFormat="1" ht="11.25">
      <c r="B243" s="240"/>
      <c r="C243" s="241"/>
      <c r="D243" s="220" t="s">
        <v>140</v>
      </c>
      <c r="E243" s="242" t="s">
        <v>1</v>
      </c>
      <c r="F243" s="243" t="s">
        <v>146</v>
      </c>
      <c r="G243" s="241"/>
      <c r="H243" s="244">
        <v>8.91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140</v>
      </c>
      <c r="AU243" s="250" t="s">
        <v>86</v>
      </c>
      <c r="AV243" s="15" t="s">
        <v>138</v>
      </c>
      <c r="AW243" s="15" t="s">
        <v>34</v>
      </c>
      <c r="AX243" s="15" t="s">
        <v>84</v>
      </c>
      <c r="AY243" s="250" t="s">
        <v>132</v>
      </c>
    </row>
    <row r="244" spans="1:65" s="2" customFormat="1" ht="12">
      <c r="A244" s="34"/>
      <c r="B244" s="35"/>
      <c r="C244" s="251" t="s">
        <v>283</v>
      </c>
      <c r="D244" s="251" t="s">
        <v>329</v>
      </c>
      <c r="E244" s="252" t="s">
        <v>1159</v>
      </c>
      <c r="F244" s="253" t="s">
        <v>1160</v>
      </c>
      <c r="G244" s="254" t="s">
        <v>1161</v>
      </c>
      <c r="H244" s="255">
        <v>0.178</v>
      </c>
      <c r="I244" s="256"/>
      <c r="J244" s="257">
        <f>ROUND(I244*H244,2)</f>
        <v>0</v>
      </c>
      <c r="K244" s="258"/>
      <c r="L244" s="259"/>
      <c r="M244" s="260" t="s">
        <v>1</v>
      </c>
      <c r="N244" s="261" t="s">
        <v>41</v>
      </c>
      <c r="O244" s="71"/>
      <c r="P244" s="214">
        <f>O244*H244</f>
        <v>0</v>
      </c>
      <c r="Q244" s="214">
        <v>0.001</v>
      </c>
      <c r="R244" s="214">
        <f>Q244*H244</f>
        <v>0.000178</v>
      </c>
      <c r="S244" s="214">
        <v>0</v>
      </c>
      <c r="T244" s="21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6" t="s">
        <v>184</v>
      </c>
      <c r="AT244" s="216" t="s">
        <v>329</v>
      </c>
      <c r="AU244" s="216" t="s">
        <v>86</v>
      </c>
      <c r="AY244" s="17" t="s">
        <v>132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7" t="s">
        <v>84</v>
      </c>
      <c r="BK244" s="217">
        <f>ROUND(I244*H244,2)</f>
        <v>0</v>
      </c>
      <c r="BL244" s="17" t="s">
        <v>138</v>
      </c>
      <c r="BM244" s="216" t="s">
        <v>1386</v>
      </c>
    </row>
    <row r="245" spans="2:51" s="13" customFormat="1" ht="11.25">
      <c r="B245" s="218"/>
      <c r="C245" s="219"/>
      <c r="D245" s="220" t="s">
        <v>140</v>
      </c>
      <c r="E245" s="221" t="s">
        <v>1</v>
      </c>
      <c r="F245" s="222" t="s">
        <v>1332</v>
      </c>
      <c r="G245" s="219"/>
      <c r="H245" s="221" t="s">
        <v>1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140</v>
      </c>
      <c r="AU245" s="228" t="s">
        <v>86</v>
      </c>
      <c r="AV245" s="13" t="s">
        <v>84</v>
      </c>
      <c r="AW245" s="13" t="s">
        <v>34</v>
      </c>
      <c r="AX245" s="13" t="s">
        <v>76</v>
      </c>
      <c r="AY245" s="228" t="s">
        <v>132</v>
      </c>
    </row>
    <row r="246" spans="2:51" s="14" customFormat="1" ht="11.25">
      <c r="B246" s="229"/>
      <c r="C246" s="230"/>
      <c r="D246" s="220" t="s">
        <v>140</v>
      </c>
      <c r="E246" s="231" t="s">
        <v>1</v>
      </c>
      <c r="F246" s="232" t="s">
        <v>1333</v>
      </c>
      <c r="G246" s="230"/>
      <c r="H246" s="233">
        <v>8.91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140</v>
      </c>
      <c r="AU246" s="239" t="s">
        <v>86</v>
      </c>
      <c r="AV246" s="14" t="s">
        <v>86</v>
      </c>
      <c r="AW246" s="14" t="s">
        <v>34</v>
      </c>
      <c r="AX246" s="14" t="s">
        <v>76</v>
      </c>
      <c r="AY246" s="239" t="s">
        <v>132</v>
      </c>
    </row>
    <row r="247" spans="2:51" s="15" customFormat="1" ht="11.25">
      <c r="B247" s="240"/>
      <c r="C247" s="241"/>
      <c r="D247" s="220" t="s">
        <v>140</v>
      </c>
      <c r="E247" s="242" t="s">
        <v>1</v>
      </c>
      <c r="F247" s="243" t="s">
        <v>146</v>
      </c>
      <c r="G247" s="241"/>
      <c r="H247" s="244">
        <v>8.91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140</v>
      </c>
      <c r="AU247" s="250" t="s">
        <v>86</v>
      </c>
      <c r="AV247" s="15" t="s">
        <v>138</v>
      </c>
      <c r="AW247" s="15" t="s">
        <v>34</v>
      </c>
      <c r="AX247" s="15" t="s">
        <v>76</v>
      </c>
      <c r="AY247" s="250" t="s">
        <v>132</v>
      </c>
    </row>
    <row r="248" spans="2:51" s="14" customFormat="1" ht="11.25">
      <c r="B248" s="229"/>
      <c r="C248" s="230"/>
      <c r="D248" s="220" t="s">
        <v>140</v>
      </c>
      <c r="E248" s="231" t="s">
        <v>1</v>
      </c>
      <c r="F248" s="232" t="s">
        <v>1387</v>
      </c>
      <c r="G248" s="230"/>
      <c r="H248" s="233">
        <v>0.1782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140</v>
      </c>
      <c r="AU248" s="239" t="s">
        <v>86</v>
      </c>
      <c r="AV248" s="14" t="s">
        <v>86</v>
      </c>
      <c r="AW248" s="14" t="s">
        <v>34</v>
      </c>
      <c r="AX248" s="14" t="s">
        <v>84</v>
      </c>
      <c r="AY248" s="239" t="s">
        <v>132</v>
      </c>
    </row>
    <row r="249" spans="1:65" s="2" customFormat="1" ht="24">
      <c r="A249" s="34"/>
      <c r="B249" s="35"/>
      <c r="C249" s="204" t="s">
        <v>291</v>
      </c>
      <c r="D249" s="204" t="s">
        <v>134</v>
      </c>
      <c r="E249" s="205" t="s">
        <v>350</v>
      </c>
      <c r="F249" s="206" t="s">
        <v>351</v>
      </c>
      <c r="G249" s="207" t="s">
        <v>137</v>
      </c>
      <c r="H249" s="208">
        <v>6.237</v>
      </c>
      <c r="I249" s="209"/>
      <c r="J249" s="210">
        <f>ROUND(I249*H249,2)</f>
        <v>0</v>
      </c>
      <c r="K249" s="211"/>
      <c r="L249" s="39"/>
      <c r="M249" s="212" t="s">
        <v>1</v>
      </c>
      <c r="N249" s="213" t="s">
        <v>41</v>
      </c>
      <c r="O249" s="71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138</v>
      </c>
      <c r="AT249" s="216" t="s">
        <v>134</v>
      </c>
      <c r="AU249" s="216" t="s">
        <v>86</v>
      </c>
      <c r="AY249" s="17" t="s">
        <v>132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84</v>
      </c>
      <c r="BK249" s="217">
        <f>ROUND(I249*H249,2)</f>
        <v>0</v>
      </c>
      <c r="BL249" s="17" t="s">
        <v>138</v>
      </c>
      <c r="BM249" s="216" t="s">
        <v>1388</v>
      </c>
    </row>
    <row r="250" spans="2:51" s="13" customFormat="1" ht="11.25">
      <c r="B250" s="218"/>
      <c r="C250" s="219"/>
      <c r="D250" s="220" t="s">
        <v>140</v>
      </c>
      <c r="E250" s="221" t="s">
        <v>1</v>
      </c>
      <c r="F250" s="222" t="s">
        <v>1332</v>
      </c>
      <c r="G250" s="219"/>
      <c r="H250" s="221" t="s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140</v>
      </c>
      <c r="AU250" s="228" t="s">
        <v>86</v>
      </c>
      <c r="AV250" s="13" t="s">
        <v>84</v>
      </c>
      <c r="AW250" s="13" t="s">
        <v>34</v>
      </c>
      <c r="AX250" s="13" t="s">
        <v>76</v>
      </c>
      <c r="AY250" s="228" t="s">
        <v>132</v>
      </c>
    </row>
    <row r="251" spans="2:51" s="14" customFormat="1" ht="11.25">
      <c r="B251" s="229"/>
      <c r="C251" s="230"/>
      <c r="D251" s="220" t="s">
        <v>140</v>
      </c>
      <c r="E251" s="231" t="s">
        <v>1</v>
      </c>
      <c r="F251" s="232" t="s">
        <v>1389</v>
      </c>
      <c r="G251" s="230"/>
      <c r="H251" s="233">
        <v>6.237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140</v>
      </c>
      <c r="AU251" s="239" t="s">
        <v>86</v>
      </c>
      <c r="AV251" s="14" t="s">
        <v>86</v>
      </c>
      <c r="AW251" s="14" t="s">
        <v>34</v>
      </c>
      <c r="AX251" s="14" t="s">
        <v>76</v>
      </c>
      <c r="AY251" s="239" t="s">
        <v>132</v>
      </c>
    </row>
    <row r="252" spans="2:51" s="15" customFormat="1" ht="11.25">
      <c r="B252" s="240"/>
      <c r="C252" s="241"/>
      <c r="D252" s="220" t="s">
        <v>140</v>
      </c>
      <c r="E252" s="242" t="s">
        <v>1</v>
      </c>
      <c r="F252" s="243" t="s">
        <v>146</v>
      </c>
      <c r="G252" s="241"/>
      <c r="H252" s="244">
        <v>6.237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140</v>
      </c>
      <c r="AU252" s="250" t="s">
        <v>86</v>
      </c>
      <c r="AV252" s="15" t="s">
        <v>138</v>
      </c>
      <c r="AW252" s="15" t="s">
        <v>34</v>
      </c>
      <c r="AX252" s="15" t="s">
        <v>84</v>
      </c>
      <c r="AY252" s="250" t="s">
        <v>132</v>
      </c>
    </row>
    <row r="253" spans="1:65" s="2" customFormat="1" ht="24">
      <c r="A253" s="34"/>
      <c r="B253" s="35"/>
      <c r="C253" s="204" t="s">
        <v>300</v>
      </c>
      <c r="D253" s="204" t="s">
        <v>134</v>
      </c>
      <c r="E253" s="205" t="s">
        <v>356</v>
      </c>
      <c r="F253" s="206" t="s">
        <v>357</v>
      </c>
      <c r="G253" s="207" t="s">
        <v>137</v>
      </c>
      <c r="H253" s="208">
        <v>2.673</v>
      </c>
      <c r="I253" s="209"/>
      <c r="J253" s="210">
        <f>ROUND(I253*H253,2)</f>
        <v>0</v>
      </c>
      <c r="K253" s="211"/>
      <c r="L253" s="39"/>
      <c r="M253" s="212" t="s">
        <v>1</v>
      </c>
      <c r="N253" s="213" t="s">
        <v>41</v>
      </c>
      <c r="O253" s="71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6" t="s">
        <v>138</v>
      </c>
      <c r="AT253" s="216" t="s">
        <v>134</v>
      </c>
      <c r="AU253" s="216" t="s">
        <v>86</v>
      </c>
      <c r="AY253" s="17" t="s">
        <v>132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7" t="s">
        <v>84</v>
      </c>
      <c r="BK253" s="217">
        <f>ROUND(I253*H253,2)</f>
        <v>0</v>
      </c>
      <c r="BL253" s="17" t="s">
        <v>138</v>
      </c>
      <c r="BM253" s="216" t="s">
        <v>1390</v>
      </c>
    </row>
    <row r="254" spans="2:51" s="13" customFormat="1" ht="11.25">
      <c r="B254" s="218"/>
      <c r="C254" s="219"/>
      <c r="D254" s="220" t="s">
        <v>140</v>
      </c>
      <c r="E254" s="221" t="s">
        <v>1</v>
      </c>
      <c r="F254" s="222" t="s">
        <v>1332</v>
      </c>
      <c r="G254" s="219"/>
      <c r="H254" s="221" t="s">
        <v>1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140</v>
      </c>
      <c r="AU254" s="228" t="s">
        <v>86</v>
      </c>
      <c r="AV254" s="13" t="s">
        <v>84</v>
      </c>
      <c r="AW254" s="13" t="s">
        <v>34</v>
      </c>
      <c r="AX254" s="13" t="s">
        <v>76</v>
      </c>
      <c r="AY254" s="228" t="s">
        <v>132</v>
      </c>
    </row>
    <row r="255" spans="2:51" s="14" customFormat="1" ht="11.25">
      <c r="B255" s="229"/>
      <c r="C255" s="230"/>
      <c r="D255" s="220" t="s">
        <v>140</v>
      </c>
      <c r="E255" s="231" t="s">
        <v>1</v>
      </c>
      <c r="F255" s="232" t="s">
        <v>1391</v>
      </c>
      <c r="G255" s="230"/>
      <c r="H255" s="233">
        <v>2.673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140</v>
      </c>
      <c r="AU255" s="239" t="s">
        <v>86</v>
      </c>
      <c r="AV255" s="14" t="s">
        <v>86</v>
      </c>
      <c r="AW255" s="14" t="s">
        <v>34</v>
      </c>
      <c r="AX255" s="14" t="s">
        <v>76</v>
      </c>
      <c r="AY255" s="239" t="s">
        <v>132</v>
      </c>
    </row>
    <row r="256" spans="2:51" s="15" customFormat="1" ht="11.25">
      <c r="B256" s="240"/>
      <c r="C256" s="241"/>
      <c r="D256" s="220" t="s">
        <v>140</v>
      </c>
      <c r="E256" s="242" t="s">
        <v>1</v>
      </c>
      <c r="F256" s="243" t="s">
        <v>146</v>
      </c>
      <c r="G256" s="241"/>
      <c r="H256" s="244">
        <v>2.673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140</v>
      </c>
      <c r="AU256" s="250" t="s">
        <v>86</v>
      </c>
      <c r="AV256" s="15" t="s">
        <v>138</v>
      </c>
      <c r="AW256" s="15" t="s">
        <v>34</v>
      </c>
      <c r="AX256" s="15" t="s">
        <v>84</v>
      </c>
      <c r="AY256" s="250" t="s">
        <v>132</v>
      </c>
    </row>
    <row r="257" spans="2:63" s="12" customFormat="1" ht="12.75">
      <c r="B257" s="188"/>
      <c r="C257" s="189"/>
      <c r="D257" s="190" t="s">
        <v>75</v>
      </c>
      <c r="E257" s="202" t="s">
        <v>138</v>
      </c>
      <c r="F257" s="202" t="s">
        <v>361</v>
      </c>
      <c r="G257" s="189"/>
      <c r="H257" s="189"/>
      <c r="I257" s="192"/>
      <c r="J257" s="203">
        <f>BK257</f>
        <v>0</v>
      </c>
      <c r="K257" s="189"/>
      <c r="L257" s="194"/>
      <c r="M257" s="195"/>
      <c r="N257" s="196"/>
      <c r="O257" s="196"/>
      <c r="P257" s="197">
        <f>SUM(P258:P262)</f>
        <v>0</v>
      </c>
      <c r="Q257" s="196"/>
      <c r="R257" s="197">
        <f>SUM(R258:R262)</f>
        <v>0</v>
      </c>
      <c r="S257" s="196"/>
      <c r="T257" s="198">
        <f>SUM(T258:T262)</f>
        <v>0</v>
      </c>
      <c r="AR257" s="199" t="s">
        <v>84</v>
      </c>
      <c r="AT257" s="200" t="s">
        <v>75</v>
      </c>
      <c r="AU257" s="200" t="s">
        <v>84</v>
      </c>
      <c r="AY257" s="199" t="s">
        <v>132</v>
      </c>
      <c r="BK257" s="201">
        <f>SUM(BK258:BK262)</f>
        <v>0</v>
      </c>
    </row>
    <row r="258" spans="1:65" s="2" customFormat="1" ht="12">
      <c r="A258" s="34"/>
      <c r="B258" s="35"/>
      <c r="C258" s="204" t="s">
        <v>308</v>
      </c>
      <c r="D258" s="204" t="s">
        <v>134</v>
      </c>
      <c r="E258" s="205" t="s">
        <v>363</v>
      </c>
      <c r="F258" s="206" t="s">
        <v>364</v>
      </c>
      <c r="G258" s="207" t="s">
        <v>214</v>
      </c>
      <c r="H258" s="208">
        <v>0.891</v>
      </c>
      <c r="I258" s="209"/>
      <c r="J258" s="210">
        <f>ROUND(I258*H258,2)</f>
        <v>0</v>
      </c>
      <c r="K258" s="211"/>
      <c r="L258" s="39"/>
      <c r="M258" s="212" t="s">
        <v>1</v>
      </c>
      <c r="N258" s="213" t="s">
        <v>41</v>
      </c>
      <c r="O258" s="71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6" t="s">
        <v>138</v>
      </c>
      <c r="AT258" s="216" t="s">
        <v>134</v>
      </c>
      <c r="AU258" s="216" t="s">
        <v>86</v>
      </c>
      <c r="AY258" s="17" t="s">
        <v>132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7" t="s">
        <v>84</v>
      </c>
      <c r="BK258" s="217">
        <f>ROUND(I258*H258,2)</f>
        <v>0</v>
      </c>
      <c r="BL258" s="17" t="s">
        <v>138</v>
      </c>
      <c r="BM258" s="216" t="s">
        <v>1392</v>
      </c>
    </row>
    <row r="259" spans="2:51" s="13" customFormat="1" ht="11.25">
      <c r="B259" s="218"/>
      <c r="C259" s="219"/>
      <c r="D259" s="220" t="s">
        <v>140</v>
      </c>
      <c r="E259" s="221" t="s">
        <v>1</v>
      </c>
      <c r="F259" s="222" t="s">
        <v>1332</v>
      </c>
      <c r="G259" s="219"/>
      <c r="H259" s="221" t="s">
        <v>1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140</v>
      </c>
      <c r="AU259" s="228" t="s">
        <v>86</v>
      </c>
      <c r="AV259" s="13" t="s">
        <v>84</v>
      </c>
      <c r="AW259" s="13" t="s">
        <v>34</v>
      </c>
      <c r="AX259" s="13" t="s">
        <v>76</v>
      </c>
      <c r="AY259" s="228" t="s">
        <v>132</v>
      </c>
    </row>
    <row r="260" spans="2:51" s="13" customFormat="1" ht="11.25">
      <c r="B260" s="218"/>
      <c r="C260" s="219"/>
      <c r="D260" s="220" t="s">
        <v>140</v>
      </c>
      <c r="E260" s="221" t="s">
        <v>1</v>
      </c>
      <c r="F260" s="222" t="s">
        <v>144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140</v>
      </c>
      <c r="AU260" s="228" t="s">
        <v>86</v>
      </c>
      <c r="AV260" s="13" t="s">
        <v>84</v>
      </c>
      <c r="AW260" s="13" t="s">
        <v>34</v>
      </c>
      <c r="AX260" s="13" t="s">
        <v>76</v>
      </c>
      <c r="AY260" s="228" t="s">
        <v>132</v>
      </c>
    </row>
    <row r="261" spans="2:51" s="14" customFormat="1" ht="11.25">
      <c r="B261" s="229"/>
      <c r="C261" s="230"/>
      <c r="D261" s="220" t="s">
        <v>140</v>
      </c>
      <c r="E261" s="231" t="s">
        <v>1</v>
      </c>
      <c r="F261" s="232" t="s">
        <v>1393</v>
      </c>
      <c r="G261" s="230"/>
      <c r="H261" s="233">
        <v>0.891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140</v>
      </c>
      <c r="AU261" s="239" t="s">
        <v>86</v>
      </c>
      <c r="AV261" s="14" t="s">
        <v>86</v>
      </c>
      <c r="AW261" s="14" t="s">
        <v>34</v>
      </c>
      <c r="AX261" s="14" t="s">
        <v>76</v>
      </c>
      <c r="AY261" s="239" t="s">
        <v>132</v>
      </c>
    </row>
    <row r="262" spans="2:51" s="15" customFormat="1" ht="11.25">
      <c r="B262" s="240"/>
      <c r="C262" s="241"/>
      <c r="D262" s="220" t="s">
        <v>140</v>
      </c>
      <c r="E262" s="242" t="s">
        <v>1</v>
      </c>
      <c r="F262" s="243" t="s">
        <v>146</v>
      </c>
      <c r="G262" s="241"/>
      <c r="H262" s="244">
        <v>0.891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140</v>
      </c>
      <c r="AU262" s="250" t="s">
        <v>86</v>
      </c>
      <c r="AV262" s="15" t="s">
        <v>138</v>
      </c>
      <c r="AW262" s="15" t="s">
        <v>34</v>
      </c>
      <c r="AX262" s="15" t="s">
        <v>84</v>
      </c>
      <c r="AY262" s="250" t="s">
        <v>132</v>
      </c>
    </row>
    <row r="263" spans="2:63" s="12" customFormat="1" ht="12.75">
      <c r="B263" s="188"/>
      <c r="C263" s="189"/>
      <c r="D263" s="190" t="s">
        <v>75</v>
      </c>
      <c r="E263" s="202" t="s">
        <v>184</v>
      </c>
      <c r="F263" s="202" t="s">
        <v>422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SUM(P264:P365)</f>
        <v>0</v>
      </c>
      <c r="Q263" s="196"/>
      <c r="R263" s="197">
        <f>SUM(R264:R365)</f>
        <v>0.9454869399999999</v>
      </c>
      <c r="S263" s="196"/>
      <c r="T263" s="198">
        <f>SUM(T264:T365)</f>
        <v>0</v>
      </c>
      <c r="AR263" s="199" t="s">
        <v>84</v>
      </c>
      <c r="AT263" s="200" t="s">
        <v>75</v>
      </c>
      <c r="AU263" s="200" t="s">
        <v>84</v>
      </c>
      <c r="AY263" s="199" t="s">
        <v>132</v>
      </c>
      <c r="BK263" s="201">
        <f>SUM(BK264:BK365)</f>
        <v>0</v>
      </c>
    </row>
    <row r="264" spans="1:65" s="2" customFormat="1" ht="24">
      <c r="A264" s="34"/>
      <c r="B264" s="35"/>
      <c r="C264" s="204" t="s">
        <v>314</v>
      </c>
      <c r="D264" s="204" t="s">
        <v>134</v>
      </c>
      <c r="E264" s="205" t="s">
        <v>519</v>
      </c>
      <c r="F264" s="206" t="s">
        <v>520</v>
      </c>
      <c r="G264" s="207" t="s">
        <v>176</v>
      </c>
      <c r="H264" s="208">
        <v>8.1</v>
      </c>
      <c r="I264" s="209"/>
      <c r="J264" s="210">
        <f>ROUND(I264*H264,2)</f>
        <v>0</v>
      </c>
      <c r="K264" s="211"/>
      <c r="L264" s="39"/>
      <c r="M264" s="212" t="s">
        <v>1</v>
      </c>
      <c r="N264" s="213" t="s">
        <v>41</v>
      </c>
      <c r="O264" s="71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138</v>
      </c>
      <c r="AT264" s="216" t="s">
        <v>134</v>
      </c>
      <c r="AU264" s="216" t="s">
        <v>86</v>
      </c>
      <c r="AY264" s="17" t="s">
        <v>132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7" t="s">
        <v>84</v>
      </c>
      <c r="BK264" s="217">
        <f>ROUND(I264*H264,2)</f>
        <v>0</v>
      </c>
      <c r="BL264" s="17" t="s">
        <v>138</v>
      </c>
      <c r="BM264" s="216" t="s">
        <v>1394</v>
      </c>
    </row>
    <row r="265" spans="2:51" s="13" customFormat="1" ht="11.25">
      <c r="B265" s="218"/>
      <c r="C265" s="219"/>
      <c r="D265" s="220" t="s">
        <v>140</v>
      </c>
      <c r="E265" s="221" t="s">
        <v>1</v>
      </c>
      <c r="F265" s="222" t="s">
        <v>94</v>
      </c>
      <c r="G265" s="219"/>
      <c r="H265" s="221" t="s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140</v>
      </c>
      <c r="AU265" s="228" t="s">
        <v>86</v>
      </c>
      <c r="AV265" s="13" t="s">
        <v>84</v>
      </c>
      <c r="AW265" s="13" t="s">
        <v>34</v>
      </c>
      <c r="AX265" s="13" t="s">
        <v>76</v>
      </c>
      <c r="AY265" s="228" t="s">
        <v>132</v>
      </c>
    </row>
    <row r="266" spans="2:51" s="14" customFormat="1" ht="11.25">
      <c r="B266" s="229"/>
      <c r="C266" s="230"/>
      <c r="D266" s="220" t="s">
        <v>140</v>
      </c>
      <c r="E266" s="231" t="s">
        <v>1</v>
      </c>
      <c r="F266" s="232" t="s">
        <v>1395</v>
      </c>
      <c r="G266" s="230"/>
      <c r="H266" s="233">
        <v>8.1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140</v>
      </c>
      <c r="AU266" s="239" t="s">
        <v>86</v>
      </c>
      <c r="AV266" s="14" t="s">
        <v>86</v>
      </c>
      <c r="AW266" s="14" t="s">
        <v>34</v>
      </c>
      <c r="AX266" s="14" t="s">
        <v>76</v>
      </c>
      <c r="AY266" s="239" t="s">
        <v>132</v>
      </c>
    </row>
    <row r="267" spans="2:51" s="15" customFormat="1" ht="11.25">
      <c r="B267" s="240"/>
      <c r="C267" s="241"/>
      <c r="D267" s="220" t="s">
        <v>140</v>
      </c>
      <c r="E267" s="242" t="s">
        <v>1</v>
      </c>
      <c r="F267" s="243" t="s">
        <v>146</v>
      </c>
      <c r="G267" s="241"/>
      <c r="H267" s="244">
        <v>8.1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140</v>
      </c>
      <c r="AU267" s="250" t="s">
        <v>86</v>
      </c>
      <c r="AV267" s="15" t="s">
        <v>138</v>
      </c>
      <c r="AW267" s="15" t="s">
        <v>34</v>
      </c>
      <c r="AX267" s="15" t="s">
        <v>84</v>
      </c>
      <c r="AY267" s="250" t="s">
        <v>132</v>
      </c>
    </row>
    <row r="268" spans="1:65" s="2" customFormat="1" ht="24">
      <c r="A268" s="34"/>
      <c r="B268" s="35"/>
      <c r="C268" s="251" t="s">
        <v>319</v>
      </c>
      <c r="D268" s="251" t="s">
        <v>329</v>
      </c>
      <c r="E268" s="252" t="s">
        <v>523</v>
      </c>
      <c r="F268" s="253" t="s">
        <v>524</v>
      </c>
      <c r="G268" s="254" t="s">
        <v>176</v>
      </c>
      <c r="H268" s="255">
        <v>8.222</v>
      </c>
      <c r="I268" s="256"/>
      <c r="J268" s="257">
        <f>ROUND(I268*H268,2)</f>
        <v>0</v>
      </c>
      <c r="K268" s="258"/>
      <c r="L268" s="259"/>
      <c r="M268" s="260" t="s">
        <v>1</v>
      </c>
      <c r="N268" s="261" t="s">
        <v>41</v>
      </c>
      <c r="O268" s="71"/>
      <c r="P268" s="214">
        <f>O268*H268</f>
        <v>0</v>
      </c>
      <c r="Q268" s="214">
        <v>0.00067</v>
      </c>
      <c r="R268" s="214">
        <f>Q268*H268</f>
        <v>0.00550874</v>
      </c>
      <c r="S268" s="214">
        <v>0</v>
      </c>
      <c r="T268" s="21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184</v>
      </c>
      <c r="AT268" s="216" t="s">
        <v>329</v>
      </c>
      <c r="AU268" s="216" t="s">
        <v>86</v>
      </c>
      <c r="AY268" s="17" t="s">
        <v>132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84</v>
      </c>
      <c r="BK268" s="217">
        <f>ROUND(I268*H268,2)</f>
        <v>0</v>
      </c>
      <c r="BL268" s="17" t="s">
        <v>138</v>
      </c>
      <c r="BM268" s="216" t="s">
        <v>1396</v>
      </c>
    </row>
    <row r="269" spans="2:51" s="13" customFormat="1" ht="11.25">
      <c r="B269" s="218"/>
      <c r="C269" s="219"/>
      <c r="D269" s="220" t="s">
        <v>140</v>
      </c>
      <c r="E269" s="221" t="s">
        <v>1</v>
      </c>
      <c r="F269" s="222" t="s">
        <v>94</v>
      </c>
      <c r="G269" s="219"/>
      <c r="H269" s="221" t="s">
        <v>1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140</v>
      </c>
      <c r="AU269" s="228" t="s">
        <v>86</v>
      </c>
      <c r="AV269" s="13" t="s">
        <v>84</v>
      </c>
      <c r="AW269" s="13" t="s">
        <v>34</v>
      </c>
      <c r="AX269" s="13" t="s">
        <v>76</v>
      </c>
      <c r="AY269" s="228" t="s">
        <v>132</v>
      </c>
    </row>
    <row r="270" spans="2:51" s="14" customFormat="1" ht="11.25">
      <c r="B270" s="229"/>
      <c r="C270" s="230"/>
      <c r="D270" s="220" t="s">
        <v>140</v>
      </c>
      <c r="E270" s="231" t="s">
        <v>1</v>
      </c>
      <c r="F270" s="232" t="s">
        <v>1395</v>
      </c>
      <c r="G270" s="230"/>
      <c r="H270" s="233">
        <v>8.1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140</v>
      </c>
      <c r="AU270" s="239" t="s">
        <v>86</v>
      </c>
      <c r="AV270" s="14" t="s">
        <v>86</v>
      </c>
      <c r="AW270" s="14" t="s">
        <v>34</v>
      </c>
      <c r="AX270" s="14" t="s">
        <v>76</v>
      </c>
      <c r="AY270" s="239" t="s">
        <v>132</v>
      </c>
    </row>
    <row r="271" spans="2:51" s="15" customFormat="1" ht="11.25">
      <c r="B271" s="240"/>
      <c r="C271" s="241"/>
      <c r="D271" s="220" t="s">
        <v>140</v>
      </c>
      <c r="E271" s="242" t="s">
        <v>1</v>
      </c>
      <c r="F271" s="243" t="s">
        <v>146</v>
      </c>
      <c r="G271" s="241"/>
      <c r="H271" s="244">
        <v>8.1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140</v>
      </c>
      <c r="AU271" s="250" t="s">
        <v>86</v>
      </c>
      <c r="AV271" s="15" t="s">
        <v>138</v>
      </c>
      <c r="AW271" s="15" t="s">
        <v>34</v>
      </c>
      <c r="AX271" s="15" t="s">
        <v>76</v>
      </c>
      <c r="AY271" s="250" t="s">
        <v>132</v>
      </c>
    </row>
    <row r="272" spans="2:51" s="14" customFormat="1" ht="11.25">
      <c r="B272" s="229"/>
      <c r="C272" s="230"/>
      <c r="D272" s="220" t="s">
        <v>140</v>
      </c>
      <c r="E272" s="231" t="s">
        <v>1</v>
      </c>
      <c r="F272" s="232" t="s">
        <v>1397</v>
      </c>
      <c r="G272" s="230"/>
      <c r="H272" s="233">
        <v>8.221499999999999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140</v>
      </c>
      <c r="AU272" s="239" t="s">
        <v>86</v>
      </c>
      <c r="AV272" s="14" t="s">
        <v>86</v>
      </c>
      <c r="AW272" s="14" t="s">
        <v>34</v>
      </c>
      <c r="AX272" s="14" t="s">
        <v>84</v>
      </c>
      <c r="AY272" s="239" t="s">
        <v>132</v>
      </c>
    </row>
    <row r="273" spans="1:65" s="2" customFormat="1" ht="24">
      <c r="A273" s="34"/>
      <c r="B273" s="35"/>
      <c r="C273" s="204" t="s">
        <v>328</v>
      </c>
      <c r="D273" s="204" t="s">
        <v>134</v>
      </c>
      <c r="E273" s="205" t="s">
        <v>1398</v>
      </c>
      <c r="F273" s="206" t="s">
        <v>1399</v>
      </c>
      <c r="G273" s="207" t="s">
        <v>176</v>
      </c>
      <c r="H273" s="208">
        <v>6</v>
      </c>
      <c r="I273" s="209"/>
      <c r="J273" s="210">
        <f>ROUND(I273*H273,2)</f>
        <v>0</v>
      </c>
      <c r="K273" s="211"/>
      <c r="L273" s="39"/>
      <c r="M273" s="212" t="s">
        <v>1</v>
      </c>
      <c r="N273" s="213" t="s">
        <v>41</v>
      </c>
      <c r="O273" s="71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138</v>
      </c>
      <c r="AT273" s="216" t="s">
        <v>134</v>
      </c>
      <c r="AU273" s="216" t="s">
        <v>86</v>
      </c>
      <c r="AY273" s="17" t="s">
        <v>132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84</v>
      </c>
      <c r="BK273" s="217">
        <f>ROUND(I273*H273,2)</f>
        <v>0</v>
      </c>
      <c r="BL273" s="17" t="s">
        <v>138</v>
      </c>
      <c r="BM273" s="216" t="s">
        <v>1400</v>
      </c>
    </row>
    <row r="274" spans="2:51" s="13" customFormat="1" ht="11.25">
      <c r="B274" s="218"/>
      <c r="C274" s="219"/>
      <c r="D274" s="220" t="s">
        <v>140</v>
      </c>
      <c r="E274" s="221" t="s">
        <v>1</v>
      </c>
      <c r="F274" s="222" t="s">
        <v>94</v>
      </c>
      <c r="G274" s="219"/>
      <c r="H274" s="221" t="s">
        <v>1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140</v>
      </c>
      <c r="AU274" s="228" t="s">
        <v>86</v>
      </c>
      <c r="AV274" s="13" t="s">
        <v>84</v>
      </c>
      <c r="AW274" s="13" t="s">
        <v>34</v>
      </c>
      <c r="AX274" s="13" t="s">
        <v>76</v>
      </c>
      <c r="AY274" s="228" t="s">
        <v>132</v>
      </c>
    </row>
    <row r="275" spans="2:51" s="14" customFormat="1" ht="11.25">
      <c r="B275" s="229"/>
      <c r="C275" s="230"/>
      <c r="D275" s="220" t="s">
        <v>140</v>
      </c>
      <c r="E275" s="231" t="s">
        <v>1</v>
      </c>
      <c r="F275" s="232" t="s">
        <v>173</v>
      </c>
      <c r="G275" s="230"/>
      <c r="H275" s="233">
        <v>6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140</v>
      </c>
      <c r="AU275" s="239" t="s">
        <v>86</v>
      </c>
      <c r="AV275" s="14" t="s">
        <v>86</v>
      </c>
      <c r="AW275" s="14" t="s">
        <v>34</v>
      </c>
      <c r="AX275" s="14" t="s">
        <v>76</v>
      </c>
      <c r="AY275" s="239" t="s">
        <v>132</v>
      </c>
    </row>
    <row r="276" spans="2:51" s="15" customFormat="1" ht="11.25">
      <c r="B276" s="240"/>
      <c r="C276" s="241"/>
      <c r="D276" s="220" t="s">
        <v>140</v>
      </c>
      <c r="E276" s="242" t="s">
        <v>1</v>
      </c>
      <c r="F276" s="243" t="s">
        <v>146</v>
      </c>
      <c r="G276" s="241"/>
      <c r="H276" s="244">
        <v>6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140</v>
      </c>
      <c r="AU276" s="250" t="s">
        <v>86</v>
      </c>
      <c r="AV276" s="15" t="s">
        <v>138</v>
      </c>
      <c r="AW276" s="15" t="s">
        <v>34</v>
      </c>
      <c r="AX276" s="15" t="s">
        <v>84</v>
      </c>
      <c r="AY276" s="250" t="s">
        <v>132</v>
      </c>
    </row>
    <row r="277" spans="1:65" s="2" customFormat="1" ht="24">
      <c r="A277" s="34"/>
      <c r="B277" s="35"/>
      <c r="C277" s="251" t="s">
        <v>337</v>
      </c>
      <c r="D277" s="251" t="s">
        <v>329</v>
      </c>
      <c r="E277" s="252" t="s">
        <v>1401</v>
      </c>
      <c r="F277" s="253" t="s">
        <v>1402</v>
      </c>
      <c r="G277" s="254" t="s">
        <v>176</v>
      </c>
      <c r="H277" s="255">
        <v>6.09</v>
      </c>
      <c r="I277" s="256"/>
      <c r="J277" s="257">
        <f>ROUND(I277*H277,2)</f>
        <v>0</v>
      </c>
      <c r="K277" s="258"/>
      <c r="L277" s="259"/>
      <c r="M277" s="260" t="s">
        <v>1</v>
      </c>
      <c r="N277" s="261" t="s">
        <v>41</v>
      </c>
      <c r="O277" s="71"/>
      <c r="P277" s="214">
        <f>O277*H277</f>
        <v>0</v>
      </c>
      <c r="Q277" s="214">
        <v>0.00218</v>
      </c>
      <c r="R277" s="214">
        <f>Q277*H277</f>
        <v>0.0132762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184</v>
      </c>
      <c r="AT277" s="216" t="s">
        <v>329</v>
      </c>
      <c r="AU277" s="216" t="s">
        <v>86</v>
      </c>
      <c r="AY277" s="17" t="s">
        <v>132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84</v>
      </c>
      <c r="BK277" s="217">
        <f>ROUND(I277*H277,2)</f>
        <v>0</v>
      </c>
      <c r="BL277" s="17" t="s">
        <v>138</v>
      </c>
      <c r="BM277" s="216" t="s">
        <v>1403</v>
      </c>
    </row>
    <row r="278" spans="2:51" s="13" customFormat="1" ht="11.25">
      <c r="B278" s="218"/>
      <c r="C278" s="219"/>
      <c r="D278" s="220" t="s">
        <v>140</v>
      </c>
      <c r="E278" s="221" t="s">
        <v>1</v>
      </c>
      <c r="F278" s="222" t="s">
        <v>94</v>
      </c>
      <c r="G278" s="219"/>
      <c r="H278" s="221" t="s">
        <v>1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140</v>
      </c>
      <c r="AU278" s="228" t="s">
        <v>86</v>
      </c>
      <c r="AV278" s="13" t="s">
        <v>84</v>
      </c>
      <c r="AW278" s="13" t="s">
        <v>34</v>
      </c>
      <c r="AX278" s="13" t="s">
        <v>76</v>
      </c>
      <c r="AY278" s="228" t="s">
        <v>132</v>
      </c>
    </row>
    <row r="279" spans="2:51" s="14" customFormat="1" ht="11.25">
      <c r="B279" s="229"/>
      <c r="C279" s="230"/>
      <c r="D279" s="220" t="s">
        <v>140</v>
      </c>
      <c r="E279" s="231" t="s">
        <v>1</v>
      </c>
      <c r="F279" s="232" t="s">
        <v>173</v>
      </c>
      <c r="G279" s="230"/>
      <c r="H279" s="233">
        <v>6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140</v>
      </c>
      <c r="AU279" s="239" t="s">
        <v>86</v>
      </c>
      <c r="AV279" s="14" t="s">
        <v>86</v>
      </c>
      <c r="AW279" s="14" t="s">
        <v>34</v>
      </c>
      <c r="AX279" s="14" t="s">
        <v>76</v>
      </c>
      <c r="AY279" s="239" t="s">
        <v>132</v>
      </c>
    </row>
    <row r="280" spans="2:51" s="15" customFormat="1" ht="11.25">
      <c r="B280" s="240"/>
      <c r="C280" s="241"/>
      <c r="D280" s="220" t="s">
        <v>140</v>
      </c>
      <c r="E280" s="242" t="s">
        <v>1</v>
      </c>
      <c r="F280" s="243" t="s">
        <v>146</v>
      </c>
      <c r="G280" s="241"/>
      <c r="H280" s="244">
        <v>6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140</v>
      </c>
      <c r="AU280" s="250" t="s">
        <v>86</v>
      </c>
      <c r="AV280" s="15" t="s">
        <v>138</v>
      </c>
      <c r="AW280" s="15" t="s">
        <v>34</v>
      </c>
      <c r="AX280" s="15" t="s">
        <v>76</v>
      </c>
      <c r="AY280" s="250" t="s">
        <v>132</v>
      </c>
    </row>
    <row r="281" spans="2:51" s="14" customFormat="1" ht="11.25">
      <c r="B281" s="229"/>
      <c r="C281" s="230"/>
      <c r="D281" s="220" t="s">
        <v>140</v>
      </c>
      <c r="E281" s="231" t="s">
        <v>1</v>
      </c>
      <c r="F281" s="232" t="s">
        <v>1404</v>
      </c>
      <c r="G281" s="230"/>
      <c r="H281" s="233">
        <v>6.09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140</v>
      </c>
      <c r="AU281" s="239" t="s">
        <v>86</v>
      </c>
      <c r="AV281" s="14" t="s">
        <v>86</v>
      </c>
      <c r="AW281" s="14" t="s">
        <v>34</v>
      </c>
      <c r="AX281" s="14" t="s">
        <v>84</v>
      </c>
      <c r="AY281" s="239" t="s">
        <v>132</v>
      </c>
    </row>
    <row r="282" spans="1:65" s="2" customFormat="1" ht="24">
      <c r="A282" s="34"/>
      <c r="B282" s="35"/>
      <c r="C282" s="204" t="s">
        <v>342</v>
      </c>
      <c r="D282" s="204" t="s">
        <v>134</v>
      </c>
      <c r="E282" s="205" t="s">
        <v>949</v>
      </c>
      <c r="F282" s="206" t="s">
        <v>950</v>
      </c>
      <c r="G282" s="207" t="s">
        <v>426</v>
      </c>
      <c r="H282" s="208">
        <v>3</v>
      </c>
      <c r="I282" s="209"/>
      <c r="J282" s="210">
        <f>ROUND(I282*H282,2)</f>
        <v>0</v>
      </c>
      <c r="K282" s="211"/>
      <c r="L282" s="39"/>
      <c r="M282" s="212" t="s">
        <v>1</v>
      </c>
      <c r="N282" s="213" t="s">
        <v>41</v>
      </c>
      <c r="O282" s="71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6" t="s">
        <v>138</v>
      </c>
      <c r="AT282" s="216" t="s">
        <v>134</v>
      </c>
      <c r="AU282" s="216" t="s">
        <v>86</v>
      </c>
      <c r="AY282" s="17" t="s">
        <v>132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7" t="s">
        <v>84</v>
      </c>
      <c r="BK282" s="217">
        <f>ROUND(I282*H282,2)</f>
        <v>0</v>
      </c>
      <c r="BL282" s="17" t="s">
        <v>138</v>
      </c>
      <c r="BM282" s="216" t="s">
        <v>1405</v>
      </c>
    </row>
    <row r="283" spans="2:51" s="13" customFormat="1" ht="11.25">
      <c r="B283" s="218"/>
      <c r="C283" s="219"/>
      <c r="D283" s="220" t="s">
        <v>140</v>
      </c>
      <c r="E283" s="221" t="s">
        <v>1</v>
      </c>
      <c r="F283" s="222" t="s">
        <v>94</v>
      </c>
      <c r="G283" s="219"/>
      <c r="H283" s="221" t="s">
        <v>1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140</v>
      </c>
      <c r="AU283" s="228" t="s">
        <v>86</v>
      </c>
      <c r="AV283" s="13" t="s">
        <v>84</v>
      </c>
      <c r="AW283" s="13" t="s">
        <v>34</v>
      </c>
      <c r="AX283" s="13" t="s">
        <v>76</v>
      </c>
      <c r="AY283" s="228" t="s">
        <v>132</v>
      </c>
    </row>
    <row r="284" spans="2:51" s="14" customFormat="1" ht="11.25">
      <c r="B284" s="229"/>
      <c r="C284" s="230"/>
      <c r="D284" s="220" t="s">
        <v>140</v>
      </c>
      <c r="E284" s="231" t="s">
        <v>1</v>
      </c>
      <c r="F284" s="232" t="s">
        <v>644</v>
      </c>
      <c r="G284" s="230"/>
      <c r="H284" s="233">
        <v>3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140</v>
      </c>
      <c r="AU284" s="239" t="s">
        <v>86</v>
      </c>
      <c r="AV284" s="14" t="s">
        <v>86</v>
      </c>
      <c r="AW284" s="14" t="s">
        <v>34</v>
      </c>
      <c r="AX284" s="14" t="s">
        <v>76</v>
      </c>
      <c r="AY284" s="239" t="s">
        <v>132</v>
      </c>
    </row>
    <row r="285" spans="2:51" s="15" customFormat="1" ht="11.25">
      <c r="B285" s="240"/>
      <c r="C285" s="241"/>
      <c r="D285" s="220" t="s">
        <v>140</v>
      </c>
      <c r="E285" s="242" t="s">
        <v>1</v>
      </c>
      <c r="F285" s="243" t="s">
        <v>146</v>
      </c>
      <c r="G285" s="241"/>
      <c r="H285" s="244">
        <v>3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140</v>
      </c>
      <c r="AU285" s="250" t="s">
        <v>86</v>
      </c>
      <c r="AV285" s="15" t="s">
        <v>138</v>
      </c>
      <c r="AW285" s="15" t="s">
        <v>34</v>
      </c>
      <c r="AX285" s="15" t="s">
        <v>84</v>
      </c>
      <c r="AY285" s="250" t="s">
        <v>132</v>
      </c>
    </row>
    <row r="286" spans="1:65" s="2" customFormat="1" ht="24">
      <c r="A286" s="34"/>
      <c r="B286" s="35"/>
      <c r="C286" s="251" t="s">
        <v>349</v>
      </c>
      <c r="D286" s="251" t="s">
        <v>329</v>
      </c>
      <c r="E286" s="252" t="s">
        <v>952</v>
      </c>
      <c r="F286" s="253" t="s">
        <v>953</v>
      </c>
      <c r="G286" s="254" t="s">
        <v>426</v>
      </c>
      <c r="H286" s="255">
        <v>2</v>
      </c>
      <c r="I286" s="256"/>
      <c r="J286" s="257">
        <f>ROUND(I286*H286,2)</f>
        <v>0</v>
      </c>
      <c r="K286" s="258"/>
      <c r="L286" s="259"/>
      <c r="M286" s="260" t="s">
        <v>1</v>
      </c>
      <c r="N286" s="261" t="s">
        <v>41</v>
      </c>
      <c r="O286" s="71"/>
      <c r="P286" s="214">
        <f>O286*H286</f>
        <v>0</v>
      </c>
      <c r="Q286" s="214">
        <v>0.00032</v>
      </c>
      <c r="R286" s="214">
        <f>Q286*H286</f>
        <v>0.00064</v>
      </c>
      <c r="S286" s="214">
        <v>0</v>
      </c>
      <c r="T286" s="21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6" t="s">
        <v>184</v>
      </c>
      <c r="AT286" s="216" t="s">
        <v>329</v>
      </c>
      <c r="AU286" s="216" t="s">
        <v>86</v>
      </c>
      <c r="AY286" s="17" t="s">
        <v>132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7" t="s">
        <v>84</v>
      </c>
      <c r="BK286" s="217">
        <f>ROUND(I286*H286,2)</f>
        <v>0</v>
      </c>
      <c r="BL286" s="17" t="s">
        <v>138</v>
      </c>
      <c r="BM286" s="216" t="s">
        <v>1406</v>
      </c>
    </row>
    <row r="287" spans="2:51" s="13" customFormat="1" ht="11.25">
      <c r="B287" s="218"/>
      <c r="C287" s="219"/>
      <c r="D287" s="220" t="s">
        <v>140</v>
      </c>
      <c r="E287" s="221" t="s">
        <v>1</v>
      </c>
      <c r="F287" s="222" t="s">
        <v>94</v>
      </c>
      <c r="G287" s="219"/>
      <c r="H287" s="221" t="s">
        <v>1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140</v>
      </c>
      <c r="AU287" s="228" t="s">
        <v>86</v>
      </c>
      <c r="AV287" s="13" t="s">
        <v>84</v>
      </c>
      <c r="AW287" s="13" t="s">
        <v>34</v>
      </c>
      <c r="AX287" s="13" t="s">
        <v>76</v>
      </c>
      <c r="AY287" s="228" t="s">
        <v>132</v>
      </c>
    </row>
    <row r="288" spans="2:51" s="14" customFormat="1" ht="11.25">
      <c r="B288" s="229"/>
      <c r="C288" s="230"/>
      <c r="D288" s="220" t="s">
        <v>140</v>
      </c>
      <c r="E288" s="231" t="s">
        <v>1</v>
      </c>
      <c r="F288" s="232" t="s">
        <v>86</v>
      </c>
      <c r="G288" s="230"/>
      <c r="H288" s="233">
        <v>2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140</v>
      </c>
      <c r="AU288" s="239" t="s">
        <v>86</v>
      </c>
      <c r="AV288" s="14" t="s">
        <v>86</v>
      </c>
      <c r="AW288" s="14" t="s">
        <v>34</v>
      </c>
      <c r="AX288" s="14" t="s">
        <v>76</v>
      </c>
      <c r="AY288" s="239" t="s">
        <v>132</v>
      </c>
    </row>
    <row r="289" spans="2:51" s="15" customFormat="1" ht="11.25">
      <c r="B289" s="240"/>
      <c r="C289" s="241"/>
      <c r="D289" s="220" t="s">
        <v>140</v>
      </c>
      <c r="E289" s="242" t="s">
        <v>1</v>
      </c>
      <c r="F289" s="243" t="s">
        <v>146</v>
      </c>
      <c r="G289" s="241"/>
      <c r="H289" s="244">
        <v>2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140</v>
      </c>
      <c r="AU289" s="250" t="s">
        <v>86</v>
      </c>
      <c r="AV289" s="15" t="s">
        <v>138</v>
      </c>
      <c r="AW289" s="15" t="s">
        <v>34</v>
      </c>
      <c r="AX289" s="15" t="s">
        <v>84</v>
      </c>
      <c r="AY289" s="250" t="s">
        <v>132</v>
      </c>
    </row>
    <row r="290" spans="1:65" s="2" customFormat="1" ht="12">
      <c r="A290" s="34"/>
      <c r="B290" s="35"/>
      <c r="C290" s="251" t="s">
        <v>355</v>
      </c>
      <c r="D290" s="251" t="s">
        <v>329</v>
      </c>
      <c r="E290" s="252" t="s">
        <v>955</v>
      </c>
      <c r="F290" s="253" t="s">
        <v>956</v>
      </c>
      <c r="G290" s="254" t="s">
        <v>426</v>
      </c>
      <c r="H290" s="255">
        <v>1</v>
      </c>
      <c r="I290" s="256"/>
      <c r="J290" s="257">
        <f>ROUND(I290*H290,2)</f>
        <v>0</v>
      </c>
      <c r="K290" s="258"/>
      <c r="L290" s="259"/>
      <c r="M290" s="260" t="s">
        <v>1</v>
      </c>
      <c r="N290" s="261" t="s">
        <v>41</v>
      </c>
      <c r="O290" s="71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184</v>
      </c>
      <c r="AT290" s="216" t="s">
        <v>329</v>
      </c>
      <c r="AU290" s="216" t="s">
        <v>86</v>
      </c>
      <c r="AY290" s="17" t="s">
        <v>132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84</v>
      </c>
      <c r="BK290" s="217">
        <f>ROUND(I290*H290,2)</f>
        <v>0</v>
      </c>
      <c r="BL290" s="17" t="s">
        <v>138</v>
      </c>
      <c r="BM290" s="216" t="s">
        <v>1407</v>
      </c>
    </row>
    <row r="291" spans="2:51" s="13" customFormat="1" ht="11.25">
      <c r="B291" s="218"/>
      <c r="C291" s="219"/>
      <c r="D291" s="220" t="s">
        <v>140</v>
      </c>
      <c r="E291" s="221" t="s">
        <v>1</v>
      </c>
      <c r="F291" s="222" t="s">
        <v>94</v>
      </c>
      <c r="G291" s="219"/>
      <c r="H291" s="221" t="s">
        <v>1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140</v>
      </c>
      <c r="AU291" s="228" t="s">
        <v>86</v>
      </c>
      <c r="AV291" s="13" t="s">
        <v>84</v>
      </c>
      <c r="AW291" s="13" t="s">
        <v>34</v>
      </c>
      <c r="AX291" s="13" t="s">
        <v>76</v>
      </c>
      <c r="AY291" s="228" t="s">
        <v>132</v>
      </c>
    </row>
    <row r="292" spans="2:51" s="14" customFormat="1" ht="11.25">
      <c r="B292" s="229"/>
      <c r="C292" s="230"/>
      <c r="D292" s="220" t="s">
        <v>140</v>
      </c>
      <c r="E292" s="231" t="s">
        <v>1</v>
      </c>
      <c r="F292" s="232" t="s">
        <v>84</v>
      </c>
      <c r="G292" s="230"/>
      <c r="H292" s="233">
        <v>1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140</v>
      </c>
      <c r="AU292" s="239" t="s">
        <v>86</v>
      </c>
      <c r="AV292" s="14" t="s">
        <v>86</v>
      </c>
      <c r="AW292" s="14" t="s">
        <v>34</v>
      </c>
      <c r="AX292" s="14" t="s">
        <v>76</v>
      </c>
      <c r="AY292" s="239" t="s">
        <v>132</v>
      </c>
    </row>
    <row r="293" spans="2:51" s="15" customFormat="1" ht="11.25">
      <c r="B293" s="240"/>
      <c r="C293" s="241"/>
      <c r="D293" s="220" t="s">
        <v>140</v>
      </c>
      <c r="E293" s="242" t="s">
        <v>1</v>
      </c>
      <c r="F293" s="243" t="s">
        <v>146</v>
      </c>
      <c r="G293" s="241"/>
      <c r="H293" s="244">
        <v>1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140</v>
      </c>
      <c r="AU293" s="250" t="s">
        <v>86</v>
      </c>
      <c r="AV293" s="15" t="s">
        <v>138</v>
      </c>
      <c r="AW293" s="15" t="s">
        <v>34</v>
      </c>
      <c r="AX293" s="15" t="s">
        <v>84</v>
      </c>
      <c r="AY293" s="250" t="s">
        <v>132</v>
      </c>
    </row>
    <row r="294" spans="1:65" s="2" customFormat="1" ht="24">
      <c r="A294" s="34"/>
      <c r="B294" s="35"/>
      <c r="C294" s="204" t="s">
        <v>362</v>
      </c>
      <c r="D294" s="204" t="s">
        <v>134</v>
      </c>
      <c r="E294" s="205" t="s">
        <v>1408</v>
      </c>
      <c r="F294" s="206" t="s">
        <v>1409</v>
      </c>
      <c r="G294" s="207" t="s">
        <v>426</v>
      </c>
      <c r="H294" s="208">
        <v>1</v>
      </c>
      <c r="I294" s="209"/>
      <c r="J294" s="210">
        <f>ROUND(I294*H294,2)</f>
        <v>0</v>
      </c>
      <c r="K294" s="211"/>
      <c r="L294" s="39"/>
      <c r="M294" s="212" t="s">
        <v>1</v>
      </c>
      <c r="N294" s="213" t="s">
        <v>41</v>
      </c>
      <c r="O294" s="71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6" t="s">
        <v>138</v>
      </c>
      <c r="AT294" s="216" t="s">
        <v>134</v>
      </c>
      <c r="AU294" s="216" t="s">
        <v>86</v>
      </c>
      <c r="AY294" s="17" t="s">
        <v>132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84</v>
      </c>
      <c r="BK294" s="217">
        <f>ROUND(I294*H294,2)</f>
        <v>0</v>
      </c>
      <c r="BL294" s="17" t="s">
        <v>138</v>
      </c>
      <c r="BM294" s="216" t="s">
        <v>1410</v>
      </c>
    </row>
    <row r="295" spans="2:51" s="13" customFormat="1" ht="11.25">
      <c r="B295" s="218"/>
      <c r="C295" s="219"/>
      <c r="D295" s="220" t="s">
        <v>140</v>
      </c>
      <c r="E295" s="221" t="s">
        <v>1</v>
      </c>
      <c r="F295" s="222" t="s">
        <v>94</v>
      </c>
      <c r="G295" s="219"/>
      <c r="H295" s="221" t="s">
        <v>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140</v>
      </c>
      <c r="AU295" s="228" t="s">
        <v>86</v>
      </c>
      <c r="AV295" s="13" t="s">
        <v>84</v>
      </c>
      <c r="AW295" s="13" t="s">
        <v>34</v>
      </c>
      <c r="AX295" s="13" t="s">
        <v>76</v>
      </c>
      <c r="AY295" s="228" t="s">
        <v>132</v>
      </c>
    </row>
    <row r="296" spans="2:51" s="14" customFormat="1" ht="11.25">
      <c r="B296" s="229"/>
      <c r="C296" s="230"/>
      <c r="D296" s="220" t="s">
        <v>140</v>
      </c>
      <c r="E296" s="231" t="s">
        <v>1</v>
      </c>
      <c r="F296" s="232" t="s">
        <v>84</v>
      </c>
      <c r="G296" s="230"/>
      <c r="H296" s="233">
        <v>1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140</v>
      </c>
      <c r="AU296" s="239" t="s">
        <v>86</v>
      </c>
      <c r="AV296" s="14" t="s">
        <v>86</v>
      </c>
      <c r="AW296" s="14" t="s">
        <v>34</v>
      </c>
      <c r="AX296" s="14" t="s">
        <v>76</v>
      </c>
      <c r="AY296" s="239" t="s">
        <v>132</v>
      </c>
    </row>
    <row r="297" spans="2:51" s="15" customFormat="1" ht="11.25">
      <c r="B297" s="240"/>
      <c r="C297" s="241"/>
      <c r="D297" s="220" t="s">
        <v>140</v>
      </c>
      <c r="E297" s="242" t="s">
        <v>1</v>
      </c>
      <c r="F297" s="243" t="s">
        <v>146</v>
      </c>
      <c r="G297" s="241"/>
      <c r="H297" s="244">
        <v>1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140</v>
      </c>
      <c r="AU297" s="250" t="s">
        <v>86</v>
      </c>
      <c r="AV297" s="15" t="s">
        <v>138</v>
      </c>
      <c r="AW297" s="15" t="s">
        <v>34</v>
      </c>
      <c r="AX297" s="15" t="s">
        <v>84</v>
      </c>
      <c r="AY297" s="250" t="s">
        <v>132</v>
      </c>
    </row>
    <row r="298" spans="1:65" s="2" customFormat="1" ht="12">
      <c r="A298" s="34"/>
      <c r="B298" s="35"/>
      <c r="C298" s="251" t="s">
        <v>367</v>
      </c>
      <c r="D298" s="251" t="s">
        <v>329</v>
      </c>
      <c r="E298" s="252" t="s">
        <v>1411</v>
      </c>
      <c r="F298" s="253" t="s">
        <v>1412</v>
      </c>
      <c r="G298" s="254" t="s">
        <v>426</v>
      </c>
      <c r="H298" s="255">
        <v>1</v>
      </c>
      <c r="I298" s="256"/>
      <c r="J298" s="257">
        <f>ROUND(I298*H298,2)</f>
        <v>0</v>
      </c>
      <c r="K298" s="258"/>
      <c r="L298" s="259"/>
      <c r="M298" s="260" t="s">
        <v>1</v>
      </c>
      <c r="N298" s="261" t="s">
        <v>41</v>
      </c>
      <c r="O298" s="71"/>
      <c r="P298" s="214">
        <f>O298*H298</f>
        <v>0</v>
      </c>
      <c r="Q298" s="214">
        <v>0.00011</v>
      </c>
      <c r="R298" s="214">
        <f>Q298*H298</f>
        <v>0.00011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184</v>
      </c>
      <c r="AT298" s="216" t="s">
        <v>329</v>
      </c>
      <c r="AU298" s="216" t="s">
        <v>86</v>
      </c>
      <c r="AY298" s="17" t="s">
        <v>132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84</v>
      </c>
      <c r="BK298" s="217">
        <f>ROUND(I298*H298,2)</f>
        <v>0</v>
      </c>
      <c r="BL298" s="17" t="s">
        <v>138</v>
      </c>
      <c r="BM298" s="216" t="s">
        <v>1413</v>
      </c>
    </row>
    <row r="299" spans="2:51" s="13" customFormat="1" ht="11.25">
      <c r="B299" s="218"/>
      <c r="C299" s="219"/>
      <c r="D299" s="220" t="s">
        <v>140</v>
      </c>
      <c r="E299" s="221" t="s">
        <v>1</v>
      </c>
      <c r="F299" s="222" t="s">
        <v>94</v>
      </c>
      <c r="G299" s="219"/>
      <c r="H299" s="221" t="s">
        <v>1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140</v>
      </c>
      <c r="AU299" s="228" t="s">
        <v>86</v>
      </c>
      <c r="AV299" s="13" t="s">
        <v>84</v>
      </c>
      <c r="AW299" s="13" t="s">
        <v>34</v>
      </c>
      <c r="AX299" s="13" t="s">
        <v>76</v>
      </c>
      <c r="AY299" s="228" t="s">
        <v>132</v>
      </c>
    </row>
    <row r="300" spans="2:51" s="14" customFormat="1" ht="11.25">
      <c r="B300" s="229"/>
      <c r="C300" s="230"/>
      <c r="D300" s="220" t="s">
        <v>140</v>
      </c>
      <c r="E300" s="231" t="s">
        <v>1</v>
      </c>
      <c r="F300" s="232" t="s">
        <v>84</v>
      </c>
      <c r="G300" s="230"/>
      <c r="H300" s="233">
        <v>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140</v>
      </c>
      <c r="AU300" s="239" t="s">
        <v>86</v>
      </c>
      <c r="AV300" s="14" t="s">
        <v>86</v>
      </c>
      <c r="AW300" s="14" t="s">
        <v>34</v>
      </c>
      <c r="AX300" s="14" t="s">
        <v>76</v>
      </c>
      <c r="AY300" s="239" t="s">
        <v>132</v>
      </c>
    </row>
    <row r="301" spans="2:51" s="15" customFormat="1" ht="11.25">
      <c r="B301" s="240"/>
      <c r="C301" s="241"/>
      <c r="D301" s="220" t="s">
        <v>140</v>
      </c>
      <c r="E301" s="242" t="s">
        <v>1</v>
      </c>
      <c r="F301" s="243" t="s">
        <v>146</v>
      </c>
      <c r="G301" s="241"/>
      <c r="H301" s="244">
        <v>1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AT301" s="250" t="s">
        <v>140</v>
      </c>
      <c r="AU301" s="250" t="s">
        <v>86</v>
      </c>
      <c r="AV301" s="15" t="s">
        <v>138</v>
      </c>
      <c r="AW301" s="15" t="s">
        <v>34</v>
      </c>
      <c r="AX301" s="15" t="s">
        <v>84</v>
      </c>
      <c r="AY301" s="250" t="s">
        <v>132</v>
      </c>
    </row>
    <row r="302" spans="1:65" s="2" customFormat="1" ht="24">
      <c r="A302" s="34"/>
      <c r="B302" s="35"/>
      <c r="C302" s="204" t="s">
        <v>372</v>
      </c>
      <c r="D302" s="204" t="s">
        <v>134</v>
      </c>
      <c r="E302" s="205" t="s">
        <v>527</v>
      </c>
      <c r="F302" s="206" t="s">
        <v>528</v>
      </c>
      <c r="G302" s="207" t="s">
        <v>426</v>
      </c>
      <c r="H302" s="208">
        <v>4</v>
      </c>
      <c r="I302" s="209"/>
      <c r="J302" s="210">
        <f>ROUND(I302*H302,2)</f>
        <v>0</v>
      </c>
      <c r="K302" s="211"/>
      <c r="L302" s="39"/>
      <c r="M302" s="212" t="s">
        <v>1</v>
      </c>
      <c r="N302" s="213" t="s">
        <v>41</v>
      </c>
      <c r="O302" s="71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6" t="s">
        <v>138</v>
      </c>
      <c r="AT302" s="216" t="s">
        <v>134</v>
      </c>
      <c r="AU302" s="216" t="s">
        <v>86</v>
      </c>
      <c r="AY302" s="17" t="s">
        <v>132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7" t="s">
        <v>84</v>
      </c>
      <c r="BK302" s="217">
        <f>ROUND(I302*H302,2)</f>
        <v>0</v>
      </c>
      <c r="BL302" s="17" t="s">
        <v>138</v>
      </c>
      <c r="BM302" s="216" t="s">
        <v>1414</v>
      </c>
    </row>
    <row r="303" spans="2:51" s="13" customFormat="1" ht="11.25">
      <c r="B303" s="218"/>
      <c r="C303" s="219"/>
      <c r="D303" s="220" t="s">
        <v>140</v>
      </c>
      <c r="E303" s="221" t="s">
        <v>1</v>
      </c>
      <c r="F303" s="222" t="s">
        <v>94</v>
      </c>
      <c r="G303" s="219"/>
      <c r="H303" s="221" t="s">
        <v>1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140</v>
      </c>
      <c r="AU303" s="228" t="s">
        <v>86</v>
      </c>
      <c r="AV303" s="13" t="s">
        <v>84</v>
      </c>
      <c r="AW303" s="13" t="s">
        <v>34</v>
      </c>
      <c r="AX303" s="13" t="s">
        <v>76</v>
      </c>
      <c r="AY303" s="228" t="s">
        <v>132</v>
      </c>
    </row>
    <row r="304" spans="2:51" s="14" customFormat="1" ht="11.25">
      <c r="B304" s="229"/>
      <c r="C304" s="230"/>
      <c r="D304" s="220" t="s">
        <v>140</v>
      </c>
      <c r="E304" s="231" t="s">
        <v>1</v>
      </c>
      <c r="F304" s="232" t="s">
        <v>1415</v>
      </c>
      <c r="G304" s="230"/>
      <c r="H304" s="233">
        <v>4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140</v>
      </c>
      <c r="AU304" s="239" t="s">
        <v>86</v>
      </c>
      <c r="AV304" s="14" t="s">
        <v>86</v>
      </c>
      <c r="AW304" s="14" t="s">
        <v>34</v>
      </c>
      <c r="AX304" s="14" t="s">
        <v>76</v>
      </c>
      <c r="AY304" s="239" t="s">
        <v>132</v>
      </c>
    </row>
    <row r="305" spans="2:51" s="15" customFormat="1" ht="11.25">
      <c r="B305" s="240"/>
      <c r="C305" s="241"/>
      <c r="D305" s="220" t="s">
        <v>140</v>
      </c>
      <c r="E305" s="242" t="s">
        <v>1</v>
      </c>
      <c r="F305" s="243" t="s">
        <v>146</v>
      </c>
      <c r="G305" s="241"/>
      <c r="H305" s="244">
        <v>4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140</v>
      </c>
      <c r="AU305" s="250" t="s">
        <v>86</v>
      </c>
      <c r="AV305" s="15" t="s">
        <v>138</v>
      </c>
      <c r="AW305" s="15" t="s">
        <v>34</v>
      </c>
      <c r="AX305" s="15" t="s">
        <v>84</v>
      </c>
      <c r="AY305" s="250" t="s">
        <v>132</v>
      </c>
    </row>
    <row r="306" spans="1:65" s="2" customFormat="1" ht="24">
      <c r="A306" s="34"/>
      <c r="B306" s="35"/>
      <c r="C306" s="251" t="s">
        <v>378</v>
      </c>
      <c r="D306" s="251" t="s">
        <v>329</v>
      </c>
      <c r="E306" s="252" t="s">
        <v>531</v>
      </c>
      <c r="F306" s="253" t="s">
        <v>532</v>
      </c>
      <c r="G306" s="254" t="s">
        <v>426</v>
      </c>
      <c r="H306" s="255">
        <v>3</v>
      </c>
      <c r="I306" s="256"/>
      <c r="J306" s="257">
        <f>ROUND(I306*H306,2)</f>
        <v>0</v>
      </c>
      <c r="K306" s="258"/>
      <c r="L306" s="259"/>
      <c r="M306" s="260" t="s">
        <v>1</v>
      </c>
      <c r="N306" s="261" t="s">
        <v>41</v>
      </c>
      <c r="O306" s="71"/>
      <c r="P306" s="214">
        <f>O306*H306</f>
        <v>0</v>
      </c>
      <c r="Q306" s="214">
        <v>0.00038</v>
      </c>
      <c r="R306" s="214">
        <f>Q306*H306</f>
        <v>0.00114</v>
      </c>
      <c r="S306" s="214">
        <v>0</v>
      </c>
      <c r="T306" s="21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6" t="s">
        <v>184</v>
      </c>
      <c r="AT306" s="216" t="s">
        <v>329</v>
      </c>
      <c r="AU306" s="216" t="s">
        <v>86</v>
      </c>
      <c r="AY306" s="17" t="s">
        <v>132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7" t="s">
        <v>84</v>
      </c>
      <c r="BK306" s="217">
        <f>ROUND(I306*H306,2)</f>
        <v>0</v>
      </c>
      <c r="BL306" s="17" t="s">
        <v>138</v>
      </c>
      <c r="BM306" s="216" t="s">
        <v>1416</v>
      </c>
    </row>
    <row r="307" spans="2:51" s="13" customFormat="1" ht="11.25">
      <c r="B307" s="218"/>
      <c r="C307" s="219"/>
      <c r="D307" s="220" t="s">
        <v>140</v>
      </c>
      <c r="E307" s="221" t="s">
        <v>1</v>
      </c>
      <c r="F307" s="222" t="s">
        <v>94</v>
      </c>
      <c r="G307" s="219"/>
      <c r="H307" s="221" t="s">
        <v>1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140</v>
      </c>
      <c r="AU307" s="228" t="s">
        <v>86</v>
      </c>
      <c r="AV307" s="13" t="s">
        <v>84</v>
      </c>
      <c r="AW307" s="13" t="s">
        <v>34</v>
      </c>
      <c r="AX307" s="13" t="s">
        <v>76</v>
      </c>
      <c r="AY307" s="228" t="s">
        <v>132</v>
      </c>
    </row>
    <row r="308" spans="2:51" s="14" customFormat="1" ht="11.25">
      <c r="B308" s="229"/>
      <c r="C308" s="230"/>
      <c r="D308" s="220" t="s">
        <v>140</v>
      </c>
      <c r="E308" s="231" t="s">
        <v>1</v>
      </c>
      <c r="F308" s="232" t="s">
        <v>152</v>
      </c>
      <c r="G308" s="230"/>
      <c r="H308" s="233">
        <v>3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140</v>
      </c>
      <c r="AU308" s="239" t="s">
        <v>86</v>
      </c>
      <c r="AV308" s="14" t="s">
        <v>86</v>
      </c>
      <c r="AW308" s="14" t="s">
        <v>34</v>
      </c>
      <c r="AX308" s="14" t="s">
        <v>76</v>
      </c>
      <c r="AY308" s="239" t="s">
        <v>132</v>
      </c>
    </row>
    <row r="309" spans="2:51" s="15" customFormat="1" ht="11.25">
      <c r="B309" s="240"/>
      <c r="C309" s="241"/>
      <c r="D309" s="220" t="s">
        <v>140</v>
      </c>
      <c r="E309" s="242" t="s">
        <v>1</v>
      </c>
      <c r="F309" s="243" t="s">
        <v>146</v>
      </c>
      <c r="G309" s="241"/>
      <c r="H309" s="244">
        <v>3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140</v>
      </c>
      <c r="AU309" s="250" t="s">
        <v>86</v>
      </c>
      <c r="AV309" s="15" t="s">
        <v>138</v>
      </c>
      <c r="AW309" s="15" t="s">
        <v>34</v>
      </c>
      <c r="AX309" s="15" t="s">
        <v>84</v>
      </c>
      <c r="AY309" s="250" t="s">
        <v>132</v>
      </c>
    </row>
    <row r="310" spans="1:65" s="2" customFormat="1" ht="12">
      <c r="A310" s="34"/>
      <c r="B310" s="35"/>
      <c r="C310" s="251" t="s">
        <v>384</v>
      </c>
      <c r="D310" s="251" t="s">
        <v>329</v>
      </c>
      <c r="E310" s="252" t="s">
        <v>1417</v>
      </c>
      <c r="F310" s="253" t="s">
        <v>1418</v>
      </c>
      <c r="G310" s="254" t="s">
        <v>426</v>
      </c>
      <c r="H310" s="255">
        <v>1</v>
      </c>
      <c r="I310" s="256"/>
      <c r="J310" s="257">
        <f>ROUND(I310*H310,2)</f>
        <v>0</v>
      </c>
      <c r="K310" s="258"/>
      <c r="L310" s="259"/>
      <c r="M310" s="260" t="s">
        <v>1</v>
      </c>
      <c r="N310" s="261" t="s">
        <v>41</v>
      </c>
      <c r="O310" s="71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6" t="s">
        <v>184</v>
      </c>
      <c r="AT310" s="216" t="s">
        <v>329</v>
      </c>
      <c r="AU310" s="216" t="s">
        <v>86</v>
      </c>
      <c r="AY310" s="17" t="s">
        <v>132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7" t="s">
        <v>84</v>
      </c>
      <c r="BK310" s="217">
        <f>ROUND(I310*H310,2)</f>
        <v>0</v>
      </c>
      <c r="BL310" s="17" t="s">
        <v>138</v>
      </c>
      <c r="BM310" s="216" t="s">
        <v>1419</v>
      </c>
    </row>
    <row r="311" spans="2:51" s="13" customFormat="1" ht="11.25">
      <c r="B311" s="218"/>
      <c r="C311" s="219"/>
      <c r="D311" s="220" t="s">
        <v>140</v>
      </c>
      <c r="E311" s="221" t="s">
        <v>1</v>
      </c>
      <c r="F311" s="222" t="s">
        <v>94</v>
      </c>
      <c r="G311" s="219"/>
      <c r="H311" s="221" t="s">
        <v>1</v>
      </c>
      <c r="I311" s="223"/>
      <c r="J311" s="219"/>
      <c r="K311" s="219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140</v>
      </c>
      <c r="AU311" s="228" t="s">
        <v>86</v>
      </c>
      <c r="AV311" s="13" t="s">
        <v>84</v>
      </c>
      <c r="AW311" s="13" t="s">
        <v>34</v>
      </c>
      <c r="AX311" s="13" t="s">
        <v>76</v>
      </c>
      <c r="AY311" s="228" t="s">
        <v>132</v>
      </c>
    </row>
    <row r="312" spans="2:51" s="14" customFormat="1" ht="11.25">
      <c r="B312" s="229"/>
      <c r="C312" s="230"/>
      <c r="D312" s="220" t="s">
        <v>140</v>
      </c>
      <c r="E312" s="231" t="s">
        <v>1</v>
      </c>
      <c r="F312" s="232" t="s">
        <v>84</v>
      </c>
      <c r="G312" s="230"/>
      <c r="H312" s="233">
        <v>1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140</v>
      </c>
      <c r="AU312" s="239" t="s">
        <v>86</v>
      </c>
      <c r="AV312" s="14" t="s">
        <v>86</v>
      </c>
      <c r="AW312" s="14" t="s">
        <v>34</v>
      </c>
      <c r="AX312" s="14" t="s">
        <v>76</v>
      </c>
      <c r="AY312" s="239" t="s">
        <v>132</v>
      </c>
    </row>
    <row r="313" spans="2:51" s="15" customFormat="1" ht="11.25">
      <c r="B313" s="240"/>
      <c r="C313" s="241"/>
      <c r="D313" s="220" t="s">
        <v>140</v>
      </c>
      <c r="E313" s="242" t="s">
        <v>1</v>
      </c>
      <c r="F313" s="243" t="s">
        <v>146</v>
      </c>
      <c r="G313" s="241"/>
      <c r="H313" s="244">
        <v>1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140</v>
      </c>
      <c r="AU313" s="250" t="s">
        <v>86</v>
      </c>
      <c r="AV313" s="15" t="s">
        <v>138</v>
      </c>
      <c r="AW313" s="15" t="s">
        <v>34</v>
      </c>
      <c r="AX313" s="15" t="s">
        <v>84</v>
      </c>
      <c r="AY313" s="250" t="s">
        <v>132</v>
      </c>
    </row>
    <row r="314" spans="1:65" s="2" customFormat="1" ht="24">
      <c r="A314" s="34"/>
      <c r="B314" s="35"/>
      <c r="C314" s="204" t="s">
        <v>389</v>
      </c>
      <c r="D314" s="204" t="s">
        <v>134</v>
      </c>
      <c r="E314" s="205" t="s">
        <v>1420</v>
      </c>
      <c r="F314" s="206" t="s">
        <v>1421</v>
      </c>
      <c r="G314" s="207" t="s">
        <v>426</v>
      </c>
      <c r="H314" s="208">
        <v>1</v>
      </c>
      <c r="I314" s="209"/>
      <c r="J314" s="210">
        <f>ROUND(I314*H314,2)</f>
        <v>0</v>
      </c>
      <c r="K314" s="211"/>
      <c r="L314" s="39"/>
      <c r="M314" s="212" t="s">
        <v>1</v>
      </c>
      <c r="N314" s="213" t="s">
        <v>41</v>
      </c>
      <c r="O314" s="71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6" t="s">
        <v>138</v>
      </c>
      <c r="AT314" s="216" t="s">
        <v>134</v>
      </c>
      <c r="AU314" s="216" t="s">
        <v>86</v>
      </c>
      <c r="AY314" s="17" t="s">
        <v>132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7" t="s">
        <v>84</v>
      </c>
      <c r="BK314" s="217">
        <f>ROUND(I314*H314,2)</f>
        <v>0</v>
      </c>
      <c r="BL314" s="17" t="s">
        <v>138</v>
      </c>
      <c r="BM314" s="216" t="s">
        <v>1422</v>
      </c>
    </row>
    <row r="315" spans="2:51" s="13" customFormat="1" ht="11.25">
      <c r="B315" s="218"/>
      <c r="C315" s="219"/>
      <c r="D315" s="220" t="s">
        <v>140</v>
      </c>
      <c r="E315" s="221" t="s">
        <v>1</v>
      </c>
      <c r="F315" s="222" t="s">
        <v>94</v>
      </c>
      <c r="G315" s="219"/>
      <c r="H315" s="221" t="s">
        <v>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140</v>
      </c>
      <c r="AU315" s="228" t="s">
        <v>86</v>
      </c>
      <c r="AV315" s="13" t="s">
        <v>84</v>
      </c>
      <c r="AW315" s="13" t="s">
        <v>34</v>
      </c>
      <c r="AX315" s="13" t="s">
        <v>76</v>
      </c>
      <c r="AY315" s="228" t="s">
        <v>132</v>
      </c>
    </row>
    <row r="316" spans="2:51" s="14" customFormat="1" ht="11.25">
      <c r="B316" s="229"/>
      <c r="C316" s="230"/>
      <c r="D316" s="220" t="s">
        <v>140</v>
      </c>
      <c r="E316" s="231" t="s">
        <v>1</v>
      </c>
      <c r="F316" s="232" t="s">
        <v>84</v>
      </c>
      <c r="G316" s="230"/>
      <c r="H316" s="233">
        <v>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140</v>
      </c>
      <c r="AU316" s="239" t="s">
        <v>86</v>
      </c>
      <c r="AV316" s="14" t="s">
        <v>86</v>
      </c>
      <c r="AW316" s="14" t="s">
        <v>34</v>
      </c>
      <c r="AX316" s="14" t="s">
        <v>76</v>
      </c>
      <c r="AY316" s="239" t="s">
        <v>132</v>
      </c>
    </row>
    <row r="317" spans="2:51" s="15" customFormat="1" ht="11.25">
      <c r="B317" s="240"/>
      <c r="C317" s="241"/>
      <c r="D317" s="220" t="s">
        <v>140</v>
      </c>
      <c r="E317" s="242" t="s">
        <v>1</v>
      </c>
      <c r="F317" s="243" t="s">
        <v>146</v>
      </c>
      <c r="G317" s="241"/>
      <c r="H317" s="244">
        <v>1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140</v>
      </c>
      <c r="AU317" s="250" t="s">
        <v>86</v>
      </c>
      <c r="AV317" s="15" t="s">
        <v>138</v>
      </c>
      <c r="AW317" s="15" t="s">
        <v>34</v>
      </c>
      <c r="AX317" s="15" t="s">
        <v>84</v>
      </c>
      <c r="AY317" s="250" t="s">
        <v>132</v>
      </c>
    </row>
    <row r="318" spans="1:65" s="2" customFormat="1" ht="24">
      <c r="A318" s="34"/>
      <c r="B318" s="35"/>
      <c r="C318" s="251" t="s">
        <v>394</v>
      </c>
      <c r="D318" s="251" t="s">
        <v>329</v>
      </c>
      <c r="E318" s="252" t="s">
        <v>1423</v>
      </c>
      <c r="F318" s="253" t="s">
        <v>1424</v>
      </c>
      <c r="G318" s="254" t="s">
        <v>426</v>
      </c>
      <c r="H318" s="255">
        <v>1</v>
      </c>
      <c r="I318" s="256"/>
      <c r="J318" s="257">
        <f>ROUND(I318*H318,2)</f>
        <v>0</v>
      </c>
      <c r="K318" s="258"/>
      <c r="L318" s="259"/>
      <c r="M318" s="260" t="s">
        <v>1</v>
      </c>
      <c r="N318" s="261" t="s">
        <v>41</v>
      </c>
      <c r="O318" s="71"/>
      <c r="P318" s="214">
        <f>O318*H318</f>
        <v>0</v>
      </c>
      <c r="Q318" s="214">
        <v>0.00042</v>
      </c>
      <c r="R318" s="214">
        <f>Q318*H318</f>
        <v>0.00042</v>
      </c>
      <c r="S318" s="214">
        <v>0</v>
      </c>
      <c r="T318" s="21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6" t="s">
        <v>184</v>
      </c>
      <c r="AT318" s="216" t="s">
        <v>329</v>
      </c>
      <c r="AU318" s="216" t="s">
        <v>86</v>
      </c>
      <c r="AY318" s="17" t="s">
        <v>132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7" t="s">
        <v>84</v>
      </c>
      <c r="BK318" s="217">
        <f>ROUND(I318*H318,2)</f>
        <v>0</v>
      </c>
      <c r="BL318" s="17" t="s">
        <v>138</v>
      </c>
      <c r="BM318" s="216" t="s">
        <v>1425</v>
      </c>
    </row>
    <row r="319" spans="2:51" s="13" customFormat="1" ht="11.25">
      <c r="B319" s="218"/>
      <c r="C319" s="219"/>
      <c r="D319" s="220" t="s">
        <v>140</v>
      </c>
      <c r="E319" s="221" t="s">
        <v>1</v>
      </c>
      <c r="F319" s="222" t="s">
        <v>94</v>
      </c>
      <c r="G319" s="219"/>
      <c r="H319" s="221" t="s">
        <v>1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140</v>
      </c>
      <c r="AU319" s="228" t="s">
        <v>86</v>
      </c>
      <c r="AV319" s="13" t="s">
        <v>84</v>
      </c>
      <c r="AW319" s="13" t="s">
        <v>34</v>
      </c>
      <c r="AX319" s="13" t="s">
        <v>76</v>
      </c>
      <c r="AY319" s="228" t="s">
        <v>132</v>
      </c>
    </row>
    <row r="320" spans="2:51" s="14" customFormat="1" ht="11.25">
      <c r="B320" s="229"/>
      <c r="C320" s="230"/>
      <c r="D320" s="220" t="s">
        <v>140</v>
      </c>
      <c r="E320" s="231" t="s">
        <v>1</v>
      </c>
      <c r="F320" s="232" t="s">
        <v>84</v>
      </c>
      <c r="G320" s="230"/>
      <c r="H320" s="233">
        <v>1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140</v>
      </c>
      <c r="AU320" s="239" t="s">
        <v>86</v>
      </c>
      <c r="AV320" s="14" t="s">
        <v>86</v>
      </c>
      <c r="AW320" s="14" t="s">
        <v>34</v>
      </c>
      <c r="AX320" s="14" t="s">
        <v>76</v>
      </c>
      <c r="AY320" s="239" t="s">
        <v>132</v>
      </c>
    </row>
    <row r="321" spans="2:51" s="15" customFormat="1" ht="11.25">
      <c r="B321" s="240"/>
      <c r="C321" s="241"/>
      <c r="D321" s="220" t="s">
        <v>140</v>
      </c>
      <c r="E321" s="242" t="s">
        <v>1</v>
      </c>
      <c r="F321" s="243" t="s">
        <v>146</v>
      </c>
      <c r="G321" s="241"/>
      <c r="H321" s="244">
        <v>1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140</v>
      </c>
      <c r="AU321" s="250" t="s">
        <v>86</v>
      </c>
      <c r="AV321" s="15" t="s">
        <v>138</v>
      </c>
      <c r="AW321" s="15" t="s">
        <v>34</v>
      </c>
      <c r="AX321" s="15" t="s">
        <v>84</v>
      </c>
      <c r="AY321" s="250" t="s">
        <v>132</v>
      </c>
    </row>
    <row r="322" spans="1:65" s="2" customFormat="1" ht="24">
      <c r="A322" s="34"/>
      <c r="B322" s="35"/>
      <c r="C322" s="204" t="s">
        <v>399</v>
      </c>
      <c r="D322" s="204" t="s">
        <v>134</v>
      </c>
      <c r="E322" s="205" t="s">
        <v>1426</v>
      </c>
      <c r="F322" s="206" t="s">
        <v>1427</v>
      </c>
      <c r="G322" s="207" t="s">
        <v>426</v>
      </c>
      <c r="H322" s="208">
        <v>1</v>
      </c>
      <c r="I322" s="209"/>
      <c r="J322" s="210">
        <f>ROUND(I322*H322,2)</f>
        <v>0</v>
      </c>
      <c r="K322" s="211"/>
      <c r="L322" s="39"/>
      <c r="M322" s="212" t="s">
        <v>1</v>
      </c>
      <c r="N322" s="213" t="s">
        <v>41</v>
      </c>
      <c r="O322" s="71"/>
      <c r="P322" s="214">
        <f>O322*H322</f>
        <v>0</v>
      </c>
      <c r="Q322" s="214">
        <v>0.00074</v>
      </c>
      <c r="R322" s="214">
        <f>Q322*H322</f>
        <v>0.00074</v>
      </c>
      <c r="S322" s="214">
        <v>0</v>
      </c>
      <c r="T322" s="215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6" t="s">
        <v>138</v>
      </c>
      <c r="AT322" s="216" t="s">
        <v>134</v>
      </c>
      <c r="AU322" s="216" t="s">
        <v>86</v>
      </c>
      <c r="AY322" s="17" t="s">
        <v>132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7" t="s">
        <v>84</v>
      </c>
      <c r="BK322" s="217">
        <f>ROUND(I322*H322,2)</f>
        <v>0</v>
      </c>
      <c r="BL322" s="17" t="s">
        <v>138</v>
      </c>
      <c r="BM322" s="216" t="s">
        <v>1428</v>
      </c>
    </row>
    <row r="323" spans="2:51" s="13" customFormat="1" ht="11.25">
      <c r="B323" s="218"/>
      <c r="C323" s="219"/>
      <c r="D323" s="220" t="s">
        <v>140</v>
      </c>
      <c r="E323" s="221" t="s">
        <v>1</v>
      </c>
      <c r="F323" s="222" t="s">
        <v>94</v>
      </c>
      <c r="G323" s="219"/>
      <c r="H323" s="221" t="s">
        <v>1</v>
      </c>
      <c r="I323" s="223"/>
      <c r="J323" s="219"/>
      <c r="K323" s="219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140</v>
      </c>
      <c r="AU323" s="228" t="s">
        <v>86</v>
      </c>
      <c r="AV323" s="13" t="s">
        <v>84</v>
      </c>
      <c r="AW323" s="13" t="s">
        <v>34</v>
      </c>
      <c r="AX323" s="13" t="s">
        <v>76</v>
      </c>
      <c r="AY323" s="228" t="s">
        <v>132</v>
      </c>
    </row>
    <row r="324" spans="2:51" s="14" customFormat="1" ht="11.25">
      <c r="B324" s="229"/>
      <c r="C324" s="230"/>
      <c r="D324" s="220" t="s">
        <v>140</v>
      </c>
      <c r="E324" s="231" t="s">
        <v>1</v>
      </c>
      <c r="F324" s="232" t="s">
        <v>84</v>
      </c>
      <c r="G324" s="230"/>
      <c r="H324" s="233">
        <v>1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140</v>
      </c>
      <c r="AU324" s="239" t="s">
        <v>86</v>
      </c>
      <c r="AV324" s="14" t="s">
        <v>86</v>
      </c>
      <c r="AW324" s="14" t="s">
        <v>34</v>
      </c>
      <c r="AX324" s="14" t="s">
        <v>76</v>
      </c>
      <c r="AY324" s="239" t="s">
        <v>132</v>
      </c>
    </row>
    <row r="325" spans="2:51" s="15" customFormat="1" ht="11.25">
      <c r="B325" s="240"/>
      <c r="C325" s="241"/>
      <c r="D325" s="220" t="s">
        <v>140</v>
      </c>
      <c r="E325" s="242" t="s">
        <v>1</v>
      </c>
      <c r="F325" s="243" t="s">
        <v>146</v>
      </c>
      <c r="G325" s="241"/>
      <c r="H325" s="244">
        <v>1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140</v>
      </c>
      <c r="AU325" s="250" t="s">
        <v>86</v>
      </c>
      <c r="AV325" s="15" t="s">
        <v>138</v>
      </c>
      <c r="AW325" s="15" t="s">
        <v>34</v>
      </c>
      <c r="AX325" s="15" t="s">
        <v>84</v>
      </c>
      <c r="AY325" s="250" t="s">
        <v>132</v>
      </c>
    </row>
    <row r="326" spans="1:65" s="2" customFormat="1" ht="24">
      <c r="A326" s="34"/>
      <c r="B326" s="35"/>
      <c r="C326" s="251" t="s">
        <v>404</v>
      </c>
      <c r="D326" s="251" t="s">
        <v>329</v>
      </c>
      <c r="E326" s="252" t="s">
        <v>1429</v>
      </c>
      <c r="F326" s="253" t="s">
        <v>1430</v>
      </c>
      <c r="G326" s="254" t="s">
        <v>426</v>
      </c>
      <c r="H326" s="255">
        <v>1</v>
      </c>
      <c r="I326" s="256"/>
      <c r="J326" s="257">
        <f>ROUND(I326*H326,2)</f>
        <v>0</v>
      </c>
      <c r="K326" s="258"/>
      <c r="L326" s="259"/>
      <c r="M326" s="260" t="s">
        <v>1</v>
      </c>
      <c r="N326" s="261" t="s">
        <v>41</v>
      </c>
      <c r="O326" s="71"/>
      <c r="P326" s="214">
        <f>O326*H326</f>
        <v>0</v>
      </c>
      <c r="Q326" s="214">
        <v>0.00154</v>
      </c>
      <c r="R326" s="214">
        <f>Q326*H326</f>
        <v>0.00154</v>
      </c>
      <c r="S326" s="214">
        <v>0</v>
      </c>
      <c r="T326" s="21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6" t="s">
        <v>184</v>
      </c>
      <c r="AT326" s="216" t="s">
        <v>329</v>
      </c>
      <c r="AU326" s="216" t="s">
        <v>86</v>
      </c>
      <c r="AY326" s="17" t="s">
        <v>132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7" t="s">
        <v>84</v>
      </c>
      <c r="BK326" s="217">
        <f>ROUND(I326*H326,2)</f>
        <v>0</v>
      </c>
      <c r="BL326" s="17" t="s">
        <v>138</v>
      </c>
      <c r="BM326" s="216" t="s">
        <v>1431</v>
      </c>
    </row>
    <row r="327" spans="2:51" s="13" customFormat="1" ht="11.25">
      <c r="B327" s="218"/>
      <c r="C327" s="219"/>
      <c r="D327" s="220" t="s">
        <v>140</v>
      </c>
      <c r="E327" s="221" t="s">
        <v>1</v>
      </c>
      <c r="F327" s="222" t="s">
        <v>94</v>
      </c>
      <c r="G327" s="219"/>
      <c r="H327" s="221" t="s">
        <v>1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140</v>
      </c>
      <c r="AU327" s="228" t="s">
        <v>86</v>
      </c>
      <c r="AV327" s="13" t="s">
        <v>84</v>
      </c>
      <c r="AW327" s="13" t="s">
        <v>34</v>
      </c>
      <c r="AX327" s="13" t="s">
        <v>76</v>
      </c>
      <c r="AY327" s="228" t="s">
        <v>132</v>
      </c>
    </row>
    <row r="328" spans="2:51" s="14" customFormat="1" ht="11.25">
      <c r="B328" s="229"/>
      <c r="C328" s="230"/>
      <c r="D328" s="220" t="s">
        <v>140</v>
      </c>
      <c r="E328" s="231" t="s">
        <v>1</v>
      </c>
      <c r="F328" s="232" t="s">
        <v>84</v>
      </c>
      <c r="G328" s="230"/>
      <c r="H328" s="233">
        <v>1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140</v>
      </c>
      <c r="AU328" s="239" t="s">
        <v>86</v>
      </c>
      <c r="AV328" s="14" t="s">
        <v>86</v>
      </c>
      <c r="AW328" s="14" t="s">
        <v>34</v>
      </c>
      <c r="AX328" s="14" t="s">
        <v>76</v>
      </c>
      <c r="AY328" s="239" t="s">
        <v>132</v>
      </c>
    </row>
    <row r="329" spans="2:51" s="15" customFormat="1" ht="11.25">
      <c r="B329" s="240"/>
      <c r="C329" s="241"/>
      <c r="D329" s="220" t="s">
        <v>140</v>
      </c>
      <c r="E329" s="242" t="s">
        <v>1</v>
      </c>
      <c r="F329" s="243" t="s">
        <v>146</v>
      </c>
      <c r="G329" s="241"/>
      <c r="H329" s="244">
        <v>1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140</v>
      </c>
      <c r="AU329" s="250" t="s">
        <v>86</v>
      </c>
      <c r="AV329" s="15" t="s">
        <v>138</v>
      </c>
      <c r="AW329" s="15" t="s">
        <v>34</v>
      </c>
      <c r="AX329" s="15" t="s">
        <v>84</v>
      </c>
      <c r="AY329" s="250" t="s">
        <v>132</v>
      </c>
    </row>
    <row r="330" spans="1:65" s="2" customFormat="1" ht="24">
      <c r="A330" s="34"/>
      <c r="B330" s="35"/>
      <c r="C330" s="204" t="s">
        <v>411</v>
      </c>
      <c r="D330" s="204" t="s">
        <v>134</v>
      </c>
      <c r="E330" s="205" t="s">
        <v>988</v>
      </c>
      <c r="F330" s="206" t="s">
        <v>989</v>
      </c>
      <c r="G330" s="207" t="s">
        <v>176</v>
      </c>
      <c r="H330" s="208">
        <v>8.1</v>
      </c>
      <c r="I330" s="209"/>
      <c r="J330" s="210">
        <f>ROUND(I330*H330,2)</f>
        <v>0</v>
      </c>
      <c r="K330" s="211"/>
      <c r="L330" s="39"/>
      <c r="M330" s="212" t="s">
        <v>1</v>
      </c>
      <c r="N330" s="213" t="s">
        <v>41</v>
      </c>
      <c r="O330" s="71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6" t="s">
        <v>138</v>
      </c>
      <c r="AT330" s="216" t="s">
        <v>134</v>
      </c>
      <c r="AU330" s="216" t="s">
        <v>86</v>
      </c>
      <c r="AY330" s="17" t="s">
        <v>132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7" t="s">
        <v>84</v>
      </c>
      <c r="BK330" s="217">
        <f>ROUND(I330*H330,2)</f>
        <v>0</v>
      </c>
      <c r="BL330" s="17" t="s">
        <v>138</v>
      </c>
      <c r="BM330" s="216" t="s">
        <v>1432</v>
      </c>
    </row>
    <row r="331" spans="2:51" s="13" customFormat="1" ht="11.25">
      <c r="B331" s="218"/>
      <c r="C331" s="219"/>
      <c r="D331" s="220" t="s">
        <v>140</v>
      </c>
      <c r="E331" s="221" t="s">
        <v>1</v>
      </c>
      <c r="F331" s="222" t="s">
        <v>94</v>
      </c>
      <c r="G331" s="219"/>
      <c r="H331" s="221" t="s">
        <v>1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140</v>
      </c>
      <c r="AU331" s="228" t="s">
        <v>86</v>
      </c>
      <c r="AV331" s="13" t="s">
        <v>84</v>
      </c>
      <c r="AW331" s="13" t="s">
        <v>34</v>
      </c>
      <c r="AX331" s="13" t="s">
        <v>76</v>
      </c>
      <c r="AY331" s="228" t="s">
        <v>132</v>
      </c>
    </row>
    <row r="332" spans="2:51" s="14" customFormat="1" ht="11.25">
      <c r="B332" s="229"/>
      <c r="C332" s="230"/>
      <c r="D332" s="220" t="s">
        <v>140</v>
      </c>
      <c r="E332" s="231" t="s">
        <v>1</v>
      </c>
      <c r="F332" s="232" t="s">
        <v>1395</v>
      </c>
      <c r="G332" s="230"/>
      <c r="H332" s="233">
        <v>8.1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140</v>
      </c>
      <c r="AU332" s="239" t="s">
        <v>86</v>
      </c>
      <c r="AV332" s="14" t="s">
        <v>86</v>
      </c>
      <c r="AW332" s="14" t="s">
        <v>34</v>
      </c>
      <c r="AX332" s="14" t="s">
        <v>76</v>
      </c>
      <c r="AY332" s="239" t="s">
        <v>132</v>
      </c>
    </row>
    <row r="333" spans="2:51" s="15" customFormat="1" ht="11.25">
      <c r="B333" s="240"/>
      <c r="C333" s="241"/>
      <c r="D333" s="220" t="s">
        <v>140</v>
      </c>
      <c r="E333" s="242" t="s">
        <v>1</v>
      </c>
      <c r="F333" s="243" t="s">
        <v>146</v>
      </c>
      <c r="G333" s="241"/>
      <c r="H333" s="244">
        <v>8.1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140</v>
      </c>
      <c r="AU333" s="250" t="s">
        <v>86</v>
      </c>
      <c r="AV333" s="15" t="s">
        <v>138</v>
      </c>
      <c r="AW333" s="15" t="s">
        <v>34</v>
      </c>
      <c r="AX333" s="15" t="s">
        <v>84</v>
      </c>
      <c r="AY333" s="250" t="s">
        <v>132</v>
      </c>
    </row>
    <row r="334" spans="1:65" s="2" customFormat="1" ht="12">
      <c r="A334" s="34"/>
      <c r="B334" s="35"/>
      <c r="C334" s="204" t="s">
        <v>416</v>
      </c>
      <c r="D334" s="204" t="s">
        <v>134</v>
      </c>
      <c r="E334" s="205" t="s">
        <v>991</v>
      </c>
      <c r="F334" s="206" t="s">
        <v>992</v>
      </c>
      <c r="G334" s="207" t="s">
        <v>176</v>
      </c>
      <c r="H334" s="208">
        <v>8.1</v>
      </c>
      <c r="I334" s="209"/>
      <c r="J334" s="210">
        <f>ROUND(I334*H334,2)</f>
        <v>0</v>
      </c>
      <c r="K334" s="211"/>
      <c r="L334" s="39"/>
      <c r="M334" s="212" t="s">
        <v>1</v>
      </c>
      <c r="N334" s="213" t="s">
        <v>41</v>
      </c>
      <c r="O334" s="71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6" t="s">
        <v>138</v>
      </c>
      <c r="AT334" s="216" t="s">
        <v>134</v>
      </c>
      <c r="AU334" s="216" t="s">
        <v>86</v>
      </c>
      <c r="AY334" s="17" t="s">
        <v>132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7" t="s">
        <v>84</v>
      </c>
      <c r="BK334" s="217">
        <f>ROUND(I334*H334,2)</f>
        <v>0</v>
      </c>
      <c r="BL334" s="17" t="s">
        <v>138</v>
      </c>
      <c r="BM334" s="216" t="s">
        <v>1433</v>
      </c>
    </row>
    <row r="335" spans="2:51" s="13" customFormat="1" ht="11.25">
      <c r="B335" s="218"/>
      <c r="C335" s="219"/>
      <c r="D335" s="220" t="s">
        <v>140</v>
      </c>
      <c r="E335" s="221" t="s">
        <v>1</v>
      </c>
      <c r="F335" s="222" t="s">
        <v>94</v>
      </c>
      <c r="G335" s="219"/>
      <c r="H335" s="221" t="s">
        <v>1</v>
      </c>
      <c r="I335" s="223"/>
      <c r="J335" s="219"/>
      <c r="K335" s="219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140</v>
      </c>
      <c r="AU335" s="228" t="s">
        <v>86</v>
      </c>
      <c r="AV335" s="13" t="s">
        <v>84</v>
      </c>
      <c r="AW335" s="13" t="s">
        <v>34</v>
      </c>
      <c r="AX335" s="13" t="s">
        <v>76</v>
      </c>
      <c r="AY335" s="228" t="s">
        <v>132</v>
      </c>
    </row>
    <row r="336" spans="2:51" s="14" customFormat="1" ht="11.25">
      <c r="B336" s="229"/>
      <c r="C336" s="230"/>
      <c r="D336" s="220" t="s">
        <v>140</v>
      </c>
      <c r="E336" s="231" t="s">
        <v>1</v>
      </c>
      <c r="F336" s="232" t="s">
        <v>1395</v>
      </c>
      <c r="G336" s="230"/>
      <c r="H336" s="233">
        <v>8.1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140</v>
      </c>
      <c r="AU336" s="239" t="s">
        <v>86</v>
      </c>
      <c r="AV336" s="14" t="s">
        <v>86</v>
      </c>
      <c r="AW336" s="14" t="s">
        <v>34</v>
      </c>
      <c r="AX336" s="14" t="s">
        <v>76</v>
      </c>
      <c r="AY336" s="239" t="s">
        <v>132</v>
      </c>
    </row>
    <row r="337" spans="2:51" s="15" customFormat="1" ht="11.25">
      <c r="B337" s="240"/>
      <c r="C337" s="241"/>
      <c r="D337" s="220" t="s">
        <v>140</v>
      </c>
      <c r="E337" s="242" t="s">
        <v>1</v>
      </c>
      <c r="F337" s="243" t="s">
        <v>146</v>
      </c>
      <c r="G337" s="241"/>
      <c r="H337" s="244">
        <v>8.1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140</v>
      </c>
      <c r="AU337" s="250" t="s">
        <v>86</v>
      </c>
      <c r="AV337" s="15" t="s">
        <v>138</v>
      </c>
      <c r="AW337" s="15" t="s">
        <v>34</v>
      </c>
      <c r="AX337" s="15" t="s">
        <v>84</v>
      </c>
      <c r="AY337" s="250" t="s">
        <v>132</v>
      </c>
    </row>
    <row r="338" spans="1:65" s="2" customFormat="1" ht="24">
      <c r="A338" s="34"/>
      <c r="B338" s="35"/>
      <c r="C338" s="204" t="s">
        <v>423</v>
      </c>
      <c r="D338" s="204" t="s">
        <v>134</v>
      </c>
      <c r="E338" s="205" t="s">
        <v>997</v>
      </c>
      <c r="F338" s="206" t="s">
        <v>998</v>
      </c>
      <c r="G338" s="207" t="s">
        <v>176</v>
      </c>
      <c r="H338" s="208">
        <v>8.1</v>
      </c>
      <c r="I338" s="209"/>
      <c r="J338" s="210">
        <f>ROUND(I338*H338,2)</f>
        <v>0</v>
      </c>
      <c r="K338" s="211"/>
      <c r="L338" s="39"/>
      <c r="M338" s="212" t="s">
        <v>1</v>
      </c>
      <c r="N338" s="213" t="s">
        <v>41</v>
      </c>
      <c r="O338" s="71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6" t="s">
        <v>138</v>
      </c>
      <c r="AT338" s="216" t="s">
        <v>134</v>
      </c>
      <c r="AU338" s="216" t="s">
        <v>86</v>
      </c>
      <c r="AY338" s="17" t="s">
        <v>132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7" t="s">
        <v>84</v>
      </c>
      <c r="BK338" s="217">
        <f>ROUND(I338*H338,2)</f>
        <v>0</v>
      </c>
      <c r="BL338" s="17" t="s">
        <v>138</v>
      </c>
      <c r="BM338" s="216" t="s">
        <v>1434</v>
      </c>
    </row>
    <row r="339" spans="2:51" s="13" customFormat="1" ht="11.25">
      <c r="B339" s="218"/>
      <c r="C339" s="219"/>
      <c r="D339" s="220" t="s">
        <v>140</v>
      </c>
      <c r="E339" s="221" t="s">
        <v>1</v>
      </c>
      <c r="F339" s="222" t="s">
        <v>94</v>
      </c>
      <c r="G339" s="219"/>
      <c r="H339" s="221" t="s">
        <v>1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140</v>
      </c>
      <c r="AU339" s="228" t="s">
        <v>86</v>
      </c>
      <c r="AV339" s="13" t="s">
        <v>84</v>
      </c>
      <c r="AW339" s="13" t="s">
        <v>34</v>
      </c>
      <c r="AX339" s="13" t="s">
        <v>76</v>
      </c>
      <c r="AY339" s="228" t="s">
        <v>132</v>
      </c>
    </row>
    <row r="340" spans="2:51" s="14" customFormat="1" ht="11.25">
      <c r="B340" s="229"/>
      <c r="C340" s="230"/>
      <c r="D340" s="220" t="s">
        <v>140</v>
      </c>
      <c r="E340" s="231" t="s">
        <v>1</v>
      </c>
      <c r="F340" s="232" t="s">
        <v>1395</v>
      </c>
      <c r="G340" s="230"/>
      <c r="H340" s="233">
        <v>8.1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140</v>
      </c>
      <c r="AU340" s="239" t="s">
        <v>86</v>
      </c>
      <c r="AV340" s="14" t="s">
        <v>86</v>
      </c>
      <c r="AW340" s="14" t="s">
        <v>34</v>
      </c>
      <c r="AX340" s="14" t="s">
        <v>76</v>
      </c>
      <c r="AY340" s="239" t="s">
        <v>132</v>
      </c>
    </row>
    <row r="341" spans="2:51" s="15" customFormat="1" ht="11.25">
      <c r="B341" s="240"/>
      <c r="C341" s="241"/>
      <c r="D341" s="220" t="s">
        <v>140</v>
      </c>
      <c r="E341" s="242" t="s">
        <v>1</v>
      </c>
      <c r="F341" s="243" t="s">
        <v>146</v>
      </c>
      <c r="G341" s="241"/>
      <c r="H341" s="244">
        <v>8.1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140</v>
      </c>
      <c r="AU341" s="250" t="s">
        <v>86</v>
      </c>
      <c r="AV341" s="15" t="s">
        <v>138</v>
      </c>
      <c r="AW341" s="15" t="s">
        <v>34</v>
      </c>
      <c r="AX341" s="15" t="s">
        <v>84</v>
      </c>
      <c r="AY341" s="250" t="s">
        <v>132</v>
      </c>
    </row>
    <row r="342" spans="1:65" s="2" customFormat="1" ht="24">
      <c r="A342" s="34"/>
      <c r="B342" s="35"/>
      <c r="C342" s="204" t="s">
        <v>429</v>
      </c>
      <c r="D342" s="204" t="s">
        <v>134</v>
      </c>
      <c r="E342" s="205" t="s">
        <v>609</v>
      </c>
      <c r="F342" s="206" t="s">
        <v>610</v>
      </c>
      <c r="G342" s="207" t="s">
        <v>426</v>
      </c>
      <c r="H342" s="208">
        <v>2</v>
      </c>
      <c r="I342" s="209"/>
      <c r="J342" s="210">
        <f>ROUND(I342*H342,2)</f>
        <v>0</v>
      </c>
      <c r="K342" s="211"/>
      <c r="L342" s="39"/>
      <c r="M342" s="212" t="s">
        <v>1</v>
      </c>
      <c r="N342" s="213" t="s">
        <v>41</v>
      </c>
      <c r="O342" s="71"/>
      <c r="P342" s="214">
        <f>O342*H342</f>
        <v>0</v>
      </c>
      <c r="Q342" s="214">
        <v>0.45937</v>
      </c>
      <c r="R342" s="214">
        <f>Q342*H342</f>
        <v>0.91874</v>
      </c>
      <c r="S342" s="214">
        <v>0</v>
      </c>
      <c r="T342" s="215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16" t="s">
        <v>138</v>
      </c>
      <c r="AT342" s="216" t="s">
        <v>134</v>
      </c>
      <c r="AU342" s="216" t="s">
        <v>86</v>
      </c>
      <c r="AY342" s="17" t="s">
        <v>132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7" t="s">
        <v>84</v>
      </c>
      <c r="BK342" s="217">
        <f>ROUND(I342*H342,2)</f>
        <v>0</v>
      </c>
      <c r="BL342" s="17" t="s">
        <v>138</v>
      </c>
      <c r="BM342" s="216" t="s">
        <v>1435</v>
      </c>
    </row>
    <row r="343" spans="2:51" s="13" customFormat="1" ht="11.25">
      <c r="B343" s="218"/>
      <c r="C343" s="219"/>
      <c r="D343" s="220" t="s">
        <v>140</v>
      </c>
      <c r="E343" s="221" t="s">
        <v>1</v>
      </c>
      <c r="F343" s="222" t="s">
        <v>94</v>
      </c>
      <c r="G343" s="219"/>
      <c r="H343" s="221" t="s">
        <v>1</v>
      </c>
      <c r="I343" s="223"/>
      <c r="J343" s="219"/>
      <c r="K343" s="219"/>
      <c r="L343" s="224"/>
      <c r="M343" s="225"/>
      <c r="N343" s="226"/>
      <c r="O343" s="226"/>
      <c r="P343" s="226"/>
      <c r="Q343" s="226"/>
      <c r="R343" s="226"/>
      <c r="S343" s="226"/>
      <c r="T343" s="227"/>
      <c r="AT343" s="228" t="s">
        <v>140</v>
      </c>
      <c r="AU343" s="228" t="s">
        <v>86</v>
      </c>
      <c r="AV343" s="13" t="s">
        <v>84</v>
      </c>
      <c r="AW343" s="13" t="s">
        <v>34</v>
      </c>
      <c r="AX343" s="13" t="s">
        <v>76</v>
      </c>
      <c r="AY343" s="228" t="s">
        <v>132</v>
      </c>
    </row>
    <row r="344" spans="2:51" s="14" customFormat="1" ht="11.25">
      <c r="B344" s="229"/>
      <c r="C344" s="230"/>
      <c r="D344" s="220" t="s">
        <v>140</v>
      </c>
      <c r="E344" s="231" t="s">
        <v>1</v>
      </c>
      <c r="F344" s="232" t="s">
        <v>428</v>
      </c>
      <c r="G344" s="230"/>
      <c r="H344" s="233">
        <v>2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140</v>
      </c>
      <c r="AU344" s="239" t="s">
        <v>86</v>
      </c>
      <c r="AV344" s="14" t="s">
        <v>86</v>
      </c>
      <c r="AW344" s="14" t="s">
        <v>34</v>
      </c>
      <c r="AX344" s="14" t="s">
        <v>76</v>
      </c>
      <c r="AY344" s="239" t="s">
        <v>132</v>
      </c>
    </row>
    <row r="345" spans="2:51" s="15" customFormat="1" ht="11.25">
      <c r="B345" s="240"/>
      <c r="C345" s="241"/>
      <c r="D345" s="220" t="s">
        <v>140</v>
      </c>
      <c r="E345" s="242" t="s">
        <v>1</v>
      </c>
      <c r="F345" s="243" t="s">
        <v>146</v>
      </c>
      <c r="G345" s="241"/>
      <c r="H345" s="244">
        <v>2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140</v>
      </c>
      <c r="AU345" s="250" t="s">
        <v>86</v>
      </c>
      <c r="AV345" s="15" t="s">
        <v>138</v>
      </c>
      <c r="AW345" s="15" t="s">
        <v>34</v>
      </c>
      <c r="AX345" s="15" t="s">
        <v>84</v>
      </c>
      <c r="AY345" s="250" t="s">
        <v>132</v>
      </c>
    </row>
    <row r="346" spans="1:65" s="2" customFormat="1" ht="12">
      <c r="A346" s="34"/>
      <c r="B346" s="35"/>
      <c r="C346" s="204" t="s">
        <v>433</v>
      </c>
      <c r="D346" s="204" t="s">
        <v>134</v>
      </c>
      <c r="E346" s="205" t="s">
        <v>654</v>
      </c>
      <c r="F346" s="206" t="s">
        <v>655</v>
      </c>
      <c r="G346" s="207" t="s">
        <v>426</v>
      </c>
      <c r="H346" s="208">
        <v>2</v>
      </c>
      <c r="I346" s="209"/>
      <c r="J346" s="210">
        <f>ROUND(I346*H346,2)</f>
        <v>0</v>
      </c>
      <c r="K346" s="211"/>
      <c r="L346" s="39"/>
      <c r="M346" s="212" t="s">
        <v>1</v>
      </c>
      <c r="N346" s="213" t="s">
        <v>41</v>
      </c>
      <c r="O346" s="71"/>
      <c r="P346" s="214">
        <f>O346*H346</f>
        <v>0</v>
      </c>
      <c r="Q346" s="214">
        <v>0.00031</v>
      </c>
      <c r="R346" s="214">
        <f>Q346*H346</f>
        <v>0.00062</v>
      </c>
      <c r="S346" s="214">
        <v>0</v>
      </c>
      <c r="T346" s="215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6" t="s">
        <v>138</v>
      </c>
      <c r="AT346" s="216" t="s">
        <v>134</v>
      </c>
      <c r="AU346" s="216" t="s">
        <v>86</v>
      </c>
      <c r="AY346" s="17" t="s">
        <v>132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7" t="s">
        <v>84</v>
      </c>
      <c r="BK346" s="217">
        <f>ROUND(I346*H346,2)</f>
        <v>0</v>
      </c>
      <c r="BL346" s="17" t="s">
        <v>138</v>
      </c>
      <c r="BM346" s="216" t="s">
        <v>1436</v>
      </c>
    </row>
    <row r="347" spans="2:51" s="13" customFormat="1" ht="11.25">
      <c r="B347" s="218"/>
      <c r="C347" s="219"/>
      <c r="D347" s="220" t="s">
        <v>140</v>
      </c>
      <c r="E347" s="221" t="s">
        <v>1</v>
      </c>
      <c r="F347" s="222" t="s">
        <v>94</v>
      </c>
      <c r="G347" s="219"/>
      <c r="H347" s="221" t="s">
        <v>1</v>
      </c>
      <c r="I347" s="223"/>
      <c r="J347" s="219"/>
      <c r="K347" s="219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140</v>
      </c>
      <c r="AU347" s="228" t="s">
        <v>86</v>
      </c>
      <c r="AV347" s="13" t="s">
        <v>84</v>
      </c>
      <c r="AW347" s="13" t="s">
        <v>34</v>
      </c>
      <c r="AX347" s="13" t="s">
        <v>76</v>
      </c>
      <c r="AY347" s="228" t="s">
        <v>132</v>
      </c>
    </row>
    <row r="348" spans="2:51" s="14" customFormat="1" ht="11.25">
      <c r="B348" s="229"/>
      <c r="C348" s="230"/>
      <c r="D348" s="220" t="s">
        <v>140</v>
      </c>
      <c r="E348" s="231" t="s">
        <v>1</v>
      </c>
      <c r="F348" s="232" t="s">
        <v>86</v>
      </c>
      <c r="G348" s="230"/>
      <c r="H348" s="233">
        <v>2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140</v>
      </c>
      <c r="AU348" s="239" t="s">
        <v>86</v>
      </c>
      <c r="AV348" s="14" t="s">
        <v>86</v>
      </c>
      <c r="AW348" s="14" t="s">
        <v>34</v>
      </c>
      <c r="AX348" s="14" t="s">
        <v>76</v>
      </c>
      <c r="AY348" s="239" t="s">
        <v>132</v>
      </c>
    </row>
    <row r="349" spans="2:51" s="15" customFormat="1" ht="11.25">
      <c r="B349" s="240"/>
      <c r="C349" s="241"/>
      <c r="D349" s="220" t="s">
        <v>140</v>
      </c>
      <c r="E349" s="242" t="s">
        <v>1</v>
      </c>
      <c r="F349" s="243" t="s">
        <v>146</v>
      </c>
      <c r="G349" s="241"/>
      <c r="H349" s="244">
        <v>2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140</v>
      </c>
      <c r="AU349" s="250" t="s">
        <v>86</v>
      </c>
      <c r="AV349" s="15" t="s">
        <v>138</v>
      </c>
      <c r="AW349" s="15" t="s">
        <v>34</v>
      </c>
      <c r="AX349" s="15" t="s">
        <v>84</v>
      </c>
      <c r="AY349" s="250" t="s">
        <v>132</v>
      </c>
    </row>
    <row r="350" spans="1:65" s="2" customFormat="1" ht="24">
      <c r="A350" s="34"/>
      <c r="B350" s="35"/>
      <c r="C350" s="204" t="s">
        <v>437</v>
      </c>
      <c r="D350" s="204" t="s">
        <v>134</v>
      </c>
      <c r="E350" s="205" t="s">
        <v>658</v>
      </c>
      <c r="F350" s="206" t="s">
        <v>659</v>
      </c>
      <c r="G350" s="207" t="s">
        <v>426</v>
      </c>
      <c r="H350" s="208">
        <v>1</v>
      </c>
      <c r="I350" s="209"/>
      <c r="J350" s="210">
        <f>ROUND(I350*H350,2)</f>
        <v>0</v>
      </c>
      <c r="K350" s="211"/>
      <c r="L350" s="39"/>
      <c r="M350" s="212" t="s">
        <v>1</v>
      </c>
      <c r="N350" s="213" t="s">
        <v>41</v>
      </c>
      <c r="O350" s="71"/>
      <c r="P350" s="214">
        <f>O350*H350</f>
        <v>0</v>
      </c>
      <c r="Q350" s="214">
        <v>0.00016</v>
      </c>
      <c r="R350" s="214">
        <f>Q350*H350</f>
        <v>0.00016</v>
      </c>
      <c r="S350" s="214">
        <v>0</v>
      </c>
      <c r="T350" s="21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6" t="s">
        <v>138</v>
      </c>
      <c r="AT350" s="216" t="s">
        <v>134</v>
      </c>
      <c r="AU350" s="216" t="s">
        <v>86</v>
      </c>
      <c r="AY350" s="17" t="s">
        <v>132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7" t="s">
        <v>84</v>
      </c>
      <c r="BK350" s="217">
        <f>ROUND(I350*H350,2)</f>
        <v>0</v>
      </c>
      <c r="BL350" s="17" t="s">
        <v>138</v>
      </c>
      <c r="BM350" s="216" t="s">
        <v>1437</v>
      </c>
    </row>
    <row r="351" spans="2:51" s="13" customFormat="1" ht="11.25">
      <c r="B351" s="218"/>
      <c r="C351" s="219"/>
      <c r="D351" s="220" t="s">
        <v>140</v>
      </c>
      <c r="E351" s="221" t="s">
        <v>1</v>
      </c>
      <c r="F351" s="222" t="s">
        <v>94</v>
      </c>
      <c r="G351" s="219"/>
      <c r="H351" s="221" t="s">
        <v>1</v>
      </c>
      <c r="I351" s="223"/>
      <c r="J351" s="219"/>
      <c r="K351" s="219"/>
      <c r="L351" s="224"/>
      <c r="M351" s="225"/>
      <c r="N351" s="226"/>
      <c r="O351" s="226"/>
      <c r="P351" s="226"/>
      <c r="Q351" s="226"/>
      <c r="R351" s="226"/>
      <c r="S351" s="226"/>
      <c r="T351" s="227"/>
      <c r="AT351" s="228" t="s">
        <v>140</v>
      </c>
      <c r="AU351" s="228" t="s">
        <v>86</v>
      </c>
      <c r="AV351" s="13" t="s">
        <v>84</v>
      </c>
      <c r="AW351" s="13" t="s">
        <v>34</v>
      </c>
      <c r="AX351" s="13" t="s">
        <v>76</v>
      </c>
      <c r="AY351" s="228" t="s">
        <v>132</v>
      </c>
    </row>
    <row r="352" spans="2:51" s="14" customFormat="1" ht="11.25">
      <c r="B352" s="229"/>
      <c r="C352" s="230"/>
      <c r="D352" s="220" t="s">
        <v>140</v>
      </c>
      <c r="E352" s="231" t="s">
        <v>1</v>
      </c>
      <c r="F352" s="232" t="s">
        <v>84</v>
      </c>
      <c r="G352" s="230"/>
      <c r="H352" s="233">
        <v>1</v>
      </c>
      <c r="I352" s="234"/>
      <c r="J352" s="230"/>
      <c r="K352" s="230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140</v>
      </c>
      <c r="AU352" s="239" t="s">
        <v>86</v>
      </c>
      <c r="AV352" s="14" t="s">
        <v>86</v>
      </c>
      <c r="AW352" s="14" t="s">
        <v>34</v>
      </c>
      <c r="AX352" s="14" t="s">
        <v>76</v>
      </c>
      <c r="AY352" s="239" t="s">
        <v>132</v>
      </c>
    </row>
    <row r="353" spans="2:51" s="15" customFormat="1" ht="11.25">
      <c r="B353" s="240"/>
      <c r="C353" s="241"/>
      <c r="D353" s="220" t="s">
        <v>140</v>
      </c>
      <c r="E353" s="242" t="s">
        <v>1</v>
      </c>
      <c r="F353" s="243" t="s">
        <v>146</v>
      </c>
      <c r="G353" s="241"/>
      <c r="H353" s="244">
        <v>1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140</v>
      </c>
      <c r="AU353" s="250" t="s">
        <v>86</v>
      </c>
      <c r="AV353" s="15" t="s">
        <v>138</v>
      </c>
      <c r="AW353" s="15" t="s">
        <v>34</v>
      </c>
      <c r="AX353" s="15" t="s">
        <v>84</v>
      </c>
      <c r="AY353" s="250" t="s">
        <v>132</v>
      </c>
    </row>
    <row r="354" spans="1:65" s="2" customFormat="1" ht="12">
      <c r="A354" s="34"/>
      <c r="B354" s="35"/>
      <c r="C354" s="204" t="s">
        <v>441</v>
      </c>
      <c r="D354" s="204" t="s">
        <v>134</v>
      </c>
      <c r="E354" s="205" t="s">
        <v>662</v>
      </c>
      <c r="F354" s="206" t="s">
        <v>663</v>
      </c>
      <c r="G354" s="207" t="s">
        <v>176</v>
      </c>
      <c r="H354" s="208">
        <v>8.1</v>
      </c>
      <c r="I354" s="209"/>
      <c r="J354" s="210">
        <f>ROUND(I354*H354,2)</f>
        <v>0</v>
      </c>
      <c r="K354" s="211"/>
      <c r="L354" s="39"/>
      <c r="M354" s="212" t="s">
        <v>1</v>
      </c>
      <c r="N354" s="213" t="s">
        <v>41</v>
      </c>
      <c r="O354" s="71"/>
      <c r="P354" s="214">
        <f>O354*H354</f>
        <v>0</v>
      </c>
      <c r="Q354" s="214">
        <v>0.00019</v>
      </c>
      <c r="R354" s="214">
        <f>Q354*H354</f>
        <v>0.001539</v>
      </c>
      <c r="S354" s="214">
        <v>0</v>
      </c>
      <c r="T354" s="21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6" t="s">
        <v>138</v>
      </c>
      <c r="AT354" s="216" t="s">
        <v>134</v>
      </c>
      <c r="AU354" s="216" t="s">
        <v>86</v>
      </c>
      <c r="AY354" s="17" t="s">
        <v>132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7" t="s">
        <v>84</v>
      </c>
      <c r="BK354" s="217">
        <f>ROUND(I354*H354,2)</f>
        <v>0</v>
      </c>
      <c r="BL354" s="17" t="s">
        <v>138</v>
      </c>
      <c r="BM354" s="216" t="s">
        <v>1438</v>
      </c>
    </row>
    <row r="355" spans="2:51" s="13" customFormat="1" ht="11.25">
      <c r="B355" s="218"/>
      <c r="C355" s="219"/>
      <c r="D355" s="220" t="s">
        <v>140</v>
      </c>
      <c r="E355" s="221" t="s">
        <v>1</v>
      </c>
      <c r="F355" s="222" t="s">
        <v>94</v>
      </c>
      <c r="G355" s="219"/>
      <c r="H355" s="221" t="s">
        <v>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140</v>
      </c>
      <c r="AU355" s="228" t="s">
        <v>86</v>
      </c>
      <c r="AV355" s="13" t="s">
        <v>84</v>
      </c>
      <c r="AW355" s="13" t="s">
        <v>34</v>
      </c>
      <c r="AX355" s="13" t="s">
        <v>76</v>
      </c>
      <c r="AY355" s="228" t="s">
        <v>132</v>
      </c>
    </row>
    <row r="356" spans="2:51" s="14" customFormat="1" ht="11.25">
      <c r="B356" s="229"/>
      <c r="C356" s="230"/>
      <c r="D356" s="220" t="s">
        <v>140</v>
      </c>
      <c r="E356" s="231" t="s">
        <v>1</v>
      </c>
      <c r="F356" s="232" t="s">
        <v>1395</v>
      </c>
      <c r="G356" s="230"/>
      <c r="H356" s="233">
        <v>8.1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140</v>
      </c>
      <c r="AU356" s="239" t="s">
        <v>86</v>
      </c>
      <c r="AV356" s="14" t="s">
        <v>86</v>
      </c>
      <c r="AW356" s="14" t="s">
        <v>34</v>
      </c>
      <c r="AX356" s="14" t="s">
        <v>76</v>
      </c>
      <c r="AY356" s="239" t="s">
        <v>132</v>
      </c>
    </row>
    <row r="357" spans="2:51" s="15" customFormat="1" ht="11.25">
      <c r="B357" s="240"/>
      <c r="C357" s="241"/>
      <c r="D357" s="220" t="s">
        <v>140</v>
      </c>
      <c r="E357" s="242" t="s">
        <v>1</v>
      </c>
      <c r="F357" s="243" t="s">
        <v>146</v>
      </c>
      <c r="G357" s="241"/>
      <c r="H357" s="244">
        <v>8.1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140</v>
      </c>
      <c r="AU357" s="250" t="s">
        <v>86</v>
      </c>
      <c r="AV357" s="15" t="s">
        <v>138</v>
      </c>
      <c r="AW357" s="15" t="s">
        <v>34</v>
      </c>
      <c r="AX357" s="15" t="s">
        <v>84</v>
      </c>
      <c r="AY357" s="250" t="s">
        <v>132</v>
      </c>
    </row>
    <row r="358" spans="1:65" s="2" customFormat="1" ht="12">
      <c r="A358" s="34"/>
      <c r="B358" s="35"/>
      <c r="C358" s="204" t="s">
        <v>445</v>
      </c>
      <c r="D358" s="204" t="s">
        <v>134</v>
      </c>
      <c r="E358" s="205" t="s">
        <v>667</v>
      </c>
      <c r="F358" s="206" t="s">
        <v>668</v>
      </c>
      <c r="G358" s="207" t="s">
        <v>176</v>
      </c>
      <c r="H358" s="208">
        <v>8.1</v>
      </c>
      <c r="I358" s="209"/>
      <c r="J358" s="210">
        <f>ROUND(I358*H358,2)</f>
        <v>0</v>
      </c>
      <c r="K358" s="211"/>
      <c r="L358" s="39"/>
      <c r="M358" s="212" t="s">
        <v>1</v>
      </c>
      <c r="N358" s="213" t="s">
        <v>41</v>
      </c>
      <c r="O358" s="71"/>
      <c r="P358" s="214">
        <f>O358*H358</f>
        <v>0</v>
      </c>
      <c r="Q358" s="214">
        <v>0.00013</v>
      </c>
      <c r="R358" s="214">
        <f>Q358*H358</f>
        <v>0.001053</v>
      </c>
      <c r="S358" s="214">
        <v>0</v>
      </c>
      <c r="T358" s="215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6" t="s">
        <v>138</v>
      </c>
      <c r="AT358" s="216" t="s">
        <v>134</v>
      </c>
      <c r="AU358" s="216" t="s">
        <v>86</v>
      </c>
      <c r="AY358" s="17" t="s">
        <v>132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7" t="s">
        <v>84</v>
      </c>
      <c r="BK358" s="217">
        <f>ROUND(I358*H358,2)</f>
        <v>0</v>
      </c>
      <c r="BL358" s="17" t="s">
        <v>138</v>
      </c>
      <c r="BM358" s="216" t="s">
        <v>1439</v>
      </c>
    </row>
    <row r="359" spans="2:51" s="13" customFormat="1" ht="11.25">
      <c r="B359" s="218"/>
      <c r="C359" s="219"/>
      <c r="D359" s="220" t="s">
        <v>140</v>
      </c>
      <c r="E359" s="221" t="s">
        <v>1</v>
      </c>
      <c r="F359" s="222" t="s">
        <v>94</v>
      </c>
      <c r="G359" s="219"/>
      <c r="H359" s="221" t="s">
        <v>1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140</v>
      </c>
      <c r="AU359" s="228" t="s">
        <v>86</v>
      </c>
      <c r="AV359" s="13" t="s">
        <v>84</v>
      </c>
      <c r="AW359" s="13" t="s">
        <v>34</v>
      </c>
      <c r="AX359" s="13" t="s">
        <v>76</v>
      </c>
      <c r="AY359" s="228" t="s">
        <v>132</v>
      </c>
    </row>
    <row r="360" spans="2:51" s="14" customFormat="1" ht="11.25">
      <c r="B360" s="229"/>
      <c r="C360" s="230"/>
      <c r="D360" s="220" t="s">
        <v>140</v>
      </c>
      <c r="E360" s="231" t="s">
        <v>1</v>
      </c>
      <c r="F360" s="232" t="s">
        <v>1395</v>
      </c>
      <c r="G360" s="230"/>
      <c r="H360" s="233">
        <v>8.1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140</v>
      </c>
      <c r="AU360" s="239" t="s">
        <v>86</v>
      </c>
      <c r="AV360" s="14" t="s">
        <v>86</v>
      </c>
      <c r="AW360" s="14" t="s">
        <v>34</v>
      </c>
      <c r="AX360" s="14" t="s">
        <v>76</v>
      </c>
      <c r="AY360" s="239" t="s">
        <v>132</v>
      </c>
    </row>
    <row r="361" spans="2:51" s="15" customFormat="1" ht="11.25">
      <c r="B361" s="240"/>
      <c r="C361" s="241"/>
      <c r="D361" s="220" t="s">
        <v>140</v>
      </c>
      <c r="E361" s="242" t="s">
        <v>1</v>
      </c>
      <c r="F361" s="243" t="s">
        <v>146</v>
      </c>
      <c r="G361" s="241"/>
      <c r="H361" s="244">
        <v>8.1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140</v>
      </c>
      <c r="AU361" s="250" t="s">
        <v>86</v>
      </c>
      <c r="AV361" s="15" t="s">
        <v>138</v>
      </c>
      <c r="AW361" s="15" t="s">
        <v>34</v>
      </c>
      <c r="AX361" s="15" t="s">
        <v>84</v>
      </c>
      <c r="AY361" s="250" t="s">
        <v>132</v>
      </c>
    </row>
    <row r="362" spans="1:65" s="2" customFormat="1" ht="24">
      <c r="A362" s="34"/>
      <c r="B362" s="35"/>
      <c r="C362" s="204" t="s">
        <v>449</v>
      </c>
      <c r="D362" s="204" t="s">
        <v>134</v>
      </c>
      <c r="E362" s="205" t="s">
        <v>1440</v>
      </c>
      <c r="F362" s="206" t="s">
        <v>1441</v>
      </c>
      <c r="G362" s="207" t="s">
        <v>686</v>
      </c>
      <c r="H362" s="208">
        <v>5</v>
      </c>
      <c r="I362" s="209"/>
      <c r="J362" s="210">
        <f>ROUND(I362*H362,2)</f>
        <v>0</v>
      </c>
      <c r="K362" s="211"/>
      <c r="L362" s="39"/>
      <c r="M362" s="212" t="s">
        <v>1</v>
      </c>
      <c r="N362" s="213" t="s">
        <v>41</v>
      </c>
      <c r="O362" s="71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6" t="s">
        <v>138</v>
      </c>
      <c r="AT362" s="216" t="s">
        <v>134</v>
      </c>
      <c r="AU362" s="216" t="s">
        <v>86</v>
      </c>
      <c r="AY362" s="17" t="s">
        <v>132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7" t="s">
        <v>84</v>
      </c>
      <c r="BK362" s="217">
        <f>ROUND(I362*H362,2)</f>
        <v>0</v>
      </c>
      <c r="BL362" s="17" t="s">
        <v>138</v>
      </c>
      <c r="BM362" s="216" t="s">
        <v>1442</v>
      </c>
    </row>
    <row r="363" spans="2:51" s="13" customFormat="1" ht="11.25">
      <c r="B363" s="218"/>
      <c r="C363" s="219"/>
      <c r="D363" s="220" t="s">
        <v>140</v>
      </c>
      <c r="E363" s="221" t="s">
        <v>1</v>
      </c>
      <c r="F363" s="222" t="s">
        <v>94</v>
      </c>
      <c r="G363" s="219"/>
      <c r="H363" s="221" t="s">
        <v>1</v>
      </c>
      <c r="I363" s="223"/>
      <c r="J363" s="219"/>
      <c r="K363" s="219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140</v>
      </c>
      <c r="AU363" s="228" t="s">
        <v>86</v>
      </c>
      <c r="AV363" s="13" t="s">
        <v>84</v>
      </c>
      <c r="AW363" s="13" t="s">
        <v>34</v>
      </c>
      <c r="AX363" s="13" t="s">
        <v>76</v>
      </c>
      <c r="AY363" s="228" t="s">
        <v>132</v>
      </c>
    </row>
    <row r="364" spans="2:51" s="14" customFormat="1" ht="11.25">
      <c r="B364" s="229"/>
      <c r="C364" s="230"/>
      <c r="D364" s="220" t="s">
        <v>140</v>
      </c>
      <c r="E364" s="231" t="s">
        <v>1</v>
      </c>
      <c r="F364" s="232" t="s">
        <v>1443</v>
      </c>
      <c r="G364" s="230"/>
      <c r="H364" s="233">
        <v>5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140</v>
      </c>
      <c r="AU364" s="239" t="s">
        <v>86</v>
      </c>
      <c r="AV364" s="14" t="s">
        <v>86</v>
      </c>
      <c r="AW364" s="14" t="s">
        <v>34</v>
      </c>
      <c r="AX364" s="14" t="s">
        <v>76</v>
      </c>
      <c r="AY364" s="239" t="s">
        <v>132</v>
      </c>
    </row>
    <row r="365" spans="2:51" s="15" customFormat="1" ht="11.25">
      <c r="B365" s="240"/>
      <c r="C365" s="241"/>
      <c r="D365" s="220" t="s">
        <v>140</v>
      </c>
      <c r="E365" s="242" t="s">
        <v>1</v>
      </c>
      <c r="F365" s="243" t="s">
        <v>146</v>
      </c>
      <c r="G365" s="241"/>
      <c r="H365" s="244">
        <v>5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140</v>
      </c>
      <c r="AU365" s="250" t="s">
        <v>86</v>
      </c>
      <c r="AV365" s="15" t="s">
        <v>138</v>
      </c>
      <c r="AW365" s="15" t="s">
        <v>34</v>
      </c>
      <c r="AX365" s="15" t="s">
        <v>84</v>
      </c>
      <c r="AY365" s="250" t="s">
        <v>132</v>
      </c>
    </row>
    <row r="366" spans="2:63" s="12" customFormat="1" ht="12.75">
      <c r="B366" s="188"/>
      <c r="C366" s="189"/>
      <c r="D366" s="190" t="s">
        <v>75</v>
      </c>
      <c r="E366" s="202" t="s">
        <v>769</v>
      </c>
      <c r="F366" s="202" t="s">
        <v>770</v>
      </c>
      <c r="G366" s="189"/>
      <c r="H366" s="189"/>
      <c r="I366" s="192"/>
      <c r="J366" s="203">
        <f>BK366</f>
        <v>0</v>
      </c>
      <c r="K366" s="189"/>
      <c r="L366" s="194"/>
      <c r="M366" s="195"/>
      <c r="N366" s="196"/>
      <c r="O366" s="196"/>
      <c r="P366" s="197">
        <f>P367</f>
        <v>0</v>
      </c>
      <c r="Q366" s="196"/>
      <c r="R366" s="197">
        <f>R367</f>
        <v>0</v>
      </c>
      <c r="S366" s="196"/>
      <c r="T366" s="198">
        <f>T367</f>
        <v>0</v>
      </c>
      <c r="AR366" s="199" t="s">
        <v>84</v>
      </c>
      <c r="AT366" s="200" t="s">
        <v>75</v>
      </c>
      <c r="AU366" s="200" t="s">
        <v>84</v>
      </c>
      <c r="AY366" s="199" t="s">
        <v>132</v>
      </c>
      <c r="BK366" s="201">
        <f>BK367</f>
        <v>0</v>
      </c>
    </row>
    <row r="367" spans="1:65" s="2" customFormat="1" ht="24">
      <c r="A367" s="34"/>
      <c r="B367" s="35"/>
      <c r="C367" s="204" t="s">
        <v>454</v>
      </c>
      <c r="D367" s="204" t="s">
        <v>134</v>
      </c>
      <c r="E367" s="205" t="s">
        <v>776</v>
      </c>
      <c r="F367" s="206" t="s">
        <v>777</v>
      </c>
      <c r="G367" s="207" t="s">
        <v>311</v>
      </c>
      <c r="H367" s="208">
        <v>0.972</v>
      </c>
      <c r="I367" s="209"/>
      <c r="J367" s="210">
        <f>ROUND(I367*H367,2)</f>
        <v>0</v>
      </c>
      <c r="K367" s="211"/>
      <c r="L367" s="39"/>
      <c r="M367" s="212" t="s">
        <v>1</v>
      </c>
      <c r="N367" s="213" t="s">
        <v>41</v>
      </c>
      <c r="O367" s="71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16" t="s">
        <v>138</v>
      </c>
      <c r="AT367" s="216" t="s">
        <v>134</v>
      </c>
      <c r="AU367" s="216" t="s">
        <v>86</v>
      </c>
      <c r="AY367" s="17" t="s">
        <v>132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7" t="s">
        <v>84</v>
      </c>
      <c r="BK367" s="217">
        <f>ROUND(I367*H367,2)</f>
        <v>0</v>
      </c>
      <c r="BL367" s="17" t="s">
        <v>138</v>
      </c>
      <c r="BM367" s="216" t="s">
        <v>1444</v>
      </c>
    </row>
    <row r="368" spans="2:63" s="12" customFormat="1" ht="12">
      <c r="B368" s="188"/>
      <c r="C368" s="189"/>
      <c r="D368" s="190" t="s">
        <v>75</v>
      </c>
      <c r="E368" s="191" t="s">
        <v>329</v>
      </c>
      <c r="F368" s="191" t="s">
        <v>779</v>
      </c>
      <c r="G368" s="189"/>
      <c r="H368" s="189"/>
      <c r="I368" s="192"/>
      <c r="J368" s="193">
        <f>BK368</f>
        <v>0</v>
      </c>
      <c r="K368" s="189"/>
      <c r="L368" s="194"/>
      <c r="M368" s="195"/>
      <c r="N368" s="196"/>
      <c r="O368" s="196"/>
      <c r="P368" s="197">
        <f>P369</f>
        <v>0</v>
      </c>
      <c r="Q368" s="196"/>
      <c r="R368" s="197">
        <f>R369</f>
        <v>7.920000000000001E-05</v>
      </c>
      <c r="S368" s="196"/>
      <c r="T368" s="198">
        <f>T369</f>
        <v>0</v>
      </c>
      <c r="AR368" s="199" t="s">
        <v>152</v>
      </c>
      <c r="AT368" s="200" t="s">
        <v>75</v>
      </c>
      <c r="AU368" s="200" t="s">
        <v>76</v>
      </c>
      <c r="AY368" s="199" t="s">
        <v>132</v>
      </c>
      <c r="BK368" s="201">
        <f>BK369</f>
        <v>0</v>
      </c>
    </row>
    <row r="369" spans="2:63" s="12" customFormat="1" ht="12.75">
      <c r="B369" s="188"/>
      <c r="C369" s="189"/>
      <c r="D369" s="190" t="s">
        <v>75</v>
      </c>
      <c r="E369" s="202" t="s">
        <v>780</v>
      </c>
      <c r="F369" s="202" t="s">
        <v>781</v>
      </c>
      <c r="G369" s="189"/>
      <c r="H369" s="189"/>
      <c r="I369" s="192"/>
      <c r="J369" s="203">
        <f>BK369</f>
        <v>0</v>
      </c>
      <c r="K369" s="189"/>
      <c r="L369" s="194"/>
      <c r="M369" s="195"/>
      <c r="N369" s="196"/>
      <c r="O369" s="196"/>
      <c r="P369" s="197">
        <f>SUM(P370:P373)</f>
        <v>0</v>
      </c>
      <c r="Q369" s="196"/>
      <c r="R369" s="197">
        <f>SUM(R370:R373)</f>
        <v>7.920000000000001E-05</v>
      </c>
      <c r="S369" s="196"/>
      <c r="T369" s="198">
        <f>SUM(T370:T373)</f>
        <v>0</v>
      </c>
      <c r="AR369" s="199" t="s">
        <v>152</v>
      </c>
      <c r="AT369" s="200" t="s">
        <v>75</v>
      </c>
      <c r="AU369" s="200" t="s">
        <v>84</v>
      </c>
      <c r="AY369" s="199" t="s">
        <v>132</v>
      </c>
      <c r="BK369" s="201">
        <f>SUM(BK370:BK373)</f>
        <v>0</v>
      </c>
    </row>
    <row r="370" spans="1:65" s="2" customFormat="1" ht="24">
      <c r="A370" s="34"/>
      <c r="B370" s="35"/>
      <c r="C370" s="204" t="s">
        <v>458</v>
      </c>
      <c r="D370" s="204" t="s">
        <v>134</v>
      </c>
      <c r="E370" s="205" t="s">
        <v>783</v>
      </c>
      <c r="F370" s="206" t="s">
        <v>784</v>
      </c>
      <c r="G370" s="207" t="s">
        <v>785</v>
      </c>
      <c r="H370" s="208">
        <v>0.008</v>
      </c>
      <c r="I370" s="209"/>
      <c r="J370" s="210">
        <f>ROUND(I370*H370,2)</f>
        <v>0</v>
      </c>
      <c r="K370" s="211"/>
      <c r="L370" s="39"/>
      <c r="M370" s="212" t="s">
        <v>1</v>
      </c>
      <c r="N370" s="213" t="s">
        <v>41</v>
      </c>
      <c r="O370" s="71"/>
      <c r="P370" s="214">
        <f>O370*H370</f>
        <v>0</v>
      </c>
      <c r="Q370" s="214">
        <v>0.0099</v>
      </c>
      <c r="R370" s="214">
        <f>Q370*H370</f>
        <v>7.920000000000001E-05</v>
      </c>
      <c r="S370" s="214">
        <v>0</v>
      </c>
      <c r="T370" s="215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6" t="s">
        <v>504</v>
      </c>
      <c r="AT370" s="216" t="s">
        <v>134</v>
      </c>
      <c r="AU370" s="216" t="s">
        <v>86</v>
      </c>
      <c r="AY370" s="17" t="s">
        <v>132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7" t="s">
        <v>84</v>
      </c>
      <c r="BK370" s="217">
        <f>ROUND(I370*H370,2)</f>
        <v>0</v>
      </c>
      <c r="BL370" s="17" t="s">
        <v>504</v>
      </c>
      <c r="BM370" s="216" t="s">
        <v>1445</v>
      </c>
    </row>
    <row r="371" spans="2:51" s="13" customFormat="1" ht="11.25">
      <c r="B371" s="218"/>
      <c r="C371" s="219"/>
      <c r="D371" s="220" t="s">
        <v>140</v>
      </c>
      <c r="E371" s="221" t="s">
        <v>1</v>
      </c>
      <c r="F371" s="222" t="s">
        <v>94</v>
      </c>
      <c r="G371" s="219"/>
      <c r="H371" s="221" t="s">
        <v>1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140</v>
      </c>
      <c r="AU371" s="228" t="s">
        <v>86</v>
      </c>
      <c r="AV371" s="13" t="s">
        <v>84</v>
      </c>
      <c r="AW371" s="13" t="s">
        <v>34</v>
      </c>
      <c r="AX371" s="13" t="s">
        <v>76</v>
      </c>
      <c r="AY371" s="228" t="s">
        <v>132</v>
      </c>
    </row>
    <row r="372" spans="2:51" s="14" customFormat="1" ht="11.25">
      <c r="B372" s="229"/>
      <c r="C372" s="230"/>
      <c r="D372" s="220" t="s">
        <v>140</v>
      </c>
      <c r="E372" s="231" t="s">
        <v>1</v>
      </c>
      <c r="F372" s="232" t="s">
        <v>1446</v>
      </c>
      <c r="G372" s="230"/>
      <c r="H372" s="233">
        <v>0.008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140</v>
      </c>
      <c r="AU372" s="239" t="s">
        <v>86</v>
      </c>
      <c r="AV372" s="14" t="s">
        <v>86</v>
      </c>
      <c r="AW372" s="14" t="s">
        <v>34</v>
      </c>
      <c r="AX372" s="14" t="s">
        <v>76</v>
      </c>
      <c r="AY372" s="239" t="s">
        <v>132</v>
      </c>
    </row>
    <row r="373" spans="2:51" s="15" customFormat="1" ht="11.25">
      <c r="B373" s="240"/>
      <c r="C373" s="241"/>
      <c r="D373" s="220" t="s">
        <v>140</v>
      </c>
      <c r="E373" s="242" t="s">
        <v>1</v>
      </c>
      <c r="F373" s="243" t="s">
        <v>146</v>
      </c>
      <c r="G373" s="241"/>
      <c r="H373" s="244">
        <v>0.008</v>
      </c>
      <c r="I373" s="245"/>
      <c r="J373" s="241"/>
      <c r="K373" s="241"/>
      <c r="L373" s="246"/>
      <c r="M373" s="262"/>
      <c r="N373" s="263"/>
      <c r="O373" s="263"/>
      <c r="P373" s="263"/>
      <c r="Q373" s="263"/>
      <c r="R373" s="263"/>
      <c r="S373" s="263"/>
      <c r="T373" s="264"/>
      <c r="AT373" s="250" t="s">
        <v>140</v>
      </c>
      <c r="AU373" s="250" t="s">
        <v>86</v>
      </c>
      <c r="AV373" s="15" t="s">
        <v>138</v>
      </c>
      <c r="AW373" s="15" t="s">
        <v>34</v>
      </c>
      <c r="AX373" s="15" t="s">
        <v>84</v>
      </c>
      <c r="AY373" s="250" t="s">
        <v>132</v>
      </c>
    </row>
    <row r="374" spans="1:31" s="2" customFormat="1" ht="6.95" customHeight="1">
      <c r="A374" s="34"/>
      <c r="B374" s="54"/>
      <c r="C374" s="55"/>
      <c r="D374" s="55"/>
      <c r="E374" s="55"/>
      <c r="F374" s="55"/>
      <c r="G374" s="55"/>
      <c r="H374" s="55"/>
      <c r="I374" s="152"/>
      <c r="J374" s="55"/>
      <c r="K374" s="55"/>
      <c r="L374" s="39"/>
      <c r="M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</row>
  </sheetData>
  <sheetProtection algorithmName="SHA-512" hashValue="MDu72X7qYpmIufkVwbw0ysTRv+2R+OxUhdBYP8LxHOhGDOpqyMP7N7FBGonAg248Stj68ay0GQPqmKpY3p+Syg==" saltValue="lC3jZBVkzCnUYlJ/NLw035t8EtoP9iC/vRu6O2sUPRTlJJYo40QEFCBmUCqYB1XzPXxfjka27XfOJu/L0ffC0w==" spinCount="100000" sheet="1" objects="1" scenarios="1" formatColumns="0" formatRows="0" autoFilter="0"/>
  <autoFilter ref="C122:K3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86</v>
      </c>
    </row>
    <row r="4" spans="2:46" s="1" customFormat="1" ht="24.95" customHeight="1">
      <c r="B4" s="20"/>
      <c r="D4" s="112" t="s">
        <v>99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SOKOLOV, UL. SOKOLOVSKÁ - VÝMĚNA VODOVODU U ÚČKA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100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1447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26</v>
      </c>
      <c r="G12" s="34"/>
      <c r="H12" s="34"/>
      <c r="I12" s="117" t="s">
        <v>22</v>
      </c>
      <c r="J12" s="118" t="str">
        <f>'Rekapitulace stavby'!AN8</f>
        <v>17. 3. 2022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26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26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26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14" t="s">
        <v>41</v>
      </c>
      <c r="F33" s="130">
        <f>ROUND((SUM(BE123:BE148)),2)</f>
        <v>0</v>
      </c>
      <c r="G33" s="34"/>
      <c r="H33" s="34"/>
      <c r="I33" s="131">
        <v>0.21</v>
      </c>
      <c r="J33" s="130">
        <f>ROUND(((SUM(BE123:BE148))*I33),2)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42</v>
      </c>
      <c r="F34" s="130">
        <f>ROUND((SUM(BF123:BF148)),2)</f>
        <v>0</v>
      </c>
      <c r="G34" s="34"/>
      <c r="H34" s="34"/>
      <c r="I34" s="131">
        <v>0.15</v>
      </c>
      <c r="J34" s="130">
        <f>ROUND(((SUM(BF123:BF148))*I34),2)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43</v>
      </c>
      <c r="F35" s="130">
        <f>ROUND((SUM(BG123:BG148)),2)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44</v>
      </c>
      <c r="F36" s="130">
        <f>ROUND((SUM(BH123:BH148)),2)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45</v>
      </c>
      <c r="F37" s="130">
        <f>ROUND((SUM(BI123:BI148)),2)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SOKOLOV, UL. SOKOLOVSKÁ - VÝMĚNA VODOVODU U ÚČKA</v>
      </c>
      <c r="F85" s="319"/>
      <c r="G85" s="319"/>
      <c r="H85" s="31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VON - Vedlejší a ostatní náklady</v>
      </c>
      <c r="F87" s="320"/>
      <c r="G87" s="320"/>
      <c r="H87" s="32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17. 3. 2022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105</v>
      </c>
      <c r="D96" s="36"/>
      <c r="E96" s="36"/>
      <c r="F96" s="36"/>
      <c r="G96" s="36"/>
      <c r="H96" s="36"/>
      <c r="I96" s="115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61"/>
      <c r="C97" s="162"/>
      <c r="D97" s="163" t="s">
        <v>1448</v>
      </c>
      <c r="E97" s="164"/>
      <c r="F97" s="164"/>
      <c r="G97" s="164"/>
      <c r="H97" s="164"/>
      <c r="I97" s="165"/>
      <c r="J97" s="166">
        <f>J124</f>
        <v>0</v>
      </c>
      <c r="K97" s="162"/>
      <c r="L97" s="167"/>
    </row>
    <row r="98" spans="2:12" s="10" customFormat="1" ht="19.9" customHeight="1">
      <c r="B98" s="168"/>
      <c r="C98" s="169"/>
      <c r="D98" s="170" t="s">
        <v>1449</v>
      </c>
      <c r="E98" s="171"/>
      <c r="F98" s="171"/>
      <c r="G98" s="171"/>
      <c r="H98" s="171"/>
      <c r="I98" s="172"/>
      <c r="J98" s="173">
        <f>J125</f>
        <v>0</v>
      </c>
      <c r="K98" s="169"/>
      <c r="L98" s="174"/>
    </row>
    <row r="99" spans="2:12" s="10" customFormat="1" ht="19.9" customHeight="1">
      <c r="B99" s="168"/>
      <c r="C99" s="169"/>
      <c r="D99" s="170" t="s">
        <v>1450</v>
      </c>
      <c r="E99" s="171"/>
      <c r="F99" s="171"/>
      <c r="G99" s="171"/>
      <c r="H99" s="171"/>
      <c r="I99" s="172"/>
      <c r="J99" s="173">
        <f>J133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1451</v>
      </c>
      <c r="E100" s="171"/>
      <c r="F100" s="171"/>
      <c r="G100" s="171"/>
      <c r="H100" s="171"/>
      <c r="I100" s="172"/>
      <c r="J100" s="173">
        <f>J135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1452</v>
      </c>
      <c r="E101" s="171"/>
      <c r="F101" s="171"/>
      <c r="G101" s="171"/>
      <c r="H101" s="171"/>
      <c r="I101" s="172"/>
      <c r="J101" s="173">
        <f>J140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1453</v>
      </c>
      <c r="E102" s="171"/>
      <c r="F102" s="171"/>
      <c r="G102" s="171"/>
      <c r="H102" s="171"/>
      <c r="I102" s="172"/>
      <c r="J102" s="173">
        <f>J142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1454</v>
      </c>
      <c r="E103" s="171"/>
      <c r="F103" s="171"/>
      <c r="G103" s="171"/>
      <c r="H103" s="171"/>
      <c r="I103" s="172"/>
      <c r="J103" s="173">
        <f>J144</f>
        <v>0</v>
      </c>
      <c r="K103" s="169"/>
      <c r="L103" s="174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2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117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8" t="str">
        <f>E7</f>
        <v>SOKOLOV, UL. SOKOLOVSKÁ - VÝMĚNA VODOVODU U ÚČKA</v>
      </c>
      <c r="F113" s="319"/>
      <c r="G113" s="319"/>
      <c r="H113" s="319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100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0" t="str">
        <f>E9</f>
        <v>VON - Vedlejší a ostatní náklady</v>
      </c>
      <c r="F115" s="320"/>
      <c r="G115" s="320"/>
      <c r="H115" s="320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117" t="s">
        <v>22</v>
      </c>
      <c r="J117" s="66" t="str">
        <f>IF(J12="","",J12)</f>
        <v>17. 3. 2022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117" t="s">
        <v>30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117" t="s">
        <v>33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75"/>
      <c r="B122" s="176"/>
      <c r="C122" s="177" t="s">
        <v>118</v>
      </c>
      <c r="D122" s="178" t="s">
        <v>61</v>
      </c>
      <c r="E122" s="178" t="s">
        <v>57</v>
      </c>
      <c r="F122" s="178" t="s">
        <v>58</v>
      </c>
      <c r="G122" s="178" t="s">
        <v>119</v>
      </c>
      <c r="H122" s="178" t="s">
        <v>120</v>
      </c>
      <c r="I122" s="179" t="s">
        <v>121</v>
      </c>
      <c r="J122" s="180" t="s">
        <v>104</v>
      </c>
      <c r="K122" s="181" t="s">
        <v>122</v>
      </c>
      <c r="L122" s="182"/>
      <c r="M122" s="75" t="s">
        <v>1</v>
      </c>
      <c r="N122" s="76" t="s">
        <v>40</v>
      </c>
      <c r="O122" s="76" t="s">
        <v>123</v>
      </c>
      <c r="P122" s="76" t="s">
        <v>124</v>
      </c>
      <c r="Q122" s="76" t="s">
        <v>125</v>
      </c>
      <c r="R122" s="76" t="s">
        <v>126</v>
      </c>
      <c r="S122" s="76" t="s">
        <v>127</v>
      </c>
      <c r="T122" s="77" t="s">
        <v>128</v>
      </c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63" s="2" customFormat="1" ht="22.9" customHeight="1">
      <c r="A123" s="34"/>
      <c r="B123" s="35"/>
      <c r="C123" s="82" t="s">
        <v>129</v>
      </c>
      <c r="D123" s="36"/>
      <c r="E123" s="36"/>
      <c r="F123" s="36"/>
      <c r="G123" s="36"/>
      <c r="H123" s="36"/>
      <c r="I123" s="115"/>
      <c r="J123" s="183">
        <f>BK123</f>
        <v>0</v>
      </c>
      <c r="K123" s="36"/>
      <c r="L123" s="39"/>
      <c r="M123" s="78"/>
      <c r="N123" s="184"/>
      <c r="O123" s="79"/>
      <c r="P123" s="185">
        <f>P124</f>
        <v>0</v>
      </c>
      <c r="Q123" s="79"/>
      <c r="R123" s="185">
        <f>R124</f>
        <v>0</v>
      </c>
      <c r="S123" s="79"/>
      <c r="T123" s="186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75</v>
      </c>
      <c r="AU123" s="17" t="s">
        <v>106</v>
      </c>
      <c r="BK123" s="187">
        <f>BK124</f>
        <v>0</v>
      </c>
    </row>
    <row r="124" spans="2:63" s="12" customFormat="1" ht="25.9" customHeight="1">
      <c r="B124" s="188"/>
      <c r="C124" s="189"/>
      <c r="D124" s="190" t="s">
        <v>75</v>
      </c>
      <c r="E124" s="191" t="s">
        <v>1455</v>
      </c>
      <c r="F124" s="191" t="s">
        <v>1456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P125+P133+P135+P140+P142+P144</f>
        <v>0</v>
      </c>
      <c r="Q124" s="196"/>
      <c r="R124" s="197">
        <f>R125+R133+R135+R140+R142+R144</f>
        <v>0</v>
      </c>
      <c r="S124" s="196"/>
      <c r="T124" s="198">
        <f>T125+T133+T135+T140+T142+T144</f>
        <v>0</v>
      </c>
      <c r="AR124" s="199" t="s">
        <v>167</v>
      </c>
      <c r="AT124" s="200" t="s">
        <v>75</v>
      </c>
      <c r="AU124" s="200" t="s">
        <v>76</v>
      </c>
      <c r="AY124" s="199" t="s">
        <v>132</v>
      </c>
      <c r="BK124" s="201">
        <f>BK125+BK133+BK135+BK140+BK142+BK144</f>
        <v>0</v>
      </c>
    </row>
    <row r="125" spans="2:63" s="12" customFormat="1" ht="12.75">
      <c r="B125" s="188"/>
      <c r="C125" s="189"/>
      <c r="D125" s="190" t="s">
        <v>75</v>
      </c>
      <c r="E125" s="202" t="s">
        <v>1457</v>
      </c>
      <c r="F125" s="202" t="s">
        <v>1458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SUM(P126:P132)</f>
        <v>0</v>
      </c>
      <c r="Q125" s="196"/>
      <c r="R125" s="197">
        <f>SUM(R126:R132)</f>
        <v>0</v>
      </c>
      <c r="S125" s="196"/>
      <c r="T125" s="198">
        <f>SUM(T126:T132)</f>
        <v>0</v>
      </c>
      <c r="AR125" s="199" t="s">
        <v>167</v>
      </c>
      <c r="AT125" s="200" t="s">
        <v>75</v>
      </c>
      <c r="AU125" s="200" t="s">
        <v>84</v>
      </c>
      <c r="AY125" s="199" t="s">
        <v>132</v>
      </c>
      <c r="BK125" s="201">
        <f>SUM(BK126:BK132)</f>
        <v>0</v>
      </c>
    </row>
    <row r="126" spans="1:65" s="2" customFormat="1" ht="12">
      <c r="A126" s="34"/>
      <c r="B126" s="35"/>
      <c r="C126" s="204" t="s">
        <v>84</v>
      </c>
      <c r="D126" s="204" t="s">
        <v>134</v>
      </c>
      <c r="E126" s="205" t="s">
        <v>1459</v>
      </c>
      <c r="F126" s="206" t="s">
        <v>1460</v>
      </c>
      <c r="G126" s="207" t="s">
        <v>176</v>
      </c>
      <c r="H126" s="208">
        <v>244.1</v>
      </c>
      <c r="I126" s="209"/>
      <c r="J126" s="210">
        <f>ROUND(I126*H126,2)</f>
        <v>0</v>
      </c>
      <c r="K126" s="211"/>
      <c r="L126" s="39"/>
      <c r="M126" s="212" t="s">
        <v>1</v>
      </c>
      <c r="N126" s="213" t="s">
        <v>41</v>
      </c>
      <c r="O126" s="71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6" t="s">
        <v>1461</v>
      </c>
      <c r="AT126" s="216" t="s">
        <v>134</v>
      </c>
      <c r="AU126" s="216" t="s">
        <v>86</v>
      </c>
      <c r="AY126" s="17" t="s">
        <v>132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84</v>
      </c>
      <c r="BK126" s="217">
        <f>ROUND(I126*H126,2)</f>
        <v>0</v>
      </c>
      <c r="BL126" s="17" t="s">
        <v>1461</v>
      </c>
      <c r="BM126" s="216" t="s">
        <v>1462</v>
      </c>
    </row>
    <row r="127" spans="2:51" s="14" customFormat="1" ht="11.25">
      <c r="B127" s="229"/>
      <c r="C127" s="230"/>
      <c r="D127" s="220" t="s">
        <v>140</v>
      </c>
      <c r="E127" s="231" t="s">
        <v>1</v>
      </c>
      <c r="F127" s="232" t="s">
        <v>1463</v>
      </c>
      <c r="G127" s="230"/>
      <c r="H127" s="233">
        <v>244.1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140</v>
      </c>
      <c r="AU127" s="239" t="s">
        <v>86</v>
      </c>
      <c r="AV127" s="14" t="s">
        <v>86</v>
      </c>
      <c r="AW127" s="14" t="s">
        <v>34</v>
      </c>
      <c r="AX127" s="14" t="s">
        <v>76</v>
      </c>
      <c r="AY127" s="239" t="s">
        <v>132</v>
      </c>
    </row>
    <row r="128" spans="2:51" s="15" customFormat="1" ht="11.25">
      <c r="B128" s="240"/>
      <c r="C128" s="241"/>
      <c r="D128" s="220" t="s">
        <v>140</v>
      </c>
      <c r="E128" s="242" t="s">
        <v>1</v>
      </c>
      <c r="F128" s="243" t="s">
        <v>146</v>
      </c>
      <c r="G128" s="241"/>
      <c r="H128" s="244">
        <v>244.1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140</v>
      </c>
      <c r="AU128" s="250" t="s">
        <v>86</v>
      </c>
      <c r="AV128" s="15" t="s">
        <v>138</v>
      </c>
      <c r="AW128" s="15" t="s">
        <v>34</v>
      </c>
      <c r="AX128" s="15" t="s">
        <v>84</v>
      </c>
      <c r="AY128" s="250" t="s">
        <v>132</v>
      </c>
    </row>
    <row r="129" spans="1:65" s="2" customFormat="1" ht="24">
      <c r="A129" s="34"/>
      <c r="B129" s="35"/>
      <c r="C129" s="204" t="s">
        <v>86</v>
      </c>
      <c r="D129" s="204" t="s">
        <v>134</v>
      </c>
      <c r="E129" s="205" t="s">
        <v>1464</v>
      </c>
      <c r="F129" s="206" t="s">
        <v>1465</v>
      </c>
      <c r="G129" s="207" t="s">
        <v>686</v>
      </c>
      <c r="H129" s="208">
        <v>1</v>
      </c>
      <c r="I129" s="209"/>
      <c r="J129" s="210">
        <f>ROUND(I129*H129,2)</f>
        <v>0</v>
      </c>
      <c r="K129" s="211"/>
      <c r="L129" s="39"/>
      <c r="M129" s="212" t="s">
        <v>1</v>
      </c>
      <c r="N129" s="213" t="s">
        <v>41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1461</v>
      </c>
      <c r="AT129" s="216" t="s">
        <v>134</v>
      </c>
      <c r="AU129" s="216" t="s">
        <v>86</v>
      </c>
      <c r="AY129" s="17" t="s">
        <v>132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84</v>
      </c>
      <c r="BK129" s="217">
        <f>ROUND(I129*H129,2)</f>
        <v>0</v>
      </c>
      <c r="BL129" s="17" t="s">
        <v>1461</v>
      </c>
      <c r="BM129" s="216" t="s">
        <v>1466</v>
      </c>
    </row>
    <row r="130" spans="1:65" s="2" customFormat="1" ht="24">
      <c r="A130" s="34"/>
      <c r="B130" s="35"/>
      <c r="C130" s="204" t="s">
        <v>152</v>
      </c>
      <c r="D130" s="204" t="s">
        <v>134</v>
      </c>
      <c r="E130" s="205" t="s">
        <v>1467</v>
      </c>
      <c r="F130" s="206" t="s">
        <v>1468</v>
      </c>
      <c r="G130" s="207" t="s">
        <v>686</v>
      </c>
      <c r="H130" s="208">
        <v>1</v>
      </c>
      <c r="I130" s="209"/>
      <c r="J130" s="210">
        <f>ROUND(I130*H130,2)</f>
        <v>0</v>
      </c>
      <c r="K130" s="211"/>
      <c r="L130" s="39"/>
      <c r="M130" s="212" t="s">
        <v>1</v>
      </c>
      <c r="N130" s="213" t="s">
        <v>41</v>
      </c>
      <c r="O130" s="71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1461</v>
      </c>
      <c r="AT130" s="216" t="s">
        <v>134</v>
      </c>
      <c r="AU130" s="216" t="s">
        <v>86</v>
      </c>
      <c r="AY130" s="17" t="s">
        <v>132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84</v>
      </c>
      <c r="BK130" s="217">
        <f>ROUND(I130*H130,2)</f>
        <v>0</v>
      </c>
      <c r="BL130" s="17" t="s">
        <v>1461</v>
      </c>
      <c r="BM130" s="216" t="s">
        <v>1469</v>
      </c>
    </row>
    <row r="131" spans="1:65" s="2" customFormat="1" ht="24">
      <c r="A131" s="34"/>
      <c r="B131" s="35"/>
      <c r="C131" s="204" t="s">
        <v>138</v>
      </c>
      <c r="D131" s="204" t="s">
        <v>134</v>
      </c>
      <c r="E131" s="205" t="s">
        <v>1470</v>
      </c>
      <c r="F131" s="206" t="s">
        <v>1471</v>
      </c>
      <c r="G131" s="207" t="s">
        <v>686</v>
      </c>
      <c r="H131" s="208">
        <v>1</v>
      </c>
      <c r="I131" s="209"/>
      <c r="J131" s="210">
        <f>ROUND(I131*H131,2)</f>
        <v>0</v>
      </c>
      <c r="K131" s="211"/>
      <c r="L131" s="39"/>
      <c r="M131" s="212" t="s">
        <v>1</v>
      </c>
      <c r="N131" s="213" t="s">
        <v>41</v>
      </c>
      <c r="O131" s="71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1461</v>
      </c>
      <c r="AT131" s="216" t="s">
        <v>134</v>
      </c>
      <c r="AU131" s="216" t="s">
        <v>86</v>
      </c>
      <c r="AY131" s="17" t="s">
        <v>132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84</v>
      </c>
      <c r="BK131" s="217">
        <f>ROUND(I131*H131,2)</f>
        <v>0</v>
      </c>
      <c r="BL131" s="17" t="s">
        <v>1461</v>
      </c>
      <c r="BM131" s="216" t="s">
        <v>1472</v>
      </c>
    </row>
    <row r="132" spans="1:65" s="2" customFormat="1" ht="24">
      <c r="A132" s="34"/>
      <c r="B132" s="35"/>
      <c r="C132" s="204" t="s">
        <v>167</v>
      </c>
      <c r="D132" s="204" t="s">
        <v>134</v>
      </c>
      <c r="E132" s="205" t="s">
        <v>1473</v>
      </c>
      <c r="F132" s="206" t="s">
        <v>1474</v>
      </c>
      <c r="G132" s="207" t="s">
        <v>686</v>
      </c>
      <c r="H132" s="208">
        <v>1</v>
      </c>
      <c r="I132" s="209"/>
      <c r="J132" s="210">
        <f>ROUND(I132*H132,2)</f>
        <v>0</v>
      </c>
      <c r="K132" s="211"/>
      <c r="L132" s="39"/>
      <c r="M132" s="212" t="s">
        <v>1</v>
      </c>
      <c r="N132" s="213" t="s">
        <v>41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1461</v>
      </c>
      <c r="AT132" s="216" t="s">
        <v>134</v>
      </c>
      <c r="AU132" s="216" t="s">
        <v>86</v>
      </c>
      <c r="AY132" s="17" t="s">
        <v>132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84</v>
      </c>
      <c r="BK132" s="217">
        <f>ROUND(I132*H132,2)</f>
        <v>0</v>
      </c>
      <c r="BL132" s="17" t="s">
        <v>1461</v>
      </c>
      <c r="BM132" s="216" t="s">
        <v>1475</v>
      </c>
    </row>
    <row r="133" spans="2:63" s="12" customFormat="1" ht="12.75">
      <c r="B133" s="188"/>
      <c r="C133" s="189"/>
      <c r="D133" s="190" t="s">
        <v>75</v>
      </c>
      <c r="E133" s="202" t="s">
        <v>1476</v>
      </c>
      <c r="F133" s="202" t="s">
        <v>1477</v>
      </c>
      <c r="G133" s="189"/>
      <c r="H133" s="189"/>
      <c r="I133" s="192"/>
      <c r="J133" s="203">
        <f>BK133</f>
        <v>0</v>
      </c>
      <c r="K133" s="189"/>
      <c r="L133" s="194"/>
      <c r="M133" s="195"/>
      <c r="N133" s="196"/>
      <c r="O133" s="196"/>
      <c r="P133" s="197">
        <f>P134</f>
        <v>0</v>
      </c>
      <c r="Q133" s="196"/>
      <c r="R133" s="197">
        <f>R134</f>
        <v>0</v>
      </c>
      <c r="S133" s="196"/>
      <c r="T133" s="198">
        <f>T134</f>
        <v>0</v>
      </c>
      <c r="AR133" s="199" t="s">
        <v>167</v>
      </c>
      <c r="AT133" s="200" t="s">
        <v>75</v>
      </c>
      <c r="AU133" s="200" t="s">
        <v>84</v>
      </c>
      <c r="AY133" s="199" t="s">
        <v>132</v>
      </c>
      <c r="BK133" s="201">
        <f>BK134</f>
        <v>0</v>
      </c>
    </row>
    <row r="134" spans="1:65" s="2" customFormat="1" ht="48">
      <c r="A134" s="34"/>
      <c r="B134" s="35"/>
      <c r="C134" s="204" t="s">
        <v>173</v>
      </c>
      <c r="D134" s="204" t="s">
        <v>134</v>
      </c>
      <c r="E134" s="205" t="s">
        <v>1478</v>
      </c>
      <c r="F134" s="206" t="s">
        <v>1479</v>
      </c>
      <c r="G134" s="207" t="s">
        <v>686</v>
      </c>
      <c r="H134" s="208">
        <v>1</v>
      </c>
      <c r="I134" s="209"/>
      <c r="J134" s="210">
        <f>ROUND(I134*H134,2)</f>
        <v>0</v>
      </c>
      <c r="K134" s="211"/>
      <c r="L134" s="39"/>
      <c r="M134" s="212" t="s">
        <v>1</v>
      </c>
      <c r="N134" s="213" t="s">
        <v>41</v>
      </c>
      <c r="O134" s="71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1461</v>
      </c>
      <c r="AT134" s="216" t="s">
        <v>134</v>
      </c>
      <c r="AU134" s="216" t="s">
        <v>86</v>
      </c>
      <c r="AY134" s="17" t="s">
        <v>132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84</v>
      </c>
      <c r="BK134" s="217">
        <f>ROUND(I134*H134,2)</f>
        <v>0</v>
      </c>
      <c r="BL134" s="17" t="s">
        <v>1461</v>
      </c>
      <c r="BM134" s="216" t="s">
        <v>1480</v>
      </c>
    </row>
    <row r="135" spans="2:63" s="12" customFormat="1" ht="12.75">
      <c r="B135" s="188"/>
      <c r="C135" s="189"/>
      <c r="D135" s="190" t="s">
        <v>75</v>
      </c>
      <c r="E135" s="202" t="s">
        <v>1481</v>
      </c>
      <c r="F135" s="202" t="s">
        <v>1482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SUM(P136:P139)</f>
        <v>0</v>
      </c>
      <c r="Q135" s="196"/>
      <c r="R135" s="197">
        <f>SUM(R136:R139)</f>
        <v>0</v>
      </c>
      <c r="S135" s="196"/>
      <c r="T135" s="198">
        <f>SUM(T136:T139)</f>
        <v>0</v>
      </c>
      <c r="AR135" s="199" t="s">
        <v>167</v>
      </c>
      <c r="AT135" s="200" t="s">
        <v>75</v>
      </c>
      <c r="AU135" s="200" t="s">
        <v>84</v>
      </c>
      <c r="AY135" s="199" t="s">
        <v>132</v>
      </c>
      <c r="BK135" s="201">
        <f>SUM(BK136:BK139)</f>
        <v>0</v>
      </c>
    </row>
    <row r="136" spans="1:65" s="2" customFormat="1" ht="24">
      <c r="A136" s="34"/>
      <c r="B136" s="35"/>
      <c r="C136" s="204" t="s">
        <v>237</v>
      </c>
      <c r="D136" s="204" t="s">
        <v>134</v>
      </c>
      <c r="E136" s="205" t="s">
        <v>1483</v>
      </c>
      <c r="F136" s="206" t="s">
        <v>1484</v>
      </c>
      <c r="G136" s="207" t="s">
        <v>686</v>
      </c>
      <c r="H136" s="208">
        <v>1</v>
      </c>
      <c r="I136" s="209"/>
      <c r="J136" s="210">
        <f>ROUND(I136*H136,2)</f>
        <v>0</v>
      </c>
      <c r="K136" s="211"/>
      <c r="L136" s="39"/>
      <c r="M136" s="212" t="s">
        <v>1</v>
      </c>
      <c r="N136" s="213" t="s">
        <v>41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1461</v>
      </c>
      <c r="AT136" s="216" t="s">
        <v>134</v>
      </c>
      <c r="AU136" s="216" t="s">
        <v>86</v>
      </c>
      <c r="AY136" s="17" t="s">
        <v>132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84</v>
      </c>
      <c r="BK136" s="217">
        <f>ROUND(I136*H136,2)</f>
        <v>0</v>
      </c>
      <c r="BL136" s="17" t="s">
        <v>1461</v>
      </c>
      <c r="BM136" s="216" t="s">
        <v>1485</v>
      </c>
    </row>
    <row r="137" spans="1:65" s="2" customFormat="1" ht="24">
      <c r="A137" s="34"/>
      <c r="B137" s="35"/>
      <c r="C137" s="204" t="s">
        <v>184</v>
      </c>
      <c r="D137" s="204" t="s">
        <v>134</v>
      </c>
      <c r="E137" s="205" t="s">
        <v>1486</v>
      </c>
      <c r="F137" s="206" t="s">
        <v>1487</v>
      </c>
      <c r="G137" s="207" t="s">
        <v>686</v>
      </c>
      <c r="H137" s="208">
        <v>1</v>
      </c>
      <c r="I137" s="209"/>
      <c r="J137" s="210">
        <f>ROUND(I137*H137,2)</f>
        <v>0</v>
      </c>
      <c r="K137" s="211"/>
      <c r="L137" s="39"/>
      <c r="M137" s="212" t="s">
        <v>1</v>
      </c>
      <c r="N137" s="213" t="s">
        <v>41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1461</v>
      </c>
      <c r="AT137" s="216" t="s">
        <v>134</v>
      </c>
      <c r="AU137" s="216" t="s">
        <v>86</v>
      </c>
      <c r="AY137" s="17" t="s">
        <v>132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84</v>
      </c>
      <c r="BK137" s="217">
        <f>ROUND(I137*H137,2)</f>
        <v>0</v>
      </c>
      <c r="BL137" s="17" t="s">
        <v>1461</v>
      </c>
      <c r="BM137" s="216" t="s">
        <v>1488</v>
      </c>
    </row>
    <row r="138" spans="1:65" s="2" customFormat="1" ht="24">
      <c r="A138" s="34"/>
      <c r="B138" s="35"/>
      <c r="C138" s="204" t="s">
        <v>189</v>
      </c>
      <c r="D138" s="204" t="s">
        <v>134</v>
      </c>
      <c r="E138" s="205" t="s">
        <v>1489</v>
      </c>
      <c r="F138" s="206" t="s">
        <v>1490</v>
      </c>
      <c r="G138" s="207" t="s">
        <v>686</v>
      </c>
      <c r="H138" s="208">
        <v>1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41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1461</v>
      </c>
      <c r="AT138" s="216" t="s">
        <v>134</v>
      </c>
      <c r="AU138" s="216" t="s">
        <v>86</v>
      </c>
      <c r="AY138" s="17" t="s">
        <v>132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84</v>
      </c>
      <c r="BK138" s="217">
        <f>ROUND(I138*H138,2)</f>
        <v>0</v>
      </c>
      <c r="BL138" s="17" t="s">
        <v>1461</v>
      </c>
      <c r="BM138" s="216" t="s">
        <v>1491</v>
      </c>
    </row>
    <row r="139" spans="1:65" s="2" customFormat="1" ht="24">
      <c r="A139" s="34"/>
      <c r="B139" s="35"/>
      <c r="C139" s="204" t="s">
        <v>195</v>
      </c>
      <c r="D139" s="204" t="s">
        <v>134</v>
      </c>
      <c r="E139" s="205" t="s">
        <v>1492</v>
      </c>
      <c r="F139" s="206" t="s">
        <v>1493</v>
      </c>
      <c r="G139" s="207" t="s">
        <v>686</v>
      </c>
      <c r="H139" s="208">
        <v>1</v>
      </c>
      <c r="I139" s="209"/>
      <c r="J139" s="210">
        <f>ROUND(I139*H139,2)</f>
        <v>0</v>
      </c>
      <c r="K139" s="211"/>
      <c r="L139" s="39"/>
      <c r="M139" s="212" t="s">
        <v>1</v>
      </c>
      <c r="N139" s="213" t="s">
        <v>41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1461</v>
      </c>
      <c r="AT139" s="216" t="s">
        <v>134</v>
      </c>
      <c r="AU139" s="216" t="s">
        <v>86</v>
      </c>
      <c r="AY139" s="17" t="s">
        <v>132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84</v>
      </c>
      <c r="BK139" s="217">
        <f>ROUND(I139*H139,2)</f>
        <v>0</v>
      </c>
      <c r="BL139" s="17" t="s">
        <v>1461</v>
      </c>
      <c r="BM139" s="216" t="s">
        <v>1494</v>
      </c>
    </row>
    <row r="140" spans="2:63" s="12" customFormat="1" ht="12.75">
      <c r="B140" s="188"/>
      <c r="C140" s="189"/>
      <c r="D140" s="190" t="s">
        <v>75</v>
      </c>
      <c r="E140" s="202" t="s">
        <v>1495</v>
      </c>
      <c r="F140" s="202" t="s">
        <v>1496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P141</f>
        <v>0</v>
      </c>
      <c r="Q140" s="196"/>
      <c r="R140" s="197">
        <f>R141</f>
        <v>0</v>
      </c>
      <c r="S140" s="196"/>
      <c r="T140" s="198">
        <f>T141</f>
        <v>0</v>
      </c>
      <c r="AR140" s="199" t="s">
        <v>167</v>
      </c>
      <c r="AT140" s="200" t="s">
        <v>75</v>
      </c>
      <c r="AU140" s="200" t="s">
        <v>84</v>
      </c>
      <c r="AY140" s="199" t="s">
        <v>132</v>
      </c>
      <c r="BK140" s="201">
        <f>BK141</f>
        <v>0</v>
      </c>
    </row>
    <row r="141" spans="1:65" s="2" customFormat="1" ht="24">
      <c r="A141" s="34"/>
      <c r="B141" s="35"/>
      <c r="C141" s="204" t="s">
        <v>200</v>
      </c>
      <c r="D141" s="204" t="s">
        <v>134</v>
      </c>
      <c r="E141" s="205" t="s">
        <v>1497</v>
      </c>
      <c r="F141" s="206" t="s">
        <v>1498</v>
      </c>
      <c r="G141" s="207" t="s">
        <v>686</v>
      </c>
      <c r="H141" s="208">
        <v>1</v>
      </c>
      <c r="I141" s="209"/>
      <c r="J141" s="210">
        <f>ROUND(I141*H141,2)</f>
        <v>0</v>
      </c>
      <c r="K141" s="211"/>
      <c r="L141" s="39"/>
      <c r="M141" s="212" t="s">
        <v>1</v>
      </c>
      <c r="N141" s="213" t="s">
        <v>41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1461</v>
      </c>
      <c r="AT141" s="216" t="s">
        <v>134</v>
      </c>
      <c r="AU141" s="216" t="s">
        <v>86</v>
      </c>
      <c r="AY141" s="17" t="s">
        <v>132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84</v>
      </c>
      <c r="BK141" s="217">
        <f>ROUND(I141*H141,2)</f>
        <v>0</v>
      </c>
      <c r="BL141" s="17" t="s">
        <v>1461</v>
      </c>
      <c r="BM141" s="216" t="s">
        <v>1499</v>
      </c>
    </row>
    <row r="142" spans="2:63" s="12" customFormat="1" ht="12.75">
      <c r="B142" s="188"/>
      <c r="C142" s="189"/>
      <c r="D142" s="190" t="s">
        <v>75</v>
      </c>
      <c r="E142" s="202" t="s">
        <v>1500</v>
      </c>
      <c r="F142" s="202" t="s">
        <v>1501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P143</f>
        <v>0</v>
      </c>
      <c r="Q142" s="196"/>
      <c r="R142" s="197">
        <f>R143</f>
        <v>0</v>
      </c>
      <c r="S142" s="196"/>
      <c r="T142" s="198">
        <f>T143</f>
        <v>0</v>
      </c>
      <c r="AR142" s="199" t="s">
        <v>167</v>
      </c>
      <c r="AT142" s="200" t="s">
        <v>75</v>
      </c>
      <c r="AU142" s="200" t="s">
        <v>84</v>
      </c>
      <c r="AY142" s="199" t="s">
        <v>132</v>
      </c>
      <c r="BK142" s="201">
        <f>BK143</f>
        <v>0</v>
      </c>
    </row>
    <row r="143" spans="1:65" s="2" customFormat="1" ht="24">
      <c r="A143" s="34"/>
      <c r="B143" s="35"/>
      <c r="C143" s="204" t="s">
        <v>205</v>
      </c>
      <c r="D143" s="204" t="s">
        <v>134</v>
      </c>
      <c r="E143" s="205" t="s">
        <v>1502</v>
      </c>
      <c r="F143" s="206" t="s">
        <v>1503</v>
      </c>
      <c r="G143" s="207" t="s">
        <v>686</v>
      </c>
      <c r="H143" s="208">
        <v>1</v>
      </c>
      <c r="I143" s="209"/>
      <c r="J143" s="210">
        <f>ROUND(I143*H143,2)</f>
        <v>0</v>
      </c>
      <c r="K143" s="211"/>
      <c r="L143" s="39"/>
      <c r="M143" s="212" t="s">
        <v>1</v>
      </c>
      <c r="N143" s="213" t="s">
        <v>41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1461</v>
      </c>
      <c r="AT143" s="216" t="s">
        <v>134</v>
      </c>
      <c r="AU143" s="216" t="s">
        <v>86</v>
      </c>
      <c r="AY143" s="17" t="s">
        <v>132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84</v>
      </c>
      <c r="BK143" s="217">
        <f>ROUND(I143*H143,2)</f>
        <v>0</v>
      </c>
      <c r="BL143" s="17" t="s">
        <v>1461</v>
      </c>
      <c r="BM143" s="216" t="s">
        <v>1504</v>
      </c>
    </row>
    <row r="144" spans="2:63" s="12" customFormat="1" ht="12.75">
      <c r="B144" s="188"/>
      <c r="C144" s="189"/>
      <c r="D144" s="190" t="s">
        <v>75</v>
      </c>
      <c r="E144" s="202" t="s">
        <v>1505</v>
      </c>
      <c r="F144" s="202" t="s">
        <v>1506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SUM(P145:P148)</f>
        <v>0</v>
      </c>
      <c r="Q144" s="196"/>
      <c r="R144" s="197">
        <f>SUM(R145:R148)</f>
        <v>0</v>
      </c>
      <c r="S144" s="196"/>
      <c r="T144" s="198">
        <f>SUM(T145:T148)</f>
        <v>0</v>
      </c>
      <c r="AR144" s="199" t="s">
        <v>167</v>
      </c>
      <c r="AT144" s="200" t="s">
        <v>75</v>
      </c>
      <c r="AU144" s="200" t="s">
        <v>84</v>
      </c>
      <c r="AY144" s="199" t="s">
        <v>132</v>
      </c>
      <c r="BK144" s="201">
        <f>SUM(BK145:BK148)</f>
        <v>0</v>
      </c>
    </row>
    <row r="145" spans="1:65" s="2" customFormat="1" ht="24">
      <c r="A145" s="34"/>
      <c r="B145" s="35"/>
      <c r="C145" s="204" t="s">
        <v>211</v>
      </c>
      <c r="D145" s="204" t="s">
        <v>134</v>
      </c>
      <c r="E145" s="205" t="s">
        <v>1507</v>
      </c>
      <c r="F145" s="206" t="s">
        <v>1508</v>
      </c>
      <c r="G145" s="207" t="s">
        <v>686</v>
      </c>
      <c r="H145" s="208">
        <v>1</v>
      </c>
      <c r="I145" s="209"/>
      <c r="J145" s="210">
        <f>ROUND(I145*H145,2)</f>
        <v>0</v>
      </c>
      <c r="K145" s="211"/>
      <c r="L145" s="39"/>
      <c r="M145" s="212" t="s">
        <v>1</v>
      </c>
      <c r="N145" s="213" t="s">
        <v>41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1461</v>
      </c>
      <c r="AT145" s="216" t="s">
        <v>134</v>
      </c>
      <c r="AU145" s="216" t="s">
        <v>86</v>
      </c>
      <c r="AY145" s="17" t="s">
        <v>132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84</v>
      </c>
      <c r="BK145" s="217">
        <f>ROUND(I145*H145,2)</f>
        <v>0</v>
      </c>
      <c r="BL145" s="17" t="s">
        <v>1461</v>
      </c>
      <c r="BM145" s="216" t="s">
        <v>1509</v>
      </c>
    </row>
    <row r="146" spans="1:65" s="2" customFormat="1" ht="24">
      <c r="A146" s="34"/>
      <c r="B146" s="35"/>
      <c r="C146" s="204" t="s">
        <v>245</v>
      </c>
      <c r="D146" s="204" t="s">
        <v>134</v>
      </c>
      <c r="E146" s="205" t="s">
        <v>1510</v>
      </c>
      <c r="F146" s="206" t="s">
        <v>1511</v>
      </c>
      <c r="G146" s="207" t="s">
        <v>686</v>
      </c>
      <c r="H146" s="208">
        <v>1</v>
      </c>
      <c r="I146" s="209"/>
      <c r="J146" s="210">
        <f>ROUND(I146*H146,2)</f>
        <v>0</v>
      </c>
      <c r="K146" s="211"/>
      <c r="L146" s="39"/>
      <c r="M146" s="212" t="s">
        <v>1</v>
      </c>
      <c r="N146" s="213" t="s">
        <v>41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1461</v>
      </c>
      <c r="AT146" s="216" t="s">
        <v>134</v>
      </c>
      <c r="AU146" s="216" t="s">
        <v>86</v>
      </c>
      <c r="AY146" s="17" t="s">
        <v>132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84</v>
      </c>
      <c r="BK146" s="217">
        <f>ROUND(I146*H146,2)</f>
        <v>0</v>
      </c>
      <c r="BL146" s="17" t="s">
        <v>1461</v>
      </c>
      <c r="BM146" s="216" t="s">
        <v>1512</v>
      </c>
    </row>
    <row r="147" spans="1:65" s="2" customFormat="1" ht="24">
      <c r="A147" s="34"/>
      <c r="B147" s="35"/>
      <c r="C147" s="204" t="s">
        <v>221</v>
      </c>
      <c r="D147" s="204" t="s">
        <v>134</v>
      </c>
      <c r="E147" s="205" t="s">
        <v>1513</v>
      </c>
      <c r="F147" s="206" t="s">
        <v>1514</v>
      </c>
      <c r="G147" s="207" t="s">
        <v>686</v>
      </c>
      <c r="H147" s="208">
        <v>1</v>
      </c>
      <c r="I147" s="209"/>
      <c r="J147" s="210">
        <f>ROUND(I147*H147,2)</f>
        <v>0</v>
      </c>
      <c r="K147" s="211"/>
      <c r="L147" s="39"/>
      <c r="M147" s="212" t="s">
        <v>1</v>
      </c>
      <c r="N147" s="213" t="s">
        <v>41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1461</v>
      </c>
      <c r="AT147" s="216" t="s">
        <v>134</v>
      </c>
      <c r="AU147" s="216" t="s">
        <v>86</v>
      </c>
      <c r="AY147" s="17" t="s">
        <v>132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84</v>
      </c>
      <c r="BK147" s="217">
        <f>ROUND(I147*H147,2)</f>
        <v>0</v>
      </c>
      <c r="BL147" s="17" t="s">
        <v>1461</v>
      </c>
      <c r="BM147" s="216" t="s">
        <v>1515</v>
      </c>
    </row>
    <row r="148" spans="1:65" s="2" customFormat="1" ht="24">
      <c r="A148" s="34"/>
      <c r="B148" s="35"/>
      <c r="C148" s="204" t="s">
        <v>8</v>
      </c>
      <c r="D148" s="204" t="s">
        <v>134</v>
      </c>
      <c r="E148" s="205" t="s">
        <v>1516</v>
      </c>
      <c r="F148" s="206" t="s">
        <v>1517</v>
      </c>
      <c r="G148" s="207" t="s">
        <v>686</v>
      </c>
      <c r="H148" s="208">
        <v>1</v>
      </c>
      <c r="I148" s="209"/>
      <c r="J148" s="210">
        <f>ROUND(I148*H148,2)</f>
        <v>0</v>
      </c>
      <c r="K148" s="211"/>
      <c r="L148" s="39"/>
      <c r="M148" s="265" t="s">
        <v>1</v>
      </c>
      <c r="N148" s="266" t="s">
        <v>41</v>
      </c>
      <c r="O148" s="267"/>
      <c r="P148" s="268">
        <f>O148*H148</f>
        <v>0</v>
      </c>
      <c r="Q148" s="268">
        <v>0</v>
      </c>
      <c r="R148" s="268">
        <f>Q148*H148</f>
        <v>0</v>
      </c>
      <c r="S148" s="268">
        <v>0</v>
      </c>
      <c r="T148" s="26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1461</v>
      </c>
      <c r="AT148" s="216" t="s">
        <v>134</v>
      </c>
      <c r="AU148" s="216" t="s">
        <v>86</v>
      </c>
      <c r="AY148" s="17" t="s">
        <v>132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84</v>
      </c>
      <c r="BK148" s="217">
        <f>ROUND(I148*H148,2)</f>
        <v>0</v>
      </c>
      <c r="BL148" s="17" t="s">
        <v>1461</v>
      </c>
      <c r="BM148" s="216" t="s">
        <v>1518</v>
      </c>
    </row>
    <row r="149" spans="1:31" s="2" customFormat="1" ht="11.25">
      <c r="A149" s="34"/>
      <c r="B149" s="54"/>
      <c r="C149" s="55"/>
      <c r="D149" s="55"/>
      <c r="E149" s="55"/>
      <c r="F149" s="55"/>
      <c r="G149" s="55"/>
      <c r="H149" s="55"/>
      <c r="I149" s="152"/>
      <c r="J149" s="55"/>
      <c r="K149" s="55"/>
      <c r="L149" s="39"/>
      <c r="M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</sheetData>
  <sheetProtection algorithmName="SHA-512" hashValue="Xx9JHaZDEIr/wGaqJvVdFvGxk16ygTSND3wkWDj0oKlFxJSHLi941JOj+XXOVEd70buNCBS+nNcL5AnxOG893g==" saltValue="0C/tBntrL6w5F9+ez4SRxDzRRO8BJOMib0DQpKTxwauyqDNd36qVr/fbydFQ5uwC/SwYK9/iUnOv4hGAAzujlw==" spinCount="100000" sheet="1" objects="1" scenarios="1" formatColumns="0" formatRows="0" autoFilter="0"/>
  <autoFilter ref="C122:K14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2022-03-25T15:24:42Z</cp:lastPrinted>
  <dcterms:created xsi:type="dcterms:W3CDTF">2022-03-25T15:14:43Z</dcterms:created>
  <dcterms:modified xsi:type="dcterms:W3CDTF">2022-03-25T15:24:57Z</dcterms:modified>
  <cp:category/>
  <cp:version/>
  <cp:contentType/>
  <cp:contentStatus/>
</cp:coreProperties>
</file>