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G:\021 Areál BANÍK\Zimní stadion\ZS_střecha nad strojovnou II\2_PD\PD zpracovaná\Nová složka\"/>
    </mc:Choice>
  </mc:AlternateContent>
  <bookViews>
    <workbookView xWindow="0" yWindow="0" windowWidth="0" windowHeight="0"/>
  </bookViews>
  <sheets>
    <sheet name="Rekapitulace stavby" sheetId="1" r:id="rId1"/>
    <sheet name="22 - MDK - výměna vstupní..." sheetId="2" r:id="rId2"/>
  </sheets>
  <definedNames>
    <definedName name="_xlnm.Print_Area" localSheetId="0">'Rekapitulace stavby'!$D$4:$AO$76,'Rekapitulace stavby'!$C$82:$AQ$96</definedName>
    <definedName name="_xlnm.Print_Titles" localSheetId="0">'Rekapitulace stavby'!$92:$92</definedName>
    <definedName name="_xlnm._FilterDatabase" localSheetId="1" hidden="1">'22 - MDK - výměna vstupní...'!$C$123:$K$142</definedName>
    <definedName name="_xlnm.Print_Area" localSheetId="1">'22 - MDK - výměna vstupní...'!$C$4:$J$76,'22 - MDK - výměna vstupní...'!$C$82:$J$105,'22 - MDK - výměna vstupní...'!$C$111:$J$142</definedName>
    <definedName name="_xlnm.Print_Titles" localSheetId="1">'22 - MDK - výměna vstupní...'!$123:$123</definedName>
  </definedNames>
  <calcPr/>
</workbook>
</file>

<file path=xl/calcChain.xml><?xml version="1.0" encoding="utf-8"?>
<calcChain xmlns="http://schemas.openxmlformats.org/spreadsheetml/2006/main">
  <c i="2" l="1" r="P135"/>
  <c r="J37"/>
  <c r="J36"/>
  <c i="1" r="AY95"/>
  <c i="2" r="J35"/>
  <c i="1" r="AX95"/>
  <c i="2" r="BI142"/>
  <c r="BH142"/>
  <c r="BG142"/>
  <c r="BF142"/>
  <c r="T142"/>
  <c r="T141"/>
  <c r="R142"/>
  <c r="R141"/>
  <c r="P142"/>
  <c r="P141"/>
  <c r="BI140"/>
  <c r="BH140"/>
  <c r="BG140"/>
  <c r="BF140"/>
  <c r="T140"/>
  <c r="T139"/>
  <c r="T138"/>
  <c r="R140"/>
  <c r="R139"/>
  <c r="R138"/>
  <c r="P140"/>
  <c r="P139"/>
  <c r="P138"/>
  <c r="BI137"/>
  <c r="BH137"/>
  <c r="BG137"/>
  <c r="BF137"/>
  <c r="T137"/>
  <c r="R137"/>
  <c r="P137"/>
  <c r="BI136"/>
  <c r="BH136"/>
  <c r="BG136"/>
  <c r="BF136"/>
  <c r="T136"/>
  <c r="R136"/>
  <c r="P136"/>
  <c r="BI134"/>
  <c r="BH134"/>
  <c r="BG134"/>
  <c r="BF134"/>
  <c r="T134"/>
  <c r="R134"/>
  <c r="P134"/>
  <c r="BI133"/>
  <c r="BH133"/>
  <c r="BG133"/>
  <c r="BF133"/>
  <c r="T133"/>
  <c r="R133"/>
  <c r="P133"/>
  <c r="BI132"/>
  <c r="BH132"/>
  <c r="BG132"/>
  <c r="BF132"/>
  <c r="T132"/>
  <c r="R132"/>
  <c r="P132"/>
  <c r="BI129"/>
  <c r="BH129"/>
  <c r="BG129"/>
  <c r="BF129"/>
  <c r="T129"/>
  <c r="R129"/>
  <c r="P129"/>
  <c r="BI128"/>
  <c r="BH128"/>
  <c r="BG128"/>
  <c r="BF128"/>
  <c r="T128"/>
  <c r="R128"/>
  <c r="P128"/>
  <c r="BI127"/>
  <c r="BH127"/>
  <c r="BG127"/>
  <c r="BF127"/>
  <c r="T127"/>
  <c r="R127"/>
  <c r="P127"/>
  <c r="F118"/>
  <c r="E116"/>
  <c r="F89"/>
  <c r="E87"/>
  <c r="J24"/>
  <c r="E24"/>
  <c r="J121"/>
  <c r="J23"/>
  <c r="J21"/>
  <c r="E21"/>
  <c r="J91"/>
  <c r="J20"/>
  <c r="J18"/>
  <c r="E18"/>
  <c r="F92"/>
  <c r="J17"/>
  <c r="J15"/>
  <c r="E15"/>
  <c r="F120"/>
  <c r="J14"/>
  <c r="J12"/>
  <c r="J89"/>
  <c r="E7"/>
  <c r="E114"/>
  <c i="1" r="L90"/>
  <c r="AM90"/>
  <c r="AM89"/>
  <c r="L89"/>
  <c r="AM87"/>
  <c r="L87"/>
  <c r="L85"/>
  <c r="L84"/>
  <c i="2" r="J140"/>
  <c r="J129"/>
  <c r="J134"/>
  <c r="BK127"/>
  <c r="BK132"/>
  <c r="BK137"/>
  <c r="BK129"/>
  <c r="J136"/>
  <c r="J142"/>
  <c r="BK133"/>
  <c r="BK142"/>
  <c r="BK128"/>
  <c r="BK136"/>
  <c r="J128"/>
  <c r="J133"/>
  <c r="BK140"/>
  <c r="J132"/>
  <c r="BK134"/>
  <c r="J127"/>
  <c r="J137"/>
  <c i="1" r="AS94"/>
  <c i="2" l="1" r="R126"/>
  <c r="R125"/>
  <c r="R131"/>
  <c r="BK126"/>
  <c r="J126"/>
  <c r="J98"/>
  <c r="T135"/>
  <c r="P126"/>
  <c r="P125"/>
  <c r="BK131"/>
  <c r="J131"/>
  <c r="J100"/>
  <c r="R135"/>
  <c r="T131"/>
  <c r="T130"/>
  <c r="T126"/>
  <c r="T125"/>
  <c r="T124"/>
  <c r="P131"/>
  <c r="P130"/>
  <c r="BK135"/>
  <c r="J135"/>
  <c r="J101"/>
  <c r="BK141"/>
  <c r="J141"/>
  <c r="J104"/>
  <c r="BK139"/>
  <c r="BK138"/>
  <c r="J138"/>
  <c r="J102"/>
  <c r="E85"/>
  <c r="F91"/>
  <c r="J92"/>
  <c r="J118"/>
  <c r="J120"/>
  <c r="F121"/>
  <c r="BE127"/>
  <c r="BE128"/>
  <c r="BE132"/>
  <c r="BE133"/>
  <c r="BE134"/>
  <c r="BE137"/>
  <c r="BE140"/>
  <c r="BE129"/>
  <c r="BE136"/>
  <c r="BE142"/>
  <c r="F34"/>
  <c i="1" r="BA95"/>
  <c r="BA94"/>
  <c r="W30"/>
  <c i="2" r="J34"/>
  <c i="1" r="AW95"/>
  <c i="2" r="F37"/>
  <c i="1" r="BD95"/>
  <c r="BD94"/>
  <c r="W33"/>
  <c i="2" r="F36"/>
  <c i="1" r="BC95"/>
  <c r="BC94"/>
  <c r="AY94"/>
  <c i="2" r="F35"/>
  <c i="1" r="BB95"/>
  <c r="BB94"/>
  <c r="W31"/>
  <c i="2" l="1" r="R130"/>
  <c r="P124"/>
  <c i="1" r="AU95"/>
  <c i="2" r="R124"/>
  <c r="BK125"/>
  <c r="J125"/>
  <c r="J97"/>
  <c r="BK130"/>
  <c r="J130"/>
  <c r="J99"/>
  <c r="J139"/>
  <c r="J103"/>
  <c i="1" r="AU94"/>
  <c i="2" r="J33"/>
  <c i="1" r="AV95"/>
  <c r="AT95"/>
  <c r="AX94"/>
  <c r="W32"/>
  <c r="AW94"/>
  <c r="AK30"/>
  <c i="2" r="F33"/>
  <c i="1" r="AZ95"/>
  <c r="AZ94"/>
  <c r="AV94"/>
  <c r="AK29"/>
  <c i="2" l="1" r="BK124"/>
  <c r="J124"/>
  <c r="J96"/>
  <c i="1" r="AT94"/>
  <c r="W29"/>
  <c i="2" l="1" r="J30"/>
  <c i="1" r="AG95"/>
  <c r="AG94"/>
  <c r="AK26"/>
  <c r="AK35"/>
  <c l="1" r="AN94"/>
  <c i="2" r="J39"/>
  <c i="1" r="AN95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<sst xmlns="http://schemas.openxmlformats.org/spreadsheetml/2006/main">
  <si>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</si>
  <si>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</si>
  <si>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</si>
  <si>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</si>
  <si>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</si>
  <si>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{fb5ec5ce-2ba7-4de0-8118-159cde2cdc29}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</si>
  <si>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</si>
  <si>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</si>
  <si>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</si>
  <si>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</si>
  <si>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</si>
  <si>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</si>
  <si>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</si>
  <si>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</si>
  <si>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22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</si>
  <si>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</si>
  <si>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</si>
  <si>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MDK - výměna vstupních dveří</t>
  </si>
  <si>
    <t>KSO:</t>
  </si>
  <si>
    <t>CC-CZ:</t>
  </si>
  <si>
    <t>Místo:</t>
  </si>
  <si>
    <t xml:space="preserve"> </t>
  </si>
  <si>
    <t>Datum:</t>
  </si>
  <si>
    <t>19. 1. 2022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</si>
  <si>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</si>
  <si>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</si>
  <si>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</si>
  <si>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</si>
  <si>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</si>
  <si>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</si>
  <si>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</si>
  <si>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</si>
  <si>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</si>
  <si>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</si>
  <si>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</si>
  <si>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</si>
  <si>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</si>
  <si>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</si>
  <si>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</si>
  <si>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</si>
  <si>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</si>
  <si>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</si>
  <si>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</si>
  <si>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</si>
  <si>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</si>
  <si>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</si>
  <si>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</si>
  <si>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</si>
  <si>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</si>
  <si>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</si>
  <si>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</si>
  <si>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</si>
  <si>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</si>
  <si>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</si>
  <si>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</si>
  <si>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</si>
  <si>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</si>
  <si>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</si>
  <si>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</si>
  <si>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</si>
  <si>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</si>
  <si>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</si>
  <si>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</si>
  <si>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</si>
  <si>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</si>
  <si>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</si>
  <si>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</si>
  <si>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</si>
  <si>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</si>
  <si>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</si>
  <si>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</si>
  <si>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</si>
  <si>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</si>
  <si>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</si>
  <si>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</si>
  <si>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</si>
  <si>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</si>
  <si>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</si>
  <si>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STA</t>
  </si>
  <si>
    <t>1</t>
  </si>
  <si>
    <t>{f017bd6d-8ea9-4e0a-85fa-8ea1d139e306}</t>
  </si>
  <si>
    <t>2</t>
  </si>
  <si>
    <t>KRYCÍ LIST SOUPISU PRACÍ</t>
  </si>
  <si>
    <t>Objekt:</t>
  </si>
  <si>
    <t>22 - MDK - výměna vstupních dveří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</si>
  <si>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</si>
  <si>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</si>
  <si>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</si>
  <si>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</si>
  <si>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</si>
  <si>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</si>
  <si>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6 - Úpravy povrchů, podlahy a osazování výplní</t>
  </si>
  <si>
    <t>PSV - Práce a dodávky PSV</t>
  </si>
  <si>
    <t xml:space="preserve">    766 - Konstrukce truhlářské</t>
  </si>
  <si>
    <t xml:space="preserve">    782 - Dokončovací práce - obklady z kamene</t>
  </si>
  <si>
    <t>VRN - Vedlejší rozpočtové náklady</t>
  </si>
  <si>
    <t xml:space="preserve">    VRN3 - Zařízení staveniště</t>
  </si>
  <si>
    <t xml:space="preserve">    VRN9 - Ostatní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</si>
  <si>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</si>
  <si>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</si>
  <si>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</si>
  <si>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</si>
  <si>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</si>
  <si>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</si>
  <si>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</si>
  <si>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</si>
  <si>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</si>
  <si>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</si>
  <si>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</si>
  <si>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</si>
  <si>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</si>
  <si>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</si>
  <si>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</si>
  <si>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</si>
  <si>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6</t>
  </si>
  <si>
    <t>Úpravy povrchů, podlahy a osazování výplní</t>
  </si>
  <si>
    <t>K</t>
  </si>
  <si>
    <t>619991001</t>
  </si>
  <si>
    <t>Zakrytí podlah fólií přilepenou lepící páskou</t>
  </si>
  <si>
    <t>m2</t>
  </si>
  <si>
    <t>4</t>
  </si>
  <si>
    <t>64</t>
  </si>
  <si>
    <t>619995001</t>
  </si>
  <si>
    <t>Začištění omítek (s dodáním hmot) kolem oken, dveří, podlah nebo obkladů</t>
  </si>
  <si>
    <t>m</t>
  </si>
  <si>
    <t>-1813686997</t>
  </si>
  <si>
    <t>629991011</t>
  </si>
  <si>
    <t>Zakrytí výplní otvorů a svislých ploch fólií přilepenou lepící páskou</t>
  </si>
  <si>
    <t>PSV</t>
  </si>
  <si>
    <t>Práce a dodávky PSV</t>
  </si>
  <si>
    <t>766</t>
  </si>
  <si>
    <t>Konstrukce truhlářské</t>
  </si>
  <si>
    <t>34</t>
  </si>
  <si>
    <t>766-x1</t>
  </si>
  <si>
    <t>D+M Dřevěná stěna s dveřmi a příslušenstvím vel. 2830x3750mm ozn. 01/T - spec. dle PD</t>
  </si>
  <si>
    <t>kus</t>
  </si>
  <si>
    <t>16</t>
  </si>
  <si>
    <t>68</t>
  </si>
  <si>
    <t>35</t>
  </si>
  <si>
    <t>766-x2</t>
  </si>
  <si>
    <t>D+M Dřevěná stěna s dveřmi a příslušenstvím vel. 2830x3750mm ozn. 02/T - spec. dle PD</t>
  </si>
  <si>
    <t>70</t>
  </si>
  <si>
    <t>43</t>
  </si>
  <si>
    <t>998766201</t>
  </si>
  <si>
    <t>Přesun hmot procentní pro konstrukce truhlářské v objektech v do 6 m</t>
  </si>
  <si>
    <t>%</t>
  </si>
  <si>
    <t>86</t>
  </si>
  <si>
    <t>782</t>
  </si>
  <si>
    <t>Dokončovací práce - obklady z kamene</t>
  </si>
  <si>
    <t>50</t>
  </si>
  <si>
    <t>782-x1</t>
  </si>
  <si>
    <t>Demontáž a zpětná montáž stávajících kamenných obkladů vč. případných lokálních oprav (bude čerpáno pouze se schválením TDS nebo zástupce objednatele)</t>
  </si>
  <si>
    <t>soubor</t>
  </si>
  <si>
    <t>100</t>
  </si>
  <si>
    <t>51</t>
  </si>
  <si>
    <t>998782201</t>
  </si>
  <si>
    <t>Přesun hmot procentní pro obklady kamenné v objektech v do 6 m (bude čerpáno pouze se schválením TDS nebo zástupce objednatele)</t>
  </si>
  <si>
    <t>102</t>
  </si>
  <si>
    <t>VRN</t>
  </si>
  <si>
    <t>Vedlejší rozpočtové náklady</t>
  </si>
  <si>
    <t>5</t>
  </si>
  <si>
    <t>VRN3</t>
  </si>
  <si>
    <t>Zařízení staveniště</t>
  </si>
  <si>
    <t>61</t>
  </si>
  <si>
    <t>030001000</t>
  </si>
  <si>
    <t>122</t>
  </si>
  <si>
    <t>VRN9</t>
  </si>
  <si>
    <t>Ostatní náklady</t>
  </si>
  <si>
    <t>63</t>
  </si>
  <si>
    <t>090001000</t>
  </si>
  <si>
    <t>Ostatní náklady - náklady dle uvážení zhotovitele - např. průběžný úklid stavby, pomocné lešení, likvidace odpadu, náklady spojené s pracemi za provozu, inž. činnost apod...</t>
  </si>
  <si>
    <t>126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</si>
</sst>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2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1" fillId="0" borderId="0" applyNumberFormat="0" applyFill="0" applyBorder="0" applyAlignment="0" applyProtection="0"/>
  </cellStyleXfs>
  <cellXfs count="232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5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5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6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7" fillId="0" borderId="11" xfId="0" applyFont="1" applyBorder="1" applyAlignment="1">
      <alignment horizontal="center" vertical="center"/>
    </xf>
    <xf numFmtId="0" fontId="17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18" fillId="0" borderId="14" xfId="0" applyFont="1" applyBorder="1" applyAlignment="1">
      <alignment horizontal="left" vertical="center"/>
    </xf>
    <xf numFmtId="0" fontId="18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18" fillId="0" borderId="14" xfId="0" applyFont="1" applyBorder="1" applyAlignment="1" applyProtection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19" fillId="4" borderId="6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7" xfId="0" applyFont="1" applyFill="1" applyBorder="1" applyAlignment="1" applyProtection="1">
      <alignment horizontal="right" vertical="center"/>
    </xf>
    <xf numFmtId="0" fontId="19" fillId="4" borderId="8" xfId="0" applyFont="1" applyFill="1" applyBorder="1" applyAlignment="1" applyProtection="1">
      <alignment horizontal="left" vertical="center"/>
    </xf>
    <xf numFmtId="0" fontId="19" fillId="4" borderId="0" xfId="0" applyFont="1" applyFill="1" applyAlignment="1" applyProtection="1">
      <alignment horizontal="center" vertical="center"/>
    </xf>
    <xf numFmtId="0" fontId="20" fillId="0" borderId="16" xfId="0" applyFont="1" applyBorder="1" applyAlignment="1" applyProtection="1">
      <alignment horizontal="center" vertical="center" wrapText="1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7" fillId="0" borderId="14" xfId="0" applyNumberFormat="1" applyFont="1" applyBorder="1" applyAlignment="1" applyProtection="1">
      <alignment vertical="center"/>
    </xf>
    <xf numFmtId="4" fontId="17" fillId="0" borderId="0" xfId="0" applyNumberFormat="1" applyFont="1" applyBorder="1" applyAlignment="1" applyProtection="1">
      <alignment vertical="center"/>
    </xf>
    <xf numFmtId="166" fontId="17" fillId="0" borderId="0" xfId="0" applyNumberFormat="1" applyFont="1" applyBorder="1" applyAlignment="1" applyProtection="1">
      <alignment vertical="center"/>
    </xf>
    <xf numFmtId="4" fontId="17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6" fillId="0" borderId="19" xfId="0" applyNumberFormat="1" applyFont="1" applyBorder="1" applyAlignment="1" applyProtection="1">
      <alignment vertical="center"/>
    </xf>
    <xf numFmtId="4" fontId="26" fillId="0" borderId="20" xfId="0" applyNumberFormat="1" applyFont="1" applyBorder="1" applyAlignment="1" applyProtection="1">
      <alignment vertical="center"/>
    </xf>
    <xf numFmtId="166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27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8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6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19" fillId="4" borderId="0" xfId="0" applyFont="1" applyFill="1" applyAlignment="1" applyProtection="1">
      <alignment horizontal="right" vertical="center"/>
    </xf>
    <xf numFmtId="0" fontId="28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19" fillId="4" borderId="16" xfId="0" applyFont="1" applyFill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1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29" fillId="0" borderId="12" xfId="0" applyNumberFormat="1" applyFont="1" applyBorder="1" applyAlignment="1" applyProtection="1"/>
    <xf numFmtId="166" fontId="29" fillId="0" borderId="13" xfId="0" applyNumberFormat="1" applyFont="1" applyBorder="1" applyAlignment="1" applyProtection="1"/>
    <xf numFmtId="4" fontId="30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19" fillId="0" borderId="22" xfId="0" applyFont="1" applyBorder="1" applyAlignment="1" applyProtection="1">
      <alignment horizontal="center" vertical="center"/>
    </xf>
    <xf numFmtId="49" fontId="19" fillId="0" borderId="22" xfId="0" applyNumberFormat="1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left" vertical="center" wrapText="1"/>
    </xf>
    <xf numFmtId="0" fontId="19" fillId="0" borderId="22" xfId="0" applyFont="1" applyBorder="1" applyAlignment="1" applyProtection="1">
      <alignment horizontal="center" vertical="center" wrapText="1"/>
    </xf>
    <xf numFmtId="167" fontId="19" fillId="0" borderId="22" xfId="0" applyNumberFormat="1" applyFont="1" applyBorder="1" applyAlignment="1" applyProtection="1">
      <alignment vertical="center"/>
    </xf>
    <xf numFmtId="4" fontId="19" fillId="2" borderId="22" xfId="0" applyNumberFormat="1" applyFont="1" applyFill="1" applyBorder="1" applyAlignment="1" applyProtection="1">
      <alignment vertical="center"/>
      <protection locked="0"/>
    </xf>
    <xf numFmtId="4" fontId="19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0" fillId="2" borderId="14" xfId="0" applyFont="1" applyFill="1" applyBorder="1" applyAlignment="1" applyProtection="1">
      <alignment horizontal="left" vertical="center"/>
      <protection locked="0"/>
    </xf>
    <xf numFmtId="0" fontId="20" fillId="0" borderId="0" xfId="0" applyFont="1" applyBorder="1" applyAlignment="1" applyProtection="1">
      <alignment horizontal="center" vertical="center"/>
    </xf>
    <xf numFmtId="166" fontId="20" fillId="0" borderId="0" xfId="0" applyNumberFormat="1" applyFont="1" applyBorder="1" applyAlignment="1" applyProtection="1">
      <alignment vertical="center"/>
    </xf>
    <xf numFmtId="166" fontId="20" fillId="0" borderId="15" xfId="0" applyNumberFormat="1" applyFont="1" applyBorder="1" applyAlignment="1" applyProtection="1">
      <alignment vertical="center"/>
    </xf>
    <xf numFmtId="0" fontId="19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167" fontId="19" fillId="2" borderId="22" xfId="0" applyNumberFormat="1" applyFont="1" applyFill="1" applyBorder="1" applyAlignment="1" applyProtection="1">
      <alignment vertical="center"/>
      <protection locked="0"/>
    </xf>
    <xf numFmtId="0" fontId="20" fillId="2" borderId="19" xfId="0" applyFont="1" applyFill="1" applyBorder="1" applyAlignment="1" applyProtection="1">
      <alignment horizontal="left" vertical="center"/>
      <protection locked="0"/>
    </xf>
    <xf numFmtId="0" fontId="20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0" fillId="0" borderId="20" xfId="0" applyNumberFormat="1" applyFont="1" applyBorder="1" applyAlignment="1" applyProtection="1">
      <alignment vertical="center"/>
    </xf>
    <xf numFmtId="166" fontId="20" fillId="0" borderId="21" xfId="0" applyNumberFormat="1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styles" Target="styles.xml" /><Relationship Id="rId4" Type="http://schemas.openxmlformats.org/officeDocument/2006/relationships/theme" Target="theme/theme1.xml" /><Relationship Id="rId5" Type="http://schemas.openxmlformats.org/officeDocument/2006/relationships/calcChain" Target="calcChain.xml" /><Relationship Id="rId6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8</v>
      </c>
    </row>
    <row r="4" s="1" customFormat="1" ht="24.96" customHeight="1">
      <c r="B4" s="18"/>
      <c r="C4" s="19"/>
      <c r="D4" s="20" t="s">
        <v>9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10</v>
      </c>
      <c r="BE4" s="22" t="s">
        <v>11</v>
      </c>
      <c r="BS4" s="14" t="s">
        <v>12</v>
      </c>
    </row>
    <row r="5" s="1" customFormat="1" ht="12" customHeight="1">
      <c r="B5" s="18"/>
      <c r="C5" s="19"/>
      <c r="D5" s="23" t="s">
        <v>13</v>
      </c>
      <c r="E5" s="19"/>
      <c r="F5" s="19"/>
      <c r="G5" s="19"/>
      <c r="H5" s="19"/>
      <c r="I5" s="19"/>
      <c r="J5" s="19"/>
      <c r="K5" s="24" t="s">
        <v>14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15</v>
      </c>
      <c r="BS5" s="14" t="s">
        <v>6</v>
      </c>
    </row>
    <row r="6" s="1" customFormat="1" ht="36.96" customHeight="1">
      <c r="B6" s="18"/>
      <c r="C6" s="19"/>
      <c r="D6" s="26" t="s">
        <v>16</v>
      </c>
      <c r="E6" s="19"/>
      <c r="F6" s="19"/>
      <c r="G6" s="19"/>
      <c r="H6" s="19"/>
      <c r="I6" s="19"/>
      <c r="J6" s="19"/>
      <c r="K6" s="27" t="s">
        <v>17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18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19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20</v>
      </c>
      <c r="E8" s="19"/>
      <c r="F8" s="19"/>
      <c r="G8" s="19"/>
      <c r="H8" s="19"/>
      <c r="I8" s="19"/>
      <c r="J8" s="19"/>
      <c r="K8" s="24" t="s">
        <v>21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22</v>
      </c>
      <c r="AL8" s="19"/>
      <c r="AM8" s="19"/>
      <c r="AN8" s="30" t="s">
        <v>23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24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25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21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26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27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25</v>
      </c>
      <c r="AL13" s="19"/>
      <c r="AM13" s="19"/>
      <c r="AN13" s="31" t="s">
        <v>28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28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26</v>
      </c>
      <c r="AL14" s="19"/>
      <c r="AM14" s="19"/>
      <c r="AN14" s="31" t="s">
        <v>28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29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25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21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26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30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31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25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21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26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30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32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33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34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35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36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37</v>
      </c>
      <c r="E29" s="44"/>
      <c r="F29" s="29" t="s">
        <v>38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ROUND(AZ94,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ROUND(AV94, 2)</f>
        <v>0</v>
      </c>
      <c r="AL29" s="44"/>
      <c r="AM29" s="44"/>
      <c r="AN29" s="44"/>
      <c r="AO29" s="44"/>
      <c r="AP29" s="44"/>
      <c r="AQ29" s="44"/>
      <c r="AR29" s="47"/>
      <c r="BE29" s="48"/>
    </row>
    <row r="30" s="3" customFormat="1" ht="14.4" customHeight="1">
      <c r="A30" s="3"/>
      <c r="B30" s="43"/>
      <c r="C30" s="44"/>
      <c r="D30" s="44"/>
      <c r="E30" s="44"/>
      <c r="F30" s="29" t="s">
        <v>39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ROUND(BA94,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ROUND(AW94, 2)</f>
        <v>0</v>
      </c>
      <c r="AL30" s="44"/>
      <c r="AM30" s="44"/>
      <c r="AN30" s="44"/>
      <c r="AO30" s="44"/>
      <c r="AP30" s="44"/>
      <c r="AQ30" s="44"/>
      <c r="AR30" s="47"/>
      <c r="BE30" s="48"/>
    </row>
    <row r="31" hidden="1" s="3" customFormat="1" ht="14.4" customHeight="1">
      <c r="A31" s="3"/>
      <c r="B31" s="43"/>
      <c r="C31" s="44"/>
      <c r="D31" s="44"/>
      <c r="E31" s="44"/>
      <c r="F31" s="29" t="s">
        <v>40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48"/>
    </row>
    <row r="32" hidden="1" s="3" customFormat="1" ht="14.4" customHeight="1">
      <c r="A32" s="3"/>
      <c r="B32" s="43"/>
      <c r="C32" s="44"/>
      <c r="D32" s="44"/>
      <c r="E32" s="44"/>
      <c r="F32" s="29" t="s">
        <v>41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48"/>
    </row>
    <row r="33" hidden="1" s="3" customFormat="1" ht="14.4" customHeight="1">
      <c r="A33" s="3"/>
      <c r="B33" s="43"/>
      <c r="C33" s="44"/>
      <c r="D33" s="44"/>
      <c r="E33" s="44"/>
      <c r="F33" s="29" t="s">
        <v>42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ROUND(BD94,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  <c r="BE33" s="48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49"/>
      <c r="D35" s="50" t="s">
        <v>43</v>
      </c>
      <c r="E35" s="51"/>
      <c r="F35" s="51"/>
      <c r="G35" s="51"/>
      <c r="H35" s="51"/>
      <c r="I35" s="51"/>
      <c r="J35" s="51"/>
      <c r="K35" s="51"/>
      <c r="L35" s="51"/>
      <c r="M35" s="51"/>
      <c r="N35" s="51"/>
      <c r="O35" s="51"/>
      <c r="P35" s="51"/>
      <c r="Q35" s="51"/>
      <c r="R35" s="51"/>
      <c r="S35" s="51"/>
      <c r="T35" s="52" t="s">
        <v>44</v>
      </c>
      <c r="U35" s="51"/>
      <c r="V35" s="51"/>
      <c r="W35" s="51"/>
      <c r="X35" s="53" t="s">
        <v>45</v>
      </c>
      <c r="Y35" s="51"/>
      <c r="Z35" s="51"/>
      <c r="AA35" s="51"/>
      <c r="AB35" s="51"/>
      <c r="AC35" s="51"/>
      <c r="AD35" s="51"/>
      <c r="AE35" s="51"/>
      <c r="AF35" s="51"/>
      <c r="AG35" s="51"/>
      <c r="AH35" s="51"/>
      <c r="AI35" s="51"/>
      <c r="AJ35" s="51"/>
      <c r="AK35" s="54">
        <f>SUM(AK26:AK33)</f>
        <v>0</v>
      </c>
      <c r="AL35" s="51"/>
      <c r="AM35" s="51"/>
      <c r="AN35" s="51"/>
      <c r="AO35" s="55"/>
      <c r="AP35" s="49"/>
      <c r="AQ35" s="49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56"/>
      <c r="C49" s="57"/>
      <c r="D49" s="58" t="s">
        <v>46</v>
      </c>
      <c r="E49" s="59"/>
      <c r="F49" s="59"/>
      <c r="G49" s="59"/>
      <c r="H49" s="59"/>
      <c r="I49" s="59"/>
      <c r="J49" s="59"/>
      <c r="K49" s="59"/>
      <c r="L49" s="59"/>
      <c r="M49" s="59"/>
      <c r="N49" s="59"/>
      <c r="O49" s="59"/>
      <c r="P49" s="59"/>
      <c r="Q49" s="59"/>
      <c r="R49" s="59"/>
      <c r="S49" s="59"/>
      <c r="T49" s="59"/>
      <c r="U49" s="59"/>
      <c r="V49" s="59"/>
      <c r="W49" s="59"/>
      <c r="X49" s="59"/>
      <c r="Y49" s="59"/>
      <c r="Z49" s="59"/>
      <c r="AA49" s="59"/>
      <c r="AB49" s="59"/>
      <c r="AC49" s="59"/>
      <c r="AD49" s="59"/>
      <c r="AE49" s="59"/>
      <c r="AF49" s="59"/>
      <c r="AG49" s="59"/>
      <c r="AH49" s="58" t="s">
        <v>47</v>
      </c>
      <c r="AI49" s="59"/>
      <c r="AJ49" s="59"/>
      <c r="AK49" s="59"/>
      <c r="AL49" s="59"/>
      <c r="AM49" s="59"/>
      <c r="AN49" s="59"/>
      <c r="AO49" s="59"/>
      <c r="AP49" s="57"/>
      <c r="AQ49" s="57"/>
      <c r="AR49" s="60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1" t="s">
        <v>48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1" t="s">
        <v>49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1" t="s">
        <v>48</v>
      </c>
      <c r="AI60" s="39"/>
      <c r="AJ60" s="39"/>
      <c r="AK60" s="39"/>
      <c r="AL60" s="39"/>
      <c r="AM60" s="61" t="s">
        <v>49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58" t="s">
        <v>50</v>
      </c>
      <c r="E64" s="62"/>
      <c r="F64" s="62"/>
      <c r="G64" s="62"/>
      <c r="H64" s="62"/>
      <c r="I64" s="62"/>
      <c r="J64" s="62"/>
      <c r="K64" s="62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  <c r="X64" s="62"/>
      <c r="Y64" s="62"/>
      <c r="Z64" s="62"/>
      <c r="AA64" s="62"/>
      <c r="AB64" s="62"/>
      <c r="AC64" s="62"/>
      <c r="AD64" s="62"/>
      <c r="AE64" s="62"/>
      <c r="AF64" s="62"/>
      <c r="AG64" s="62"/>
      <c r="AH64" s="58" t="s">
        <v>51</v>
      </c>
      <c r="AI64" s="62"/>
      <c r="AJ64" s="62"/>
      <c r="AK64" s="62"/>
      <c r="AL64" s="62"/>
      <c r="AM64" s="62"/>
      <c r="AN64" s="62"/>
      <c r="AO64" s="62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1" t="s">
        <v>48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1" t="s">
        <v>49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1" t="s">
        <v>48</v>
      </c>
      <c r="AI75" s="39"/>
      <c r="AJ75" s="39"/>
      <c r="AK75" s="39"/>
      <c r="AL75" s="39"/>
      <c r="AM75" s="61" t="s">
        <v>49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3"/>
      <c r="C77" s="64"/>
      <c r="D77" s="64"/>
      <c r="E77" s="64"/>
      <c r="F77" s="64"/>
      <c r="G77" s="64"/>
      <c r="H77" s="64"/>
      <c r="I77" s="64"/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  <c r="X77" s="64"/>
      <c r="Y77" s="64"/>
      <c r="Z77" s="64"/>
      <c r="AA77" s="64"/>
      <c r="AB77" s="64"/>
      <c r="AC77" s="64"/>
      <c r="AD77" s="64"/>
      <c r="AE77" s="64"/>
      <c r="AF77" s="64"/>
      <c r="AG77" s="64"/>
      <c r="AH77" s="64"/>
      <c r="AI77" s="64"/>
      <c r="AJ77" s="64"/>
      <c r="AK77" s="64"/>
      <c r="AL77" s="64"/>
      <c r="AM77" s="64"/>
      <c r="AN77" s="64"/>
      <c r="AO77" s="64"/>
      <c r="AP77" s="64"/>
      <c r="AQ77" s="64"/>
      <c r="AR77" s="41"/>
      <c r="BE77" s="35"/>
    </row>
    <row r="81" s="2" customFormat="1" ht="6.96" customHeight="1">
      <c r="A81" s="35"/>
      <c r="B81" s="65"/>
      <c r="C81" s="66"/>
      <c r="D81" s="66"/>
      <c r="E81" s="66"/>
      <c r="F81" s="66"/>
      <c r="G81" s="66"/>
      <c r="H81" s="66"/>
      <c r="I81" s="66"/>
      <c r="J81" s="66"/>
      <c r="K81" s="66"/>
      <c r="L81" s="66"/>
      <c r="M81" s="66"/>
      <c r="N81" s="66"/>
      <c r="O81" s="66"/>
      <c r="P81" s="66"/>
      <c r="Q81" s="66"/>
      <c r="R81" s="66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6"/>
      <c r="AR81" s="41"/>
      <c r="BE81" s="35"/>
    </row>
    <row r="82" s="2" customFormat="1" ht="24.96" customHeight="1">
      <c r="A82" s="35"/>
      <c r="B82" s="36"/>
      <c r="C82" s="20" t="s">
        <v>52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67"/>
      <c r="C84" s="29" t="s">
        <v>13</v>
      </c>
      <c r="D84" s="68"/>
      <c r="E84" s="68"/>
      <c r="F84" s="68"/>
      <c r="G84" s="68"/>
      <c r="H84" s="68"/>
      <c r="I84" s="68"/>
      <c r="J84" s="68"/>
      <c r="K84" s="68"/>
      <c r="L84" s="68" t="str">
        <f>K5</f>
        <v>22</v>
      </c>
      <c r="M84" s="68"/>
      <c r="N84" s="68"/>
      <c r="O84" s="68"/>
      <c r="P84" s="68"/>
      <c r="Q84" s="68"/>
      <c r="R84" s="68"/>
      <c r="S84" s="68"/>
      <c r="T84" s="68"/>
      <c r="U84" s="68"/>
      <c r="V84" s="68"/>
      <c r="W84" s="68"/>
      <c r="X84" s="68"/>
      <c r="Y84" s="68"/>
      <c r="Z84" s="68"/>
      <c r="AA84" s="68"/>
      <c r="AB84" s="68"/>
      <c r="AC84" s="68"/>
      <c r="AD84" s="68"/>
      <c r="AE84" s="68"/>
      <c r="AF84" s="68"/>
      <c r="AG84" s="68"/>
      <c r="AH84" s="68"/>
      <c r="AI84" s="68"/>
      <c r="AJ84" s="68"/>
      <c r="AK84" s="68"/>
      <c r="AL84" s="68"/>
      <c r="AM84" s="68"/>
      <c r="AN84" s="68"/>
      <c r="AO84" s="68"/>
      <c r="AP84" s="68"/>
      <c r="AQ84" s="68"/>
      <c r="AR84" s="69"/>
      <c r="BE84" s="4"/>
    </row>
    <row r="85" s="5" customFormat="1" ht="36.96" customHeight="1">
      <c r="A85" s="5"/>
      <c r="B85" s="70"/>
      <c r="C85" s="71" t="s">
        <v>16</v>
      </c>
      <c r="D85" s="72"/>
      <c r="E85" s="72"/>
      <c r="F85" s="72"/>
      <c r="G85" s="72"/>
      <c r="H85" s="72"/>
      <c r="I85" s="72"/>
      <c r="J85" s="72"/>
      <c r="K85" s="72"/>
      <c r="L85" s="73" t="str">
        <f>K6</f>
        <v>MDK - výměna vstupních dveří</v>
      </c>
      <c r="M85" s="72"/>
      <c r="N85" s="72"/>
      <c r="O85" s="72"/>
      <c r="P85" s="72"/>
      <c r="Q85" s="72"/>
      <c r="R85" s="72"/>
      <c r="S85" s="72"/>
      <c r="T85" s="72"/>
      <c r="U85" s="72"/>
      <c r="V85" s="72"/>
      <c r="W85" s="72"/>
      <c r="X85" s="72"/>
      <c r="Y85" s="72"/>
      <c r="Z85" s="72"/>
      <c r="AA85" s="72"/>
      <c r="AB85" s="72"/>
      <c r="AC85" s="72"/>
      <c r="AD85" s="72"/>
      <c r="AE85" s="72"/>
      <c r="AF85" s="72"/>
      <c r="AG85" s="72"/>
      <c r="AH85" s="72"/>
      <c r="AI85" s="72"/>
      <c r="AJ85" s="72"/>
      <c r="AK85" s="72"/>
      <c r="AL85" s="72"/>
      <c r="AM85" s="72"/>
      <c r="AN85" s="72"/>
      <c r="AO85" s="72"/>
      <c r="AP85" s="72"/>
      <c r="AQ85" s="72"/>
      <c r="AR85" s="74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20</v>
      </c>
      <c r="D87" s="37"/>
      <c r="E87" s="37"/>
      <c r="F87" s="37"/>
      <c r="G87" s="37"/>
      <c r="H87" s="37"/>
      <c r="I87" s="37"/>
      <c r="J87" s="37"/>
      <c r="K87" s="37"/>
      <c r="L87" s="75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22</v>
      </c>
      <c r="AJ87" s="37"/>
      <c r="AK87" s="37"/>
      <c r="AL87" s="37"/>
      <c r="AM87" s="76" t="str">
        <f>IF(AN8= "","",AN8)</f>
        <v>19. 1. 2022</v>
      </c>
      <c r="AN87" s="76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24</v>
      </c>
      <c r="D89" s="37"/>
      <c r="E89" s="37"/>
      <c r="F89" s="37"/>
      <c r="G89" s="37"/>
      <c r="H89" s="37"/>
      <c r="I89" s="37"/>
      <c r="J89" s="37"/>
      <c r="K89" s="37"/>
      <c r="L89" s="68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29</v>
      </c>
      <c r="AJ89" s="37"/>
      <c r="AK89" s="37"/>
      <c r="AL89" s="37"/>
      <c r="AM89" s="77" t="str">
        <f>IF(E17="","",E17)</f>
        <v xml:space="preserve"> </v>
      </c>
      <c r="AN89" s="68"/>
      <c r="AO89" s="68"/>
      <c r="AP89" s="68"/>
      <c r="AQ89" s="37"/>
      <c r="AR89" s="41"/>
      <c r="AS89" s="78" t="s">
        <v>53</v>
      </c>
      <c r="AT89" s="79"/>
      <c r="AU89" s="80"/>
      <c r="AV89" s="80"/>
      <c r="AW89" s="80"/>
      <c r="AX89" s="80"/>
      <c r="AY89" s="80"/>
      <c r="AZ89" s="80"/>
      <c r="BA89" s="80"/>
      <c r="BB89" s="80"/>
      <c r="BC89" s="80"/>
      <c r="BD89" s="81"/>
      <c r="BE89" s="35"/>
    </row>
    <row r="90" s="2" customFormat="1" ht="15.15" customHeight="1">
      <c r="A90" s="35"/>
      <c r="B90" s="36"/>
      <c r="C90" s="29" t="s">
        <v>27</v>
      </c>
      <c r="D90" s="37"/>
      <c r="E90" s="37"/>
      <c r="F90" s="37"/>
      <c r="G90" s="37"/>
      <c r="H90" s="37"/>
      <c r="I90" s="37"/>
      <c r="J90" s="37"/>
      <c r="K90" s="37"/>
      <c r="L90" s="68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31</v>
      </c>
      <c r="AJ90" s="37"/>
      <c r="AK90" s="37"/>
      <c r="AL90" s="37"/>
      <c r="AM90" s="77" t="str">
        <f>IF(E20="","",E20)</f>
        <v xml:space="preserve"> </v>
      </c>
      <c r="AN90" s="68"/>
      <c r="AO90" s="68"/>
      <c r="AP90" s="68"/>
      <c r="AQ90" s="37"/>
      <c r="AR90" s="41"/>
      <c r="AS90" s="82"/>
      <c r="AT90" s="83"/>
      <c r="AU90" s="84"/>
      <c r="AV90" s="84"/>
      <c r="AW90" s="84"/>
      <c r="AX90" s="84"/>
      <c r="AY90" s="84"/>
      <c r="AZ90" s="84"/>
      <c r="BA90" s="84"/>
      <c r="BB90" s="84"/>
      <c r="BC90" s="84"/>
      <c r="BD90" s="85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86"/>
      <c r="AT91" s="87"/>
      <c r="AU91" s="88"/>
      <c r="AV91" s="88"/>
      <c r="AW91" s="88"/>
      <c r="AX91" s="88"/>
      <c r="AY91" s="88"/>
      <c r="AZ91" s="88"/>
      <c r="BA91" s="88"/>
      <c r="BB91" s="88"/>
      <c r="BC91" s="88"/>
      <c r="BD91" s="89"/>
      <c r="BE91" s="35"/>
    </row>
    <row r="92" s="2" customFormat="1" ht="29.28" customHeight="1">
      <c r="A92" s="35"/>
      <c r="B92" s="36"/>
      <c r="C92" s="90" t="s">
        <v>54</v>
      </c>
      <c r="D92" s="91"/>
      <c r="E92" s="91"/>
      <c r="F92" s="91"/>
      <c r="G92" s="91"/>
      <c r="H92" s="92"/>
      <c r="I92" s="93" t="s">
        <v>55</v>
      </c>
      <c r="J92" s="91"/>
      <c r="K92" s="91"/>
      <c r="L92" s="91"/>
      <c r="M92" s="91"/>
      <c r="N92" s="91"/>
      <c r="O92" s="91"/>
      <c r="P92" s="91"/>
      <c r="Q92" s="91"/>
      <c r="R92" s="91"/>
      <c r="S92" s="91"/>
      <c r="T92" s="91"/>
      <c r="U92" s="91"/>
      <c r="V92" s="91"/>
      <c r="W92" s="91"/>
      <c r="X92" s="91"/>
      <c r="Y92" s="91"/>
      <c r="Z92" s="91"/>
      <c r="AA92" s="91"/>
      <c r="AB92" s="91"/>
      <c r="AC92" s="91"/>
      <c r="AD92" s="91"/>
      <c r="AE92" s="91"/>
      <c r="AF92" s="91"/>
      <c r="AG92" s="94" t="s">
        <v>56</v>
      </c>
      <c r="AH92" s="91"/>
      <c r="AI92" s="91"/>
      <c r="AJ92" s="91"/>
      <c r="AK92" s="91"/>
      <c r="AL92" s="91"/>
      <c r="AM92" s="91"/>
      <c r="AN92" s="93" t="s">
        <v>57</v>
      </c>
      <c r="AO92" s="91"/>
      <c r="AP92" s="95"/>
      <c r="AQ92" s="96" t="s">
        <v>58</v>
      </c>
      <c r="AR92" s="41"/>
      <c r="AS92" s="97" t="s">
        <v>59</v>
      </c>
      <c r="AT92" s="98" t="s">
        <v>60</v>
      </c>
      <c r="AU92" s="98" t="s">
        <v>61</v>
      </c>
      <c r="AV92" s="98" t="s">
        <v>62</v>
      </c>
      <c r="AW92" s="98" t="s">
        <v>63</v>
      </c>
      <c r="AX92" s="98" t="s">
        <v>64</v>
      </c>
      <c r="AY92" s="98" t="s">
        <v>65</v>
      </c>
      <c r="AZ92" s="98" t="s">
        <v>66</v>
      </c>
      <c r="BA92" s="98" t="s">
        <v>67</v>
      </c>
      <c r="BB92" s="98" t="s">
        <v>68</v>
      </c>
      <c r="BC92" s="98" t="s">
        <v>69</v>
      </c>
      <c r="BD92" s="99" t="s">
        <v>70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0"/>
      <c r="AT93" s="101"/>
      <c r="AU93" s="101"/>
      <c r="AV93" s="101"/>
      <c r="AW93" s="101"/>
      <c r="AX93" s="101"/>
      <c r="AY93" s="101"/>
      <c r="AZ93" s="101"/>
      <c r="BA93" s="101"/>
      <c r="BB93" s="101"/>
      <c r="BC93" s="101"/>
      <c r="BD93" s="102"/>
      <c r="BE93" s="35"/>
    </row>
    <row r="94" s="6" customFormat="1" ht="32.4" customHeight="1">
      <c r="A94" s="6"/>
      <c r="B94" s="103"/>
      <c r="C94" s="104" t="s">
        <v>71</v>
      </c>
      <c r="D94" s="105"/>
      <c r="E94" s="105"/>
      <c r="F94" s="105"/>
      <c r="G94" s="105"/>
      <c r="H94" s="105"/>
      <c r="I94" s="105"/>
      <c r="J94" s="105"/>
      <c r="K94" s="105"/>
      <c r="L94" s="105"/>
      <c r="M94" s="105"/>
      <c r="N94" s="105"/>
      <c r="O94" s="105"/>
      <c r="P94" s="105"/>
      <c r="Q94" s="105"/>
      <c r="R94" s="105"/>
      <c r="S94" s="105"/>
      <c r="T94" s="105"/>
      <c r="U94" s="105"/>
      <c r="V94" s="105"/>
      <c r="W94" s="105"/>
      <c r="X94" s="105"/>
      <c r="Y94" s="105"/>
      <c r="Z94" s="105"/>
      <c r="AA94" s="105"/>
      <c r="AB94" s="105"/>
      <c r="AC94" s="105"/>
      <c r="AD94" s="105"/>
      <c r="AE94" s="105"/>
      <c r="AF94" s="105"/>
      <c r="AG94" s="106">
        <f>ROUND(AG95,2)</f>
        <v>0</v>
      </c>
      <c r="AH94" s="106"/>
      <c r="AI94" s="106"/>
      <c r="AJ94" s="106"/>
      <c r="AK94" s="106"/>
      <c r="AL94" s="106"/>
      <c r="AM94" s="106"/>
      <c r="AN94" s="107">
        <f>SUM(AG94,AT94)</f>
        <v>0</v>
      </c>
      <c r="AO94" s="107"/>
      <c r="AP94" s="107"/>
      <c r="AQ94" s="108" t="s">
        <v>1</v>
      </c>
      <c r="AR94" s="109"/>
      <c r="AS94" s="110">
        <f>ROUND(AS95,2)</f>
        <v>0</v>
      </c>
      <c r="AT94" s="111">
        <f>ROUND(SUM(AV94:AW94),2)</f>
        <v>0</v>
      </c>
      <c r="AU94" s="112">
        <f>ROUND(AU95,5)</f>
        <v>0</v>
      </c>
      <c r="AV94" s="111">
        <f>ROUND(AZ94*L29,2)</f>
        <v>0</v>
      </c>
      <c r="AW94" s="111">
        <f>ROUND(BA94*L30,2)</f>
        <v>0</v>
      </c>
      <c r="AX94" s="111">
        <f>ROUND(BB94*L29,2)</f>
        <v>0</v>
      </c>
      <c r="AY94" s="111">
        <f>ROUND(BC94*L30,2)</f>
        <v>0</v>
      </c>
      <c r="AZ94" s="111">
        <f>ROUND(AZ95,2)</f>
        <v>0</v>
      </c>
      <c r="BA94" s="111">
        <f>ROUND(BA95,2)</f>
        <v>0</v>
      </c>
      <c r="BB94" s="111">
        <f>ROUND(BB95,2)</f>
        <v>0</v>
      </c>
      <c r="BC94" s="111">
        <f>ROUND(BC95,2)</f>
        <v>0</v>
      </c>
      <c r="BD94" s="113">
        <f>ROUND(BD95,2)</f>
        <v>0</v>
      </c>
      <c r="BE94" s="6"/>
      <c r="BS94" s="114" t="s">
        <v>72</v>
      </c>
      <c r="BT94" s="114" t="s">
        <v>73</v>
      </c>
      <c r="BU94" s="115" t="s">
        <v>74</v>
      </c>
      <c r="BV94" s="114" t="s">
        <v>75</v>
      </c>
      <c r="BW94" s="114" t="s">
        <v>5</v>
      </c>
      <c r="BX94" s="114" t="s">
        <v>76</v>
      </c>
      <c r="CL94" s="114" t="s">
        <v>1</v>
      </c>
    </row>
    <row r="95" s="7" customFormat="1" ht="16.5" customHeight="1">
      <c r="A95" s="116" t="s">
        <v>77</v>
      </c>
      <c r="B95" s="117"/>
      <c r="C95" s="118"/>
      <c r="D95" s="119" t="s">
        <v>14</v>
      </c>
      <c r="E95" s="119"/>
      <c r="F95" s="119"/>
      <c r="G95" s="119"/>
      <c r="H95" s="119"/>
      <c r="I95" s="120"/>
      <c r="J95" s="119" t="s">
        <v>17</v>
      </c>
      <c r="K95" s="119"/>
      <c r="L95" s="119"/>
      <c r="M95" s="119"/>
      <c r="N95" s="119"/>
      <c r="O95" s="119"/>
      <c r="P95" s="119"/>
      <c r="Q95" s="119"/>
      <c r="R95" s="119"/>
      <c r="S95" s="119"/>
      <c r="T95" s="119"/>
      <c r="U95" s="119"/>
      <c r="V95" s="119"/>
      <c r="W95" s="119"/>
      <c r="X95" s="119"/>
      <c r="Y95" s="119"/>
      <c r="Z95" s="119"/>
      <c r="AA95" s="119"/>
      <c r="AB95" s="119"/>
      <c r="AC95" s="119"/>
      <c r="AD95" s="119"/>
      <c r="AE95" s="119"/>
      <c r="AF95" s="119"/>
      <c r="AG95" s="121">
        <f>'22 - MDK - výměna vstupní...'!J30</f>
        <v>0</v>
      </c>
      <c r="AH95" s="120"/>
      <c r="AI95" s="120"/>
      <c r="AJ95" s="120"/>
      <c r="AK95" s="120"/>
      <c r="AL95" s="120"/>
      <c r="AM95" s="120"/>
      <c r="AN95" s="121">
        <f>SUM(AG95,AT95)</f>
        <v>0</v>
      </c>
      <c r="AO95" s="120"/>
      <c r="AP95" s="120"/>
      <c r="AQ95" s="122" t="s">
        <v>78</v>
      </c>
      <c r="AR95" s="123"/>
      <c r="AS95" s="124">
        <v>0</v>
      </c>
      <c r="AT95" s="125">
        <f>ROUND(SUM(AV95:AW95),2)</f>
        <v>0</v>
      </c>
      <c r="AU95" s="126">
        <f>'22 - MDK - výměna vstupní...'!P124</f>
        <v>0</v>
      </c>
      <c r="AV95" s="125">
        <f>'22 - MDK - výměna vstupní...'!J33</f>
        <v>0</v>
      </c>
      <c r="AW95" s="125">
        <f>'22 - MDK - výměna vstupní...'!J34</f>
        <v>0</v>
      </c>
      <c r="AX95" s="125">
        <f>'22 - MDK - výměna vstupní...'!J35</f>
        <v>0</v>
      </c>
      <c r="AY95" s="125">
        <f>'22 - MDK - výměna vstupní...'!J36</f>
        <v>0</v>
      </c>
      <c r="AZ95" s="125">
        <f>'22 - MDK - výměna vstupní...'!F33</f>
        <v>0</v>
      </c>
      <c r="BA95" s="125">
        <f>'22 - MDK - výměna vstupní...'!F34</f>
        <v>0</v>
      </c>
      <c r="BB95" s="125">
        <f>'22 - MDK - výměna vstupní...'!F35</f>
        <v>0</v>
      </c>
      <c r="BC95" s="125">
        <f>'22 - MDK - výměna vstupní...'!F36</f>
        <v>0</v>
      </c>
      <c r="BD95" s="127">
        <f>'22 - MDK - výměna vstupní...'!F37</f>
        <v>0</v>
      </c>
      <c r="BE95" s="7"/>
      <c r="BT95" s="128" t="s">
        <v>79</v>
      </c>
      <c r="BV95" s="128" t="s">
        <v>75</v>
      </c>
      <c r="BW95" s="128" t="s">
        <v>80</v>
      </c>
      <c r="BX95" s="128" t="s">
        <v>5</v>
      </c>
      <c r="CL95" s="128" t="s">
        <v>1</v>
      </c>
      <c r="CM95" s="128" t="s">
        <v>81</v>
      </c>
    </row>
    <row r="96" s="2" customFormat="1" ht="30" customHeight="1">
      <c r="A96" s="35"/>
      <c r="B96" s="36"/>
      <c r="C96" s="37"/>
      <c r="D96" s="37"/>
      <c r="E96" s="37"/>
      <c r="F96" s="37"/>
      <c r="G96" s="37"/>
      <c r="H96" s="37"/>
      <c r="I96" s="37"/>
      <c r="J96" s="37"/>
      <c r="K96" s="37"/>
      <c r="L96" s="37"/>
      <c r="M96" s="37"/>
      <c r="N96" s="37"/>
      <c r="O96" s="37"/>
      <c r="P96" s="37"/>
      <c r="Q96" s="37"/>
      <c r="R96" s="37"/>
      <c r="S96" s="37"/>
      <c r="T96" s="37"/>
      <c r="U96" s="37"/>
      <c r="V96" s="37"/>
      <c r="W96" s="37"/>
      <c r="X96" s="37"/>
      <c r="Y96" s="37"/>
      <c r="Z96" s="37"/>
      <c r="AA96" s="37"/>
      <c r="AB96" s="37"/>
      <c r="AC96" s="37"/>
      <c r="AD96" s="37"/>
      <c r="AE96" s="37"/>
      <c r="AF96" s="37"/>
      <c r="AG96" s="37"/>
      <c r="AH96" s="37"/>
      <c r="AI96" s="37"/>
      <c r="AJ96" s="37"/>
      <c r="AK96" s="37"/>
      <c r="AL96" s="37"/>
      <c r="AM96" s="37"/>
      <c r="AN96" s="37"/>
      <c r="AO96" s="37"/>
      <c r="AP96" s="37"/>
      <c r="AQ96" s="37"/>
      <c r="AR96" s="41"/>
      <c r="AS96" s="35"/>
      <c r="AT96" s="35"/>
      <c r="AU96" s="35"/>
      <c r="AV96" s="35"/>
      <c r="AW96" s="35"/>
      <c r="AX96" s="35"/>
      <c r="AY96" s="35"/>
      <c r="AZ96" s="35"/>
      <c r="BA96" s="35"/>
      <c r="BB96" s="35"/>
      <c r="BC96" s="35"/>
      <c r="BD96" s="35"/>
      <c r="BE96" s="35"/>
    </row>
    <row r="97" s="2" customFormat="1" ht="6.96" customHeight="1">
      <c r="A97" s="35"/>
      <c r="B97" s="63"/>
      <c r="C97" s="64"/>
      <c r="D97" s="64"/>
      <c r="E97" s="64"/>
      <c r="F97" s="64"/>
      <c r="G97" s="64"/>
      <c r="H97" s="64"/>
      <c r="I97" s="64"/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  <c r="X97" s="64"/>
      <c r="Y97" s="64"/>
      <c r="Z97" s="64"/>
      <c r="AA97" s="64"/>
      <c r="AB97" s="64"/>
      <c r="AC97" s="64"/>
      <c r="AD97" s="64"/>
      <c r="AE97" s="64"/>
      <c r="AF97" s="64"/>
      <c r="AG97" s="64"/>
      <c r="AH97" s="64"/>
      <c r="AI97" s="64"/>
      <c r="AJ97" s="64"/>
      <c r="AK97" s="64"/>
      <c r="AL97" s="64"/>
      <c r="AM97" s="64"/>
      <c r="AN97" s="64"/>
      <c r="AO97" s="64"/>
      <c r="AP97" s="64"/>
      <c r="AQ97" s="64"/>
      <c r="AR97" s="41"/>
      <c r="AS97" s="35"/>
      <c r="AT97" s="35"/>
      <c r="AU97" s="35"/>
      <c r="AV97" s="35"/>
      <c r="AW97" s="35"/>
      <c r="AX97" s="35"/>
      <c r="AY97" s="35"/>
      <c r="AZ97" s="35"/>
      <c r="BA97" s="35"/>
      <c r="BB97" s="35"/>
      <c r="BC97" s="35"/>
      <c r="BD97" s="35"/>
      <c r="BE97" s="35"/>
    </row>
  </sheetData>
  <sheetProtection sheet="1" formatColumns="0" formatRows="0" objects="1" scenarios="1" spinCount="100000" saltValue="KgWL0X/NZTgmqTIxqvbrLGfUbDmfqxAX2QqUWAeXc8H6KIf8m2J3fuLaEFDcZBt/xOSbisxw/dgDjeNXPmcvvQ==" hashValue="WOcX68nKc+1Hz3zulV3F40tiszjZFgsTK+H+pQsoUkRYUa03iXn+5WfdXPOnQ0LxY4MOZg3XkgLslB8NvHRtwQ==" algorithmName="SHA-512" password="CC64"/>
  <mergeCells count="42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G94:AM94"/>
    <mergeCell ref="AN94:AP94"/>
    <mergeCell ref="AR2:BE2"/>
  </mergeCells>
  <hyperlinks>
    <hyperlink ref="A95" location="'22 - MDK - výměna vstupní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80</v>
      </c>
    </row>
    <row r="3" s="1" customFormat="1" ht="6.96" customHeight="1">
      <c r="B3" s="129"/>
      <c r="C3" s="130"/>
      <c r="D3" s="130"/>
      <c r="E3" s="130"/>
      <c r="F3" s="130"/>
      <c r="G3" s="130"/>
      <c r="H3" s="130"/>
      <c r="I3" s="130"/>
      <c r="J3" s="130"/>
      <c r="K3" s="130"/>
      <c r="L3" s="17"/>
      <c r="AT3" s="14" t="s">
        <v>81</v>
      </c>
    </row>
    <row r="4" s="1" customFormat="1" ht="24.96" customHeight="1">
      <c r="B4" s="17"/>
      <c r="D4" s="131" t="s">
        <v>82</v>
      </c>
      <c r="L4" s="17"/>
      <c r="M4" s="132" t="s">
        <v>10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33" t="s">
        <v>16</v>
      </c>
      <c r="L6" s="17"/>
    </row>
    <row r="7" s="1" customFormat="1" ht="16.5" customHeight="1">
      <c r="B7" s="17"/>
      <c r="E7" s="134" t="str">
        <f>'Rekapitulace stavby'!K6</f>
        <v>MDK - výměna vstupních dveří</v>
      </c>
      <c r="F7" s="133"/>
      <c r="G7" s="133"/>
      <c r="H7" s="133"/>
      <c r="L7" s="17"/>
    </row>
    <row r="8" s="2" customFormat="1" ht="12" customHeight="1">
      <c r="A8" s="35"/>
      <c r="B8" s="41"/>
      <c r="C8" s="35"/>
      <c r="D8" s="133" t="s">
        <v>83</v>
      </c>
      <c r="E8" s="35"/>
      <c r="F8" s="35"/>
      <c r="G8" s="35"/>
      <c r="H8" s="35"/>
      <c r="I8" s="35"/>
      <c r="J8" s="35"/>
      <c r="K8" s="35"/>
      <c r="L8" s="60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</row>
    <row r="9" s="2" customFormat="1" ht="16.5" customHeight="1">
      <c r="A9" s="35"/>
      <c r="B9" s="41"/>
      <c r="C9" s="35"/>
      <c r="D9" s="35"/>
      <c r="E9" s="135" t="s">
        <v>84</v>
      </c>
      <c r="F9" s="35"/>
      <c r="G9" s="35"/>
      <c r="H9" s="35"/>
      <c r="I9" s="35"/>
      <c r="J9" s="35"/>
      <c r="K9" s="35"/>
      <c r="L9" s="60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>
      <c r="A10" s="35"/>
      <c r="B10" s="41"/>
      <c r="C10" s="35"/>
      <c r="D10" s="35"/>
      <c r="E10" s="35"/>
      <c r="F10" s="35"/>
      <c r="G10" s="35"/>
      <c r="H10" s="35"/>
      <c r="I10" s="35"/>
      <c r="J10" s="35"/>
      <c r="K10" s="35"/>
      <c r="L10" s="60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2" customHeight="1">
      <c r="A11" s="35"/>
      <c r="B11" s="41"/>
      <c r="C11" s="35"/>
      <c r="D11" s="133" t="s">
        <v>18</v>
      </c>
      <c r="E11" s="35"/>
      <c r="F11" s="136" t="s">
        <v>1</v>
      </c>
      <c r="G11" s="35"/>
      <c r="H11" s="35"/>
      <c r="I11" s="133" t="s">
        <v>19</v>
      </c>
      <c r="J11" s="136" t="s">
        <v>1</v>
      </c>
      <c r="K11" s="35"/>
      <c r="L11" s="60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 ht="12" customHeight="1">
      <c r="A12" s="35"/>
      <c r="B12" s="41"/>
      <c r="C12" s="35"/>
      <c r="D12" s="133" t="s">
        <v>20</v>
      </c>
      <c r="E12" s="35"/>
      <c r="F12" s="136" t="s">
        <v>21</v>
      </c>
      <c r="G12" s="35"/>
      <c r="H12" s="35"/>
      <c r="I12" s="133" t="s">
        <v>22</v>
      </c>
      <c r="J12" s="137" t="str">
        <f>'Rekapitulace stavby'!AN8</f>
        <v>19. 1. 2022</v>
      </c>
      <c r="K12" s="35"/>
      <c r="L12" s="60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0.8" customHeight="1">
      <c r="A13" s="35"/>
      <c r="B13" s="41"/>
      <c r="C13" s="35"/>
      <c r="D13" s="35"/>
      <c r="E13" s="35"/>
      <c r="F13" s="35"/>
      <c r="G13" s="35"/>
      <c r="H13" s="35"/>
      <c r="I13" s="35"/>
      <c r="J13" s="35"/>
      <c r="K13" s="35"/>
      <c r="L13" s="60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33" t="s">
        <v>24</v>
      </c>
      <c r="E14" s="35"/>
      <c r="F14" s="35"/>
      <c r="G14" s="35"/>
      <c r="H14" s="35"/>
      <c r="I14" s="133" t="s">
        <v>25</v>
      </c>
      <c r="J14" s="136" t="str">
        <f>IF('Rekapitulace stavby'!AN10="","",'Rekapitulace stavby'!AN10)</f>
        <v/>
      </c>
      <c r="K14" s="35"/>
      <c r="L14" s="60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8" customHeight="1">
      <c r="A15" s="35"/>
      <c r="B15" s="41"/>
      <c r="C15" s="35"/>
      <c r="D15" s="35"/>
      <c r="E15" s="136" t="str">
        <f>IF('Rekapitulace stavby'!E11="","",'Rekapitulace stavby'!E11)</f>
        <v xml:space="preserve"> </v>
      </c>
      <c r="F15" s="35"/>
      <c r="G15" s="35"/>
      <c r="H15" s="35"/>
      <c r="I15" s="133" t="s">
        <v>26</v>
      </c>
      <c r="J15" s="136" t="str">
        <f>IF('Rekapitulace stavby'!AN11="","",'Rekapitulace stavby'!AN11)</f>
        <v/>
      </c>
      <c r="K15" s="35"/>
      <c r="L15" s="60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6.96" customHeight="1">
      <c r="A16" s="35"/>
      <c r="B16" s="41"/>
      <c r="C16" s="35"/>
      <c r="D16" s="35"/>
      <c r="E16" s="35"/>
      <c r="F16" s="35"/>
      <c r="G16" s="35"/>
      <c r="H16" s="35"/>
      <c r="I16" s="35"/>
      <c r="J16" s="35"/>
      <c r="K16" s="35"/>
      <c r="L16" s="60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2" customHeight="1">
      <c r="A17" s="35"/>
      <c r="B17" s="41"/>
      <c r="C17" s="35"/>
      <c r="D17" s="133" t="s">
        <v>27</v>
      </c>
      <c r="E17" s="35"/>
      <c r="F17" s="35"/>
      <c r="G17" s="35"/>
      <c r="H17" s="35"/>
      <c r="I17" s="133" t="s">
        <v>25</v>
      </c>
      <c r="J17" s="30" t="str">
        <f>'Rekapitulace stavby'!AN13</f>
        <v>Vyplň údaj</v>
      </c>
      <c r="K17" s="35"/>
      <c r="L17" s="60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18" customHeight="1">
      <c r="A18" s="35"/>
      <c r="B18" s="41"/>
      <c r="C18" s="35"/>
      <c r="D18" s="35"/>
      <c r="E18" s="30" t="str">
        <f>'Rekapitulace stavby'!E14</f>
        <v>Vyplň údaj</v>
      </c>
      <c r="F18" s="136"/>
      <c r="G18" s="136"/>
      <c r="H18" s="136"/>
      <c r="I18" s="133" t="s">
        <v>26</v>
      </c>
      <c r="J18" s="30" t="str">
        <f>'Rekapitulace stavby'!AN14</f>
        <v>Vyplň údaj</v>
      </c>
      <c r="K18" s="35"/>
      <c r="L18" s="60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6.96" customHeight="1">
      <c r="A19" s="35"/>
      <c r="B19" s="41"/>
      <c r="C19" s="35"/>
      <c r="D19" s="35"/>
      <c r="E19" s="35"/>
      <c r="F19" s="35"/>
      <c r="G19" s="35"/>
      <c r="H19" s="35"/>
      <c r="I19" s="35"/>
      <c r="J19" s="35"/>
      <c r="K19" s="35"/>
      <c r="L19" s="60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2" customHeight="1">
      <c r="A20" s="35"/>
      <c r="B20" s="41"/>
      <c r="C20" s="35"/>
      <c r="D20" s="133" t="s">
        <v>29</v>
      </c>
      <c r="E20" s="35"/>
      <c r="F20" s="35"/>
      <c r="G20" s="35"/>
      <c r="H20" s="35"/>
      <c r="I20" s="133" t="s">
        <v>25</v>
      </c>
      <c r="J20" s="136" t="str">
        <f>IF('Rekapitulace stavby'!AN16="","",'Rekapitulace stavby'!AN16)</f>
        <v/>
      </c>
      <c r="K20" s="35"/>
      <c r="L20" s="60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18" customHeight="1">
      <c r="A21" s="35"/>
      <c r="B21" s="41"/>
      <c r="C21" s="35"/>
      <c r="D21" s="35"/>
      <c r="E21" s="136" t="str">
        <f>IF('Rekapitulace stavby'!E17="","",'Rekapitulace stavby'!E17)</f>
        <v xml:space="preserve"> </v>
      </c>
      <c r="F21" s="35"/>
      <c r="G21" s="35"/>
      <c r="H21" s="35"/>
      <c r="I21" s="133" t="s">
        <v>26</v>
      </c>
      <c r="J21" s="136" t="str">
        <f>IF('Rekapitulace stavby'!AN17="","",'Rekapitulace stavby'!AN17)</f>
        <v/>
      </c>
      <c r="K21" s="35"/>
      <c r="L21" s="60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6.96" customHeight="1">
      <c r="A22" s="35"/>
      <c r="B22" s="41"/>
      <c r="C22" s="35"/>
      <c r="D22" s="35"/>
      <c r="E22" s="35"/>
      <c r="F22" s="35"/>
      <c r="G22" s="35"/>
      <c r="H22" s="35"/>
      <c r="I22" s="35"/>
      <c r="J22" s="35"/>
      <c r="K22" s="35"/>
      <c r="L22" s="60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2" customHeight="1">
      <c r="A23" s="35"/>
      <c r="B23" s="41"/>
      <c r="C23" s="35"/>
      <c r="D23" s="133" t="s">
        <v>31</v>
      </c>
      <c r="E23" s="35"/>
      <c r="F23" s="35"/>
      <c r="G23" s="35"/>
      <c r="H23" s="35"/>
      <c r="I23" s="133" t="s">
        <v>25</v>
      </c>
      <c r="J23" s="136" t="str">
        <f>IF('Rekapitulace stavby'!AN19="","",'Rekapitulace stavby'!AN19)</f>
        <v/>
      </c>
      <c r="K23" s="35"/>
      <c r="L23" s="60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18" customHeight="1">
      <c r="A24" s="35"/>
      <c r="B24" s="41"/>
      <c r="C24" s="35"/>
      <c r="D24" s="35"/>
      <c r="E24" s="136" t="str">
        <f>IF('Rekapitulace stavby'!E20="","",'Rekapitulace stavby'!E20)</f>
        <v xml:space="preserve"> </v>
      </c>
      <c r="F24" s="35"/>
      <c r="G24" s="35"/>
      <c r="H24" s="35"/>
      <c r="I24" s="133" t="s">
        <v>26</v>
      </c>
      <c r="J24" s="136" t="str">
        <f>IF('Rekapitulace stavby'!AN20="","",'Rekapitulace stavby'!AN20)</f>
        <v/>
      </c>
      <c r="K24" s="35"/>
      <c r="L24" s="60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6.96" customHeight="1">
      <c r="A25" s="35"/>
      <c r="B25" s="41"/>
      <c r="C25" s="35"/>
      <c r="D25" s="35"/>
      <c r="E25" s="35"/>
      <c r="F25" s="35"/>
      <c r="G25" s="35"/>
      <c r="H25" s="35"/>
      <c r="I25" s="35"/>
      <c r="J25" s="35"/>
      <c r="K25" s="35"/>
      <c r="L25" s="60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2" customHeight="1">
      <c r="A26" s="35"/>
      <c r="B26" s="41"/>
      <c r="C26" s="35"/>
      <c r="D26" s="133" t="s">
        <v>32</v>
      </c>
      <c r="E26" s="35"/>
      <c r="F26" s="35"/>
      <c r="G26" s="35"/>
      <c r="H26" s="35"/>
      <c r="I26" s="35"/>
      <c r="J26" s="35"/>
      <c r="K26" s="35"/>
      <c r="L26" s="60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8" customFormat="1" ht="16.5" customHeight="1">
      <c r="A27" s="138"/>
      <c r="B27" s="139"/>
      <c r="C27" s="138"/>
      <c r="D27" s="138"/>
      <c r="E27" s="140" t="s">
        <v>1</v>
      </c>
      <c r="F27" s="140"/>
      <c r="G27" s="140"/>
      <c r="H27" s="140"/>
      <c r="I27" s="138"/>
      <c r="J27" s="138"/>
      <c r="K27" s="138"/>
      <c r="L27" s="141"/>
      <c r="S27" s="138"/>
      <c r="T27" s="138"/>
      <c r="U27" s="138"/>
      <c r="V27" s="138"/>
      <c r="W27" s="138"/>
      <c r="X27" s="138"/>
      <c r="Y27" s="138"/>
      <c r="Z27" s="138"/>
      <c r="AA27" s="138"/>
      <c r="AB27" s="138"/>
      <c r="AC27" s="138"/>
      <c r="AD27" s="138"/>
      <c r="AE27" s="138"/>
    </row>
    <row r="28" s="2" customFormat="1" ht="6.96" customHeight="1">
      <c r="A28" s="35"/>
      <c r="B28" s="41"/>
      <c r="C28" s="35"/>
      <c r="D28" s="35"/>
      <c r="E28" s="35"/>
      <c r="F28" s="35"/>
      <c r="G28" s="35"/>
      <c r="H28" s="35"/>
      <c r="I28" s="35"/>
      <c r="J28" s="35"/>
      <c r="K28" s="35"/>
      <c r="L28" s="60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2" customFormat="1" ht="6.96" customHeight="1">
      <c r="A29" s="35"/>
      <c r="B29" s="41"/>
      <c r="C29" s="35"/>
      <c r="D29" s="142"/>
      <c r="E29" s="142"/>
      <c r="F29" s="142"/>
      <c r="G29" s="142"/>
      <c r="H29" s="142"/>
      <c r="I29" s="142"/>
      <c r="J29" s="142"/>
      <c r="K29" s="142"/>
      <c r="L29" s="60"/>
      <c r="S29" s="35"/>
      <c r="T29" s="35"/>
      <c r="U29" s="35"/>
      <c r="V29" s="35"/>
      <c r="W29" s="35"/>
      <c r="X29" s="35"/>
      <c r="Y29" s="35"/>
      <c r="Z29" s="35"/>
      <c r="AA29" s="35"/>
      <c r="AB29" s="35"/>
      <c r="AC29" s="35"/>
      <c r="AD29" s="35"/>
      <c r="AE29" s="35"/>
    </row>
    <row r="30" s="2" customFormat="1" ht="25.44" customHeight="1">
      <c r="A30" s="35"/>
      <c r="B30" s="41"/>
      <c r="C30" s="35"/>
      <c r="D30" s="143" t="s">
        <v>33</v>
      </c>
      <c r="E30" s="35"/>
      <c r="F30" s="35"/>
      <c r="G30" s="35"/>
      <c r="H30" s="35"/>
      <c r="I30" s="35"/>
      <c r="J30" s="144">
        <f>ROUND(J124, 2)</f>
        <v>0</v>
      </c>
      <c r="K30" s="35"/>
      <c r="L30" s="60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42"/>
      <c r="E31" s="142"/>
      <c r="F31" s="142"/>
      <c r="G31" s="142"/>
      <c r="H31" s="142"/>
      <c r="I31" s="142"/>
      <c r="J31" s="142"/>
      <c r="K31" s="142"/>
      <c r="L31" s="60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14.4" customHeight="1">
      <c r="A32" s="35"/>
      <c r="B32" s="41"/>
      <c r="C32" s="35"/>
      <c r="D32" s="35"/>
      <c r="E32" s="35"/>
      <c r="F32" s="145" t="s">
        <v>35</v>
      </c>
      <c r="G32" s="35"/>
      <c r="H32" s="35"/>
      <c r="I32" s="145" t="s">
        <v>34</v>
      </c>
      <c r="J32" s="145" t="s">
        <v>36</v>
      </c>
      <c r="K32" s="35"/>
      <c r="L32" s="60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14.4" customHeight="1">
      <c r="A33" s="35"/>
      <c r="B33" s="41"/>
      <c r="C33" s="35"/>
      <c r="D33" s="146" t="s">
        <v>37</v>
      </c>
      <c r="E33" s="133" t="s">
        <v>38</v>
      </c>
      <c r="F33" s="147">
        <f>ROUND((SUM(BE124:BE142)),  2)</f>
        <v>0</v>
      </c>
      <c r="G33" s="35"/>
      <c r="H33" s="35"/>
      <c r="I33" s="148">
        <v>0.20999999999999999</v>
      </c>
      <c r="J33" s="147">
        <f>ROUND(((SUM(BE124:BE142))*I33),  2)</f>
        <v>0</v>
      </c>
      <c r="K33" s="35"/>
      <c r="L33" s="60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133" t="s">
        <v>39</v>
      </c>
      <c r="F34" s="147">
        <f>ROUND((SUM(BF124:BF142)),  2)</f>
        <v>0</v>
      </c>
      <c r="G34" s="35"/>
      <c r="H34" s="35"/>
      <c r="I34" s="148">
        <v>0.14999999999999999</v>
      </c>
      <c r="J34" s="147">
        <f>ROUND(((SUM(BF124:BF142))*I34),  2)</f>
        <v>0</v>
      </c>
      <c r="K34" s="35"/>
      <c r="L34" s="60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hidden="1" s="2" customFormat="1" ht="14.4" customHeight="1">
      <c r="A35" s="35"/>
      <c r="B35" s="41"/>
      <c r="C35" s="35"/>
      <c r="D35" s="35"/>
      <c r="E35" s="133" t="s">
        <v>40</v>
      </c>
      <c r="F35" s="147">
        <f>ROUND((SUM(BG124:BG142)),  2)</f>
        <v>0</v>
      </c>
      <c r="G35" s="35"/>
      <c r="H35" s="35"/>
      <c r="I35" s="148">
        <v>0.20999999999999999</v>
      </c>
      <c r="J35" s="147">
        <f>0</f>
        <v>0</v>
      </c>
      <c r="K35" s="35"/>
      <c r="L35" s="60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hidden="1" s="2" customFormat="1" ht="14.4" customHeight="1">
      <c r="A36" s="35"/>
      <c r="B36" s="41"/>
      <c r="C36" s="35"/>
      <c r="D36" s="35"/>
      <c r="E36" s="133" t="s">
        <v>41</v>
      </c>
      <c r="F36" s="147">
        <f>ROUND((SUM(BH124:BH142)),  2)</f>
        <v>0</v>
      </c>
      <c r="G36" s="35"/>
      <c r="H36" s="35"/>
      <c r="I36" s="148">
        <v>0.14999999999999999</v>
      </c>
      <c r="J36" s="147">
        <f>0</f>
        <v>0</v>
      </c>
      <c r="K36" s="35"/>
      <c r="L36" s="60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33" t="s">
        <v>42</v>
      </c>
      <c r="F37" s="147">
        <f>ROUND((SUM(BI124:BI142)),  2)</f>
        <v>0</v>
      </c>
      <c r="G37" s="35"/>
      <c r="H37" s="35"/>
      <c r="I37" s="148">
        <v>0</v>
      </c>
      <c r="J37" s="147">
        <f>0</f>
        <v>0</v>
      </c>
      <c r="K37" s="35"/>
      <c r="L37" s="60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s="2" customFormat="1" ht="6.96" customHeight="1">
      <c r="A38" s="35"/>
      <c r="B38" s="41"/>
      <c r="C38" s="35"/>
      <c r="D38" s="35"/>
      <c r="E38" s="35"/>
      <c r="F38" s="35"/>
      <c r="G38" s="35"/>
      <c r="H38" s="35"/>
      <c r="I38" s="35"/>
      <c r="J38" s="35"/>
      <c r="K38" s="35"/>
      <c r="L38" s="60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s="2" customFormat="1" ht="25.44" customHeight="1">
      <c r="A39" s="35"/>
      <c r="B39" s="41"/>
      <c r="C39" s="149"/>
      <c r="D39" s="150" t="s">
        <v>43</v>
      </c>
      <c r="E39" s="151"/>
      <c r="F39" s="151"/>
      <c r="G39" s="152" t="s">
        <v>44</v>
      </c>
      <c r="H39" s="153" t="s">
        <v>45</v>
      </c>
      <c r="I39" s="151"/>
      <c r="J39" s="154">
        <f>SUM(J30:J37)</f>
        <v>0</v>
      </c>
      <c r="K39" s="155"/>
      <c r="L39" s="60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14.4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0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1" customFormat="1" ht="14.4" customHeight="1">
      <c r="B41" s="17"/>
      <c r="L41" s="17"/>
    </row>
    <row r="42" s="1" customFormat="1" ht="14.4" customHeight="1">
      <c r="B42" s="17"/>
      <c r="L42" s="17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0"/>
      <c r="D50" s="156" t="s">
        <v>46</v>
      </c>
      <c r="E50" s="157"/>
      <c r="F50" s="157"/>
      <c r="G50" s="156" t="s">
        <v>47</v>
      </c>
      <c r="H50" s="157"/>
      <c r="I50" s="157"/>
      <c r="J50" s="157"/>
      <c r="K50" s="157"/>
      <c r="L50" s="60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58" t="s">
        <v>48</v>
      </c>
      <c r="E61" s="159"/>
      <c r="F61" s="160" t="s">
        <v>49</v>
      </c>
      <c r="G61" s="158" t="s">
        <v>48</v>
      </c>
      <c r="H61" s="159"/>
      <c r="I61" s="159"/>
      <c r="J61" s="161" t="s">
        <v>49</v>
      </c>
      <c r="K61" s="159"/>
      <c r="L61" s="60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56" t="s">
        <v>50</v>
      </c>
      <c r="E65" s="162"/>
      <c r="F65" s="162"/>
      <c r="G65" s="156" t="s">
        <v>51</v>
      </c>
      <c r="H65" s="162"/>
      <c r="I65" s="162"/>
      <c r="J65" s="162"/>
      <c r="K65" s="162"/>
      <c r="L65" s="60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58" t="s">
        <v>48</v>
      </c>
      <c r="E76" s="159"/>
      <c r="F76" s="160" t="s">
        <v>49</v>
      </c>
      <c r="G76" s="158" t="s">
        <v>48</v>
      </c>
      <c r="H76" s="159"/>
      <c r="I76" s="159"/>
      <c r="J76" s="161" t="s">
        <v>49</v>
      </c>
      <c r="K76" s="159"/>
      <c r="L76" s="60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63"/>
      <c r="C77" s="164"/>
      <c r="D77" s="164"/>
      <c r="E77" s="164"/>
      <c r="F77" s="164"/>
      <c r="G77" s="164"/>
      <c r="H77" s="164"/>
      <c r="I77" s="164"/>
      <c r="J77" s="164"/>
      <c r="K77" s="164"/>
      <c r="L77" s="60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60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85</v>
      </c>
      <c r="D82" s="37"/>
      <c r="E82" s="37"/>
      <c r="F82" s="37"/>
      <c r="G82" s="37"/>
      <c r="H82" s="37"/>
      <c r="I82" s="37"/>
      <c r="J82" s="37"/>
      <c r="K82" s="37"/>
      <c r="L82" s="60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0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16</v>
      </c>
      <c r="D84" s="37"/>
      <c r="E84" s="37"/>
      <c r="F84" s="37"/>
      <c r="G84" s="37"/>
      <c r="H84" s="37"/>
      <c r="I84" s="37"/>
      <c r="J84" s="37"/>
      <c r="K84" s="37"/>
      <c r="L84" s="60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67" t="str">
        <f>E7</f>
        <v>MDK - výměna vstupních dveří</v>
      </c>
      <c r="F85" s="29"/>
      <c r="G85" s="29"/>
      <c r="H85" s="29"/>
      <c r="I85" s="37"/>
      <c r="J85" s="37"/>
      <c r="K85" s="37"/>
      <c r="L85" s="60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2" customFormat="1" ht="12" customHeight="1">
      <c r="A86" s="35"/>
      <c r="B86" s="36"/>
      <c r="C86" s="29" t="s">
        <v>83</v>
      </c>
      <c r="D86" s="37"/>
      <c r="E86" s="37"/>
      <c r="F86" s="37"/>
      <c r="G86" s="37"/>
      <c r="H86" s="37"/>
      <c r="I86" s="37"/>
      <c r="J86" s="37"/>
      <c r="K86" s="37"/>
      <c r="L86" s="60"/>
      <c r="S86" s="35"/>
      <c r="T86" s="35"/>
      <c r="U86" s="35"/>
      <c r="V86" s="35"/>
      <c r="W86" s="35"/>
      <c r="X86" s="35"/>
      <c r="Y86" s="35"/>
      <c r="Z86" s="35"/>
      <c r="AA86" s="35"/>
      <c r="AB86" s="35"/>
      <c r="AC86" s="35"/>
      <c r="AD86" s="35"/>
      <c r="AE86" s="35"/>
    </row>
    <row r="87" s="2" customFormat="1" ht="16.5" customHeight="1">
      <c r="A87" s="35"/>
      <c r="B87" s="36"/>
      <c r="C87" s="37"/>
      <c r="D87" s="37"/>
      <c r="E87" s="73" t="str">
        <f>E9</f>
        <v>22 - MDK - výměna vstupních dveří</v>
      </c>
      <c r="F87" s="37"/>
      <c r="G87" s="37"/>
      <c r="H87" s="37"/>
      <c r="I87" s="37"/>
      <c r="J87" s="37"/>
      <c r="K87" s="37"/>
      <c r="L87" s="60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60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2" customHeight="1">
      <c r="A89" s="35"/>
      <c r="B89" s="36"/>
      <c r="C89" s="29" t="s">
        <v>20</v>
      </c>
      <c r="D89" s="37"/>
      <c r="E89" s="37"/>
      <c r="F89" s="24" t="str">
        <f>F12</f>
        <v xml:space="preserve"> </v>
      </c>
      <c r="G89" s="37"/>
      <c r="H89" s="37"/>
      <c r="I89" s="29" t="s">
        <v>22</v>
      </c>
      <c r="J89" s="76" t="str">
        <f>IF(J12="","",J12)</f>
        <v>19. 1. 2022</v>
      </c>
      <c r="K89" s="37"/>
      <c r="L89" s="60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0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5.15" customHeight="1">
      <c r="A91" s="35"/>
      <c r="B91" s="36"/>
      <c r="C91" s="29" t="s">
        <v>24</v>
      </c>
      <c r="D91" s="37"/>
      <c r="E91" s="37"/>
      <c r="F91" s="24" t="str">
        <f>E15</f>
        <v xml:space="preserve"> </v>
      </c>
      <c r="G91" s="37"/>
      <c r="H91" s="37"/>
      <c r="I91" s="29" t="s">
        <v>29</v>
      </c>
      <c r="J91" s="33" t="str">
        <f>E21</f>
        <v xml:space="preserve"> </v>
      </c>
      <c r="K91" s="37"/>
      <c r="L91" s="60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15.15" customHeight="1">
      <c r="A92" s="35"/>
      <c r="B92" s="36"/>
      <c r="C92" s="29" t="s">
        <v>27</v>
      </c>
      <c r="D92" s="37"/>
      <c r="E92" s="37"/>
      <c r="F92" s="24" t="str">
        <f>IF(E18="","",E18)</f>
        <v>Vyplň údaj</v>
      </c>
      <c r="G92" s="37"/>
      <c r="H92" s="37"/>
      <c r="I92" s="29" t="s">
        <v>31</v>
      </c>
      <c r="J92" s="33" t="str">
        <f>E24</f>
        <v xml:space="preserve"> </v>
      </c>
      <c r="K92" s="37"/>
      <c r="L92" s="60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0.32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60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29.28" customHeight="1">
      <c r="A94" s="35"/>
      <c r="B94" s="36"/>
      <c r="C94" s="168" t="s">
        <v>86</v>
      </c>
      <c r="D94" s="169"/>
      <c r="E94" s="169"/>
      <c r="F94" s="169"/>
      <c r="G94" s="169"/>
      <c r="H94" s="169"/>
      <c r="I94" s="169"/>
      <c r="J94" s="170" t="s">
        <v>87</v>
      </c>
      <c r="K94" s="169"/>
      <c r="L94" s="60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0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2.8" customHeight="1">
      <c r="A96" s="35"/>
      <c r="B96" s="36"/>
      <c r="C96" s="171" t="s">
        <v>88</v>
      </c>
      <c r="D96" s="37"/>
      <c r="E96" s="37"/>
      <c r="F96" s="37"/>
      <c r="G96" s="37"/>
      <c r="H96" s="37"/>
      <c r="I96" s="37"/>
      <c r="J96" s="107">
        <f>J124</f>
        <v>0</v>
      </c>
      <c r="K96" s="37"/>
      <c r="L96" s="60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  <c r="AU96" s="14" t="s">
        <v>89</v>
      </c>
    </row>
    <row r="97" s="9" customFormat="1" ht="24.96" customHeight="1">
      <c r="A97" s="9"/>
      <c r="B97" s="172"/>
      <c r="C97" s="173"/>
      <c r="D97" s="174" t="s">
        <v>90</v>
      </c>
      <c r="E97" s="175"/>
      <c r="F97" s="175"/>
      <c r="G97" s="175"/>
      <c r="H97" s="175"/>
      <c r="I97" s="175"/>
      <c r="J97" s="176">
        <f>J125</f>
        <v>0</v>
      </c>
      <c r="K97" s="173"/>
      <c r="L97" s="177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78"/>
      <c r="C98" s="179"/>
      <c r="D98" s="180" t="s">
        <v>91</v>
      </c>
      <c r="E98" s="181"/>
      <c r="F98" s="181"/>
      <c r="G98" s="181"/>
      <c r="H98" s="181"/>
      <c r="I98" s="181"/>
      <c r="J98" s="182">
        <f>J126</f>
        <v>0</v>
      </c>
      <c r="K98" s="179"/>
      <c r="L98" s="183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9" customFormat="1" ht="24.96" customHeight="1">
      <c r="A99" s="9"/>
      <c r="B99" s="172"/>
      <c r="C99" s="173"/>
      <c r="D99" s="174" t="s">
        <v>92</v>
      </c>
      <c r="E99" s="175"/>
      <c r="F99" s="175"/>
      <c r="G99" s="175"/>
      <c r="H99" s="175"/>
      <c r="I99" s="175"/>
      <c r="J99" s="176">
        <f>J130</f>
        <v>0</v>
      </c>
      <c r="K99" s="173"/>
      <c r="L99" s="177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178"/>
      <c r="C100" s="179"/>
      <c r="D100" s="180" t="s">
        <v>93</v>
      </c>
      <c r="E100" s="181"/>
      <c r="F100" s="181"/>
      <c r="G100" s="181"/>
      <c r="H100" s="181"/>
      <c r="I100" s="181"/>
      <c r="J100" s="182">
        <f>J131</f>
        <v>0</v>
      </c>
      <c r="K100" s="179"/>
      <c r="L100" s="183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78"/>
      <c r="C101" s="179"/>
      <c r="D101" s="180" t="s">
        <v>94</v>
      </c>
      <c r="E101" s="181"/>
      <c r="F101" s="181"/>
      <c r="G101" s="181"/>
      <c r="H101" s="181"/>
      <c r="I101" s="181"/>
      <c r="J101" s="182">
        <f>J135</f>
        <v>0</v>
      </c>
      <c r="K101" s="179"/>
      <c r="L101" s="183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9" customFormat="1" ht="24.96" customHeight="1">
      <c r="A102" s="9"/>
      <c r="B102" s="172"/>
      <c r="C102" s="173"/>
      <c r="D102" s="174" t="s">
        <v>95</v>
      </c>
      <c r="E102" s="175"/>
      <c r="F102" s="175"/>
      <c r="G102" s="175"/>
      <c r="H102" s="175"/>
      <c r="I102" s="175"/>
      <c r="J102" s="176">
        <f>J138</f>
        <v>0</v>
      </c>
      <c r="K102" s="173"/>
      <c r="L102" s="177"/>
      <c r="S102" s="9"/>
      <c r="T102" s="9"/>
      <c r="U102" s="9"/>
      <c r="V102" s="9"/>
      <c r="W102" s="9"/>
      <c r="X102" s="9"/>
      <c r="Y102" s="9"/>
      <c r="Z102" s="9"/>
      <c r="AA102" s="9"/>
      <c r="AB102" s="9"/>
      <c r="AC102" s="9"/>
      <c r="AD102" s="9"/>
      <c r="AE102" s="9"/>
    </row>
    <row r="103" s="10" customFormat="1" ht="19.92" customHeight="1">
      <c r="A103" s="10"/>
      <c r="B103" s="178"/>
      <c r="C103" s="179"/>
      <c r="D103" s="180" t="s">
        <v>96</v>
      </c>
      <c r="E103" s="181"/>
      <c r="F103" s="181"/>
      <c r="G103" s="181"/>
      <c r="H103" s="181"/>
      <c r="I103" s="181"/>
      <c r="J103" s="182">
        <f>J139</f>
        <v>0</v>
      </c>
      <c r="K103" s="179"/>
      <c r="L103" s="183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78"/>
      <c r="C104" s="179"/>
      <c r="D104" s="180" t="s">
        <v>97</v>
      </c>
      <c r="E104" s="181"/>
      <c r="F104" s="181"/>
      <c r="G104" s="181"/>
      <c r="H104" s="181"/>
      <c r="I104" s="181"/>
      <c r="J104" s="182">
        <f>J141</f>
        <v>0</v>
      </c>
      <c r="K104" s="179"/>
      <c r="L104" s="183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0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3"/>
      <c r="C106" s="64"/>
      <c r="D106" s="64"/>
      <c r="E106" s="64"/>
      <c r="F106" s="64"/>
      <c r="G106" s="64"/>
      <c r="H106" s="64"/>
      <c r="I106" s="64"/>
      <c r="J106" s="64"/>
      <c r="K106" s="64"/>
      <c r="L106" s="60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65"/>
      <c r="C110" s="66"/>
      <c r="D110" s="66"/>
      <c r="E110" s="66"/>
      <c r="F110" s="66"/>
      <c r="G110" s="66"/>
      <c r="H110" s="66"/>
      <c r="I110" s="66"/>
      <c r="J110" s="66"/>
      <c r="K110" s="66"/>
      <c r="L110" s="60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98</v>
      </c>
      <c r="D111" s="37"/>
      <c r="E111" s="37"/>
      <c r="F111" s="37"/>
      <c r="G111" s="37"/>
      <c r="H111" s="37"/>
      <c r="I111" s="37"/>
      <c r="J111" s="37"/>
      <c r="K111" s="37"/>
      <c r="L111" s="60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0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16</v>
      </c>
      <c r="D113" s="37"/>
      <c r="E113" s="37"/>
      <c r="F113" s="37"/>
      <c r="G113" s="37"/>
      <c r="H113" s="37"/>
      <c r="I113" s="37"/>
      <c r="J113" s="37"/>
      <c r="K113" s="37"/>
      <c r="L113" s="60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67" t="str">
        <f>E7</f>
        <v>MDK - výměna vstupních dveří</v>
      </c>
      <c r="F114" s="29"/>
      <c r="G114" s="29"/>
      <c r="H114" s="29"/>
      <c r="I114" s="37"/>
      <c r="J114" s="37"/>
      <c r="K114" s="37"/>
      <c r="L114" s="60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12" customHeight="1">
      <c r="A115" s="35"/>
      <c r="B115" s="36"/>
      <c r="C115" s="29" t="s">
        <v>83</v>
      </c>
      <c r="D115" s="37"/>
      <c r="E115" s="37"/>
      <c r="F115" s="37"/>
      <c r="G115" s="37"/>
      <c r="H115" s="37"/>
      <c r="I115" s="37"/>
      <c r="J115" s="37"/>
      <c r="K115" s="37"/>
      <c r="L115" s="60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6.5" customHeight="1">
      <c r="A116" s="35"/>
      <c r="B116" s="36"/>
      <c r="C116" s="37"/>
      <c r="D116" s="37"/>
      <c r="E116" s="73" t="str">
        <f>E9</f>
        <v>22 - MDK - výměna vstupních dveří</v>
      </c>
      <c r="F116" s="37"/>
      <c r="G116" s="37"/>
      <c r="H116" s="37"/>
      <c r="I116" s="37"/>
      <c r="J116" s="37"/>
      <c r="K116" s="37"/>
      <c r="L116" s="60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6.96" customHeight="1">
      <c r="A117" s="35"/>
      <c r="B117" s="36"/>
      <c r="C117" s="37"/>
      <c r="D117" s="37"/>
      <c r="E117" s="37"/>
      <c r="F117" s="37"/>
      <c r="G117" s="37"/>
      <c r="H117" s="37"/>
      <c r="I117" s="37"/>
      <c r="J117" s="37"/>
      <c r="K117" s="37"/>
      <c r="L117" s="60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2" customHeight="1">
      <c r="A118" s="35"/>
      <c r="B118" s="36"/>
      <c r="C118" s="29" t="s">
        <v>20</v>
      </c>
      <c r="D118" s="37"/>
      <c r="E118" s="37"/>
      <c r="F118" s="24" t="str">
        <f>F12</f>
        <v xml:space="preserve"> </v>
      </c>
      <c r="G118" s="37"/>
      <c r="H118" s="37"/>
      <c r="I118" s="29" t="s">
        <v>22</v>
      </c>
      <c r="J118" s="76" t="str">
        <f>IF(J12="","",J12)</f>
        <v>19. 1. 2022</v>
      </c>
      <c r="K118" s="37"/>
      <c r="L118" s="60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0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5.15" customHeight="1">
      <c r="A120" s="35"/>
      <c r="B120" s="36"/>
      <c r="C120" s="29" t="s">
        <v>24</v>
      </c>
      <c r="D120" s="37"/>
      <c r="E120" s="37"/>
      <c r="F120" s="24" t="str">
        <f>E15</f>
        <v xml:space="preserve"> </v>
      </c>
      <c r="G120" s="37"/>
      <c r="H120" s="37"/>
      <c r="I120" s="29" t="s">
        <v>29</v>
      </c>
      <c r="J120" s="33" t="str">
        <f>E21</f>
        <v xml:space="preserve"> </v>
      </c>
      <c r="K120" s="37"/>
      <c r="L120" s="60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5.15" customHeight="1">
      <c r="A121" s="35"/>
      <c r="B121" s="36"/>
      <c r="C121" s="29" t="s">
        <v>27</v>
      </c>
      <c r="D121" s="37"/>
      <c r="E121" s="37"/>
      <c r="F121" s="24" t="str">
        <f>IF(E18="","",E18)</f>
        <v>Vyplň údaj</v>
      </c>
      <c r="G121" s="37"/>
      <c r="H121" s="37"/>
      <c r="I121" s="29" t="s">
        <v>31</v>
      </c>
      <c r="J121" s="33" t="str">
        <f>E24</f>
        <v xml:space="preserve"> </v>
      </c>
      <c r="K121" s="37"/>
      <c r="L121" s="60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0.32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0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11" customFormat="1" ht="29.28" customHeight="1">
      <c r="A123" s="184"/>
      <c r="B123" s="185"/>
      <c r="C123" s="186" t="s">
        <v>99</v>
      </c>
      <c r="D123" s="187" t="s">
        <v>58</v>
      </c>
      <c r="E123" s="187" t="s">
        <v>54</v>
      </c>
      <c r="F123" s="187" t="s">
        <v>55</v>
      </c>
      <c r="G123" s="187" t="s">
        <v>100</v>
      </c>
      <c r="H123" s="187" t="s">
        <v>101</v>
      </c>
      <c r="I123" s="187" t="s">
        <v>102</v>
      </c>
      <c r="J123" s="188" t="s">
        <v>87</v>
      </c>
      <c r="K123" s="189" t="s">
        <v>103</v>
      </c>
      <c r="L123" s="190"/>
      <c r="M123" s="97" t="s">
        <v>1</v>
      </c>
      <c r="N123" s="98" t="s">
        <v>37</v>
      </c>
      <c r="O123" s="98" t="s">
        <v>104</v>
      </c>
      <c r="P123" s="98" t="s">
        <v>105</v>
      </c>
      <c r="Q123" s="98" t="s">
        <v>106</v>
      </c>
      <c r="R123" s="98" t="s">
        <v>107</v>
      </c>
      <c r="S123" s="98" t="s">
        <v>108</v>
      </c>
      <c r="T123" s="99" t="s">
        <v>109</v>
      </c>
      <c r="U123" s="184"/>
      <c r="V123" s="184"/>
      <c r="W123" s="184"/>
      <c r="X123" s="184"/>
      <c r="Y123" s="184"/>
      <c r="Z123" s="184"/>
      <c r="AA123" s="184"/>
      <c r="AB123" s="184"/>
      <c r="AC123" s="184"/>
      <c r="AD123" s="184"/>
      <c r="AE123" s="184"/>
    </row>
    <row r="124" s="2" customFormat="1" ht="22.8" customHeight="1">
      <c r="A124" s="35"/>
      <c r="B124" s="36"/>
      <c r="C124" s="104" t="s">
        <v>110</v>
      </c>
      <c r="D124" s="37"/>
      <c r="E124" s="37"/>
      <c r="F124" s="37"/>
      <c r="G124" s="37"/>
      <c r="H124" s="37"/>
      <c r="I124" s="37"/>
      <c r="J124" s="191">
        <f>BK124</f>
        <v>0</v>
      </c>
      <c r="K124" s="37"/>
      <c r="L124" s="41"/>
      <c r="M124" s="100"/>
      <c r="N124" s="192"/>
      <c r="O124" s="101"/>
      <c r="P124" s="193">
        <f>P125+P130+P138</f>
        <v>0</v>
      </c>
      <c r="Q124" s="101"/>
      <c r="R124" s="193">
        <f>R125+R130+R138</f>
        <v>0.004797</v>
      </c>
      <c r="S124" s="101"/>
      <c r="T124" s="194">
        <f>T125+T130+T138</f>
        <v>0</v>
      </c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  <c r="AT124" s="14" t="s">
        <v>72</v>
      </c>
      <c r="AU124" s="14" t="s">
        <v>89</v>
      </c>
      <c r="BK124" s="195">
        <f>BK125+BK130+BK138</f>
        <v>0</v>
      </c>
    </row>
    <row r="125" s="12" customFormat="1" ht="25.92" customHeight="1">
      <c r="A125" s="12"/>
      <c r="B125" s="196"/>
      <c r="C125" s="197"/>
      <c r="D125" s="198" t="s">
        <v>72</v>
      </c>
      <c r="E125" s="199" t="s">
        <v>111</v>
      </c>
      <c r="F125" s="199" t="s">
        <v>112</v>
      </c>
      <c r="G125" s="197"/>
      <c r="H125" s="197"/>
      <c r="I125" s="200"/>
      <c r="J125" s="201">
        <f>BK125</f>
        <v>0</v>
      </c>
      <c r="K125" s="197"/>
      <c r="L125" s="202"/>
      <c r="M125" s="203"/>
      <c r="N125" s="204"/>
      <c r="O125" s="204"/>
      <c r="P125" s="205">
        <f>P126</f>
        <v>0</v>
      </c>
      <c r="Q125" s="204"/>
      <c r="R125" s="205">
        <f>R126</f>
        <v>0.004797</v>
      </c>
      <c r="S125" s="204"/>
      <c r="T125" s="206">
        <f>T126</f>
        <v>0</v>
      </c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R125" s="207" t="s">
        <v>79</v>
      </c>
      <c r="AT125" s="208" t="s">
        <v>72</v>
      </c>
      <c r="AU125" s="208" t="s">
        <v>73</v>
      </c>
      <c r="AY125" s="207" t="s">
        <v>113</v>
      </c>
      <c r="BK125" s="209">
        <f>BK126</f>
        <v>0</v>
      </c>
    </row>
    <row r="126" s="12" customFormat="1" ht="22.8" customHeight="1">
      <c r="A126" s="12"/>
      <c r="B126" s="196"/>
      <c r="C126" s="197"/>
      <c r="D126" s="198" t="s">
        <v>72</v>
      </c>
      <c r="E126" s="210" t="s">
        <v>114</v>
      </c>
      <c r="F126" s="210" t="s">
        <v>115</v>
      </c>
      <c r="G126" s="197"/>
      <c r="H126" s="197"/>
      <c r="I126" s="200"/>
      <c r="J126" s="211">
        <f>BK126</f>
        <v>0</v>
      </c>
      <c r="K126" s="197"/>
      <c r="L126" s="202"/>
      <c r="M126" s="203"/>
      <c r="N126" s="204"/>
      <c r="O126" s="204"/>
      <c r="P126" s="205">
        <f>SUM(P127:P129)</f>
        <v>0</v>
      </c>
      <c r="Q126" s="204"/>
      <c r="R126" s="205">
        <f>SUM(R127:R129)</f>
        <v>0.004797</v>
      </c>
      <c r="S126" s="204"/>
      <c r="T126" s="206">
        <f>SUM(T127:T129)</f>
        <v>0</v>
      </c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R126" s="207" t="s">
        <v>79</v>
      </c>
      <c r="AT126" s="208" t="s">
        <v>72</v>
      </c>
      <c r="AU126" s="208" t="s">
        <v>79</v>
      </c>
      <c r="AY126" s="207" t="s">
        <v>113</v>
      </c>
      <c r="BK126" s="209">
        <f>SUM(BK127:BK129)</f>
        <v>0</v>
      </c>
    </row>
    <row r="127" s="2" customFormat="1" ht="16.5" customHeight="1">
      <c r="A127" s="35"/>
      <c r="B127" s="36"/>
      <c r="C127" s="212" t="s">
        <v>79</v>
      </c>
      <c r="D127" s="212" t="s">
        <v>116</v>
      </c>
      <c r="E127" s="213" t="s">
        <v>117</v>
      </c>
      <c r="F127" s="214" t="s">
        <v>118</v>
      </c>
      <c r="G127" s="215" t="s">
        <v>119</v>
      </c>
      <c r="H127" s="216">
        <v>21</v>
      </c>
      <c r="I127" s="217"/>
      <c r="J127" s="218">
        <f>ROUND(I127*H127,2)</f>
        <v>0</v>
      </c>
      <c r="K127" s="219"/>
      <c r="L127" s="41"/>
      <c r="M127" s="220" t="s">
        <v>1</v>
      </c>
      <c r="N127" s="221" t="s">
        <v>38</v>
      </c>
      <c r="O127" s="88"/>
      <c r="P127" s="222">
        <f>O127*H127</f>
        <v>0</v>
      </c>
      <c r="Q127" s="222">
        <v>0</v>
      </c>
      <c r="R127" s="222">
        <f>Q127*H127</f>
        <v>0</v>
      </c>
      <c r="S127" s="222">
        <v>0</v>
      </c>
      <c r="T127" s="223">
        <f>S127*H127</f>
        <v>0</v>
      </c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  <c r="AR127" s="224" t="s">
        <v>120</v>
      </c>
      <c r="AT127" s="224" t="s">
        <v>116</v>
      </c>
      <c r="AU127" s="224" t="s">
        <v>81</v>
      </c>
      <c r="AY127" s="14" t="s">
        <v>113</v>
      </c>
      <c r="BE127" s="225">
        <f>IF(N127="základní",J127,0)</f>
        <v>0</v>
      </c>
      <c r="BF127" s="225">
        <f>IF(N127="snížená",J127,0)</f>
        <v>0</v>
      </c>
      <c r="BG127" s="225">
        <f>IF(N127="zákl. přenesená",J127,0)</f>
        <v>0</v>
      </c>
      <c r="BH127" s="225">
        <f>IF(N127="sníž. přenesená",J127,0)</f>
        <v>0</v>
      </c>
      <c r="BI127" s="225">
        <f>IF(N127="nulová",J127,0)</f>
        <v>0</v>
      </c>
      <c r="BJ127" s="14" t="s">
        <v>79</v>
      </c>
      <c r="BK127" s="225">
        <f>ROUND(I127*H127,2)</f>
        <v>0</v>
      </c>
      <c r="BL127" s="14" t="s">
        <v>120</v>
      </c>
      <c r="BM127" s="224" t="s">
        <v>81</v>
      </c>
    </row>
    <row r="128" s="2" customFormat="1" ht="24.15" customHeight="1">
      <c r="A128" s="35"/>
      <c r="B128" s="36"/>
      <c r="C128" s="212" t="s">
        <v>121</v>
      </c>
      <c r="D128" s="212" t="s">
        <v>116</v>
      </c>
      <c r="E128" s="213" t="s">
        <v>122</v>
      </c>
      <c r="F128" s="214" t="s">
        <v>123</v>
      </c>
      <c r="G128" s="215" t="s">
        <v>124</v>
      </c>
      <c r="H128" s="216">
        <v>3.198</v>
      </c>
      <c r="I128" s="217"/>
      <c r="J128" s="218">
        <f>ROUND(I128*H128,2)</f>
        <v>0</v>
      </c>
      <c r="K128" s="219"/>
      <c r="L128" s="41"/>
      <c r="M128" s="220" t="s">
        <v>1</v>
      </c>
      <c r="N128" s="221" t="s">
        <v>38</v>
      </c>
      <c r="O128" s="88"/>
      <c r="P128" s="222">
        <f>O128*H128</f>
        <v>0</v>
      </c>
      <c r="Q128" s="222">
        <v>0.0015</v>
      </c>
      <c r="R128" s="222">
        <f>Q128*H128</f>
        <v>0.004797</v>
      </c>
      <c r="S128" s="222">
        <v>0</v>
      </c>
      <c r="T128" s="223">
        <f>S128*H128</f>
        <v>0</v>
      </c>
      <c r="U128" s="35"/>
      <c r="V128" s="35"/>
      <c r="W128" s="35"/>
      <c r="X128" s="35"/>
      <c r="Y128" s="35"/>
      <c r="Z128" s="35"/>
      <c r="AA128" s="35"/>
      <c r="AB128" s="35"/>
      <c r="AC128" s="35"/>
      <c r="AD128" s="35"/>
      <c r="AE128" s="35"/>
      <c r="AR128" s="224" t="s">
        <v>120</v>
      </c>
      <c r="AT128" s="224" t="s">
        <v>116</v>
      </c>
      <c r="AU128" s="224" t="s">
        <v>81</v>
      </c>
      <c r="AY128" s="14" t="s">
        <v>113</v>
      </c>
      <c r="BE128" s="225">
        <f>IF(N128="základní",J128,0)</f>
        <v>0</v>
      </c>
      <c r="BF128" s="225">
        <f>IF(N128="snížená",J128,0)</f>
        <v>0</v>
      </c>
      <c r="BG128" s="225">
        <f>IF(N128="zákl. přenesená",J128,0)</f>
        <v>0</v>
      </c>
      <c r="BH128" s="225">
        <f>IF(N128="sníž. přenesená",J128,0)</f>
        <v>0</v>
      </c>
      <c r="BI128" s="225">
        <f>IF(N128="nulová",J128,0)</f>
        <v>0</v>
      </c>
      <c r="BJ128" s="14" t="s">
        <v>79</v>
      </c>
      <c r="BK128" s="225">
        <f>ROUND(I128*H128,2)</f>
        <v>0</v>
      </c>
      <c r="BL128" s="14" t="s">
        <v>120</v>
      </c>
      <c r="BM128" s="224" t="s">
        <v>125</v>
      </c>
    </row>
    <row r="129" s="2" customFormat="1" ht="24.15" customHeight="1">
      <c r="A129" s="35"/>
      <c r="B129" s="36"/>
      <c r="C129" s="212" t="s">
        <v>81</v>
      </c>
      <c r="D129" s="212" t="s">
        <v>116</v>
      </c>
      <c r="E129" s="213" t="s">
        <v>126</v>
      </c>
      <c r="F129" s="214" t="s">
        <v>127</v>
      </c>
      <c r="G129" s="215" t="s">
        <v>119</v>
      </c>
      <c r="H129" s="216">
        <v>28.600000000000001</v>
      </c>
      <c r="I129" s="217"/>
      <c r="J129" s="218">
        <f>ROUND(I129*H129,2)</f>
        <v>0</v>
      </c>
      <c r="K129" s="219"/>
      <c r="L129" s="41"/>
      <c r="M129" s="220" t="s">
        <v>1</v>
      </c>
      <c r="N129" s="221" t="s">
        <v>38</v>
      </c>
      <c r="O129" s="88"/>
      <c r="P129" s="222">
        <f>O129*H129</f>
        <v>0</v>
      </c>
      <c r="Q129" s="222">
        <v>0</v>
      </c>
      <c r="R129" s="222">
        <f>Q129*H129</f>
        <v>0</v>
      </c>
      <c r="S129" s="222">
        <v>0</v>
      </c>
      <c r="T129" s="223">
        <f>S129*H129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24" t="s">
        <v>120</v>
      </c>
      <c r="AT129" s="224" t="s">
        <v>116</v>
      </c>
      <c r="AU129" s="224" t="s">
        <v>81</v>
      </c>
      <c r="AY129" s="14" t="s">
        <v>113</v>
      </c>
      <c r="BE129" s="225">
        <f>IF(N129="základní",J129,0)</f>
        <v>0</v>
      </c>
      <c r="BF129" s="225">
        <f>IF(N129="snížená",J129,0)</f>
        <v>0</v>
      </c>
      <c r="BG129" s="225">
        <f>IF(N129="zákl. přenesená",J129,0)</f>
        <v>0</v>
      </c>
      <c r="BH129" s="225">
        <f>IF(N129="sníž. přenesená",J129,0)</f>
        <v>0</v>
      </c>
      <c r="BI129" s="225">
        <f>IF(N129="nulová",J129,0)</f>
        <v>0</v>
      </c>
      <c r="BJ129" s="14" t="s">
        <v>79</v>
      </c>
      <c r="BK129" s="225">
        <f>ROUND(I129*H129,2)</f>
        <v>0</v>
      </c>
      <c r="BL129" s="14" t="s">
        <v>120</v>
      </c>
      <c r="BM129" s="224" t="s">
        <v>120</v>
      </c>
    </row>
    <row r="130" s="12" customFormat="1" ht="25.92" customHeight="1">
      <c r="A130" s="12"/>
      <c r="B130" s="196"/>
      <c r="C130" s="197"/>
      <c r="D130" s="198" t="s">
        <v>72</v>
      </c>
      <c r="E130" s="199" t="s">
        <v>128</v>
      </c>
      <c r="F130" s="199" t="s">
        <v>129</v>
      </c>
      <c r="G130" s="197"/>
      <c r="H130" s="197"/>
      <c r="I130" s="200"/>
      <c r="J130" s="201">
        <f>BK130</f>
        <v>0</v>
      </c>
      <c r="K130" s="197"/>
      <c r="L130" s="202"/>
      <c r="M130" s="203"/>
      <c r="N130" s="204"/>
      <c r="O130" s="204"/>
      <c r="P130" s="205">
        <f>P131+P135</f>
        <v>0</v>
      </c>
      <c r="Q130" s="204"/>
      <c r="R130" s="205">
        <f>R131+R135</f>
        <v>0</v>
      </c>
      <c r="S130" s="204"/>
      <c r="T130" s="206">
        <f>T131+T135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07" t="s">
        <v>81</v>
      </c>
      <c r="AT130" s="208" t="s">
        <v>72</v>
      </c>
      <c r="AU130" s="208" t="s">
        <v>73</v>
      </c>
      <c r="AY130" s="207" t="s">
        <v>113</v>
      </c>
      <c r="BK130" s="209">
        <f>BK131+BK135</f>
        <v>0</v>
      </c>
    </row>
    <row r="131" s="12" customFormat="1" ht="22.8" customHeight="1">
      <c r="A131" s="12"/>
      <c r="B131" s="196"/>
      <c r="C131" s="197"/>
      <c r="D131" s="198" t="s">
        <v>72</v>
      </c>
      <c r="E131" s="210" t="s">
        <v>130</v>
      </c>
      <c r="F131" s="210" t="s">
        <v>131</v>
      </c>
      <c r="G131" s="197"/>
      <c r="H131" s="197"/>
      <c r="I131" s="200"/>
      <c r="J131" s="211">
        <f>BK131</f>
        <v>0</v>
      </c>
      <c r="K131" s="197"/>
      <c r="L131" s="202"/>
      <c r="M131" s="203"/>
      <c r="N131" s="204"/>
      <c r="O131" s="204"/>
      <c r="P131" s="205">
        <f>SUM(P132:P134)</f>
        <v>0</v>
      </c>
      <c r="Q131" s="204"/>
      <c r="R131" s="205">
        <f>SUM(R132:R134)</f>
        <v>0</v>
      </c>
      <c r="S131" s="204"/>
      <c r="T131" s="206">
        <f>SUM(T132:T134)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07" t="s">
        <v>81</v>
      </c>
      <c r="AT131" s="208" t="s">
        <v>72</v>
      </c>
      <c r="AU131" s="208" t="s">
        <v>79</v>
      </c>
      <c r="AY131" s="207" t="s">
        <v>113</v>
      </c>
      <c r="BK131" s="209">
        <f>SUM(BK132:BK134)</f>
        <v>0</v>
      </c>
    </row>
    <row r="132" s="2" customFormat="1" ht="24.15" customHeight="1">
      <c r="A132" s="35"/>
      <c r="B132" s="36"/>
      <c r="C132" s="212" t="s">
        <v>132</v>
      </c>
      <c r="D132" s="212" t="s">
        <v>116</v>
      </c>
      <c r="E132" s="213" t="s">
        <v>133</v>
      </c>
      <c r="F132" s="214" t="s">
        <v>134</v>
      </c>
      <c r="G132" s="215" t="s">
        <v>135</v>
      </c>
      <c r="H132" s="216">
        <v>2</v>
      </c>
      <c r="I132" s="217"/>
      <c r="J132" s="218">
        <f>ROUND(I132*H132,2)</f>
        <v>0</v>
      </c>
      <c r="K132" s="219"/>
      <c r="L132" s="41"/>
      <c r="M132" s="220" t="s">
        <v>1</v>
      </c>
      <c r="N132" s="221" t="s">
        <v>38</v>
      </c>
      <c r="O132" s="88"/>
      <c r="P132" s="222">
        <f>O132*H132</f>
        <v>0</v>
      </c>
      <c r="Q132" s="222">
        <v>0</v>
      </c>
      <c r="R132" s="222">
        <f>Q132*H132</f>
        <v>0</v>
      </c>
      <c r="S132" s="222">
        <v>0</v>
      </c>
      <c r="T132" s="223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24" t="s">
        <v>136</v>
      </c>
      <c r="AT132" s="224" t="s">
        <v>116</v>
      </c>
      <c r="AU132" s="224" t="s">
        <v>81</v>
      </c>
      <c r="AY132" s="14" t="s">
        <v>113</v>
      </c>
      <c r="BE132" s="225">
        <f>IF(N132="základní",J132,0)</f>
        <v>0</v>
      </c>
      <c r="BF132" s="225">
        <f>IF(N132="snížená",J132,0)</f>
        <v>0</v>
      </c>
      <c r="BG132" s="225">
        <f>IF(N132="zákl. přenesená",J132,0)</f>
        <v>0</v>
      </c>
      <c r="BH132" s="225">
        <f>IF(N132="sníž. přenesená",J132,0)</f>
        <v>0</v>
      </c>
      <c r="BI132" s="225">
        <f>IF(N132="nulová",J132,0)</f>
        <v>0</v>
      </c>
      <c r="BJ132" s="14" t="s">
        <v>79</v>
      </c>
      <c r="BK132" s="225">
        <f>ROUND(I132*H132,2)</f>
        <v>0</v>
      </c>
      <c r="BL132" s="14" t="s">
        <v>136</v>
      </c>
      <c r="BM132" s="224" t="s">
        <v>137</v>
      </c>
    </row>
    <row r="133" s="2" customFormat="1" ht="24.15" customHeight="1">
      <c r="A133" s="35"/>
      <c r="B133" s="36"/>
      <c r="C133" s="212" t="s">
        <v>138</v>
      </c>
      <c r="D133" s="212" t="s">
        <v>116</v>
      </c>
      <c r="E133" s="213" t="s">
        <v>139</v>
      </c>
      <c r="F133" s="214" t="s">
        <v>140</v>
      </c>
      <c r="G133" s="215" t="s">
        <v>135</v>
      </c>
      <c r="H133" s="216">
        <v>1</v>
      </c>
      <c r="I133" s="217"/>
      <c r="J133" s="218">
        <f>ROUND(I133*H133,2)</f>
        <v>0</v>
      </c>
      <c r="K133" s="219"/>
      <c r="L133" s="41"/>
      <c r="M133" s="220" t="s">
        <v>1</v>
      </c>
      <c r="N133" s="221" t="s">
        <v>38</v>
      </c>
      <c r="O133" s="88"/>
      <c r="P133" s="222">
        <f>O133*H133</f>
        <v>0</v>
      </c>
      <c r="Q133" s="222">
        <v>0</v>
      </c>
      <c r="R133" s="222">
        <f>Q133*H133</f>
        <v>0</v>
      </c>
      <c r="S133" s="222">
        <v>0</v>
      </c>
      <c r="T133" s="223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24" t="s">
        <v>136</v>
      </c>
      <c r="AT133" s="224" t="s">
        <v>116</v>
      </c>
      <c r="AU133" s="224" t="s">
        <v>81</v>
      </c>
      <c r="AY133" s="14" t="s">
        <v>113</v>
      </c>
      <c r="BE133" s="225">
        <f>IF(N133="základní",J133,0)</f>
        <v>0</v>
      </c>
      <c r="BF133" s="225">
        <f>IF(N133="snížená",J133,0)</f>
        <v>0</v>
      </c>
      <c r="BG133" s="225">
        <f>IF(N133="zákl. přenesená",J133,0)</f>
        <v>0</v>
      </c>
      <c r="BH133" s="225">
        <f>IF(N133="sníž. přenesená",J133,0)</f>
        <v>0</v>
      </c>
      <c r="BI133" s="225">
        <f>IF(N133="nulová",J133,0)</f>
        <v>0</v>
      </c>
      <c r="BJ133" s="14" t="s">
        <v>79</v>
      </c>
      <c r="BK133" s="225">
        <f>ROUND(I133*H133,2)</f>
        <v>0</v>
      </c>
      <c r="BL133" s="14" t="s">
        <v>136</v>
      </c>
      <c r="BM133" s="224" t="s">
        <v>141</v>
      </c>
    </row>
    <row r="134" s="2" customFormat="1" ht="24.15" customHeight="1">
      <c r="A134" s="35"/>
      <c r="B134" s="36"/>
      <c r="C134" s="212" t="s">
        <v>142</v>
      </c>
      <c r="D134" s="212" t="s">
        <v>116</v>
      </c>
      <c r="E134" s="213" t="s">
        <v>143</v>
      </c>
      <c r="F134" s="214" t="s">
        <v>144</v>
      </c>
      <c r="G134" s="215" t="s">
        <v>145</v>
      </c>
      <c r="H134" s="226"/>
      <c r="I134" s="217"/>
      <c r="J134" s="218">
        <f>ROUND(I134*H134,2)</f>
        <v>0</v>
      </c>
      <c r="K134" s="219"/>
      <c r="L134" s="41"/>
      <c r="M134" s="220" t="s">
        <v>1</v>
      </c>
      <c r="N134" s="221" t="s">
        <v>38</v>
      </c>
      <c r="O134" s="88"/>
      <c r="P134" s="222">
        <f>O134*H134</f>
        <v>0</v>
      </c>
      <c r="Q134" s="222">
        <v>0</v>
      </c>
      <c r="R134" s="222">
        <f>Q134*H134</f>
        <v>0</v>
      </c>
      <c r="S134" s="222">
        <v>0</v>
      </c>
      <c r="T134" s="223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24" t="s">
        <v>136</v>
      </c>
      <c r="AT134" s="224" t="s">
        <v>116</v>
      </c>
      <c r="AU134" s="224" t="s">
        <v>81</v>
      </c>
      <c r="AY134" s="14" t="s">
        <v>113</v>
      </c>
      <c r="BE134" s="225">
        <f>IF(N134="základní",J134,0)</f>
        <v>0</v>
      </c>
      <c r="BF134" s="225">
        <f>IF(N134="snížená",J134,0)</f>
        <v>0</v>
      </c>
      <c r="BG134" s="225">
        <f>IF(N134="zákl. přenesená",J134,0)</f>
        <v>0</v>
      </c>
      <c r="BH134" s="225">
        <f>IF(N134="sníž. přenesená",J134,0)</f>
        <v>0</v>
      </c>
      <c r="BI134" s="225">
        <f>IF(N134="nulová",J134,0)</f>
        <v>0</v>
      </c>
      <c r="BJ134" s="14" t="s">
        <v>79</v>
      </c>
      <c r="BK134" s="225">
        <f>ROUND(I134*H134,2)</f>
        <v>0</v>
      </c>
      <c r="BL134" s="14" t="s">
        <v>136</v>
      </c>
      <c r="BM134" s="224" t="s">
        <v>146</v>
      </c>
    </row>
    <row r="135" s="12" customFormat="1" ht="22.8" customHeight="1">
      <c r="A135" s="12"/>
      <c r="B135" s="196"/>
      <c r="C135" s="197"/>
      <c r="D135" s="198" t="s">
        <v>72</v>
      </c>
      <c r="E135" s="210" t="s">
        <v>147</v>
      </c>
      <c r="F135" s="210" t="s">
        <v>148</v>
      </c>
      <c r="G135" s="197"/>
      <c r="H135" s="197"/>
      <c r="I135" s="200"/>
      <c r="J135" s="211">
        <f>BK135</f>
        <v>0</v>
      </c>
      <c r="K135" s="197"/>
      <c r="L135" s="202"/>
      <c r="M135" s="203"/>
      <c r="N135" s="204"/>
      <c r="O135" s="204"/>
      <c r="P135" s="205">
        <f>SUM(P136:P137)</f>
        <v>0</v>
      </c>
      <c r="Q135" s="204"/>
      <c r="R135" s="205">
        <f>SUM(R136:R137)</f>
        <v>0</v>
      </c>
      <c r="S135" s="204"/>
      <c r="T135" s="206">
        <f>SUM(T136:T137)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07" t="s">
        <v>81</v>
      </c>
      <c r="AT135" s="208" t="s">
        <v>72</v>
      </c>
      <c r="AU135" s="208" t="s">
        <v>79</v>
      </c>
      <c r="AY135" s="207" t="s">
        <v>113</v>
      </c>
      <c r="BK135" s="209">
        <f>SUM(BK136:BK137)</f>
        <v>0</v>
      </c>
    </row>
    <row r="136" s="2" customFormat="1" ht="44.25" customHeight="1">
      <c r="A136" s="35"/>
      <c r="B136" s="36"/>
      <c r="C136" s="212" t="s">
        <v>149</v>
      </c>
      <c r="D136" s="212" t="s">
        <v>116</v>
      </c>
      <c r="E136" s="213" t="s">
        <v>150</v>
      </c>
      <c r="F136" s="214" t="s">
        <v>151</v>
      </c>
      <c r="G136" s="215" t="s">
        <v>152</v>
      </c>
      <c r="H136" s="216">
        <v>1</v>
      </c>
      <c r="I136" s="217"/>
      <c r="J136" s="218">
        <f>ROUND(I136*H136,2)</f>
        <v>0</v>
      </c>
      <c r="K136" s="219"/>
      <c r="L136" s="41"/>
      <c r="M136" s="220" t="s">
        <v>1</v>
      </c>
      <c r="N136" s="221" t="s">
        <v>38</v>
      </c>
      <c r="O136" s="88"/>
      <c r="P136" s="222">
        <f>O136*H136</f>
        <v>0</v>
      </c>
      <c r="Q136" s="222">
        <v>0</v>
      </c>
      <c r="R136" s="222">
        <f>Q136*H136</f>
        <v>0</v>
      </c>
      <c r="S136" s="222">
        <v>0</v>
      </c>
      <c r="T136" s="223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24" t="s">
        <v>136</v>
      </c>
      <c r="AT136" s="224" t="s">
        <v>116</v>
      </c>
      <c r="AU136" s="224" t="s">
        <v>81</v>
      </c>
      <c r="AY136" s="14" t="s">
        <v>113</v>
      </c>
      <c r="BE136" s="225">
        <f>IF(N136="základní",J136,0)</f>
        <v>0</v>
      </c>
      <c r="BF136" s="225">
        <f>IF(N136="snížená",J136,0)</f>
        <v>0</v>
      </c>
      <c r="BG136" s="225">
        <f>IF(N136="zákl. přenesená",J136,0)</f>
        <v>0</v>
      </c>
      <c r="BH136" s="225">
        <f>IF(N136="sníž. přenesená",J136,0)</f>
        <v>0</v>
      </c>
      <c r="BI136" s="225">
        <f>IF(N136="nulová",J136,0)</f>
        <v>0</v>
      </c>
      <c r="BJ136" s="14" t="s">
        <v>79</v>
      </c>
      <c r="BK136" s="225">
        <f>ROUND(I136*H136,2)</f>
        <v>0</v>
      </c>
      <c r="BL136" s="14" t="s">
        <v>136</v>
      </c>
      <c r="BM136" s="224" t="s">
        <v>153</v>
      </c>
    </row>
    <row r="137" s="2" customFormat="1" ht="37.8" customHeight="1">
      <c r="A137" s="35"/>
      <c r="B137" s="36"/>
      <c r="C137" s="212" t="s">
        <v>154</v>
      </c>
      <c r="D137" s="212" t="s">
        <v>116</v>
      </c>
      <c r="E137" s="213" t="s">
        <v>155</v>
      </c>
      <c r="F137" s="214" t="s">
        <v>156</v>
      </c>
      <c r="G137" s="215" t="s">
        <v>145</v>
      </c>
      <c r="H137" s="226"/>
      <c r="I137" s="217"/>
      <c r="J137" s="218">
        <f>ROUND(I137*H137,2)</f>
        <v>0</v>
      </c>
      <c r="K137" s="219"/>
      <c r="L137" s="41"/>
      <c r="M137" s="220" t="s">
        <v>1</v>
      </c>
      <c r="N137" s="221" t="s">
        <v>38</v>
      </c>
      <c r="O137" s="88"/>
      <c r="P137" s="222">
        <f>O137*H137</f>
        <v>0</v>
      </c>
      <c r="Q137" s="222">
        <v>0</v>
      </c>
      <c r="R137" s="222">
        <f>Q137*H137</f>
        <v>0</v>
      </c>
      <c r="S137" s="222">
        <v>0</v>
      </c>
      <c r="T137" s="223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24" t="s">
        <v>136</v>
      </c>
      <c r="AT137" s="224" t="s">
        <v>116</v>
      </c>
      <c r="AU137" s="224" t="s">
        <v>81</v>
      </c>
      <c r="AY137" s="14" t="s">
        <v>113</v>
      </c>
      <c r="BE137" s="225">
        <f>IF(N137="základní",J137,0)</f>
        <v>0</v>
      </c>
      <c r="BF137" s="225">
        <f>IF(N137="snížená",J137,0)</f>
        <v>0</v>
      </c>
      <c r="BG137" s="225">
        <f>IF(N137="zákl. přenesená",J137,0)</f>
        <v>0</v>
      </c>
      <c r="BH137" s="225">
        <f>IF(N137="sníž. přenesená",J137,0)</f>
        <v>0</v>
      </c>
      <c r="BI137" s="225">
        <f>IF(N137="nulová",J137,0)</f>
        <v>0</v>
      </c>
      <c r="BJ137" s="14" t="s">
        <v>79</v>
      </c>
      <c r="BK137" s="225">
        <f>ROUND(I137*H137,2)</f>
        <v>0</v>
      </c>
      <c r="BL137" s="14" t="s">
        <v>136</v>
      </c>
      <c r="BM137" s="224" t="s">
        <v>157</v>
      </c>
    </row>
    <row r="138" s="12" customFormat="1" ht="25.92" customHeight="1">
      <c r="A138" s="12"/>
      <c r="B138" s="196"/>
      <c r="C138" s="197"/>
      <c r="D138" s="198" t="s">
        <v>72</v>
      </c>
      <c r="E138" s="199" t="s">
        <v>158</v>
      </c>
      <c r="F138" s="199" t="s">
        <v>159</v>
      </c>
      <c r="G138" s="197"/>
      <c r="H138" s="197"/>
      <c r="I138" s="200"/>
      <c r="J138" s="201">
        <f>BK138</f>
        <v>0</v>
      </c>
      <c r="K138" s="197"/>
      <c r="L138" s="202"/>
      <c r="M138" s="203"/>
      <c r="N138" s="204"/>
      <c r="O138" s="204"/>
      <c r="P138" s="205">
        <f>P139+P141</f>
        <v>0</v>
      </c>
      <c r="Q138" s="204"/>
      <c r="R138" s="205">
        <f>R139+R141</f>
        <v>0</v>
      </c>
      <c r="S138" s="204"/>
      <c r="T138" s="206">
        <f>T139+T141</f>
        <v>0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07" t="s">
        <v>160</v>
      </c>
      <c r="AT138" s="208" t="s">
        <v>72</v>
      </c>
      <c r="AU138" s="208" t="s">
        <v>73</v>
      </c>
      <c r="AY138" s="207" t="s">
        <v>113</v>
      </c>
      <c r="BK138" s="209">
        <f>BK139+BK141</f>
        <v>0</v>
      </c>
    </row>
    <row r="139" s="12" customFormat="1" ht="22.8" customHeight="1">
      <c r="A139" s="12"/>
      <c r="B139" s="196"/>
      <c r="C139" s="197"/>
      <c r="D139" s="198" t="s">
        <v>72</v>
      </c>
      <c r="E139" s="210" t="s">
        <v>161</v>
      </c>
      <c r="F139" s="210" t="s">
        <v>162</v>
      </c>
      <c r="G139" s="197"/>
      <c r="H139" s="197"/>
      <c r="I139" s="200"/>
      <c r="J139" s="211">
        <f>BK139</f>
        <v>0</v>
      </c>
      <c r="K139" s="197"/>
      <c r="L139" s="202"/>
      <c r="M139" s="203"/>
      <c r="N139" s="204"/>
      <c r="O139" s="204"/>
      <c r="P139" s="205">
        <f>P140</f>
        <v>0</v>
      </c>
      <c r="Q139" s="204"/>
      <c r="R139" s="205">
        <f>R140</f>
        <v>0</v>
      </c>
      <c r="S139" s="204"/>
      <c r="T139" s="206">
        <f>T140</f>
        <v>0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07" t="s">
        <v>160</v>
      </c>
      <c r="AT139" s="208" t="s">
        <v>72</v>
      </c>
      <c r="AU139" s="208" t="s">
        <v>79</v>
      </c>
      <c r="AY139" s="207" t="s">
        <v>113</v>
      </c>
      <c r="BK139" s="209">
        <f>BK140</f>
        <v>0</v>
      </c>
    </row>
    <row r="140" s="2" customFormat="1" ht="16.5" customHeight="1">
      <c r="A140" s="35"/>
      <c r="B140" s="36"/>
      <c r="C140" s="212" t="s">
        <v>163</v>
      </c>
      <c r="D140" s="212" t="s">
        <v>116</v>
      </c>
      <c r="E140" s="213" t="s">
        <v>164</v>
      </c>
      <c r="F140" s="214" t="s">
        <v>162</v>
      </c>
      <c r="G140" s="215" t="s">
        <v>152</v>
      </c>
      <c r="H140" s="216">
        <v>1</v>
      </c>
      <c r="I140" s="217"/>
      <c r="J140" s="218">
        <f>ROUND(I140*H140,2)</f>
        <v>0</v>
      </c>
      <c r="K140" s="219"/>
      <c r="L140" s="41"/>
      <c r="M140" s="220" t="s">
        <v>1</v>
      </c>
      <c r="N140" s="221" t="s">
        <v>38</v>
      </c>
      <c r="O140" s="88"/>
      <c r="P140" s="222">
        <f>O140*H140</f>
        <v>0</v>
      </c>
      <c r="Q140" s="222">
        <v>0</v>
      </c>
      <c r="R140" s="222">
        <f>Q140*H140</f>
        <v>0</v>
      </c>
      <c r="S140" s="222">
        <v>0</v>
      </c>
      <c r="T140" s="223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24" t="s">
        <v>120</v>
      </c>
      <c r="AT140" s="224" t="s">
        <v>116</v>
      </c>
      <c r="AU140" s="224" t="s">
        <v>81</v>
      </c>
      <c r="AY140" s="14" t="s">
        <v>113</v>
      </c>
      <c r="BE140" s="225">
        <f>IF(N140="základní",J140,0)</f>
        <v>0</v>
      </c>
      <c r="BF140" s="225">
        <f>IF(N140="snížená",J140,0)</f>
        <v>0</v>
      </c>
      <c r="BG140" s="225">
        <f>IF(N140="zákl. přenesená",J140,0)</f>
        <v>0</v>
      </c>
      <c r="BH140" s="225">
        <f>IF(N140="sníž. přenesená",J140,0)</f>
        <v>0</v>
      </c>
      <c r="BI140" s="225">
        <f>IF(N140="nulová",J140,0)</f>
        <v>0</v>
      </c>
      <c r="BJ140" s="14" t="s">
        <v>79</v>
      </c>
      <c r="BK140" s="225">
        <f>ROUND(I140*H140,2)</f>
        <v>0</v>
      </c>
      <c r="BL140" s="14" t="s">
        <v>120</v>
      </c>
      <c r="BM140" s="224" t="s">
        <v>165</v>
      </c>
    </row>
    <row r="141" s="12" customFormat="1" ht="22.8" customHeight="1">
      <c r="A141" s="12"/>
      <c r="B141" s="196"/>
      <c r="C141" s="197"/>
      <c r="D141" s="198" t="s">
        <v>72</v>
      </c>
      <c r="E141" s="210" t="s">
        <v>166</v>
      </c>
      <c r="F141" s="210" t="s">
        <v>167</v>
      </c>
      <c r="G141" s="197"/>
      <c r="H141" s="197"/>
      <c r="I141" s="200"/>
      <c r="J141" s="211">
        <f>BK141</f>
        <v>0</v>
      </c>
      <c r="K141" s="197"/>
      <c r="L141" s="202"/>
      <c r="M141" s="203"/>
      <c r="N141" s="204"/>
      <c r="O141" s="204"/>
      <c r="P141" s="205">
        <f>P142</f>
        <v>0</v>
      </c>
      <c r="Q141" s="204"/>
      <c r="R141" s="205">
        <f>R142</f>
        <v>0</v>
      </c>
      <c r="S141" s="204"/>
      <c r="T141" s="206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07" t="s">
        <v>160</v>
      </c>
      <c r="AT141" s="208" t="s">
        <v>72</v>
      </c>
      <c r="AU141" s="208" t="s">
        <v>79</v>
      </c>
      <c r="AY141" s="207" t="s">
        <v>113</v>
      </c>
      <c r="BK141" s="209">
        <f>BK142</f>
        <v>0</v>
      </c>
    </row>
    <row r="142" s="2" customFormat="1" ht="49.05" customHeight="1">
      <c r="A142" s="35"/>
      <c r="B142" s="36"/>
      <c r="C142" s="212" t="s">
        <v>168</v>
      </c>
      <c r="D142" s="212" t="s">
        <v>116</v>
      </c>
      <c r="E142" s="213" t="s">
        <v>169</v>
      </c>
      <c r="F142" s="214" t="s">
        <v>170</v>
      </c>
      <c r="G142" s="215" t="s">
        <v>152</v>
      </c>
      <c r="H142" s="216">
        <v>1</v>
      </c>
      <c r="I142" s="217"/>
      <c r="J142" s="218">
        <f>ROUND(I142*H142,2)</f>
        <v>0</v>
      </c>
      <c r="K142" s="219"/>
      <c r="L142" s="41"/>
      <c r="M142" s="227" t="s">
        <v>1</v>
      </c>
      <c r="N142" s="228" t="s">
        <v>38</v>
      </c>
      <c r="O142" s="229"/>
      <c r="P142" s="230">
        <f>O142*H142</f>
        <v>0</v>
      </c>
      <c r="Q142" s="230">
        <v>0</v>
      </c>
      <c r="R142" s="230">
        <f>Q142*H142</f>
        <v>0</v>
      </c>
      <c r="S142" s="230">
        <v>0</v>
      </c>
      <c r="T142" s="231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24" t="s">
        <v>120</v>
      </c>
      <c r="AT142" s="224" t="s">
        <v>116</v>
      </c>
      <c r="AU142" s="224" t="s">
        <v>81</v>
      </c>
      <c r="AY142" s="14" t="s">
        <v>113</v>
      </c>
      <c r="BE142" s="225">
        <f>IF(N142="základní",J142,0)</f>
        <v>0</v>
      </c>
      <c r="BF142" s="225">
        <f>IF(N142="snížená",J142,0)</f>
        <v>0</v>
      </c>
      <c r="BG142" s="225">
        <f>IF(N142="zákl. přenesená",J142,0)</f>
        <v>0</v>
      </c>
      <c r="BH142" s="225">
        <f>IF(N142="sníž. přenesená",J142,0)</f>
        <v>0</v>
      </c>
      <c r="BI142" s="225">
        <f>IF(N142="nulová",J142,0)</f>
        <v>0</v>
      </c>
      <c r="BJ142" s="14" t="s">
        <v>79</v>
      </c>
      <c r="BK142" s="225">
        <f>ROUND(I142*H142,2)</f>
        <v>0</v>
      </c>
      <c r="BL142" s="14" t="s">
        <v>120</v>
      </c>
      <c r="BM142" s="224" t="s">
        <v>171</v>
      </c>
    </row>
    <row r="143" s="2" customFormat="1" ht="6.96" customHeight="1">
      <c r="A143" s="35"/>
      <c r="B143" s="63"/>
      <c r="C143" s="64"/>
      <c r="D143" s="64"/>
      <c r="E143" s="64"/>
      <c r="F143" s="64"/>
      <c r="G143" s="64"/>
      <c r="H143" s="64"/>
      <c r="I143" s="64"/>
      <c r="J143" s="64"/>
      <c r="K143" s="64"/>
      <c r="L143" s="41"/>
      <c r="M143" s="35"/>
      <c r="O143" s="35"/>
      <c r="P143" s="35"/>
      <c r="Q143" s="35"/>
      <c r="R143" s="35"/>
      <c r="S143" s="35"/>
      <c r="T143" s="35"/>
      <c r="U143" s="35"/>
      <c r="V143" s="35"/>
      <c r="W143" s="35"/>
      <c r="X143" s="35"/>
      <c r="Y143" s="35"/>
      <c r="Z143" s="35"/>
      <c r="AA143" s="35"/>
      <c r="AB143" s="35"/>
      <c r="AC143" s="35"/>
      <c r="AD143" s="35"/>
      <c r="AE143" s="35"/>
    </row>
  </sheetData>
  <sheetProtection sheet="1" autoFilter="0" formatColumns="0" formatRows="0" objects="1" scenarios="1" spinCount="100000" saltValue="AxhWg++QXiytNgZn1SGcaOaBQXALwc4e3w+/OPEze/5aKEVcJY+wpAiUIveyyAvNhYiw8TcoGKLhG3Ms87etjA==" hashValue="KIU66ik6ETwWp5EmCKx0xXQzeKYQ3+AfXOQmI86zrFs/nitz+FiiJ4Idl7pO836pO2KkVPsGsgUePeatNvjmVw==" algorithmName="SHA-512" password="CC64"/>
  <autoFilter ref="C123:K142"/>
  <mergeCells count="9">
    <mergeCell ref="E7:H7"/>
    <mergeCell ref="E9:H9"/>
    <mergeCell ref="E18:H18"/>
    <mergeCell ref="E27:H27"/>
    <mergeCell ref="E85:H85"/>
    <mergeCell ref="E87:H87"/>
    <mergeCell ref="E114:H114"/>
    <mergeCell ref="E116:H116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Pudivítr, Josef</dc:creator>
  <cp:lastModifiedBy>Pudivítr, Josef</cp:lastModifiedBy>
  <dcterms:created xsi:type="dcterms:W3CDTF">2022-01-19T11:48:28Z</dcterms:created>
  <dcterms:modified xsi:type="dcterms:W3CDTF">2022-01-19T11:48:31Z</dcterms:modified>
</cp:coreProperties>
</file>