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2 - MDK - výměna vstupní..." sheetId="2" r:id="rId2"/>
  </sheets>
  <definedNames>
    <definedName name="_xlnm.Print_Area" localSheetId="0">'Rekapitulace stavby'!$D$4:$AO$76,'Rekapitulace stavby'!$C$82:$AQ$96</definedName>
    <definedName name="_xlnm._FilterDatabase" localSheetId="1" hidden="1">'22 - MDK - výměna vstupní...'!$C$123:$K$142</definedName>
    <definedName name="_xlnm.Print_Area" localSheetId="1">'22 - MDK - výměna vstupní...'!$C$4:$J$76,'22 - MDK - výměna vstupní...'!$C$82:$J$105,'22 - MDK - výměna vstupní...'!$C$111:$J$142</definedName>
    <definedName name="_xlnm.Print_Titles" localSheetId="0">'Rekapitulace stavby'!$92:$92</definedName>
    <definedName name="_xlnm.Print_Titles" localSheetId="1">'22 - MDK - výměna vstupní...'!$123:$123</definedName>
  </definedNames>
  <calcPr fullCalcOnLoad="1"/>
</workbook>
</file>

<file path=xl/sharedStrings.xml><?xml version="1.0" encoding="utf-8"?>
<sst xmlns="http://schemas.openxmlformats.org/spreadsheetml/2006/main" count="441" uniqueCount="172">
  <si>
    <t>Export Komplet</t>
  </si>
  <si>
    <t/>
  </si>
  <si>
    <t>2.0</t>
  </si>
  <si>
    <t>ZAMOK</t>
  </si>
  <si>
    <t>False</t>
  </si>
  <si>
    <t>{fb5ec5ce-2ba7-4de0-8118-159cde2cdc29}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</si>
  <si>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</si>
  <si>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</si>
  <si>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</si>
  <si>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</si>
  <si>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</si>
  <si>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</si>
  <si>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</si>
  <si>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</si>
  <si>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</si>
  <si>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</si>
  <si>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</si>
  <si>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MDK - výměna vstupních dveří</t>
  </si>
  <si>
    <t>KSO:</t>
  </si>
  <si>
    <t>CC-CZ:</t>
  </si>
  <si>
    <t>Místo:</t>
  </si>
  <si>
    <t xml:space="preserve"> </t>
  </si>
  <si>
    <t>Datum:</t>
  </si>
  <si>
    <t>19. 1. 2022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</si>
  <si>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</si>
  <si>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</si>
  <si>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</si>
  <si>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</si>
  <si>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</si>
  <si>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</si>
  <si>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</si>
  <si>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</si>
  <si>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</si>
  <si>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</si>
  <si>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</si>
  <si>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</si>
  <si>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</si>
  <si>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</si>
  <si>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</si>
  <si>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</si>
  <si>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</si>
  <si>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</si>
  <si>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</si>
  <si>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</si>
  <si>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</si>
  <si>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</si>
  <si>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</si>
  <si>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</si>
  <si>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</si>
  <si>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</si>
  <si>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</si>
  <si>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</si>
  <si>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</si>
  <si>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</si>
  <si>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</si>
  <si>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</si>
  <si>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</si>
  <si>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</si>
  <si>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</si>
  <si>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</si>
  <si>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</si>
  <si>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</si>
  <si>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</si>
  <si>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</si>
  <si>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</si>
  <si>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</si>
  <si>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</si>
  <si>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</si>
  <si>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</si>
  <si>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</si>
  <si>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</si>
  <si>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</si>
  <si>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</si>
  <si>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</si>
  <si>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</si>
  <si>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</si>
  <si>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</si>
  <si>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</si>
  <si>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</si>
  <si>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</si>
  <si>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{f017bd6d-8ea9-4e0a-85fa-8ea1d139e306}</t>
  </si>
  <si>
    <t>2</t>
  </si>
  <si>
    <t>KRYCÍ LIST SOUPISU PRACÍ</t>
  </si>
  <si>
    <t>Objekt:</t>
  </si>
  <si>
    <t>22 - MDK - výměna vstupních dveří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</si>
  <si>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</si>
  <si>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</si>
  <si>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</si>
  <si>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</si>
  <si>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</si>
  <si>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</si>
  <si>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</si>
  <si>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>PSV - Práce a dodávky PSV</t>
  </si>
  <si>
    <t xml:space="preserve">    766 - Konstrukce truhlářské</t>
  </si>
  <si>
    <t xml:space="preserve">    782 - Dokončovací práce - obklady z kamene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</si>
  <si>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</si>
  <si>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</si>
  <si>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</si>
  <si>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</si>
  <si>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</si>
  <si>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</si>
  <si>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</si>
  <si>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</si>
  <si>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</si>
  <si>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</si>
  <si>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</si>
  <si>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</si>
  <si>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</si>
  <si>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</si>
  <si>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</si>
  <si>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</si>
  <si>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</si>
  <si>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</si>
  <si>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</si>
  <si>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</si>
  <si>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</si>
  <si>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</si>
  <si>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619991001</t>
  </si>
  <si>
    <t>Zakrytí podlah fólií přilepenou lepící páskou</t>
  </si>
  <si>
    <t>m2</t>
  </si>
  <si>
    <t>4</t>
  </si>
  <si>
    <t>64</t>
  </si>
  <si>
    <t>619995001</t>
  </si>
  <si>
    <t>Začištění omítek (s dodáním hmot) kolem oken, dveří, podlah nebo obkladů</t>
  </si>
  <si>
    <t>m</t>
  </si>
  <si>
    <t>-1813686997</t>
  </si>
  <si>
    <t>629991011</t>
  </si>
  <si>
    <t>Zakrytí výplní otvorů a svislých ploch fólií přilepenou lepící páskou</t>
  </si>
  <si>
    <t>PSV</t>
  </si>
  <si>
    <t>Práce a dodávky PSV</t>
  </si>
  <si>
    <t>766</t>
  </si>
  <si>
    <t>Konstrukce truhlářské</t>
  </si>
  <si>
    <t>34</t>
  </si>
  <si>
    <t>766-x1</t>
  </si>
  <si>
    <t>D+M Dřevěná stěna s dveřmi a příslušenstvím vel. 2830x3750mm ozn. 01/T - spec. dle PD</t>
  </si>
  <si>
    <t>kus</t>
  </si>
  <si>
    <t>16</t>
  </si>
  <si>
    <t>68</t>
  </si>
  <si>
    <t>35</t>
  </si>
  <si>
    <t>766-x2</t>
  </si>
  <si>
    <t>D+M Dřevěná stěna s dveřmi a příslušenstvím vel. 2830x3750mm ozn. 02/T - spec. dle PD</t>
  </si>
  <si>
    <t>70</t>
  </si>
  <si>
    <t>43</t>
  </si>
  <si>
    <t>998766201</t>
  </si>
  <si>
    <t>Přesun hmot procentní pro konstrukce truhlářské v objektech v do 6 m</t>
  </si>
  <si>
    <t>%</t>
  </si>
  <si>
    <t>86</t>
  </si>
  <si>
    <t>782</t>
  </si>
  <si>
    <t>Dokončovací práce - obklady z kamene</t>
  </si>
  <si>
    <t>50</t>
  </si>
  <si>
    <t>782-x1</t>
  </si>
  <si>
    <t>Demontáž a zpětná montáž stávajících kamenných obkladů vč. případných lokálních oprav (bude čerpáno pouze se schválením TDS nebo zástupce objednatele)</t>
  </si>
  <si>
    <t>soubor</t>
  </si>
  <si>
    <t>100</t>
  </si>
  <si>
    <t>51</t>
  </si>
  <si>
    <t>998782201</t>
  </si>
  <si>
    <t>Přesun hmot procentní pro obklady kamenné v objektech v do 6 m (bude čerpáno pouze se schválením TDS nebo zástupce objednatele)</t>
  </si>
  <si>
    <t>102</t>
  </si>
  <si>
    <t>VRN</t>
  </si>
  <si>
    <t>Vedlejší rozpočtové náklady</t>
  </si>
  <si>
    <t>5</t>
  </si>
  <si>
    <t>VRN3</t>
  </si>
  <si>
    <t>Zařízení staveniště</t>
  </si>
  <si>
    <t>61</t>
  </si>
  <si>
    <t>030001000</t>
  </si>
  <si>
    <t>122</t>
  </si>
  <si>
    <t>VRN9</t>
  </si>
  <si>
    <t>Ostatní náklady</t>
  </si>
  <si>
    <t>63</t>
  </si>
  <si>
    <t>090001000</t>
  </si>
  <si>
    <t>Ostatní náklady - náklady dle uvážení zhotovitele - např. průběžný úklid stavby, pomocné lešení, likvidace odpadu, náklady spojené s pracemi za provozu, inž. činnost apod...</t>
  </si>
  <si>
    <t>126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</si>
</sst>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MDK - výměna vstupních dveří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19. 1. 2022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16.5" customHeight="1">
      <c r="A95" s="116" t="s">
        <v>77</v>
      </c>
      <c r="B95" s="117"/>
      <c r="C95" s="118"/>
      <c r="D95" s="119" t="s">
        <v>14</v>
      </c>
      <c r="E95" s="119"/>
      <c r="F95" s="119"/>
      <c r="G95" s="119"/>
      <c r="H95" s="119"/>
      <c r="I95" s="120"/>
      <c r="J95" s="119" t="s">
        <v>17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'22 - MDK - výměna vstupní...'!J30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78</v>
      </c>
      <c r="AR95" s="123"/>
      <c r="AS95" s="124">
        <v>0</v>
      </c>
      <c r="AT95" s="125">
        <f>ROUND(SUM(AV95:AW95),2)</f>
        <v>0</v>
      </c>
      <c r="AU95" s="126">
        <f>'22 - MDK - výměna vstupní...'!P124</f>
        <v>0</v>
      </c>
      <c r="AV95" s="125">
        <f>'22 - MDK - výměna vstupní...'!J33</f>
        <v>0</v>
      </c>
      <c r="AW95" s="125">
        <f>'22 - MDK - výměna vstupní...'!J34</f>
        <v>0</v>
      </c>
      <c r="AX95" s="125">
        <f>'22 - MDK - výměna vstupní...'!J35</f>
        <v>0</v>
      </c>
      <c r="AY95" s="125">
        <f>'22 - MDK - výměna vstupní...'!J36</f>
        <v>0</v>
      </c>
      <c r="AZ95" s="125">
        <f>'22 - MDK - výměna vstupní...'!F33</f>
        <v>0</v>
      </c>
      <c r="BA95" s="125">
        <f>'22 - MDK - výměna vstupní...'!F34</f>
        <v>0</v>
      </c>
      <c r="BB95" s="125">
        <f>'22 - MDK - výměna vstupní...'!F35</f>
        <v>0</v>
      </c>
      <c r="BC95" s="125">
        <f>'22 - MDK - výměna vstupní...'!F36</f>
        <v>0</v>
      </c>
      <c r="BD95" s="127">
        <f>'22 - MDK - výměna vstupní...'!F37</f>
        <v>0</v>
      </c>
      <c r="BE95" s="7"/>
      <c r="BT95" s="128" t="s">
        <v>79</v>
      </c>
      <c r="BV95" s="128" t="s">
        <v>75</v>
      </c>
      <c r="BW95" s="128" t="s">
        <v>80</v>
      </c>
      <c r="BX95" s="128" t="s">
        <v>5</v>
      </c>
      <c r="CL95" s="128" t="s">
        <v>1</v>
      </c>
      <c r="CM95" s="128" t="s">
        <v>81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64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 - MDK - výměna vstup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81</v>
      </c>
    </row>
    <row r="4" spans="2:46" s="1" customFormat="1" ht="24.95" customHeight="1">
      <c r="B4" s="17"/>
      <c r="D4" s="131" t="s">
        <v>82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MDK - výměna vstupních dveří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83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19. 1. 2022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tr">
        <f>IF('Rekapitulace stavby'!E11="","",'Rekapitulace stavby'!E11)</f>
        <v xml:space="preserve"> </v>
      </c>
      <c r="F15" s="35"/>
      <c r="G15" s="35"/>
      <c r="H15" s="35"/>
      <c r="I15" s="133" t="s">
        <v>26</v>
      </c>
      <c r="J15" s="136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27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29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26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31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26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33</v>
      </c>
      <c r="E30" s="35"/>
      <c r="F30" s="35"/>
      <c r="G30" s="35"/>
      <c r="H30" s="35"/>
      <c r="I30" s="35"/>
      <c r="J30" s="144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35</v>
      </c>
      <c r="G32" s="35"/>
      <c r="H32" s="35"/>
      <c r="I32" s="145" t="s">
        <v>34</v>
      </c>
      <c r="J32" s="14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37</v>
      </c>
      <c r="E33" s="133" t="s">
        <v>38</v>
      </c>
      <c r="F33" s="147">
        <f>ROUND((SUM(BE124:BE142)),2)</f>
        <v>0</v>
      </c>
      <c r="G33" s="35"/>
      <c r="H33" s="35"/>
      <c r="I33" s="148">
        <v>0.21</v>
      </c>
      <c r="J33" s="147">
        <f>ROUND(((SUM(BE124:BE142))*I33),2)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39</v>
      </c>
      <c r="F34" s="147">
        <f>ROUND((SUM(BF124:BF142)),2)</f>
        <v>0</v>
      </c>
      <c r="G34" s="35"/>
      <c r="H34" s="35"/>
      <c r="I34" s="148">
        <v>0.15</v>
      </c>
      <c r="J34" s="147">
        <f>ROUND(((SUM(BF124:BF142))*I34),2)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40</v>
      </c>
      <c r="F35" s="147">
        <f>ROUND((SUM(BG124:BG142)),2)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41</v>
      </c>
      <c r="F36" s="147">
        <f>ROUND((SUM(BH124:BH142)),2)</f>
        <v>0</v>
      </c>
      <c r="G36" s="35"/>
      <c r="H36" s="35"/>
      <c r="I36" s="148">
        <v>0.15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42</v>
      </c>
      <c r="F37" s="147">
        <f>ROUND((SUM(BI124:BI142)),2)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43</v>
      </c>
      <c r="E39" s="151"/>
      <c r="F39" s="151"/>
      <c r="G39" s="152" t="s">
        <v>44</v>
      </c>
      <c r="H39" s="153" t="s">
        <v>45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67" t="str">
        <f>E7</f>
        <v>MDK - výměna vstupních dveří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83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22 - MDK - výměna vstupních dveří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19. 1. 2022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86</v>
      </c>
      <c r="D94" s="169"/>
      <c r="E94" s="169"/>
      <c r="F94" s="169"/>
      <c r="G94" s="169"/>
      <c r="H94" s="169"/>
      <c r="I94" s="169"/>
      <c r="J94" s="170" t="s">
        <v>87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88</v>
      </c>
      <c r="D96" s="37"/>
      <c r="E96" s="37"/>
      <c r="F96" s="37"/>
      <c r="G96" s="37"/>
      <c r="H96" s="37"/>
      <c r="I96" s="37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89</v>
      </c>
    </row>
    <row r="97" spans="1:31" s="9" customFormat="1" ht="24.95" customHeight="1">
      <c r="A97" s="9"/>
      <c r="B97" s="172"/>
      <c r="C97" s="173"/>
      <c r="D97" s="174" t="s">
        <v>90</v>
      </c>
      <c r="E97" s="175"/>
      <c r="F97" s="175"/>
      <c r="G97" s="175"/>
      <c r="H97" s="175"/>
      <c r="I97" s="175"/>
      <c r="J97" s="176">
        <f>J125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8"/>
      <c r="C98" s="179"/>
      <c r="D98" s="180" t="s">
        <v>91</v>
      </c>
      <c r="E98" s="181"/>
      <c r="F98" s="181"/>
      <c r="G98" s="181"/>
      <c r="H98" s="181"/>
      <c r="I98" s="181"/>
      <c r="J98" s="182">
        <f>J126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2"/>
      <c r="C99" s="173"/>
      <c r="D99" s="174" t="s">
        <v>92</v>
      </c>
      <c r="E99" s="175"/>
      <c r="F99" s="175"/>
      <c r="G99" s="175"/>
      <c r="H99" s="175"/>
      <c r="I99" s="175"/>
      <c r="J99" s="176">
        <f>J130</f>
        <v>0</v>
      </c>
      <c r="K99" s="173"/>
      <c r="L99" s="17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78"/>
      <c r="C100" s="179"/>
      <c r="D100" s="180" t="s">
        <v>93</v>
      </c>
      <c r="E100" s="181"/>
      <c r="F100" s="181"/>
      <c r="G100" s="181"/>
      <c r="H100" s="181"/>
      <c r="I100" s="181"/>
      <c r="J100" s="182">
        <f>J131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94</v>
      </c>
      <c r="E101" s="181"/>
      <c r="F101" s="181"/>
      <c r="G101" s="181"/>
      <c r="H101" s="181"/>
      <c r="I101" s="181"/>
      <c r="J101" s="182">
        <f>J135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95</v>
      </c>
      <c r="E102" s="175"/>
      <c r="F102" s="175"/>
      <c r="G102" s="175"/>
      <c r="H102" s="175"/>
      <c r="I102" s="175"/>
      <c r="J102" s="176">
        <f>J138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96</v>
      </c>
      <c r="E103" s="181"/>
      <c r="F103" s="181"/>
      <c r="G103" s="181"/>
      <c r="H103" s="181"/>
      <c r="I103" s="181"/>
      <c r="J103" s="182">
        <f>J139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97</v>
      </c>
      <c r="E104" s="181"/>
      <c r="F104" s="181"/>
      <c r="G104" s="181"/>
      <c r="H104" s="181"/>
      <c r="I104" s="181"/>
      <c r="J104" s="182">
        <f>J141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98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67" t="str">
        <f>E7</f>
        <v>MDK - výměna vstupních dveří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83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E9</f>
        <v>22 - MDK - výměna vstupních dveří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29" t="s">
        <v>22</v>
      </c>
      <c r="J118" s="76" t="str">
        <f>IF(J12="","",J12)</f>
        <v>19. 1. 2022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 xml:space="preserve"> </v>
      </c>
      <c r="G120" s="37"/>
      <c r="H120" s="37"/>
      <c r="I120" s="29" t="s">
        <v>29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7"/>
      <c r="E121" s="37"/>
      <c r="F121" s="24" t="str">
        <f>IF(E18="","",E18)</f>
        <v>Vyplň údaj</v>
      </c>
      <c r="G121" s="37"/>
      <c r="H121" s="37"/>
      <c r="I121" s="29" t="s">
        <v>31</v>
      </c>
      <c r="J121" s="33" t="str">
        <f>E24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84"/>
      <c r="B123" s="185"/>
      <c r="C123" s="186" t="s">
        <v>99</v>
      </c>
      <c r="D123" s="187" t="s">
        <v>58</v>
      </c>
      <c r="E123" s="187" t="s">
        <v>54</v>
      </c>
      <c r="F123" s="187" t="s">
        <v>55</v>
      </c>
      <c r="G123" s="187" t="s">
        <v>100</v>
      </c>
      <c r="H123" s="187" t="s">
        <v>101</v>
      </c>
      <c r="I123" s="187" t="s">
        <v>102</v>
      </c>
      <c r="J123" s="188" t="s">
        <v>87</v>
      </c>
      <c r="K123" s="189" t="s">
        <v>103</v>
      </c>
      <c r="L123" s="190"/>
      <c r="M123" s="97" t="s">
        <v>1</v>
      </c>
      <c r="N123" s="98" t="s">
        <v>37</v>
      </c>
      <c r="O123" s="98" t="s">
        <v>104</v>
      </c>
      <c r="P123" s="98" t="s">
        <v>105</v>
      </c>
      <c r="Q123" s="98" t="s">
        <v>106</v>
      </c>
      <c r="R123" s="98" t="s">
        <v>107</v>
      </c>
      <c r="S123" s="98" t="s">
        <v>108</v>
      </c>
      <c r="T123" s="99" t="s">
        <v>109</v>
      </c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pans="1:63" s="2" customFormat="1" ht="22.8" customHeight="1">
      <c r="A124" s="35"/>
      <c r="B124" s="36"/>
      <c r="C124" s="104" t="s">
        <v>110</v>
      </c>
      <c r="D124" s="37"/>
      <c r="E124" s="37"/>
      <c r="F124" s="37"/>
      <c r="G124" s="37"/>
      <c r="H124" s="37"/>
      <c r="I124" s="37"/>
      <c r="J124" s="191">
        <f>BK124</f>
        <v>0</v>
      </c>
      <c r="K124" s="37"/>
      <c r="L124" s="41"/>
      <c r="M124" s="100"/>
      <c r="N124" s="192"/>
      <c r="O124" s="101"/>
      <c r="P124" s="193">
        <f>P125+P130+P138</f>
        <v>0</v>
      </c>
      <c r="Q124" s="101"/>
      <c r="R124" s="193">
        <f>R125+R130+R138</f>
        <v>0.004797</v>
      </c>
      <c r="S124" s="101"/>
      <c r="T124" s="194">
        <f>T125+T130+T138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72</v>
      </c>
      <c r="AU124" s="14" t="s">
        <v>89</v>
      </c>
      <c r="BK124" s="195">
        <f>BK125+BK130+BK138</f>
        <v>0</v>
      </c>
    </row>
    <row r="125" spans="1:63" s="12" customFormat="1" ht="25.9" customHeight="1">
      <c r="A125" s="12"/>
      <c r="B125" s="196"/>
      <c r="C125" s="197"/>
      <c r="D125" s="198" t="s">
        <v>72</v>
      </c>
      <c r="E125" s="199" t="s">
        <v>111</v>
      </c>
      <c r="F125" s="199" t="s">
        <v>112</v>
      </c>
      <c r="G125" s="197"/>
      <c r="H125" s="197"/>
      <c r="I125" s="200"/>
      <c r="J125" s="201">
        <f>BK125</f>
        <v>0</v>
      </c>
      <c r="K125" s="197"/>
      <c r="L125" s="202"/>
      <c r="M125" s="203"/>
      <c r="N125" s="204"/>
      <c r="O125" s="204"/>
      <c r="P125" s="205">
        <f>P126</f>
        <v>0</v>
      </c>
      <c r="Q125" s="204"/>
      <c r="R125" s="205">
        <f>R126</f>
        <v>0.004797</v>
      </c>
      <c r="S125" s="204"/>
      <c r="T125" s="206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79</v>
      </c>
      <c r="AT125" s="208" t="s">
        <v>72</v>
      </c>
      <c r="AU125" s="208" t="s">
        <v>73</v>
      </c>
      <c r="AY125" s="207" t="s">
        <v>113</v>
      </c>
      <c r="BK125" s="209">
        <f>BK126</f>
        <v>0</v>
      </c>
    </row>
    <row r="126" spans="1:63" s="12" customFormat="1" ht="22.8" customHeight="1">
      <c r="A126" s="12"/>
      <c r="B126" s="196"/>
      <c r="C126" s="197"/>
      <c r="D126" s="198" t="s">
        <v>72</v>
      </c>
      <c r="E126" s="210" t="s">
        <v>114</v>
      </c>
      <c r="F126" s="210" t="s">
        <v>115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SUM(P127:P129)</f>
        <v>0</v>
      </c>
      <c r="Q126" s="204"/>
      <c r="R126" s="205">
        <f>SUM(R127:R129)</f>
        <v>0.004797</v>
      </c>
      <c r="S126" s="204"/>
      <c r="T126" s="206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79</v>
      </c>
      <c r="AT126" s="208" t="s">
        <v>72</v>
      </c>
      <c r="AU126" s="208" t="s">
        <v>79</v>
      </c>
      <c r="AY126" s="207" t="s">
        <v>113</v>
      </c>
      <c r="BK126" s="209">
        <f>SUM(BK127:BK129)</f>
        <v>0</v>
      </c>
    </row>
    <row r="127" spans="1:65" s="2" customFormat="1" ht="16.5" customHeight="1">
      <c r="A127" s="35"/>
      <c r="B127" s="36"/>
      <c r="C127" s="212" t="s">
        <v>79</v>
      </c>
      <c r="D127" s="212" t="s">
        <v>116</v>
      </c>
      <c r="E127" s="213" t="s">
        <v>117</v>
      </c>
      <c r="F127" s="214" t="s">
        <v>118</v>
      </c>
      <c r="G127" s="215" t="s">
        <v>119</v>
      </c>
      <c r="H127" s="216">
        <v>21</v>
      </c>
      <c r="I127" s="217"/>
      <c r="J127" s="218">
        <f>ROUND(I127*H127,2)</f>
        <v>0</v>
      </c>
      <c r="K127" s="219"/>
      <c r="L127" s="41"/>
      <c r="M127" s="220" t="s">
        <v>1</v>
      </c>
      <c r="N127" s="221" t="s">
        <v>38</v>
      </c>
      <c r="O127" s="88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4" t="s">
        <v>120</v>
      </c>
      <c r="AT127" s="224" t="s">
        <v>116</v>
      </c>
      <c r="AU127" s="224" t="s">
        <v>81</v>
      </c>
      <c r="AY127" s="14" t="s">
        <v>113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4" t="s">
        <v>79</v>
      </c>
      <c r="BK127" s="225">
        <f>ROUND(I127*H127,2)</f>
        <v>0</v>
      </c>
      <c r="BL127" s="14" t="s">
        <v>120</v>
      </c>
      <c r="BM127" s="224" t="s">
        <v>81</v>
      </c>
    </row>
    <row r="128" spans="1:65" s="2" customFormat="1" ht="24.15" customHeight="1">
      <c r="A128" s="35"/>
      <c r="B128" s="36"/>
      <c r="C128" s="212" t="s">
        <v>121</v>
      </c>
      <c r="D128" s="212" t="s">
        <v>116</v>
      </c>
      <c r="E128" s="213" t="s">
        <v>122</v>
      </c>
      <c r="F128" s="214" t="s">
        <v>123</v>
      </c>
      <c r="G128" s="215" t="s">
        <v>124</v>
      </c>
      <c r="H128" s="216">
        <v>3.198</v>
      </c>
      <c r="I128" s="217"/>
      <c r="J128" s="218">
        <f>ROUND(I128*H128,2)</f>
        <v>0</v>
      </c>
      <c r="K128" s="219"/>
      <c r="L128" s="41"/>
      <c r="M128" s="220" t="s">
        <v>1</v>
      </c>
      <c r="N128" s="221" t="s">
        <v>38</v>
      </c>
      <c r="O128" s="88"/>
      <c r="P128" s="222">
        <f>O128*H128</f>
        <v>0</v>
      </c>
      <c r="Q128" s="222">
        <v>0.0015</v>
      </c>
      <c r="R128" s="222">
        <f>Q128*H128</f>
        <v>0.004797</v>
      </c>
      <c r="S128" s="222">
        <v>0</v>
      </c>
      <c r="T128" s="22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4" t="s">
        <v>120</v>
      </c>
      <c r="AT128" s="224" t="s">
        <v>116</v>
      </c>
      <c r="AU128" s="224" t="s">
        <v>81</v>
      </c>
      <c r="AY128" s="14" t="s">
        <v>113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4" t="s">
        <v>79</v>
      </c>
      <c r="BK128" s="225">
        <f>ROUND(I128*H128,2)</f>
        <v>0</v>
      </c>
      <c r="BL128" s="14" t="s">
        <v>120</v>
      </c>
      <c r="BM128" s="224" t="s">
        <v>125</v>
      </c>
    </row>
    <row r="129" spans="1:65" s="2" customFormat="1" ht="24.15" customHeight="1">
      <c r="A129" s="35"/>
      <c r="B129" s="36"/>
      <c r="C129" s="212" t="s">
        <v>81</v>
      </c>
      <c r="D129" s="212" t="s">
        <v>116</v>
      </c>
      <c r="E129" s="213" t="s">
        <v>126</v>
      </c>
      <c r="F129" s="214" t="s">
        <v>127</v>
      </c>
      <c r="G129" s="215" t="s">
        <v>119</v>
      </c>
      <c r="H129" s="216">
        <v>28.6</v>
      </c>
      <c r="I129" s="217"/>
      <c r="J129" s="218">
        <f>ROUND(I129*H129,2)</f>
        <v>0</v>
      </c>
      <c r="K129" s="219"/>
      <c r="L129" s="41"/>
      <c r="M129" s="220" t="s">
        <v>1</v>
      </c>
      <c r="N129" s="221" t="s">
        <v>38</v>
      </c>
      <c r="O129" s="88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4" t="s">
        <v>120</v>
      </c>
      <c r="AT129" s="224" t="s">
        <v>116</v>
      </c>
      <c r="AU129" s="224" t="s">
        <v>81</v>
      </c>
      <c r="AY129" s="14" t="s">
        <v>113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4" t="s">
        <v>79</v>
      </c>
      <c r="BK129" s="225">
        <f>ROUND(I129*H129,2)</f>
        <v>0</v>
      </c>
      <c r="BL129" s="14" t="s">
        <v>120</v>
      </c>
      <c r="BM129" s="224" t="s">
        <v>120</v>
      </c>
    </row>
    <row r="130" spans="1:63" s="12" customFormat="1" ht="25.9" customHeight="1">
      <c r="A130" s="12"/>
      <c r="B130" s="196"/>
      <c r="C130" s="197"/>
      <c r="D130" s="198" t="s">
        <v>72</v>
      </c>
      <c r="E130" s="199" t="s">
        <v>128</v>
      </c>
      <c r="F130" s="199" t="s">
        <v>129</v>
      </c>
      <c r="G130" s="197"/>
      <c r="H130" s="197"/>
      <c r="I130" s="200"/>
      <c r="J130" s="201">
        <f>BK130</f>
        <v>0</v>
      </c>
      <c r="K130" s="197"/>
      <c r="L130" s="202"/>
      <c r="M130" s="203"/>
      <c r="N130" s="204"/>
      <c r="O130" s="204"/>
      <c r="P130" s="205">
        <f>P131+P135</f>
        <v>0</v>
      </c>
      <c r="Q130" s="204"/>
      <c r="R130" s="205">
        <f>R131+R135</f>
        <v>0</v>
      </c>
      <c r="S130" s="204"/>
      <c r="T130" s="206">
        <f>T131+T135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81</v>
      </c>
      <c r="AT130" s="208" t="s">
        <v>72</v>
      </c>
      <c r="AU130" s="208" t="s">
        <v>73</v>
      </c>
      <c r="AY130" s="207" t="s">
        <v>113</v>
      </c>
      <c r="BK130" s="209">
        <f>BK131+BK135</f>
        <v>0</v>
      </c>
    </row>
    <row r="131" spans="1:63" s="12" customFormat="1" ht="22.8" customHeight="1">
      <c r="A131" s="12"/>
      <c r="B131" s="196"/>
      <c r="C131" s="197"/>
      <c r="D131" s="198" t="s">
        <v>72</v>
      </c>
      <c r="E131" s="210" t="s">
        <v>130</v>
      </c>
      <c r="F131" s="210" t="s">
        <v>131</v>
      </c>
      <c r="G131" s="197"/>
      <c r="H131" s="197"/>
      <c r="I131" s="200"/>
      <c r="J131" s="211">
        <f>BK131</f>
        <v>0</v>
      </c>
      <c r="K131" s="197"/>
      <c r="L131" s="202"/>
      <c r="M131" s="203"/>
      <c r="N131" s="204"/>
      <c r="O131" s="204"/>
      <c r="P131" s="205">
        <f>SUM(P132:P134)</f>
        <v>0</v>
      </c>
      <c r="Q131" s="204"/>
      <c r="R131" s="205">
        <f>SUM(R132:R134)</f>
        <v>0</v>
      </c>
      <c r="S131" s="204"/>
      <c r="T131" s="206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7" t="s">
        <v>81</v>
      </c>
      <c r="AT131" s="208" t="s">
        <v>72</v>
      </c>
      <c r="AU131" s="208" t="s">
        <v>79</v>
      </c>
      <c r="AY131" s="207" t="s">
        <v>113</v>
      </c>
      <c r="BK131" s="209">
        <f>SUM(BK132:BK134)</f>
        <v>0</v>
      </c>
    </row>
    <row r="132" spans="1:65" s="2" customFormat="1" ht="24.15" customHeight="1">
      <c r="A132" s="35"/>
      <c r="B132" s="36"/>
      <c r="C132" s="212" t="s">
        <v>132</v>
      </c>
      <c r="D132" s="212" t="s">
        <v>116</v>
      </c>
      <c r="E132" s="213" t="s">
        <v>133</v>
      </c>
      <c r="F132" s="214" t="s">
        <v>134</v>
      </c>
      <c r="G132" s="215" t="s">
        <v>135</v>
      </c>
      <c r="H132" s="216">
        <v>2</v>
      </c>
      <c r="I132" s="217"/>
      <c r="J132" s="218">
        <f>ROUND(I132*H132,2)</f>
        <v>0</v>
      </c>
      <c r="K132" s="219"/>
      <c r="L132" s="41"/>
      <c r="M132" s="220" t="s">
        <v>1</v>
      </c>
      <c r="N132" s="221" t="s">
        <v>38</v>
      </c>
      <c r="O132" s="88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4" t="s">
        <v>136</v>
      </c>
      <c r="AT132" s="224" t="s">
        <v>116</v>
      </c>
      <c r="AU132" s="224" t="s">
        <v>81</v>
      </c>
      <c r="AY132" s="14" t="s">
        <v>113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4" t="s">
        <v>79</v>
      </c>
      <c r="BK132" s="225">
        <f>ROUND(I132*H132,2)</f>
        <v>0</v>
      </c>
      <c r="BL132" s="14" t="s">
        <v>136</v>
      </c>
      <c r="BM132" s="224" t="s">
        <v>137</v>
      </c>
    </row>
    <row r="133" spans="1:65" s="2" customFormat="1" ht="24.15" customHeight="1">
      <c r="A133" s="35"/>
      <c r="B133" s="36"/>
      <c r="C133" s="212" t="s">
        <v>138</v>
      </c>
      <c r="D133" s="212" t="s">
        <v>116</v>
      </c>
      <c r="E133" s="213" t="s">
        <v>139</v>
      </c>
      <c r="F133" s="214" t="s">
        <v>140</v>
      </c>
      <c r="G133" s="215" t="s">
        <v>135</v>
      </c>
      <c r="H133" s="216">
        <v>1</v>
      </c>
      <c r="I133" s="217"/>
      <c r="J133" s="218">
        <f>ROUND(I133*H133,2)</f>
        <v>0</v>
      </c>
      <c r="K133" s="219"/>
      <c r="L133" s="41"/>
      <c r="M133" s="220" t="s">
        <v>1</v>
      </c>
      <c r="N133" s="221" t="s">
        <v>38</v>
      </c>
      <c r="O133" s="88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4" t="s">
        <v>136</v>
      </c>
      <c r="AT133" s="224" t="s">
        <v>116</v>
      </c>
      <c r="AU133" s="224" t="s">
        <v>81</v>
      </c>
      <c r="AY133" s="14" t="s">
        <v>113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4" t="s">
        <v>79</v>
      </c>
      <c r="BK133" s="225">
        <f>ROUND(I133*H133,2)</f>
        <v>0</v>
      </c>
      <c r="BL133" s="14" t="s">
        <v>136</v>
      </c>
      <c r="BM133" s="224" t="s">
        <v>141</v>
      </c>
    </row>
    <row r="134" spans="1:65" s="2" customFormat="1" ht="24.15" customHeight="1">
      <c r="A134" s="35"/>
      <c r="B134" s="36"/>
      <c r="C134" s="212" t="s">
        <v>142</v>
      </c>
      <c r="D134" s="212" t="s">
        <v>116</v>
      </c>
      <c r="E134" s="213" t="s">
        <v>143</v>
      </c>
      <c r="F134" s="214" t="s">
        <v>144</v>
      </c>
      <c r="G134" s="215" t="s">
        <v>145</v>
      </c>
      <c r="H134" s="226"/>
      <c r="I134" s="217"/>
      <c r="J134" s="218">
        <f>ROUND(I134*H134,2)</f>
        <v>0</v>
      </c>
      <c r="K134" s="219"/>
      <c r="L134" s="41"/>
      <c r="M134" s="220" t="s">
        <v>1</v>
      </c>
      <c r="N134" s="221" t="s">
        <v>38</v>
      </c>
      <c r="O134" s="88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4" t="s">
        <v>136</v>
      </c>
      <c r="AT134" s="224" t="s">
        <v>116</v>
      </c>
      <c r="AU134" s="224" t="s">
        <v>81</v>
      </c>
      <c r="AY134" s="14" t="s">
        <v>113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4" t="s">
        <v>79</v>
      </c>
      <c r="BK134" s="225">
        <f>ROUND(I134*H134,2)</f>
        <v>0</v>
      </c>
      <c r="BL134" s="14" t="s">
        <v>136</v>
      </c>
      <c r="BM134" s="224" t="s">
        <v>146</v>
      </c>
    </row>
    <row r="135" spans="1:63" s="12" customFormat="1" ht="22.8" customHeight="1">
      <c r="A135" s="12"/>
      <c r="B135" s="196"/>
      <c r="C135" s="197"/>
      <c r="D135" s="198" t="s">
        <v>72</v>
      </c>
      <c r="E135" s="210" t="s">
        <v>147</v>
      </c>
      <c r="F135" s="210" t="s">
        <v>148</v>
      </c>
      <c r="G135" s="197"/>
      <c r="H135" s="197"/>
      <c r="I135" s="200"/>
      <c r="J135" s="211">
        <f>BK135</f>
        <v>0</v>
      </c>
      <c r="K135" s="197"/>
      <c r="L135" s="202"/>
      <c r="M135" s="203"/>
      <c r="N135" s="204"/>
      <c r="O135" s="204"/>
      <c r="P135" s="205">
        <f>SUM(P136:P137)</f>
        <v>0</v>
      </c>
      <c r="Q135" s="204"/>
      <c r="R135" s="205">
        <f>SUM(R136:R137)</f>
        <v>0</v>
      </c>
      <c r="S135" s="204"/>
      <c r="T135" s="206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81</v>
      </c>
      <c r="AT135" s="208" t="s">
        <v>72</v>
      </c>
      <c r="AU135" s="208" t="s">
        <v>79</v>
      </c>
      <c r="AY135" s="207" t="s">
        <v>113</v>
      </c>
      <c r="BK135" s="209">
        <f>SUM(BK136:BK137)</f>
        <v>0</v>
      </c>
    </row>
    <row r="136" spans="1:65" s="2" customFormat="1" ht="44.25" customHeight="1">
      <c r="A136" s="35"/>
      <c r="B136" s="36"/>
      <c r="C136" s="212" t="s">
        <v>149</v>
      </c>
      <c r="D136" s="212" t="s">
        <v>116</v>
      </c>
      <c r="E136" s="213" t="s">
        <v>150</v>
      </c>
      <c r="F136" s="214" t="s">
        <v>151</v>
      </c>
      <c r="G136" s="215" t="s">
        <v>152</v>
      </c>
      <c r="H136" s="216">
        <v>1</v>
      </c>
      <c r="I136" s="217"/>
      <c r="J136" s="218">
        <f>ROUND(I136*H136,2)</f>
        <v>0</v>
      </c>
      <c r="K136" s="219"/>
      <c r="L136" s="41"/>
      <c r="M136" s="220" t="s">
        <v>1</v>
      </c>
      <c r="N136" s="221" t="s">
        <v>38</v>
      </c>
      <c r="O136" s="88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4" t="s">
        <v>136</v>
      </c>
      <c r="AT136" s="224" t="s">
        <v>116</v>
      </c>
      <c r="AU136" s="224" t="s">
        <v>81</v>
      </c>
      <c r="AY136" s="14" t="s">
        <v>113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4" t="s">
        <v>79</v>
      </c>
      <c r="BK136" s="225">
        <f>ROUND(I136*H136,2)</f>
        <v>0</v>
      </c>
      <c r="BL136" s="14" t="s">
        <v>136</v>
      </c>
      <c r="BM136" s="224" t="s">
        <v>153</v>
      </c>
    </row>
    <row r="137" spans="1:65" s="2" customFormat="1" ht="37.8" customHeight="1">
      <c r="A137" s="35"/>
      <c r="B137" s="36"/>
      <c r="C137" s="212" t="s">
        <v>154</v>
      </c>
      <c r="D137" s="212" t="s">
        <v>116</v>
      </c>
      <c r="E137" s="213" t="s">
        <v>155</v>
      </c>
      <c r="F137" s="214" t="s">
        <v>156</v>
      </c>
      <c r="G137" s="215" t="s">
        <v>145</v>
      </c>
      <c r="H137" s="226"/>
      <c r="I137" s="217"/>
      <c r="J137" s="218">
        <f>ROUND(I137*H137,2)</f>
        <v>0</v>
      </c>
      <c r="K137" s="219"/>
      <c r="L137" s="41"/>
      <c r="M137" s="220" t="s">
        <v>1</v>
      </c>
      <c r="N137" s="221" t="s">
        <v>38</v>
      </c>
      <c r="O137" s="88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4" t="s">
        <v>136</v>
      </c>
      <c r="AT137" s="224" t="s">
        <v>116</v>
      </c>
      <c r="AU137" s="224" t="s">
        <v>81</v>
      </c>
      <c r="AY137" s="14" t="s">
        <v>113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4" t="s">
        <v>79</v>
      </c>
      <c r="BK137" s="225">
        <f>ROUND(I137*H137,2)</f>
        <v>0</v>
      </c>
      <c r="BL137" s="14" t="s">
        <v>136</v>
      </c>
      <c r="BM137" s="224" t="s">
        <v>157</v>
      </c>
    </row>
    <row r="138" spans="1:63" s="12" customFormat="1" ht="25.9" customHeight="1">
      <c r="A138" s="12"/>
      <c r="B138" s="196"/>
      <c r="C138" s="197"/>
      <c r="D138" s="198" t="s">
        <v>72</v>
      </c>
      <c r="E138" s="199" t="s">
        <v>158</v>
      </c>
      <c r="F138" s="199" t="s">
        <v>159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P139+P141</f>
        <v>0</v>
      </c>
      <c r="Q138" s="204"/>
      <c r="R138" s="205">
        <f>R139+R141</f>
        <v>0</v>
      </c>
      <c r="S138" s="204"/>
      <c r="T138" s="206">
        <f>T139+T141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160</v>
      </c>
      <c r="AT138" s="208" t="s">
        <v>72</v>
      </c>
      <c r="AU138" s="208" t="s">
        <v>73</v>
      </c>
      <c r="AY138" s="207" t="s">
        <v>113</v>
      </c>
      <c r="BK138" s="209">
        <f>BK139+BK141</f>
        <v>0</v>
      </c>
    </row>
    <row r="139" spans="1:63" s="12" customFormat="1" ht="22.8" customHeight="1">
      <c r="A139" s="12"/>
      <c r="B139" s="196"/>
      <c r="C139" s="197"/>
      <c r="D139" s="198" t="s">
        <v>72</v>
      </c>
      <c r="E139" s="210" t="s">
        <v>161</v>
      </c>
      <c r="F139" s="210" t="s">
        <v>162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P140</f>
        <v>0</v>
      </c>
      <c r="Q139" s="204"/>
      <c r="R139" s="205">
        <f>R140</f>
        <v>0</v>
      </c>
      <c r="S139" s="204"/>
      <c r="T139" s="206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160</v>
      </c>
      <c r="AT139" s="208" t="s">
        <v>72</v>
      </c>
      <c r="AU139" s="208" t="s">
        <v>79</v>
      </c>
      <c r="AY139" s="207" t="s">
        <v>113</v>
      </c>
      <c r="BK139" s="209">
        <f>BK140</f>
        <v>0</v>
      </c>
    </row>
    <row r="140" spans="1:65" s="2" customFormat="1" ht="16.5" customHeight="1">
      <c r="A140" s="35"/>
      <c r="B140" s="36"/>
      <c r="C140" s="212" t="s">
        <v>163</v>
      </c>
      <c r="D140" s="212" t="s">
        <v>116</v>
      </c>
      <c r="E140" s="213" t="s">
        <v>164</v>
      </c>
      <c r="F140" s="214" t="s">
        <v>162</v>
      </c>
      <c r="G140" s="215" t="s">
        <v>152</v>
      </c>
      <c r="H140" s="216">
        <v>1</v>
      </c>
      <c r="I140" s="217"/>
      <c r="J140" s="218">
        <f>ROUND(I140*H140,2)</f>
        <v>0</v>
      </c>
      <c r="K140" s="219"/>
      <c r="L140" s="41"/>
      <c r="M140" s="220" t="s">
        <v>1</v>
      </c>
      <c r="N140" s="221" t="s">
        <v>38</v>
      </c>
      <c r="O140" s="88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4" t="s">
        <v>120</v>
      </c>
      <c r="AT140" s="224" t="s">
        <v>116</v>
      </c>
      <c r="AU140" s="224" t="s">
        <v>81</v>
      </c>
      <c r="AY140" s="14" t="s">
        <v>113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4" t="s">
        <v>79</v>
      </c>
      <c r="BK140" s="225">
        <f>ROUND(I140*H140,2)</f>
        <v>0</v>
      </c>
      <c r="BL140" s="14" t="s">
        <v>120</v>
      </c>
      <c r="BM140" s="224" t="s">
        <v>165</v>
      </c>
    </row>
    <row r="141" spans="1:63" s="12" customFormat="1" ht="22.8" customHeight="1">
      <c r="A141" s="12"/>
      <c r="B141" s="196"/>
      <c r="C141" s="197"/>
      <c r="D141" s="198" t="s">
        <v>72</v>
      </c>
      <c r="E141" s="210" t="s">
        <v>166</v>
      </c>
      <c r="F141" s="210" t="s">
        <v>167</v>
      </c>
      <c r="G141" s="197"/>
      <c r="H141" s="197"/>
      <c r="I141" s="200"/>
      <c r="J141" s="211">
        <f>BK141</f>
        <v>0</v>
      </c>
      <c r="K141" s="197"/>
      <c r="L141" s="202"/>
      <c r="M141" s="203"/>
      <c r="N141" s="204"/>
      <c r="O141" s="204"/>
      <c r="P141" s="205">
        <f>P142</f>
        <v>0</v>
      </c>
      <c r="Q141" s="204"/>
      <c r="R141" s="205">
        <f>R142</f>
        <v>0</v>
      </c>
      <c r="S141" s="204"/>
      <c r="T141" s="206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7" t="s">
        <v>160</v>
      </c>
      <c r="AT141" s="208" t="s">
        <v>72</v>
      </c>
      <c r="AU141" s="208" t="s">
        <v>79</v>
      </c>
      <c r="AY141" s="207" t="s">
        <v>113</v>
      </c>
      <c r="BK141" s="209">
        <f>BK142</f>
        <v>0</v>
      </c>
    </row>
    <row r="142" spans="1:65" s="2" customFormat="1" ht="49.05" customHeight="1">
      <c r="A142" s="35"/>
      <c r="B142" s="36"/>
      <c r="C142" s="212" t="s">
        <v>168</v>
      </c>
      <c r="D142" s="212" t="s">
        <v>116</v>
      </c>
      <c r="E142" s="213" t="s">
        <v>169</v>
      </c>
      <c r="F142" s="214" t="s">
        <v>170</v>
      </c>
      <c r="G142" s="215" t="s">
        <v>152</v>
      </c>
      <c r="H142" s="216">
        <v>1</v>
      </c>
      <c r="I142" s="217"/>
      <c r="J142" s="218">
        <f>ROUND(I142*H142,2)</f>
        <v>0</v>
      </c>
      <c r="K142" s="219"/>
      <c r="L142" s="41"/>
      <c r="M142" s="227" t="s">
        <v>1</v>
      </c>
      <c r="N142" s="228" t="s">
        <v>38</v>
      </c>
      <c r="O142" s="229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4" t="s">
        <v>120</v>
      </c>
      <c r="AT142" s="224" t="s">
        <v>116</v>
      </c>
      <c r="AU142" s="224" t="s">
        <v>81</v>
      </c>
      <c r="AY142" s="14" t="s">
        <v>113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4" t="s">
        <v>79</v>
      </c>
      <c r="BK142" s="225">
        <f>ROUND(I142*H142,2)</f>
        <v>0</v>
      </c>
      <c r="BL142" s="14" t="s">
        <v>120</v>
      </c>
      <c r="BM142" s="224" t="s">
        <v>171</v>
      </c>
    </row>
    <row r="143" spans="1:31" s="2" customFormat="1" ht="6.95" customHeight="1">
      <c r="A143" s="35"/>
      <c r="B143" s="63"/>
      <c r="C143" s="64"/>
      <c r="D143" s="64"/>
      <c r="E143" s="64"/>
      <c r="F143" s="64"/>
      <c r="G143" s="64"/>
      <c r="H143" s="64"/>
      <c r="I143" s="64"/>
      <c r="J143" s="64"/>
      <c r="K143" s="64"/>
      <c r="L143" s="41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password="CC64" sheet="1" objects="1" scenarios="1" formatColumns="0" formatRows="0" autoFilter="0"/>
  <autoFilter ref="C123:K14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Pudivítr, Josef</dc:creator>
  <cp:keywords/>
  <dc:description/>
  <cp:lastModifiedBy>Pudivítr, Josef</cp:lastModifiedBy>
  <dcterms:created xsi:type="dcterms:W3CDTF">2022-01-19T11:48:28Z</dcterms:created>
  <dcterms:modified xsi:type="dcterms:W3CDTF">2022-01-19T11:48:31Z</dcterms:modified>
  <cp:category/>
  <cp:version/>
  <cp:contentType/>
  <cp:contentStatus/>
</cp:coreProperties>
</file>