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mac\Desktop\"/>
    </mc:Choice>
  </mc:AlternateContent>
  <bookViews>
    <workbookView xWindow="28680" yWindow="-120" windowWidth="29040" windowHeight="15840" activeTab="5"/>
  </bookViews>
  <sheets>
    <sheet name="Pokyny pro vyplnění" sheetId="11" r:id="rId1"/>
    <sheet name="Stavba" sheetId="1" r:id="rId2"/>
    <sheet name="VzorPolozky" sheetId="10" state="hidden" r:id="rId3"/>
    <sheet name="SO-00 1 Naklady" sheetId="12" r:id="rId4"/>
    <sheet name="SO-01 1 Pol" sheetId="13" r:id="rId5"/>
    <sheet name="SO-01 2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'SO-00 1 Naklady'!$1:$7</definedName>
    <definedName name="_xlnm.Print_Titles" localSheetId="4">'SO-01 1 Pol'!$1:$7</definedName>
    <definedName name="_xlnm.Print_Titles" localSheetId="5">'SO-01 2 Pol'!$1:$7</definedName>
    <definedName name="oadresa">Stavba!$D$6</definedName>
    <definedName name="Objednatel" localSheetId="1">Stavba!$D$5</definedName>
    <definedName name="Objekt" localSheetId="1">Stavba!$B$38</definedName>
    <definedName name="_xlnm.Print_Area" localSheetId="3">'SO-00 1 Naklady'!$A$1:$X$29</definedName>
    <definedName name="_xlnm.Print_Area" localSheetId="4">'SO-01 1 Pol'!$A$1:$X$155</definedName>
    <definedName name="_xlnm.Print_Area" localSheetId="5">'SO-01 2 Pol'!$A$1:$X$72</definedName>
    <definedName name="_xlnm.Print_Area" localSheetId="1">Stavba!$A$1:$J$159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58" i="1" l="1"/>
  <c r="I157" i="1"/>
  <c r="I156" i="1"/>
  <c r="I155" i="1"/>
  <c r="I154" i="1"/>
  <c r="I153" i="1"/>
  <c r="I152" i="1"/>
  <c r="I151" i="1"/>
  <c r="I150" i="1"/>
  <c r="I149" i="1"/>
  <c r="I148" i="1"/>
  <c r="I147" i="1"/>
  <c r="I146" i="1"/>
  <c r="I145" i="1"/>
  <c r="I144" i="1"/>
  <c r="I143" i="1"/>
  <c r="I142" i="1"/>
  <c r="I141" i="1"/>
  <c r="I140" i="1"/>
  <c r="I139" i="1"/>
  <c r="I138" i="1"/>
  <c r="I137" i="1"/>
  <c r="G44" i="1"/>
  <c r="F44" i="1"/>
  <c r="G43" i="1"/>
  <c r="F43" i="1"/>
  <c r="G42" i="1"/>
  <c r="F42" i="1"/>
  <c r="G41" i="1"/>
  <c r="F41" i="1"/>
  <c r="G40" i="1"/>
  <c r="F40" i="1"/>
  <c r="H40" i="1" s="1"/>
  <c r="I40" i="1" s="1"/>
  <c r="G39" i="1"/>
  <c r="F39" i="1"/>
  <c r="G62" i="14"/>
  <c r="G9" i="14"/>
  <c r="I9" i="14"/>
  <c r="I8" i="14" s="1"/>
  <c r="K9" i="14"/>
  <c r="M9" i="14"/>
  <c r="O9" i="14"/>
  <c r="Q9" i="14"/>
  <c r="Q8" i="14" s="1"/>
  <c r="V9" i="14"/>
  <c r="G10" i="14"/>
  <c r="G8" i="14" s="1"/>
  <c r="I10" i="14"/>
  <c r="K10" i="14"/>
  <c r="K8" i="14" s="1"/>
  <c r="O10" i="14"/>
  <c r="O8" i="14" s="1"/>
  <c r="Q10" i="14"/>
  <c r="V10" i="14"/>
  <c r="V8" i="14" s="1"/>
  <c r="G12" i="14"/>
  <c r="G11" i="14" s="1"/>
  <c r="I12" i="14"/>
  <c r="K12" i="14"/>
  <c r="K11" i="14" s="1"/>
  <c r="O12" i="14"/>
  <c r="O11" i="14" s="1"/>
  <c r="Q12" i="14"/>
  <c r="V12" i="14"/>
  <c r="V11" i="14" s="1"/>
  <c r="G13" i="14"/>
  <c r="I13" i="14"/>
  <c r="I11" i="14" s="1"/>
  <c r="K13" i="14"/>
  <c r="M13" i="14"/>
  <c r="O13" i="14"/>
  <c r="Q13" i="14"/>
  <c r="Q11" i="14" s="1"/>
  <c r="V13" i="14"/>
  <c r="G14" i="14"/>
  <c r="M14" i="14" s="1"/>
  <c r="I14" i="14"/>
  <c r="K14" i="14"/>
  <c r="O14" i="14"/>
  <c r="Q14" i="14"/>
  <c r="V14" i="14"/>
  <c r="G15" i="14"/>
  <c r="I15" i="14"/>
  <c r="K15" i="14"/>
  <c r="M15" i="14"/>
  <c r="O15" i="14"/>
  <c r="Q15" i="14"/>
  <c r="V15" i="14"/>
  <c r="G16" i="14"/>
  <c r="M16" i="14" s="1"/>
  <c r="I16" i="14"/>
  <c r="K16" i="14"/>
  <c r="O16" i="14"/>
  <c r="Q16" i="14"/>
  <c r="V16" i="14"/>
  <c r="G17" i="14"/>
  <c r="I17" i="14"/>
  <c r="K17" i="14"/>
  <c r="M17" i="14"/>
  <c r="O17" i="14"/>
  <c r="Q17" i="14"/>
  <c r="V17" i="14"/>
  <c r="G19" i="14"/>
  <c r="I19" i="14"/>
  <c r="I18" i="14" s="1"/>
  <c r="K19" i="14"/>
  <c r="M19" i="14"/>
  <c r="O19" i="14"/>
  <c r="Q19" i="14"/>
  <c r="Q18" i="14" s="1"/>
  <c r="V19" i="14"/>
  <c r="G20" i="14"/>
  <c r="G18" i="14" s="1"/>
  <c r="I20" i="14"/>
  <c r="K20" i="14"/>
  <c r="K18" i="14" s="1"/>
  <c r="O20" i="14"/>
  <c r="O18" i="14" s="1"/>
  <c r="Q20" i="14"/>
  <c r="V20" i="14"/>
  <c r="V18" i="14" s="1"/>
  <c r="G21" i="14"/>
  <c r="I21" i="14"/>
  <c r="K21" i="14"/>
  <c r="M21" i="14"/>
  <c r="O21" i="14"/>
  <c r="Q21" i="14"/>
  <c r="V21" i="14"/>
  <c r="G22" i="14"/>
  <c r="M22" i="14" s="1"/>
  <c r="I22" i="14"/>
  <c r="K22" i="14"/>
  <c r="O22" i="14"/>
  <c r="Q22" i="14"/>
  <c r="V22" i="14"/>
  <c r="G23" i="14"/>
  <c r="I23" i="14"/>
  <c r="K23" i="14"/>
  <c r="M23" i="14"/>
  <c r="O23" i="14"/>
  <c r="Q23" i="14"/>
  <c r="V23" i="14"/>
  <c r="G24" i="14"/>
  <c r="M24" i="14" s="1"/>
  <c r="I24" i="14"/>
  <c r="K24" i="14"/>
  <c r="O24" i="14"/>
  <c r="Q24" i="14"/>
  <c r="V24" i="14"/>
  <c r="G25" i="14"/>
  <c r="I25" i="14"/>
  <c r="K25" i="14"/>
  <c r="M25" i="14"/>
  <c r="O25" i="14"/>
  <c r="Q25" i="14"/>
  <c r="V25" i="14"/>
  <c r="G26" i="14"/>
  <c r="M26" i="14" s="1"/>
  <c r="I26" i="14"/>
  <c r="K26" i="14"/>
  <c r="O26" i="14"/>
  <c r="Q26" i="14"/>
  <c r="V26" i="14"/>
  <c r="G27" i="14"/>
  <c r="I27" i="14"/>
  <c r="K27" i="14"/>
  <c r="M27" i="14"/>
  <c r="O27" i="14"/>
  <c r="Q27" i="14"/>
  <c r="V27" i="14"/>
  <c r="G28" i="14"/>
  <c r="M28" i="14" s="1"/>
  <c r="I28" i="14"/>
  <c r="K28" i="14"/>
  <c r="O28" i="14"/>
  <c r="Q28" i="14"/>
  <c r="V28" i="14"/>
  <c r="G29" i="14"/>
  <c r="I29" i="14"/>
  <c r="K29" i="14"/>
  <c r="M29" i="14"/>
  <c r="O29" i="14"/>
  <c r="Q29" i="14"/>
  <c r="V29" i="14"/>
  <c r="G30" i="14"/>
  <c r="M30" i="14" s="1"/>
  <c r="I30" i="14"/>
  <c r="K30" i="14"/>
  <c r="O30" i="14"/>
  <c r="Q30" i="14"/>
  <c r="V30" i="14"/>
  <c r="G31" i="14"/>
  <c r="I31" i="14"/>
  <c r="K31" i="14"/>
  <c r="M31" i="14"/>
  <c r="O31" i="14"/>
  <c r="Q31" i="14"/>
  <c r="V31" i="14"/>
  <c r="G33" i="14"/>
  <c r="I33" i="14"/>
  <c r="I32" i="14" s="1"/>
  <c r="K33" i="14"/>
  <c r="M33" i="14"/>
  <c r="O33" i="14"/>
  <c r="Q33" i="14"/>
  <c r="Q32" i="14" s="1"/>
  <c r="V33" i="14"/>
  <c r="G34" i="14"/>
  <c r="G32" i="14" s="1"/>
  <c r="I34" i="14"/>
  <c r="K34" i="14"/>
  <c r="K32" i="14" s="1"/>
  <c r="O34" i="14"/>
  <c r="O32" i="14" s="1"/>
  <c r="Q34" i="14"/>
  <c r="V34" i="14"/>
  <c r="V32" i="14" s="1"/>
  <c r="G35" i="14"/>
  <c r="I35" i="14"/>
  <c r="K35" i="14"/>
  <c r="M35" i="14"/>
  <c r="O35" i="14"/>
  <c r="Q35" i="14"/>
  <c r="V35" i="14"/>
  <c r="G36" i="14"/>
  <c r="M36" i="14" s="1"/>
  <c r="I36" i="14"/>
  <c r="K36" i="14"/>
  <c r="O36" i="14"/>
  <c r="Q36" i="14"/>
  <c r="V36" i="14"/>
  <c r="G37" i="14"/>
  <c r="I37" i="14"/>
  <c r="K37" i="14"/>
  <c r="M37" i="14"/>
  <c r="O37" i="14"/>
  <c r="Q37" i="14"/>
  <c r="V37" i="14"/>
  <c r="G38" i="14"/>
  <c r="M38" i="14" s="1"/>
  <c r="I38" i="14"/>
  <c r="K38" i="14"/>
  <c r="O38" i="14"/>
  <c r="Q38" i="14"/>
  <c r="V38" i="14"/>
  <c r="G39" i="14"/>
  <c r="I39" i="14"/>
  <c r="K39" i="14"/>
  <c r="M39" i="14"/>
  <c r="O39" i="14"/>
  <c r="Q39" i="14"/>
  <c r="V39" i="14"/>
  <c r="G40" i="14"/>
  <c r="M40" i="14" s="1"/>
  <c r="I40" i="14"/>
  <c r="K40" i="14"/>
  <c r="O40" i="14"/>
  <c r="Q40" i="14"/>
  <c r="V40" i="14"/>
  <c r="G41" i="14"/>
  <c r="I41" i="14"/>
  <c r="K41" i="14"/>
  <c r="M41" i="14"/>
  <c r="O41" i="14"/>
  <c r="Q41" i="14"/>
  <c r="V41" i="14"/>
  <c r="G42" i="14"/>
  <c r="M42" i="14" s="1"/>
  <c r="I42" i="14"/>
  <c r="K42" i="14"/>
  <c r="O42" i="14"/>
  <c r="Q42" i="14"/>
  <c r="V42" i="14"/>
  <c r="G43" i="14"/>
  <c r="I43" i="14"/>
  <c r="K43" i="14"/>
  <c r="M43" i="14"/>
  <c r="O43" i="14"/>
  <c r="Q43" i="14"/>
  <c r="V43" i="14"/>
  <c r="G44" i="14"/>
  <c r="M44" i="14" s="1"/>
  <c r="I44" i="14"/>
  <c r="K44" i="14"/>
  <c r="O44" i="14"/>
  <c r="Q44" i="14"/>
  <c r="V44" i="14"/>
  <c r="G46" i="14"/>
  <c r="G45" i="14" s="1"/>
  <c r="I46" i="14"/>
  <c r="K46" i="14"/>
  <c r="K45" i="14" s="1"/>
  <c r="O46" i="14"/>
  <c r="O45" i="14" s="1"/>
  <c r="Q46" i="14"/>
  <c r="V46" i="14"/>
  <c r="V45" i="14" s="1"/>
  <c r="G47" i="14"/>
  <c r="I47" i="14"/>
  <c r="I45" i="14" s="1"/>
  <c r="K47" i="14"/>
  <c r="M47" i="14"/>
  <c r="O47" i="14"/>
  <c r="Q47" i="14"/>
  <c r="Q45" i="14" s="1"/>
  <c r="V47" i="14"/>
  <c r="G48" i="14"/>
  <c r="M48" i="14" s="1"/>
  <c r="I48" i="14"/>
  <c r="K48" i="14"/>
  <c r="O48" i="14"/>
  <c r="Q48" i="14"/>
  <c r="V48" i="14"/>
  <c r="G50" i="14"/>
  <c r="G49" i="14" s="1"/>
  <c r="I50" i="14"/>
  <c r="K50" i="14"/>
  <c r="K49" i="14" s="1"/>
  <c r="O50" i="14"/>
  <c r="O49" i="14" s="1"/>
  <c r="Q50" i="14"/>
  <c r="V50" i="14"/>
  <c r="V49" i="14" s="1"/>
  <c r="G51" i="14"/>
  <c r="I51" i="14"/>
  <c r="I49" i="14" s="1"/>
  <c r="K51" i="14"/>
  <c r="M51" i="14"/>
  <c r="O51" i="14"/>
  <c r="Q51" i="14"/>
  <c r="Q49" i="14" s="1"/>
  <c r="V51" i="14"/>
  <c r="G52" i="14"/>
  <c r="M52" i="14" s="1"/>
  <c r="I52" i="14"/>
  <c r="K52" i="14"/>
  <c r="O52" i="14"/>
  <c r="Q52" i="14"/>
  <c r="V52" i="14"/>
  <c r="G54" i="14"/>
  <c r="G53" i="14" s="1"/>
  <c r="I54" i="14"/>
  <c r="K54" i="14"/>
  <c r="K53" i="14" s="1"/>
  <c r="O54" i="14"/>
  <c r="O53" i="14" s="1"/>
  <c r="Q54" i="14"/>
  <c r="V54" i="14"/>
  <c r="V53" i="14" s="1"/>
  <c r="G55" i="14"/>
  <c r="I55" i="14"/>
  <c r="I53" i="14" s="1"/>
  <c r="K55" i="14"/>
  <c r="M55" i="14"/>
  <c r="O55" i="14"/>
  <c r="Q55" i="14"/>
  <c r="Q53" i="14" s="1"/>
  <c r="V55" i="14"/>
  <c r="G56" i="14"/>
  <c r="M56" i="14" s="1"/>
  <c r="I56" i="14"/>
  <c r="K56" i="14"/>
  <c r="O56" i="14"/>
  <c r="Q56" i="14"/>
  <c r="V56" i="14"/>
  <c r="G58" i="14"/>
  <c r="G57" i="14" s="1"/>
  <c r="I58" i="14"/>
  <c r="I57" i="14" s="1"/>
  <c r="K58" i="14"/>
  <c r="K57" i="14" s="1"/>
  <c r="M58" i="14"/>
  <c r="O58" i="14"/>
  <c r="O57" i="14" s="1"/>
  <c r="Q58" i="14"/>
  <c r="Q57" i="14" s="1"/>
  <c r="V58" i="14"/>
  <c r="V57" i="14" s="1"/>
  <c r="G59" i="14"/>
  <c r="M59" i="14" s="1"/>
  <c r="I59" i="14"/>
  <c r="K59" i="14"/>
  <c r="O59" i="14"/>
  <c r="Q59" i="14"/>
  <c r="V59" i="14"/>
  <c r="G60" i="14"/>
  <c r="I60" i="14"/>
  <c r="K60" i="14"/>
  <c r="M60" i="14"/>
  <c r="O60" i="14"/>
  <c r="Q60" i="14"/>
  <c r="V60" i="14"/>
  <c r="AE62" i="14"/>
  <c r="AF62" i="14"/>
  <c r="G145" i="13"/>
  <c r="G9" i="13"/>
  <c r="I9" i="13"/>
  <c r="I8" i="13" s="1"/>
  <c r="K9" i="13"/>
  <c r="M9" i="13"/>
  <c r="O9" i="13"/>
  <c r="Q9" i="13"/>
  <c r="Q8" i="13" s="1"/>
  <c r="V9" i="13"/>
  <c r="G13" i="13"/>
  <c r="G8" i="13" s="1"/>
  <c r="I13" i="13"/>
  <c r="K13" i="13"/>
  <c r="K8" i="13" s="1"/>
  <c r="O13" i="13"/>
  <c r="O8" i="13" s="1"/>
  <c r="Q13" i="13"/>
  <c r="V13" i="13"/>
  <c r="V8" i="13" s="1"/>
  <c r="G16" i="13"/>
  <c r="I16" i="13"/>
  <c r="K16" i="13"/>
  <c r="M16" i="13"/>
  <c r="O16" i="13"/>
  <c r="Q16" i="13"/>
  <c r="V16" i="13"/>
  <c r="G18" i="13"/>
  <c r="M18" i="13" s="1"/>
  <c r="I18" i="13"/>
  <c r="K18" i="13"/>
  <c r="O18" i="13"/>
  <c r="Q18" i="13"/>
  <c r="V18" i="13"/>
  <c r="G21" i="13"/>
  <c r="I21" i="13"/>
  <c r="K21" i="13"/>
  <c r="M21" i="13"/>
  <c r="O21" i="13"/>
  <c r="Q21" i="13"/>
  <c r="V21" i="13"/>
  <c r="G24" i="13"/>
  <c r="M24" i="13" s="1"/>
  <c r="I24" i="13"/>
  <c r="K24" i="13"/>
  <c r="O24" i="13"/>
  <c r="Q24" i="13"/>
  <c r="V24" i="13"/>
  <c r="G26" i="13"/>
  <c r="I26" i="13"/>
  <c r="K26" i="13"/>
  <c r="M26" i="13"/>
  <c r="O26" i="13"/>
  <c r="Q26" i="13"/>
  <c r="V26" i="13"/>
  <c r="G31" i="13"/>
  <c r="K31" i="13"/>
  <c r="O31" i="13"/>
  <c r="V31" i="13"/>
  <c r="G32" i="13"/>
  <c r="I32" i="13"/>
  <c r="I31" i="13" s="1"/>
  <c r="K32" i="13"/>
  <c r="M32" i="13"/>
  <c r="M31" i="13" s="1"/>
  <c r="O32" i="13"/>
  <c r="Q32" i="13"/>
  <c r="Q31" i="13" s="1"/>
  <c r="V32" i="13"/>
  <c r="G34" i="13"/>
  <c r="K34" i="13"/>
  <c r="O34" i="13"/>
  <c r="V34" i="13"/>
  <c r="G35" i="13"/>
  <c r="I35" i="13"/>
  <c r="I34" i="13" s="1"/>
  <c r="K35" i="13"/>
  <c r="M35" i="13"/>
  <c r="M34" i="13" s="1"/>
  <c r="O35" i="13"/>
  <c r="Q35" i="13"/>
  <c r="Q34" i="13" s="1"/>
  <c r="V35" i="13"/>
  <c r="G42" i="13"/>
  <c r="I42" i="13"/>
  <c r="I41" i="13" s="1"/>
  <c r="K42" i="13"/>
  <c r="M42" i="13"/>
  <c r="O42" i="13"/>
  <c r="Q42" i="13"/>
  <c r="Q41" i="13" s="1"/>
  <c r="V42" i="13"/>
  <c r="G46" i="13"/>
  <c r="G41" i="13" s="1"/>
  <c r="I46" i="13"/>
  <c r="K46" i="13"/>
  <c r="K41" i="13" s="1"/>
  <c r="O46" i="13"/>
  <c r="O41" i="13" s="1"/>
  <c r="Q46" i="13"/>
  <c r="V46" i="13"/>
  <c r="V41" i="13" s="1"/>
  <c r="G48" i="13"/>
  <c r="I48" i="13"/>
  <c r="K48" i="13"/>
  <c r="M48" i="13"/>
  <c r="O48" i="13"/>
  <c r="Q48" i="13"/>
  <c r="V48" i="13"/>
  <c r="G50" i="13"/>
  <c r="M50" i="13" s="1"/>
  <c r="I50" i="13"/>
  <c r="K50" i="13"/>
  <c r="O50" i="13"/>
  <c r="Q50" i="13"/>
  <c r="V50" i="13"/>
  <c r="G52" i="13"/>
  <c r="I52" i="13"/>
  <c r="K52" i="13"/>
  <c r="M52" i="13"/>
  <c r="O52" i="13"/>
  <c r="Q52" i="13"/>
  <c r="V52" i="13"/>
  <c r="G54" i="13"/>
  <c r="M54" i="13" s="1"/>
  <c r="I54" i="13"/>
  <c r="K54" i="13"/>
  <c r="O54" i="13"/>
  <c r="Q54" i="13"/>
  <c r="V54" i="13"/>
  <c r="G56" i="13"/>
  <c r="I56" i="13"/>
  <c r="K56" i="13"/>
  <c r="M56" i="13"/>
  <c r="O56" i="13"/>
  <c r="Q56" i="13"/>
  <c r="V56" i="13"/>
  <c r="G59" i="13"/>
  <c r="M59" i="13" s="1"/>
  <c r="I59" i="13"/>
  <c r="K59" i="13"/>
  <c r="O59" i="13"/>
  <c r="Q59" i="13"/>
  <c r="V59" i="13"/>
  <c r="G63" i="13"/>
  <c r="I63" i="13"/>
  <c r="K63" i="13"/>
  <c r="M63" i="13"/>
  <c r="O63" i="13"/>
  <c r="Q63" i="13"/>
  <c r="V63" i="13"/>
  <c r="G66" i="13"/>
  <c r="K66" i="13"/>
  <c r="O66" i="13"/>
  <c r="V66" i="13"/>
  <c r="G67" i="13"/>
  <c r="I67" i="13"/>
  <c r="I66" i="13" s="1"/>
  <c r="K67" i="13"/>
  <c r="M67" i="13"/>
  <c r="M66" i="13" s="1"/>
  <c r="O67" i="13"/>
  <c r="Q67" i="13"/>
  <c r="Q66" i="13" s="1"/>
  <c r="V67" i="13"/>
  <c r="G69" i="13"/>
  <c r="I69" i="13"/>
  <c r="I68" i="13" s="1"/>
  <c r="K69" i="13"/>
  <c r="M69" i="13"/>
  <c r="O69" i="13"/>
  <c r="Q69" i="13"/>
  <c r="Q68" i="13" s="1"/>
  <c r="V69" i="13"/>
  <c r="G72" i="13"/>
  <c r="G68" i="13" s="1"/>
  <c r="I72" i="13"/>
  <c r="K72" i="13"/>
  <c r="K68" i="13" s="1"/>
  <c r="O72" i="13"/>
  <c r="O68" i="13" s="1"/>
  <c r="Q72" i="13"/>
  <c r="V72" i="13"/>
  <c r="V68" i="13" s="1"/>
  <c r="G73" i="13"/>
  <c r="I73" i="13"/>
  <c r="K73" i="13"/>
  <c r="M73" i="13"/>
  <c r="O73" i="13"/>
  <c r="Q73" i="13"/>
  <c r="V73" i="13"/>
  <c r="G75" i="13"/>
  <c r="M75" i="13" s="1"/>
  <c r="I75" i="13"/>
  <c r="K75" i="13"/>
  <c r="O75" i="13"/>
  <c r="Q75" i="13"/>
  <c r="V75" i="13"/>
  <c r="G77" i="13"/>
  <c r="G76" i="13" s="1"/>
  <c r="I77" i="13"/>
  <c r="K77" i="13"/>
  <c r="K76" i="13" s="1"/>
  <c r="O77" i="13"/>
  <c r="O76" i="13" s="1"/>
  <c r="Q77" i="13"/>
  <c r="V77" i="13"/>
  <c r="V76" i="13" s="1"/>
  <c r="G79" i="13"/>
  <c r="I79" i="13"/>
  <c r="I76" i="13" s="1"/>
  <c r="K79" i="13"/>
  <c r="M79" i="13"/>
  <c r="O79" i="13"/>
  <c r="Q79" i="13"/>
  <c r="Q76" i="13" s="1"/>
  <c r="V79" i="13"/>
  <c r="G81" i="13"/>
  <c r="M81" i="13" s="1"/>
  <c r="I81" i="13"/>
  <c r="K81" i="13"/>
  <c r="O81" i="13"/>
  <c r="Q81" i="13"/>
  <c r="V81" i="13"/>
  <c r="G83" i="13"/>
  <c r="I83" i="13"/>
  <c r="K83" i="13"/>
  <c r="M83" i="13"/>
  <c r="O83" i="13"/>
  <c r="Q83" i="13"/>
  <c r="V83" i="13"/>
  <c r="G88" i="13"/>
  <c r="I88" i="13"/>
  <c r="I87" i="13" s="1"/>
  <c r="K88" i="13"/>
  <c r="M88" i="13"/>
  <c r="O88" i="13"/>
  <c r="Q88" i="13"/>
  <c r="Q87" i="13" s="1"/>
  <c r="V88" i="13"/>
  <c r="G90" i="13"/>
  <c r="G87" i="13" s="1"/>
  <c r="I90" i="13"/>
  <c r="K90" i="13"/>
  <c r="K87" i="13" s="1"/>
  <c r="O90" i="13"/>
  <c r="O87" i="13" s="1"/>
  <c r="Q90" i="13"/>
  <c r="V90" i="13"/>
  <c r="V87" i="13" s="1"/>
  <c r="G92" i="13"/>
  <c r="I92" i="13"/>
  <c r="K92" i="13"/>
  <c r="M92" i="13"/>
  <c r="O92" i="13"/>
  <c r="Q92" i="13"/>
  <c r="V92" i="13"/>
  <c r="G93" i="13"/>
  <c r="M93" i="13" s="1"/>
  <c r="I93" i="13"/>
  <c r="K93" i="13"/>
  <c r="O93" i="13"/>
  <c r="Q93" i="13"/>
  <c r="V93" i="13"/>
  <c r="G97" i="13"/>
  <c r="I97" i="13"/>
  <c r="K97" i="13"/>
  <c r="M97" i="13"/>
  <c r="O97" i="13"/>
  <c r="Q97" i="13"/>
  <c r="V97" i="13"/>
  <c r="G99" i="13"/>
  <c r="M99" i="13" s="1"/>
  <c r="I99" i="13"/>
  <c r="K99" i="13"/>
  <c r="O99" i="13"/>
  <c r="Q99" i="13"/>
  <c r="V99" i="13"/>
  <c r="G101" i="13"/>
  <c r="G100" i="13" s="1"/>
  <c r="I101" i="13"/>
  <c r="K101" i="13"/>
  <c r="K100" i="13" s="1"/>
  <c r="O101" i="13"/>
  <c r="O100" i="13" s="1"/>
  <c r="Q101" i="13"/>
  <c r="V101" i="13"/>
  <c r="V100" i="13" s="1"/>
  <c r="G105" i="13"/>
  <c r="I105" i="13"/>
  <c r="I100" i="13" s="1"/>
  <c r="K105" i="13"/>
  <c r="M105" i="13"/>
  <c r="O105" i="13"/>
  <c r="Q105" i="13"/>
  <c r="Q100" i="13" s="1"/>
  <c r="V105" i="13"/>
  <c r="G107" i="13"/>
  <c r="M107" i="13" s="1"/>
  <c r="I107" i="13"/>
  <c r="K107" i="13"/>
  <c r="O107" i="13"/>
  <c r="Q107" i="13"/>
  <c r="V107" i="13"/>
  <c r="G109" i="13"/>
  <c r="I109" i="13"/>
  <c r="K109" i="13"/>
  <c r="M109" i="13"/>
  <c r="O109" i="13"/>
  <c r="Q109" i="13"/>
  <c r="V109" i="13"/>
  <c r="G110" i="13"/>
  <c r="M110" i="13" s="1"/>
  <c r="I110" i="13"/>
  <c r="K110" i="13"/>
  <c r="O110" i="13"/>
  <c r="Q110" i="13"/>
  <c r="V110" i="13"/>
  <c r="G112" i="13"/>
  <c r="I112" i="13"/>
  <c r="K112" i="13"/>
  <c r="M112" i="13"/>
  <c r="O112" i="13"/>
  <c r="Q112" i="13"/>
  <c r="V112" i="13"/>
  <c r="G114" i="13"/>
  <c r="I114" i="13"/>
  <c r="I113" i="13" s="1"/>
  <c r="K114" i="13"/>
  <c r="M114" i="13"/>
  <c r="O114" i="13"/>
  <c r="Q114" i="13"/>
  <c r="Q113" i="13" s="1"/>
  <c r="V114" i="13"/>
  <c r="G117" i="13"/>
  <c r="G113" i="13" s="1"/>
  <c r="I117" i="13"/>
  <c r="K117" i="13"/>
  <c r="K113" i="13" s="1"/>
  <c r="O117" i="13"/>
  <c r="O113" i="13" s="1"/>
  <c r="Q117" i="13"/>
  <c r="V117" i="13"/>
  <c r="V113" i="13" s="1"/>
  <c r="G120" i="13"/>
  <c r="I120" i="13"/>
  <c r="K120" i="13"/>
  <c r="M120" i="13"/>
  <c r="O120" i="13"/>
  <c r="Q120" i="13"/>
  <c r="V120" i="13"/>
  <c r="G122" i="13"/>
  <c r="M122" i="13" s="1"/>
  <c r="I122" i="13"/>
  <c r="K122" i="13"/>
  <c r="O122" i="13"/>
  <c r="Q122" i="13"/>
  <c r="V122" i="13"/>
  <c r="G125" i="13"/>
  <c r="G124" i="13" s="1"/>
  <c r="I125" i="13"/>
  <c r="K125" i="13"/>
  <c r="K124" i="13" s="1"/>
  <c r="O125" i="13"/>
  <c r="O124" i="13" s="1"/>
  <c r="Q125" i="13"/>
  <c r="V125" i="13"/>
  <c r="V124" i="13" s="1"/>
  <c r="G127" i="13"/>
  <c r="I127" i="13"/>
  <c r="I124" i="13" s="1"/>
  <c r="K127" i="13"/>
  <c r="M127" i="13"/>
  <c r="O127" i="13"/>
  <c r="Q127" i="13"/>
  <c r="Q124" i="13" s="1"/>
  <c r="V127" i="13"/>
  <c r="G129" i="13"/>
  <c r="M129" i="13" s="1"/>
  <c r="I129" i="13"/>
  <c r="K129" i="13"/>
  <c r="O129" i="13"/>
  <c r="Q129" i="13"/>
  <c r="V129" i="13"/>
  <c r="I130" i="13"/>
  <c r="Q130" i="13"/>
  <c r="G131" i="13"/>
  <c r="G130" i="13" s="1"/>
  <c r="I131" i="13"/>
  <c r="K131" i="13"/>
  <c r="K130" i="13" s="1"/>
  <c r="O131" i="13"/>
  <c r="O130" i="13" s="1"/>
  <c r="Q131" i="13"/>
  <c r="V131" i="13"/>
  <c r="V130" i="13" s="1"/>
  <c r="G135" i="13"/>
  <c r="G134" i="13" s="1"/>
  <c r="I135" i="13"/>
  <c r="K135" i="13"/>
  <c r="K134" i="13" s="1"/>
  <c r="O135" i="13"/>
  <c r="O134" i="13" s="1"/>
  <c r="Q135" i="13"/>
  <c r="V135" i="13"/>
  <c r="V134" i="13" s="1"/>
  <c r="G136" i="13"/>
  <c r="I136" i="13"/>
  <c r="I134" i="13" s="1"/>
  <c r="K136" i="13"/>
  <c r="M136" i="13"/>
  <c r="O136" i="13"/>
  <c r="Q136" i="13"/>
  <c r="Q134" i="13" s="1"/>
  <c r="V136" i="13"/>
  <c r="G137" i="13"/>
  <c r="M137" i="13" s="1"/>
  <c r="I137" i="13"/>
  <c r="K137" i="13"/>
  <c r="O137" i="13"/>
  <c r="Q137" i="13"/>
  <c r="V137" i="13"/>
  <c r="G138" i="13"/>
  <c r="I138" i="13"/>
  <c r="K138" i="13"/>
  <c r="M138" i="13"/>
  <c r="O138" i="13"/>
  <c r="Q138" i="13"/>
  <c r="V138" i="13"/>
  <c r="G139" i="13"/>
  <c r="M139" i="13" s="1"/>
  <c r="I139" i="13"/>
  <c r="K139" i="13"/>
  <c r="O139" i="13"/>
  <c r="Q139" i="13"/>
  <c r="V139" i="13"/>
  <c r="G141" i="13"/>
  <c r="I141" i="13"/>
  <c r="K141" i="13"/>
  <c r="M141" i="13"/>
  <c r="O141" i="13"/>
  <c r="Q141" i="13"/>
  <c r="V141" i="13"/>
  <c r="G142" i="13"/>
  <c r="M142" i="13" s="1"/>
  <c r="I142" i="13"/>
  <c r="K142" i="13"/>
  <c r="O142" i="13"/>
  <c r="Q142" i="13"/>
  <c r="V142" i="13"/>
  <c r="G143" i="13"/>
  <c r="I143" i="13"/>
  <c r="K143" i="13"/>
  <c r="M143" i="13"/>
  <c r="O143" i="13"/>
  <c r="Q143" i="13"/>
  <c r="V143" i="13"/>
  <c r="AE145" i="13"/>
  <c r="AF145" i="13"/>
  <c r="G19" i="12"/>
  <c r="BA17" i="12"/>
  <c r="BA14" i="12"/>
  <c r="BA12" i="12"/>
  <c r="BA10" i="12"/>
  <c r="G9" i="12"/>
  <c r="G8" i="12" s="1"/>
  <c r="I9" i="12"/>
  <c r="K9" i="12"/>
  <c r="K8" i="12" s="1"/>
  <c r="O9" i="12"/>
  <c r="O8" i="12" s="1"/>
  <c r="Q9" i="12"/>
  <c r="V9" i="12"/>
  <c r="V8" i="12" s="1"/>
  <c r="G11" i="12"/>
  <c r="I11" i="12"/>
  <c r="I8" i="12" s="1"/>
  <c r="K11" i="12"/>
  <c r="M11" i="12"/>
  <c r="O11" i="12"/>
  <c r="Q11" i="12"/>
  <c r="Q8" i="12" s="1"/>
  <c r="V11" i="12"/>
  <c r="G13" i="12"/>
  <c r="M13" i="12" s="1"/>
  <c r="I13" i="12"/>
  <c r="K13" i="12"/>
  <c r="O13" i="12"/>
  <c r="Q13" i="12"/>
  <c r="V13" i="12"/>
  <c r="I15" i="12"/>
  <c r="Q15" i="12"/>
  <c r="G16" i="12"/>
  <c r="G15" i="12" s="1"/>
  <c r="I16" i="12"/>
  <c r="K16" i="12"/>
  <c r="K15" i="12" s="1"/>
  <c r="O16" i="12"/>
  <c r="O15" i="12" s="1"/>
  <c r="Q16" i="12"/>
  <c r="V16" i="12"/>
  <c r="V15" i="12" s="1"/>
  <c r="AE19" i="12"/>
  <c r="AF19" i="12"/>
  <c r="I20" i="1"/>
  <c r="I19" i="1"/>
  <c r="I18" i="1"/>
  <c r="I17" i="1"/>
  <c r="I16" i="1"/>
  <c r="I159" i="1"/>
  <c r="J158" i="1" s="1"/>
  <c r="AZ126" i="1"/>
  <c r="AZ125" i="1"/>
  <c r="AZ123" i="1"/>
  <c r="AZ122" i="1"/>
  <c r="AZ120" i="1"/>
  <c r="AZ119" i="1"/>
  <c r="AZ117" i="1"/>
  <c r="AZ115" i="1"/>
  <c r="AZ114" i="1"/>
  <c r="AZ113" i="1"/>
  <c r="AZ111" i="1"/>
  <c r="AZ108" i="1"/>
  <c r="AZ106" i="1"/>
  <c r="AZ102" i="1"/>
  <c r="AZ101" i="1"/>
  <c r="AZ99" i="1"/>
  <c r="AZ98" i="1"/>
  <c r="AZ96" i="1"/>
  <c r="AZ95" i="1"/>
  <c r="AZ94" i="1"/>
  <c r="AZ92" i="1"/>
  <c r="AZ91" i="1"/>
  <c r="AZ89" i="1"/>
  <c r="AZ87" i="1"/>
  <c r="AZ86" i="1"/>
  <c r="AZ84" i="1"/>
  <c r="AZ82" i="1"/>
  <c r="AZ81" i="1"/>
  <c r="AZ79" i="1"/>
  <c r="AZ78" i="1"/>
  <c r="AZ76" i="1"/>
  <c r="AZ75" i="1"/>
  <c r="AZ73" i="1"/>
  <c r="AZ71" i="1"/>
  <c r="AZ70" i="1"/>
  <c r="AZ69" i="1"/>
  <c r="AZ68" i="1"/>
  <c r="AZ67" i="1"/>
  <c r="AZ66" i="1"/>
  <c r="AZ63" i="1"/>
  <c r="AZ61" i="1"/>
  <c r="AZ60" i="1"/>
  <c r="AZ58" i="1"/>
  <c r="AZ56" i="1"/>
  <c r="AZ54" i="1"/>
  <c r="AZ53" i="1"/>
  <c r="AZ52" i="1"/>
  <c r="AZ50" i="1"/>
  <c r="AZ48" i="1"/>
  <c r="F45" i="1"/>
  <c r="G45" i="1"/>
  <c r="G25" i="1" s="1"/>
  <c r="A25" i="1" s="1"/>
  <c r="H44" i="1"/>
  <c r="I44" i="1" s="1"/>
  <c r="H43" i="1"/>
  <c r="I43" i="1" s="1"/>
  <c r="H42" i="1"/>
  <c r="I42" i="1" s="1"/>
  <c r="H41" i="1"/>
  <c r="I41" i="1" s="1"/>
  <c r="H39" i="1"/>
  <c r="H45" i="1" s="1"/>
  <c r="J137" i="1" l="1"/>
  <c r="J138" i="1"/>
  <c r="J139" i="1"/>
  <c r="J140" i="1"/>
  <c r="J141" i="1"/>
  <c r="J142" i="1"/>
  <c r="J143" i="1"/>
  <c r="J144" i="1"/>
  <c r="J145" i="1"/>
  <c r="J146" i="1"/>
  <c r="J147" i="1"/>
  <c r="J148" i="1"/>
  <c r="J149" i="1"/>
  <c r="J150" i="1"/>
  <c r="J151" i="1"/>
  <c r="J152" i="1"/>
  <c r="J153" i="1"/>
  <c r="J154" i="1"/>
  <c r="J155" i="1"/>
  <c r="J156" i="1"/>
  <c r="J157" i="1"/>
  <c r="G28" i="1"/>
  <c r="A26" i="1"/>
  <c r="G26" i="1"/>
  <c r="G23" i="1"/>
  <c r="M57" i="14"/>
  <c r="M54" i="14"/>
  <c r="M53" i="14" s="1"/>
  <c r="M50" i="14"/>
  <c r="M49" i="14" s="1"/>
  <c r="M46" i="14"/>
  <c r="M45" i="14" s="1"/>
  <c r="M34" i="14"/>
  <c r="M32" i="14" s="1"/>
  <c r="M20" i="14"/>
  <c r="M18" i="14" s="1"/>
  <c r="M12" i="14"/>
  <c r="M11" i="14" s="1"/>
  <c r="M10" i="14"/>
  <c r="M8" i="14" s="1"/>
  <c r="M135" i="13"/>
  <c r="M134" i="13" s="1"/>
  <c r="M131" i="13"/>
  <c r="M130" i="13" s="1"/>
  <c r="M125" i="13"/>
  <c r="M124" i="13" s="1"/>
  <c r="M117" i="13"/>
  <c r="M113" i="13" s="1"/>
  <c r="M101" i="13"/>
  <c r="M100" i="13" s="1"/>
  <c r="M90" i="13"/>
  <c r="M87" i="13" s="1"/>
  <c r="M77" i="13"/>
  <c r="M76" i="13" s="1"/>
  <c r="M72" i="13"/>
  <c r="M68" i="13" s="1"/>
  <c r="M46" i="13"/>
  <c r="M41" i="13" s="1"/>
  <c r="M13" i="13"/>
  <c r="M8" i="13" s="1"/>
  <c r="M16" i="12"/>
  <c r="M15" i="12" s="1"/>
  <c r="M9" i="12"/>
  <c r="M8" i="12" s="1"/>
  <c r="I39" i="1"/>
  <c r="I45" i="1" s="1"/>
  <c r="I21" i="1"/>
  <c r="J28" i="1"/>
  <c r="J26" i="1"/>
  <c r="G38" i="1"/>
  <c r="F38" i="1"/>
  <c r="J23" i="1"/>
  <c r="J24" i="1"/>
  <c r="J25" i="1"/>
  <c r="J27" i="1"/>
  <c r="E24" i="1"/>
  <c r="E26" i="1"/>
  <c r="J159" i="1" l="1"/>
  <c r="A23" i="1"/>
  <c r="J44" i="1"/>
  <c r="J42" i="1"/>
  <c r="J40" i="1"/>
  <c r="J43" i="1"/>
  <c r="J41" i="1"/>
  <c r="J39" i="1"/>
  <c r="J45" i="1" s="1"/>
  <c r="G24" i="1" l="1"/>
  <c r="A27" i="1" s="1"/>
  <c r="A24" i="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<sst xmlns="http://schemas.openxmlformats.org/spreadsheetml/2006/main" count="1311" uniqueCount="479">
  <si>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</si>
  <si>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</si>
  <si>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</si>
  <si>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</si>
  <si>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</si>
  <si>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</si>
  <si>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</si>
  <si>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</si>
  <si>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</si>
  <si>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</si>
  <si>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</si>
  <si>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</si>
  <si>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</si>
  <si>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</si>
  <si>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</si>
  <si>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</si>
  <si>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</si>
  <si>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</si>
  <si>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</si>
  <si>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</si>
  <si>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</si>
  <si>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</si>
  <si>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</si>
  <si>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</si>
  <si>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</si>
  <si>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</si>
  <si>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</si>
  <si>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</si>
  <si>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</si>
  <si>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</si>
  <si>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</si>
  <si>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</si>
  <si>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</si>
  <si>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</si>
  <si>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</si>
  <si>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</si>
  <si>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</si>
  <si>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</si>
  <si>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</si>
  <si>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</si>
  <si>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</si>
  <si>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</si>
  <si>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</si>
  <si>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Ryška Radomír</t>
  </si>
  <si>
    <t>04/2020</t>
  </si>
  <si>
    <t>Opravy místností výdejen jídla MŠ ul.Alšova, Sokolov</t>
  </si>
  <si>
    <t>Město Sokolov</t>
  </si>
  <si>
    <t>Rokycanova 1929</t>
  </si>
  <si>
    <t>Sokolov-Sokolov</t>
  </si>
  <si>
    <t>35601</t>
  </si>
  <si>
    <t>00259586</t>
  </si>
  <si>
    <t>CZ00259586</t>
  </si>
  <si>
    <t>17.2.2022</t>
  </si>
  <si>
    <t>Stavba</t>
  </si>
  <si>
    <t>SO-00</t>
  </si>
  <si>
    <t>VRN</t>
  </si>
  <si>
    <t>1</t>
  </si>
  <si>
    <t>Ostatní a vedlejší náklady</t>
  </si>
  <si>
    <t>SO-01</t>
  </si>
  <si>
    <t>Opravy výdejen jídla 3 a 4 tř. první a druhý pavilon</t>
  </si>
  <si>
    <t>Stavební práce - opravy</t>
  </si>
  <si>
    <t>2</t>
  </si>
  <si>
    <t>Zdravotechnická instalace a topení</t>
  </si>
  <si>
    <t>Celkem za stavbu</t>
  </si>
  <si>
    <t>CZK</t>
  </si>
  <si>
    <t>#POPS</t>
  </si>
  <si>
    <t>Popis stavby: 04/2020 - Opravy místností výdejen jídla MŠ ul.Alšova, Sokolov</t>
  </si>
  <si>
    <t>Úvod:</t>
  </si>
  <si>
    <t>Veškeré výrobky požadujeme ve vyšším standardu pro použití do prostor ve veřejných budovách.</t>
  </si>
  <si>
    <t>Jména výrobců a obchodní názvy u položek jsou pouze informativní, uvedené jako reference technických parametrů, vzájemné kompaktibility zařízení a dostupnosti odborného servisu. Lze použít výrobky ekvivalentních vlastností jiných výrobců.</t>
  </si>
  <si>
    <t>Soupis prací je sestaven za využití položek Cenové soustavy RTS. Cenové a technické podmínky položek cenové soustavy RTS, které nejsou uvedeny v soupisu prací(tkzv.úvodní části katalogů) jsou neomezeně dálkově k dispozici na www.rts.cz. Položky soupisu prací, které nemají ve sloupci "cenová soustava" uveden žádný údaj ( nebo R položka), nepochází z cenové soustavy RTS.</t>
  </si>
  <si>
    <t>Nedílnou součástí Rozpočtu a Výkazu výměr je projektová dokumentace. Nabídkové ceny moho být vytvářeny dle Výkazu výměr pouze s projektem a jeho Výkazem výměr</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</si>
  <si>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</si>
  <si>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</si>
  <si>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</si>
  <si>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</si>
  <si>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</si>
  <si>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</si>
  <si>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</si>
  <si>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</si>
  <si>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</si>
  <si>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</si>
  <si>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</si>
  <si>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</si>
  <si>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</si>
  <si>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</si>
  <si>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</si>
  <si>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</si>
  <si>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</si>
  <si>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</si>
  <si>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</si>
  <si>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</si>
  <si>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</si>
  <si>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</si>
  <si>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</si>
  <si>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</si>
  <si>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</si>
  <si>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</si>
  <si>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</si>
  <si>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</si>
  <si>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</si>
  <si>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</si>
  <si>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</si>
  <si>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</si>
  <si>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</si>
  <si>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</si>
  <si>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</si>
  <si>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</si>
  <si>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</si>
  <si>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</si>
  <si>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</si>
  <si>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</si>
  <si>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</si>
  <si>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</si>
  <si>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</si>
  <si>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</si>
  <si>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</si>
  <si>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SO-00 - VRN</t>
  </si>
  <si>
    <t>#POPR</t>
  </si>
  <si>
    <t>Popis rozpočtu: 1 - Ostatní a vedlejší náklady</t>
  </si>
  <si>
    <t>Popis objektu: SO-01 - Opravy výdejen jídla 3 a 4 tř. první a druhý pavilon</t>
  </si>
  <si>
    <t>Popis rozpočtu: 1 - Stavební práce - opravy</t>
  </si>
  <si>
    <t>Popis rozpočtu: 2 - Zdravotechnická instalace a topení</t>
  </si>
  <si>
    <t>Rekapitulace dílů</t>
  </si>
  <si>
    <t>Typ dílu</t>
  </si>
  <si>
    <t>61</t>
  </si>
  <si>
    <t>Úpravy povrchů vnitřní</t>
  </si>
  <si>
    <t>900</t>
  </si>
  <si>
    <t>HZS</t>
  </si>
  <si>
    <t>94</t>
  </si>
  <si>
    <t>Lešení a stavební výtahy</t>
  </si>
  <si>
    <t>95</t>
  </si>
  <si>
    <t>Dokončovací konstrukce na pozemních stavbách</t>
  </si>
  <si>
    <t>96</t>
  </si>
  <si>
    <t>Bourání konstrukcí</t>
  </si>
  <si>
    <t>99</t>
  </si>
  <si>
    <t>Staveništní přesun hmot</t>
  </si>
  <si>
    <t>711</t>
  </si>
  <si>
    <t>Izolace proti vodě</t>
  </si>
  <si>
    <t>721</t>
  </si>
  <si>
    <t>Vnitřní kanalizace</t>
  </si>
  <si>
    <t>722</t>
  </si>
  <si>
    <t>Vnitřní vodovod</t>
  </si>
  <si>
    <t>725</t>
  </si>
  <si>
    <t>Zařizovací předměty</t>
  </si>
  <si>
    <t>733</t>
  </si>
  <si>
    <t>Rozvod potrubí</t>
  </si>
  <si>
    <t>734</t>
  </si>
  <si>
    <t>Armatury</t>
  </si>
  <si>
    <t>735</t>
  </si>
  <si>
    <t>Otopná tělesa</t>
  </si>
  <si>
    <t>766</t>
  </si>
  <si>
    <t>Konstrukce truhlářské</t>
  </si>
  <si>
    <t>771</t>
  </si>
  <si>
    <t>Podlahy z dlaždic a obklady</t>
  </si>
  <si>
    <t>781</t>
  </si>
  <si>
    <t>Obklady keramické</t>
  </si>
  <si>
    <t>783</t>
  </si>
  <si>
    <t>Nátěry</t>
  </si>
  <si>
    <t>784</t>
  </si>
  <si>
    <t>Malby</t>
  </si>
  <si>
    <t>M21</t>
  </si>
  <si>
    <t>Elektromontáže</t>
  </si>
  <si>
    <t>D96</t>
  </si>
  <si>
    <t>Přesuny suti a vybouraných hmot</t>
  </si>
  <si>
    <t>PSU</t>
  </si>
  <si>
    <t>VN</t>
  </si>
  <si>
    <t>ON</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</si>
  <si>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</si>
  <si>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</si>
  <si>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</si>
  <si>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</si>
  <si>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</si>
  <si>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</si>
  <si>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</si>
  <si>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</si>
  <si>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</si>
  <si>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</si>
  <si>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</si>
  <si>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</si>
  <si>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</si>
  <si>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</si>
  <si>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</si>
  <si>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</si>
  <si>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</si>
  <si>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</si>
  <si>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</si>
  <si>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</si>
  <si>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</si>
  <si>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</si>
  <si>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</si>
  <si>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</si>
  <si>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</si>
  <si>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</si>
  <si>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</si>
  <si>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</si>
  <si>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</si>
  <si>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</si>
  <si>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</si>
  <si>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22/ I</t>
  </si>
  <si>
    <t>Indiv</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</si>
  <si>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</si>
  <si>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</si>
  <si>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</si>
  <si>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</si>
  <si>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</si>
  <si>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</si>
  <si>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</si>
  <si>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</si>
  <si>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</si>
  <si>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005231010R</t>
  </si>
  <si>
    <t>Revize</t>
  </si>
  <si>
    <t>náklady spojené s provedením všech technickými normami předepsaných zkoušek a revizí stavebních konstrukcí nebo stavebních prací.</t>
  </si>
  <si>
    <t>SUM</t>
  </si>
  <si>
    <t>Poznámky uchazeče k zadání</t>
  </si>
  <si>
    <t>POPUZIV</t>
  </si>
  <si>
    <t>END</t>
  </si>
  <si>
    <t>610991111R00</t>
  </si>
  <si>
    <t>Zakrývání výplní vnitřních otvorů</t>
  </si>
  <si>
    <t>m2</t>
  </si>
  <si>
    <t>Práce</t>
  </si>
  <si>
    <t>POL1_</t>
  </si>
  <si>
    <t>okna : 0,85*1,7*2</t>
  </si>
  <si>
    <t>VV</t>
  </si>
  <si>
    <t>0,85*1,35*2</t>
  </si>
  <si>
    <t>rozvaděče, výtah : 2*2</t>
  </si>
  <si>
    <t>611421131RT2</t>
  </si>
  <si>
    <t>Oprava váp. omítek stropů do 5% plochy - štukových s použitím suché maltové směsi</t>
  </si>
  <si>
    <t>POL1_1</t>
  </si>
  <si>
    <t>Včetně pomocného pracovního lešení o výšce podlahy do 1900 mm a pro zatížení do 1,5 kPa.</t>
  </si>
  <si>
    <t>3 a 4 třída : 10,88*2</t>
  </si>
  <si>
    <t>612403399RT2</t>
  </si>
  <si>
    <t>Hrubá výplň rýh ve stěnách maltou s použitím suché maltové směsi</t>
  </si>
  <si>
    <t>zahození rýh po ZTI 3 a 4 třída : 5*0,3*2</t>
  </si>
  <si>
    <t>612421131RT2</t>
  </si>
  <si>
    <t>Oprava vápen.omítek stěn do 5 % pl. - štukových s použitím suché maltové směsi</t>
  </si>
  <si>
    <t>3 a 4 třída nad obklady : (1,5+0,5+0,3+3,3+3,1+0,4+0,3+1,4+0,25+1,05+1,36+0,9)*1,2*2</t>
  </si>
  <si>
    <t>- okna a dveře : -(0,8*0,95*2)-(0,85*0,7*2)-(0,2*0,8*2)</t>
  </si>
  <si>
    <t>612471411RT2</t>
  </si>
  <si>
    <t>Úprava vnitřních stěn aktivovaným štukem s použitím suché maltové směsi</t>
  </si>
  <si>
    <t>611471411R00</t>
  </si>
  <si>
    <t>Úprava stropů aktivovaným štukem tl. 2 - 3 mm</t>
  </si>
  <si>
    <t>612421626R00</t>
  </si>
  <si>
    <t>Omítka vnitřní zdiva, MVC, hladká</t>
  </si>
  <si>
    <t xml:space="preserve">pod obklady : </t>
  </si>
  <si>
    <t>3 a 4 třída : (0,6+0,5+0,3+3,3+3+0,4+0,3+1,4+0,25+1,05+1,36+0,9)*1,8*2</t>
  </si>
  <si>
    <t>- okna : -(0,85*1*2)-(0,85*1*2)</t>
  </si>
  <si>
    <t>ostění : (0,85+1+1*2*2*0,2)</t>
  </si>
  <si>
    <t>941955001R00</t>
  </si>
  <si>
    <t>Lešení lehké pomocné, výška podlahy do 1,2 m</t>
  </si>
  <si>
    <t>952901111R00</t>
  </si>
  <si>
    <t>Vyčištění budov o výšce podlaží do 4 m</t>
  </si>
  <si>
    <t>výdejna 3tř : 2,9*3,1</t>
  </si>
  <si>
    <t>0,3*1,4</t>
  </si>
  <si>
    <t>0,9*1,5</t>
  </si>
  <si>
    <t>0,4*0,3</t>
  </si>
  <si>
    <t>výdejna 4 tř : 10,88</t>
  </si>
  <si>
    <t>978059531R00</t>
  </si>
  <si>
    <t>Odsekání vnitřních obkladů stěn nad 2 m2</t>
  </si>
  <si>
    <t>965048250R00</t>
  </si>
  <si>
    <t>Dočištění povrchu po vybourání dlažeb, MC do 50%</t>
  </si>
  <si>
    <t>965081713R00</t>
  </si>
  <si>
    <t>Bourání dlažeb keramických tl.10 mm, nad 1 m2</t>
  </si>
  <si>
    <t>968061125R00</t>
  </si>
  <si>
    <t>Vyvěšení dřevěných dveřních křídel pl. do 2 m2</t>
  </si>
  <si>
    <t>kus</t>
  </si>
  <si>
    <t>3 a 4 třída : 2</t>
  </si>
  <si>
    <t>978011111R00</t>
  </si>
  <si>
    <t>Otlučení omítek vnitřních vápenných stropů do 5 %</t>
  </si>
  <si>
    <t>978011211R00</t>
  </si>
  <si>
    <t>Odstranění štukové vrstvy vnitřních stropů</t>
  </si>
  <si>
    <t>978013111R00</t>
  </si>
  <si>
    <t>Otlučení omítek vnitřních stěn v rozsahu do 5 %</t>
  </si>
  <si>
    <t>978013191R00</t>
  </si>
  <si>
    <t>Otlučení omítek vnitřních stěn v rozsahu do 100 %</t>
  </si>
  <si>
    <t>978013211R00</t>
  </si>
  <si>
    <t xml:space="preserve">Odstranění štukové vrstvy omítky z vnitřních stěn </t>
  </si>
  <si>
    <t>999281108R00</t>
  </si>
  <si>
    <t>Přesun hmot pro opravy a údržbu do výšky 12 m</t>
  </si>
  <si>
    <t>t</t>
  </si>
  <si>
    <t>Přesun hmot</t>
  </si>
  <si>
    <t>POL7_</t>
  </si>
  <si>
    <t>711212002RT1</t>
  </si>
  <si>
    <t>Hydroizolační povlak - nátěr nebo stěrka Aquafin 2K (fa Schömburg),proti vlhkosti, tl. 2mm</t>
  </si>
  <si>
    <t>POL1_7</t>
  </si>
  <si>
    <t>dvouvrstvá</t>
  </si>
  <si>
    <t>711212000R00</t>
  </si>
  <si>
    <t>Penetrace podkladu pod hydroizolační nátěr,vč.dod.</t>
  </si>
  <si>
    <t>711212601R00</t>
  </si>
  <si>
    <t>Těsnicí pás do spoje podlaha - stěna</t>
  </si>
  <si>
    <t>m</t>
  </si>
  <si>
    <t>okolo místnosti 3 a 4 tř : (1,5+0,5+0,3+3,3+3,1+0,4+0,3+1,4+0,25+1,05+1,36+0,9)*2</t>
  </si>
  <si>
    <t>998711101R00</t>
  </si>
  <si>
    <t>Přesun hmot pro izolace proti vodě, výšky do 6 m</t>
  </si>
  <si>
    <t>762621120R00</t>
  </si>
  <si>
    <t>Montáž dveří tesařských jednokřídlových</t>
  </si>
  <si>
    <t>3 a 4 třída : 2*0,8*2</t>
  </si>
  <si>
    <t>766812840R00</t>
  </si>
  <si>
    <t>Demontáž kuchyňských linek do 2,1 m</t>
  </si>
  <si>
    <t>dem spodní části linky dl.2,1m vč dokladu o likvidaci, kuch 1a2 tř. : 2</t>
  </si>
  <si>
    <t>767649196R00</t>
  </si>
  <si>
    <t>Montáž doplňků dveří, krácení křídla</t>
  </si>
  <si>
    <t>76601</t>
  </si>
  <si>
    <t xml:space="preserve">Montáž a dodávka kuch linky délka 2,4m vč vrchních skříněk, ve spodní části otvor pro myčku </t>
  </si>
  <si>
    <t>Vlastní</t>
  </si>
  <si>
    <t xml:space="preserve">kuch linka délka 2,4m vč vrchních skříněk : </t>
  </si>
  <si>
    <t xml:space="preserve">ve spodní části otvor pro myčku 600mm bez dodávky myčky : </t>
  </si>
  <si>
    <t>dodávka vč montáže a nerez dvoudřezu, napojení na odpad : 1+1</t>
  </si>
  <si>
    <t>771575109RV1</t>
  </si>
  <si>
    <t>Montáž podlah keram.,hladké, tmel, 30x30 cm CARO FK flex (lepidlo), ASO-Fugenbunt (spára)</t>
  </si>
  <si>
    <t>771101119</t>
  </si>
  <si>
    <t>Vyrovnání podkladů maltou ze SMS tl. do 10 mm vč materiálu</t>
  </si>
  <si>
    <t>3 a 4 tř : 10,88*2</t>
  </si>
  <si>
    <t>771101210R00</t>
  </si>
  <si>
    <t>Penetrace podkladu pod dlažby</t>
  </si>
  <si>
    <t>771578011R00</t>
  </si>
  <si>
    <t>Spára podlaha - stěna, silikonem</t>
  </si>
  <si>
    <t>vč. dodávky a montáže silikonu.</t>
  </si>
  <si>
    <t>(1,8*7*2)+(0,85+1+1)*2*2</t>
  </si>
  <si>
    <t>59764210</t>
  </si>
  <si>
    <t>Dlažba Taurus hladká protiskl. R10  300x300x9 mm</t>
  </si>
  <si>
    <t>Specifikace</t>
  </si>
  <si>
    <t>POL3_0</t>
  </si>
  <si>
    <t>10,88*1,2*2</t>
  </si>
  <si>
    <t>998771101R00</t>
  </si>
  <si>
    <t>Přesun hmot pro podlahy z dlaždic, výšky do 6 m</t>
  </si>
  <si>
    <t>781475118RV1</t>
  </si>
  <si>
    <t>Obklad vnitřní stěn keramický, do tmele, 45x45 cm CARO FK flex (lepidlo), ASO-Fugenbunt (spára)</t>
  </si>
  <si>
    <t>781101210R00</t>
  </si>
  <si>
    <t>Penetrace podkladu pod obklady</t>
  </si>
  <si>
    <t>včetně dodávky materiálu.</t>
  </si>
  <si>
    <t>781111121R00</t>
  </si>
  <si>
    <t>Montáž lišt rohových, vanových a dilatačních</t>
  </si>
  <si>
    <t>rohy a ukončení obkladu : (1,8+1,8+1+1+0,85+1,8+1+1+0,85+1,8+0,8+0,8+0,9+0,9)*2</t>
  </si>
  <si>
    <t>59701</t>
  </si>
  <si>
    <t>Rohová lišta chrom 8mm -2,5m</t>
  </si>
  <si>
    <t>POL3_</t>
  </si>
  <si>
    <t>597813699</t>
  </si>
  <si>
    <t>Obkládačka keram 40x20 barevné kombinace</t>
  </si>
  <si>
    <t>barevné kombinace : 47,35*1,1</t>
  </si>
  <si>
    <t>998781101R00</t>
  </si>
  <si>
    <t>Přesun hmot pro obklady keramické, výšky do 6 m</t>
  </si>
  <si>
    <t>783122210R00</t>
  </si>
  <si>
    <t>Nátěr syntetický OK "A" 1x + 2x email</t>
  </si>
  <si>
    <t>4 a 3 třída - zárubně : 4,8*0,25*2</t>
  </si>
  <si>
    <t>dveře výtahu : 0,8*0,9*2</t>
  </si>
  <si>
    <t>783201831R00</t>
  </si>
  <si>
    <t>Odstr. nátěrů z kovových konstr. chem.odstraňovači</t>
  </si>
  <si>
    <t>783401811R00</t>
  </si>
  <si>
    <t>Odstranění nátěru z potrubí DN do 50 mm</t>
  </si>
  <si>
    <t>3 a 4 třída : 4*2</t>
  </si>
  <si>
    <t>783424140R00</t>
  </si>
  <si>
    <t>Nátěr syntetický potrubí do DN 50 mm  Z + 2x</t>
  </si>
  <si>
    <t>784011222RT2</t>
  </si>
  <si>
    <t>Zakrytí podlah včetně papírové lepenky</t>
  </si>
  <si>
    <t>pro přenos suti po chodbách a třídách : 50*2</t>
  </si>
  <si>
    <t>784111701R00</t>
  </si>
  <si>
    <t>Penetrace podkladu nátěrem Remal sádrokarton 1x</t>
  </si>
  <si>
    <t>3 a 4 tř : 21,76+31,34</t>
  </si>
  <si>
    <t>784115212R00</t>
  </si>
  <si>
    <t>Malba Remal standard, bílá, bez penetr.,2 x</t>
  </si>
  <si>
    <t>210001</t>
  </si>
  <si>
    <t>Demontáž a zpětná montáž tlačítek vypńačů a elektrozásuvek</t>
  </si>
  <si>
    <t>hod</t>
  </si>
  <si>
    <t xml:space="preserve">3 a 4 třída : </t>
  </si>
  <si>
    <t>je nutné z důvodu stavebních prací zdemontovat a opět namontovat zásuvky a vypínače do počtu 12 ks : 4</t>
  </si>
  <si>
    <t>979082212R00</t>
  </si>
  <si>
    <t>Vodorovná doprava suti po suchu do 50 m</t>
  </si>
  <si>
    <t>Přesun suti</t>
  </si>
  <si>
    <t>POL8_</t>
  </si>
  <si>
    <t>979011211R00</t>
  </si>
  <si>
    <t>Svislá doprava suti a vybour. hmot za 2.NP nošením</t>
  </si>
  <si>
    <t>979082121R00</t>
  </si>
  <si>
    <t>Příplatek k vnitrost. dopravě suti za dalších 5 m</t>
  </si>
  <si>
    <t>979012112R00</t>
  </si>
  <si>
    <t>Svislá doprava suti na výšku do 3,5 m</t>
  </si>
  <si>
    <t>979081111R00</t>
  </si>
  <si>
    <t>Odvoz suti a vybour. hmot na skládku do 1 km</t>
  </si>
  <si>
    <t>Včetně naložení na dopravní prostředek a složení na skládku, bez poplatku za skládku.</t>
  </si>
  <si>
    <t>979081121R00</t>
  </si>
  <si>
    <t>Příplatek k odvozu za každý další 1 km</t>
  </si>
  <si>
    <t>979082111R00</t>
  </si>
  <si>
    <t>Vnitrostaveništní doprava suti do 10 m</t>
  </si>
  <si>
    <t>979990107R00</t>
  </si>
  <si>
    <t>Poplatek za skládku suti - směs betonu,cihel,dřeva</t>
  </si>
  <si>
    <t>HZS2211</t>
  </si>
  <si>
    <t>Hodinová zúčtovací sazba instalatér</t>
  </si>
  <si>
    <t>HZS2212</t>
  </si>
  <si>
    <t>Hodinová zúčtovací sazba instalatér odborný</t>
  </si>
  <si>
    <t>721174024</t>
  </si>
  <si>
    <t>Potrubí kanalizační z PP odpadní DN 75</t>
  </si>
  <si>
    <t>721174042</t>
  </si>
  <si>
    <t>Potrubí kanalizační z PP připojovací DN 40</t>
  </si>
  <si>
    <t>721174043</t>
  </si>
  <si>
    <t>Potrubí kanalizační z PP připojovací DN 50</t>
  </si>
  <si>
    <t>721194104</t>
  </si>
  <si>
    <t>Vyvedení a upevnění odpadních výpustek DN 40</t>
  </si>
  <si>
    <t>721194105</t>
  </si>
  <si>
    <t>Vyvedení a upevnění odpadních výpustek DN 50</t>
  </si>
  <si>
    <t>721290111</t>
  </si>
  <si>
    <t>Zkouška těsnosti potrubí kanalizace vodou do DN 125</t>
  </si>
  <si>
    <t>722170801</t>
  </si>
  <si>
    <t>Demontáž rozvodů vody z plastů do D 25</t>
  </si>
  <si>
    <t>722174022</t>
  </si>
  <si>
    <t>Potrubí vodovodní plastové PPR svar polyfuze PN 20 D 20 x 3,4 mm</t>
  </si>
  <si>
    <t>722174023</t>
  </si>
  <si>
    <t>Potrubí vodovodní plastové PPR svar polyfuze PN 20 D 25 x 4,2 mm</t>
  </si>
  <si>
    <t>722181221</t>
  </si>
  <si>
    <t>Ochrana vodovodního potrubí přilepenými termoizolačními trubicemi z PE tl do 9 mm DN do 22 mm</t>
  </si>
  <si>
    <t>722181222</t>
  </si>
  <si>
    <t>Ochrana vodovodního potrubí přilepenými termoizolačními trubicemi z PE tl do 9 mm DN do 45 mm</t>
  </si>
  <si>
    <t>722190401</t>
  </si>
  <si>
    <t>Vyvedení a upevnění výpustku do DN 25</t>
  </si>
  <si>
    <t>722220111</t>
  </si>
  <si>
    <t>Nástěnka pro výtokový ventil G 1/2 s jedním závitem</t>
  </si>
  <si>
    <t>72223001</t>
  </si>
  <si>
    <t>Ventil nezámrzný</t>
  </si>
  <si>
    <t>ks</t>
  </si>
  <si>
    <t>722240101</t>
  </si>
  <si>
    <t>Ventily plastové PPR přímé DN 20</t>
  </si>
  <si>
    <t>722240102</t>
  </si>
  <si>
    <t>Ventily plastové PPR přímé DN 25</t>
  </si>
  <si>
    <t>722290226</t>
  </si>
  <si>
    <t>Zkouška těsnosti vodovodního potrubí závitového do DN 50</t>
  </si>
  <si>
    <t>722290234</t>
  </si>
  <si>
    <t>Proplach a dezinfekce vodovodního potrubí do DN 80</t>
  </si>
  <si>
    <t>72230001</t>
  </si>
  <si>
    <t>Napojení na stávající plastové potrubí</t>
  </si>
  <si>
    <t>soub</t>
  </si>
  <si>
    <t>725210821</t>
  </si>
  <si>
    <t>Demontáž umyvadel bez výtokových armatur</t>
  </si>
  <si>
    <t>soubor</t>
  </si>
  <si>
    <t>725211616</t>
  </si>
  <si>
    <t>Umyvadlo keramické bílé šířky 550 mm s krytem na sifon připevněné na stěnu šrouby</t>
  </si>
  <si>
    <t>725219102</t>
  </si>
  <si>
    <t>Montáž umyvadla připevněného na šrouby do zdiva</t>
  </si>
  <si>
    <t>725310823</t>
  </si>
  <si>
    <t>Demontáž dřez jednoduchý vestavěný v kuchyňských sestavách bez výtokových armatur</t>
  </si>
  <si>
    <t>725820801</t>
  </si>
  <si>
    <t>Demontáž baterie nástěnné do G 3 / 4</t>
  </si>
  <si>
    <t>725821329</t>
  </si>
  <si>
    <t>Baterie dřezová stojánková páková s vytahovací sprškou</t>
  </si>
  <si>
    <t>725822611</t>
  </si>
  <si>
    <t>Baterie umyvadlová stojánková páková bez výpusti</t>
  </si>
  <si>
    <t>725829131</t>
  </si>
  <si>
    <t>Montáž baterie umyvadlové stojánkové G 1/2 ostatní typ</t>
  </si>
  <si>
    <t>725861101</t>
  </si>
  <si>
    <t>Zápachová uzávěrka pro umyvadla DN 32</t>
  </si>
  <si>
    <t>725861312</t>
  </si>
  <si>
    <t>Zápachová uzávěrka pro myčku DN 40 podomítková</t>
  </si>
  <si>
    <t>725869101</t>
  </si>
  <si>
    <t>Montáž zápachových uzávěrek umyvadlových do DN 40</t>
  </si>
  <si>
    <t>725869204</t>
  </si>
  <si>
    <t>Montáž zápachových uzávěrek džezových jednodílných DN 50</t>
  </si>
  <si>
    <t>73318001</t>
  </si>
  <si>
    <t>Vypuštění a nasledné napuštění stoupačky ÚT</t>
  </si>
  <si>
    <t>733191913</t>
  </si>
  <si>
    <t>Zaslepení potrubí ocelového závitového zavařením a skováním DN 15</t>
  </si>
  <si>
    <t>733222103</t>
  </si>
  <si>
    <t>Potrubí měděné polotvrdé spojované měkkým pájením D 18x1</t>
  </si>
  <si>
    <t>734221552</t>
  </si>
  <si>
    <t>Ventil závitový termostatický přímý dvouregulační G 1/2 PN 16 do 110°C bez hlavice ovládání</t>
  </si>
  <si>
    <t>734221686</t>
  </si>
  <si>
    <t>Termostatická hlavice vosková PN 10 do 110°C otopných těles VK</t>
  </si>
  <si>
    <t>734261712</t>
  </si>
  <si>
    <t>Šroubení regulační radiátorové přímé G 1/2 bez vypouštění</t>
  </si>
  <si>
    <t>735151557</t>
  </si>
  <si>
    <t>Otopné těleso panelové dvoudeskové 2 přídavné přestupní plochy výška/délka 500/1000 mm výkon 1452 W</t>
  </si>
  <si>
    <t>735151811</t>
  </si>
  <si>
    <t>Demontáž otopného tělesa panelového jednořadého délka do 1500 mm</t>
  </si>
  <si>
    <t>735159210</t>
  </si>
  <si>
    <t>Montáž otopných těles panelových dvouřadých délky do 1140 mm</t>
  </si>
  <si>
    <t>081103000</t>
  </si>
  <si>
    <t>Denní doprava pracovníků na pracoviště</t>
  </si>
  <si>
    <t>…soub</t>
  </si>
  <si>
    <t>091003000</t>
  </si>
  <si>
    <t>Naklady spojené s převzetím zakázky</t>
  </si>
  <si>
    <t>HZS2491</t>
  </si>
  <si>
    <t>Hodinová zúčtovací sazba dělník zednických výpomocí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</si>
</sst>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4" xfId="0" applyNumberFormat="1" applyFont="1" applyBorder="1" applyAlignment="1">
      <alignment vertical="center" wrapText="1"/>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164" fontId="20"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62"/>
  <sheetViews>
    <sheetView showGridLines="0" topLeftCell="B29"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38</v>
      </c>
      <c r="B1" s="77" t="s">
        <v>4</v>
      </c>
      <c r="C1" s="78"/>
      <c r="D1" s="78"/>
      <c r="E1" s="78"/>
      <c r="F1" s="78"/>
      <c r="G1" s="78"/>
      <c r="H1" s="78"/>
      <c r="I1" s="78"/>
      <c r="J1" s="79"/>
    </row>
    <row r="2" spans="1:15" ht="36" customHeight="1" x14ac:dyDescent="0.2">
      <c r="A2" s="2"/>
      <c r="B2" s="108" t="s">
        <v>24</v>
      </c>
      <c r="C2" s="109"/>
      <c r="D2" s="110" t="s">
        <v>44</v>
      </c>
      <c r="E2" s="111" t="s">
        <v>45</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23</v>
      </c>
      <c r="D5" s="124" t="s">
        <v>46</v>
      </c>
      <c r="E5" s="91"/>
      <c r="F5" s="91"/>
      <c r="G5" s="91"/>
      <c r="H5" s="18" t="s">
        <v>42</v>
      </c>
      <c r="I5" s="128" t="s">
        <v>50</v>
      </c>
      <c r="J5" s="8"/>
    </row>
    <row r="6" spans="1:15" ht="15.75" customHeight="1" x14ac:dyDescent="0.2">
      <c r="A6" s="2"/>
      <c r="B6" s="28"/>
      <c r="C6" s="55"/>
      <c r="D6" s="125" t="s">
        <v>47</v>
      </c>
      <c r="E6" s="92"/>
      <c r="F6" s="92"/>
      <c r="G6" s="92"/>
      <c r="H6" s="18" t="s">
        <v>36</v>
      </c>
      <c r="I6" s="128" t="s">
        <v>51</v>
      </c>
      <c r="J6" s="8"/>
    </row>
    <row r="7" spans="1:15" ht="15.75" customHeight="1" x14ac:dyDescent="0.2">
      <c r="A7" s="2"/>
      <c r="B7" s="29"/>
      <c r="C7" s="56"/>
      <c r="D7" s="127" t="s">
        <v>49</v>
      </c>
      <c r="E7" s="126" t="s">
        <v>48</v>
      </c>
      <c r="F7" s="93"/>
      <c r="G7" s="93"/>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129"/>
      <c r="E11" s="129"/>
      <c r="F11" s="129"/>
      <c r="G11" s="129"/>
      <c r="H11" s="18" t="s">
        <v>42</v>
      </c>
      <c r="I11" s="134"/>
      <c r="J11" s="8"/>
    </row>
    <row r="12" spans="1:15" ht="15.75" customHeight="1" x14ac:dyDescent="0.2">
      <c r="A12" s="2"/>
      <c r="B12" s="28"/>
      <c r="C12" s="55"/>
      <c r="D12" s="130"/>
      <c r="E12" s="130"/>
      <c r="F12" s="130"/>
      <c r="G12" s="130"/>
      <c r="H12" s="18" t="s">
        <v>36</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22</v>
      </c>
      <c r="C14" s="58"/>
      <c r="D14" s="59" t="s">
        <v>43</v>
      </c>
      <c r="E14" s="60"/>
      <c r="F14" s="44"/>
      <c r="G14" s="44"/>
      <c r="H14" s="45"/>
      <c r="I14" s="44"/>
      <c r="J14" s="46"/>
    </row>
    <row r="15" spans="1:15" ht="32.25" customHeight="1" x14ac:dyDescent="0.2">
      <c r="A15" s="2"/>
      <c r="B15" s="35" t="s">
        <v>34</v>
      </c>
      <c r="C15" s="61"/>
      <c r="D15" s="54"/>
      <c r="E15" s="86"/>
      <c r="F15" s="86"/>
      <c r="G15" s="87"/>
      <c r="H15" s="87"/>
      <c r="I15" s="87" t="s">
        <v>31</v>
      </c>
      <c r="J15" s="88"/>
    </row>
    <row r="16" spans="1:15" ht="23.25" customHeight="1" x14ac:dyDescent="0.2">
      <c r="A16" s="198" t="s">
        <v>26</v>
      </c>
      <c r="B16" s="38" t="s">
        <v>26</v>
      </c>
      <c r="C16" s="62"/>
      <c r="D16" s="63"/>
      <c r="E16" s="83"/>
      <c r="F16" s="84"/>
      <c r="G16" s="83"/>
      <c r="H16" s="84"/>
      <c r="I16" s="83">
        <f>SUMIF(F137:F158,A16,I137:I158)+SUMIF(F137:F158,"PSU",I137:I158)</f>
        <v>0</v>
      </c>
      <c r="J16" s="85"/>
    </row>
    <row r="17" spans="1:10" ht="23.25" customHeight="1" x14ac:dyDescent="0.2">
      <c r="A17" s="198" t="s">
        <v>27</v>
      </c>
      <c r="B17" s="38" t="s">
        <v>27</v>
      </c>
      <c r="C17" s="62"/>
      <c r="D17" s="63"/>
      <c r="E17" s="83"/>
      <c r="F17" s="84"/>
      <c r="G17" s="83"/>
      <c r="H17" s="84"/>
      <c r="I17" s="83">
        <f>SUMIF(F137:F158,A17,I137:I158)</f>
        <v>0</v>
      </c>
      <c r="J17" s="85"/>
    </row>
    <row r="18" spans="1:10" ht="23.25" customHeight="1" x14ac:dyDescent="0.2">
      <c r="A18" s="198" t="s">
        <v>28</v>
      </c>
      <c r="B18" s="38" t="s">
        <v>28</v>
      </c>
      <c r="C18" s="62"/>
      <c r="D18" s="63"/>
      <c r="E18" s="83"/>
      <c r="F18" s="84"/>
      <c r="G18" s="83"/>
      <c r="H18" s="84"/>
      <c r="I18" s="83">
        <f>SUMIF(F137:F158,A18,I137:I158)</f>
        <v>0</v>
      </c>
      <c r="J18" s="85"/>
    </row>
    <row r="19" spans="1:10" ht="23.25" customHeight="1" x14ac:dyDescent="0.2">
      <c r="A19" s="198" t="s">
        <v>166</v>
      </c>
      <c r="B19" s="38" t="s">
        <v>29</v>
      </c>
      <c r="C19" s="62"/>
      <c r="D19" s="63"/>
      <c r="E19" s="83"/>
      <c r="F19" s="84"/>
      <c r="G19" s="83"/>
      <c r="H19" s="84"/>
      <c r="I19" s="83">
        <f>SUMIF(F137:F158,A19,I137:I158)</f>
        <v>0</v>
      </c>
      <c r="J19" s="85"/>
    </row>
    <row r="20" spans="1:10" ht="23.25" customHeight="1" x14ac:dyDescent="0.2">
      <c r="A20" s="198" t="s">
        <v>167</v>
      </c>
      <c r="B20" s="38" t="s">
        <v>30</v>
      </c>
      <c r="C20" s="62"/>
      <c r="D20" s="63"/>
      <c r="E20" s="83"/>
      <c r="F20" s="84"/>
      <c r="G20" s="83"/>
      <c r="H20" s="84"/>
      <c r="I20" s="83">
        <f>SUMIF(F137:F158,A20,I137:I158)</f>
        <v>0</v>
      </c>
      <c r="J20" s="85"/>
    </row>
    <row r="21" spans="1:10" ht="23.25" customHeight="1" x14ac:dyDescent="0.2">
      <c r="A21" s="2"/>
      <c r="B21" s="48" t="s">
        <v>31</v>
      </c>
      <c r="C21" s="64"/>
      <c r="D21" s="65"/>
      <c r="E21" s="89"/>
      <c r="F21" s="90"/>
      <c r="G21" s="89"/>
      <c r="H21" s="90"/>
      <c r="I21" s="89">
        <f>SUM(I16:J20)</f>
        <v>0</v>
      </c>
      <c r="J21" s="99"/>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14</v>
      </c>
      <c r="C24" s="62"/>
      <c r="D24" s="63"/>
      <c r="E24" s="67">
        <f>SazbaDPH1</f>
        <v>15</v>
      </c>
      <c r="F24" s="39" t="s">
        <v>0</v>
      </c>
      <c r="G24" s="95">
        <f>A23</f>
        <v>0</v>
      </c>
      <c r="H24" s="96"/>
      <c r="I24" s="96"/>
      <c r="J24" s="40" t="str">
        <f t="shared" si="0"/>
        <v>CZK</v>
      </c>
    </row>
    <row r="25" spans="1:10" ht="23.25" customHeight="1" x14ac:dyDescent="0.2">
      <c r="A25" s="2">
        <f>ZakladDPHZakl*SazbaDPH2/100</f>
        <v>0</v>
      </c>
      <c r="B25" s="38" t="s">
        <v>15</v>
      </c>
      <c r="C25" s="62"/>
      <c r="D25" s="63"/>
      <c r="E25" s="67">
        <v>21</v>
      </c>
      <c r="F25" s="39" t="s">
        <v>0</v>
      </c>
      <c r="G25" s="97">
        <f>ZakladDPHZaklVypocet</f>
        <v>0</v>
      </c>
      <c r="H25" s="98"/>
      <c r="I25" s="98"/>
      <c r="J25" s="40" t="str">
        <f t="shared" si="0"/>
        <v>CZK</v>
      </c>
    </row>
    <row r="26" spans="1:10" ht="23.25" customHeight="1" x14ac:dyDescent="0.2">
      <c r="A26" s="2">
        <f>(A25-INT(A25))*100</f>
        <v>0</v>
      </c>
      <c r="B26" s="32" t="s">
        <v>16</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5</v>
      </c>
      <c r="C27" s="70"/>
      <c r="D27" s="71"/>
      <c r="E27" s="70"/>
      <c r="F27" s="16"/>
      <c r="G27" s="82">
        <f>CenaCelkem-(ZakladDPHSni+DPHSni+ZakladDPHZakl+DPHZakl)</f>
        <v>0</v>
      </c>
      <c r="H27" s="82"/>
      <c r="I27" s="82"/>
      <c r="J27" s="41" t="str">
        <f t="shared" si="0"/>
        <v>CZK</v>
      </c>
    </row>
    <row r="28" spans="1:10" ht="27.75" hidden="1" customHeight="1" thickBot="1" x14ac:dyDescent="0.25">
      <c r="A28" s="2"/>
      <c r="B28" s="166" t="s">
        <v>25</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37</v>
      </c>
      <c r="C29" s="172"/>
      <c r="D29" s="172"/>
      <c r="E29" s="172"/>
      <c r="F29" s="173"/>
      <c r="G29" s="174">
        <f>A27</f>
        <v>0</v>
      </c>
      <c r="H29" s="174"/>
      <c r="I29" s="174"/>
      <c r="J29" s="175" t="s">
        <v>64</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t="s">
        <v>52</v>
      </c>
      <c r="I32" s="26"/>
      <c r="J32" s="9"/>
    </row>
    <row r="33" spans="1:52" ht="47.25" customHeight="1" x14ac:dyDescent="0.2">
      <c r="A33" s="2"/>
      <c r="B33" s="2"/>
      <c r="J33" s="9"/>
    </row>
    <row r="34" spans="1:52" s="21" customFormat="1" ht="18.75" customHeight="1" x14ac:dyDescent="0.2">
      <c r="A34" s="20"/>
      <c r="B34" s="20"/>
      <c r="C34" s="74"/>
      <c r="D34" s="100"/>
      <c r="E34" s="101"/>
      <c r="G34" s="102"/>
      <c r="H34" s="103"/>
      <c r="I34" s="103"/>
      <c r="J34" s="25"/>
    </row>
    <row r="35" spans="1:52" ht="12.75" customHeight="1" x14ac:dyDescent="0.2">
      <c r="A35" s="2"/>
      <c r="B35" s="2"/>
      <c r="D35" s="94" t="s">
        <v>2</v>
      </c>
      <c r="E35" s="94"/>
      <c r="H35" s="10" t="s">
        <v>3</v>
      </c>
      <c r="J35" s="9"/>
    </row>
    <row r="36" spans="1:52" ht="13.5" customHeight="1" thickBot="1" x14ac:dyDescent="0.25">
      <c r="A36" s="11"/>
      <c r="B36" s="11"/>
      <c r="C36" s="75"/>
      <c r="D36" s="75"/>
      <c r="E36" s="75"/>
      <c r="F36" s="12"/>
      <c r="G36" s="12"/>
      <c r="H36" s="12"/>
      <c r="I36" s="12"/>
      <c r="J36" s="13"/>
    </row>
    <row r="37" spans="1:52" ht="27" customHeight="1" x14ac:dyDescent="0.2">
      <c r="B37" s="138" t="s">
        <v>17</v>
      </c>
      <c r="C37" s="139"/>
      <c r="D37" s="139"/>
      <c r="E37" s="139"/>
      <c r="F37" s="140"/>
      <c r="G37" s="140"/>
      <c r="H37" s="140"/>
      <c r="I37" s="140"/>
      <c r="J37" s="141"/>
    </row>
    <row r="38" spans="1:52" ht="25.5" customHeight="1" x14ac:dyDescent="0.2">
      <c r="A38" s="137" t="s">
        <v>39</v>
      </c>
      <c r="B38" s="142" t="s">
        <v>18</v>
      </c>
      <c r="C38" s="143" t="s">
        <v>6</v>
      </c>
      <c r="D38" s="143"/>
      <c r="E38" s="143"/>
      <c r="F38" s="144" t="str">
        <f>B23</f>
        <v>Základ pro sníženou DPH</v>
      </c>
      <c r="G38" s="144" t="str">
        <f>B25</f>
        <v>Základ pro základní DPH</v>
      </c>
      <c r="H38" s="145" t="s">
        <v>19</v>
      </c>
      <c r="I38" s="145" t="s">
        <v>1</v>
      </c>
      <c r="J38" s="146" t="s">
        <v>0</v>
      </c>
    </row>
    <row r="39" spans="1:52" ht="25.5" hidden="1" customHeight="1" x14ac:dyDescent="0.2">
      <c r="A39" s="137">
        <v>1</v>
      </c>
      <c r="B39" s="147" t="s">
        <v>53</v>
      </c>
      <c r="C39" s="148"/>
      <c r="D39" s="148"/>
      <c r="E39" s="148"/>
      <c r="F39" s="149">
        <f>'SO-00 1 Naklady'!AE19+'SO-01 1 Pol'!AE145+'SO-01 2 Pol'!AE62</f>
        <v>0</v>
      </c>
      <c r="G39" s="150">
        <f>'SO-00 1 Naklady'!AF19+'SO-01 1 Pol'!AF145+'SO-01 2 Pol'!AF62</f>
        <v>0</v>
      </c>
      <c r="H39" s="151">
        <f>(F39*SazbaDPH1/100)+(G39*SazbaDPH2/100)</f>
        <v>0</v>
      </c>
      <c r="I39" s="151">
        <f>F39+G39+H39</f>
        <v>0</v>
      </c>
      <c r="J39" s="152" t="str">
        <f>IF(CenaCelkemVypocet=0,"",I39/CenaCelkemVypocet*100)</f>
        <v/>
      </c>
    </row>
    <row r="40" spans="1:52" ht="25.5" customHeight="1" x14ac:dyDescent="0.2">
      <c r="A40" s="137">
        <v>2</v>
      </c>
      <c r="B40" s="153" t="s">
        <v>54</v>
      </c>
      <c r="C40" s="154" t="s">
        <v>55</v>
      </c>
      <c r="D40" s="154"/>
      <c r="E40" s="154"/>
      <c r="F40" s="155">
        <f>'SO-00 1 Naklady'!AE19</f>
        <v>0</v>
      </c>
      <c r="G40" s="156">
        <f>'SO-00 1 Naklady'!AF19</f>
        <v>0</v>
      </c>
      <c r="H40" s="156">
        <f>(F40*SazbaDPH1/100)+(G40*SazbaDPH2/100)</f>
        <v>0</v>
      </c>
      <c r="I40" s="156">
        <f>F40+G40+H40</f>
        <v>0</v>
      </c>
      <c r="J40" s="157" t="str">
        <f>IF(CenaCelkemVypocet=0,"",I40/CenaCelkemVypocet*100)</f>
        <v/>
      </c>
    </row>
    <row r="41" spans="1:52" ht="25.5" customHeight="1" x14ac:dyDescent="0.2">
      <c r="A41" s="137">
        <v>3</v>
      </c>
      <c r="B41" s="158" t="s">
        <v>56</v>
      </c>
      <c r="C41" s="148" t="s">
        <v>57</v>
      </c>
      <c r="D41" s="148"/>
      <c r="E41" s="148"/>
      <c r="F41" s="159">
        <f>'SO-00 1 Naklady'!AE19</f>
        <v>0</v>
      </c>
      <c r="G41" s="151">
        <f>'SO-00 1 Naklady'!AF19</f>
        <v>0</v>
      </c>
      <c r="H41" s="151">
        <f>(F41*SazbaDPH1/100)+(G41*SazbaDPH2/100)</f>
        <v>0</v>
      </c>
      <c r="I41" s="151">
        <f>F41+G41+H41</f>
        <v>0</v>
      </c>
      <c r="J41" s="152" t="str">
        <f>IF(CenaCelkemVypocet=0,"",I41/CenaCelkemVypocet*100)</f>
        <v/>
      </c>
    </row>
    <row r="42" spans="1:52" ht="25.5" customHeight="1" x14ac:dyDescent="0.2">
      <c r="A42" s="137">
        <v>2</v>
      </c>
      <c r="B42" s="153" t="s">
        <v>58</v>
      </c>
      <c r="C42" s="154" t="s">
        <v>59</v>
      </c>
      <c r="D42" s="154"/>
      <c r="E42" s="154"/>
      <c r="F42" s="155">
        <f>'SO-01 1 Pol'!AE145+'SO-01 2 Pol'!AE62</f>
        <v>0</v>
      </c>
      <c r="G42" s="156">
        <f>'SO-01 1 Pol'!AF145+'SO-01 2 Pol'!AF62</f>
        <v>0</v>
      </c>
      <c r="H42" s="156">
        <f>(F42*SazbaDPH1/100)+(G42*SazbaDPH2/100)</f>
        <v>0</v>
      </c>
      <c r="I42" s="156">
        <f>F42+G42+H42</f>
        <v>0</v>
      </c>
      <c r="J42" s="157" t="str">
        <f>IF(CenaCelkemVypocet=0,"",I42/CenaCelkemVypocet*100)</f>
        <v/>
      </c>
    </row>
    <row r="43" spans="1:52" ht="25.5" customHeight="1" x14ac:dyDescent="0.2">
      <c r="A43" s="137">
        <v>3</v>
      </c>
      <c r="B43" s="158" t="s">
        <v>56</v>
      </c>
      <c r="C43" s="148" t="s">
        <v>60</v>
      </c>
      <c r="D43" s="148"/>
      <c r="E43" s="148"/>
      <c r="F43" s="159">
        <f>'SO-01 1 Pol'!AE145</f>
        <v>0</v>
      </c>
      <c r="G43" s="151">
        <f>'SO-01 1 Pol'!AF145</f>
        <v>0</v>
      </c>
      <c r="H43" s="151">
        <f>(F43*SazbaDPH1/100)+(G43*SazbaDPH2/100)</f>
        <v>0</v>
      </c>
      <c r="I43" s="151">
        <f>F43+G43+H43</f>
        <v>0</v>
      </c>
      <c r="J43" s="152" t="str">
        <f>IF(CenaCelkemVypocet=0,"",I43/CenaCelkemVypocet*100)</f>
        <v/>
      </c>
    </row>
    <row r="44" spans="1:52" ht="25.5" customHeight="1" x14ac:dyDescent="0.2">
      <c r="A44" s="137">
        <v>3</v>
      </c>
      <c r="B44" s="158" t="s">
        <v>61</v>
      </c>
      <c r="C44" s="148" t="s">
        <v>62</v>
      </c>
      <c r="D44" s="148"/>
      <c r="E44" s="148"/>
      <c r="F44" s="159">
        <f>'SO-01 2 Pol'!AE62</f>
        <v>0</v>
      </c>
      <c r="G44" s="151">
        <f>'SO-01 2 Pol'!AF62</f>
        <v>0</v>
      </c>
      <c r="H44" s="151">
        <f>(F44*SazbaDPH1/100)+(G44*SazbaDPH2/100)</f>
        <v>0</v>
      </c>
      <c r="I44" s="151">
        <f>F44+G44+H44</f>
        <v>0</v>
      </c>
      <c r="J44" s="152" t="str">
        <f>IF(CenaCelkemVypocet=0,"",I44/CenaCelkemVypocet*100)</f>
        <v/>
      </c>
    </row>
    <row r="45" spans="1:52" ht="25.5" customHeight="1" x14ac:dyDescent="0.2">
      <c r="A45" s="137"/>
      <c r="B45" s="160" t="s">
        <v>63</v>
      </c>
      <c r="C45" s="161"/>
      <c r="D45" s="161"/>
      <c r="E45" s="162"/>
      <c r="F45" s="163">
        <f>SUMIF(A39:A44,"=1",F39:F44)</f>
        <v>0</v>
      </c>
      <c r="G45" s="164">
        <f>SUMIF(A39:A44,"=1",G39:G44)</f>
        <v>0</v>
      </c>
      <c r="H45" s="164">
        <f>SUMIF(A39:A44,"=1",H39:H44)</f>
        <v>0</v>
      </c>
      <c r="I45" s="164">
        <f>SUMIF(A39:A44,"=1",I39:I44)</f>
        <v>0</v>
      </c>
      <c r="J45" s="165">
        <f>SUMIF(A39:A44,"=1",J39:J44)</f>
        <v>0</v>
      </c>
    </row>
    <row r="47" spans="1:52" x14ac:dyDescent="0.2">
      <c r="A47" t="s">
        <v>65</v>
      </c>
      <c r="B47" t="s">
        <v>66</v>
      </c>
    </row>
    <row r="48" spans="1:52" x14ac:dyDescent="0.2">
      <c r="B48" s="177" t="s">
        <v>67</v>
      </c>
      <c r="C48" s="177"/>
      <c r="D48" s="177"/>
      <c r="E48" s="177"/>
      <c r="F48" s="177"/>
      <c r="G48" s="177"/>
      <c r="H48" s="177"/>
      <c r="I48" s="177"/>
      <c r="J48" s="177"/>
      <c r="AZ48" s="176" t="str">
        <f>B48</f>
        <v>Úvod:</v>
      </c>
    </row>
    <row r="50" spans="2:52" x14ac:dyDescent="0.2">
      <c r="B50" s="177" t="s">
        <v>68</v>
      </c>
      <c r="C50" s="177"/>
      <c r="D50" s="177"/>
      <c r="E50" s="177"/>
      <c r="F50" s="177"/>
      <c r="G50" s="177"/>
      <c r="H50" s="177"/>
      <c r="I50" s="177"/>
      <c r="J50" s="177"/>
      <c r="AZ50" s="176" t="str">
        <f>B50</f>
        <v>Veškeré výrobky požadujeme ve vyšším standardu pro použití do prostor ve veřejných budovách.</v>
      </c>
    </row>
    <row r="52" spans="2:52" ht="38.25" x14ac:dyDescent="0.2">
      <c r="B52" s="177" t="s">
        <v>69</v>
      </c>
      <c r="C52" s="177"/>
      <c r="D52" s="177"/>
      <c r="E52" s="177"/>
      <c r="F52" s="177"/>
      <c r="G52" s="177"/>
      <c r="H52" s="177"/>
      <c r="I52" s="177"/>
      <c r="J52" s="177"/>
      <c r="AZ52" s="176" t="str">
        <f>B52</f>
        <v>Jména výrobců a obchodní názvy u položek jsou pouze informativní, uvedené jako reference technických parametrů, vzájemné kompaktibility zařízení a dostupnosti odborného servisu. Lze použít výrobky ekvivalentních vlastností jiných výrobců.</v>
      </c>
    </row>
    <row r="53" spans="2:52" ht="51" x14ac:dyDescent="0.2">
      <c r="B53" s="177" t="s">
        <v>70</v>
      </c>
      <c r="C53" s="177"/>
      <c r="D53" s="177"/>
      <c r="E53" s="177"/>
      <c r="F53" s="177"/>
      <c r="G53" s="177"/>
      <c r="H53" s="177"/>
      <c r="I53" s="177"/>
      <c r="J53" s="177"/>
      <c r="AZ53" s="176" t="str">
        <f>B53</f>
        <v>Soupis prací je sestaven za využití položek Cenové soustavy RTS. Cenové a technické podmínky položek cenové soustavy RTS, které nejsou uvedeny v soupisu prací(tkzv.úvodní části katalogů) jsou neomezeně dálkově k dispozici na www.rts.cz. Položky soupisu prací, které nemají ve sloupci "cenová soustava" uveden žádný údaj ( nebo R položka), nepochází z cenové soustavy RTS.</v>
      </c>
    </row>
    <row r="54" spans="2:52" ht="25.5" x14ac:dyDescent="0.2">
      <c r="B54" s="177" t="s">
        <v>71</v>
      </c>
      <c r="C54" s="177"/>
      <c r="D54" s="177"/>
      <c r="E54" s="177"/>
      <c r="F54" s="177"/>
      <c r="G54" s="177"/>
      <c r="H54" s="177"/>
      <c r="I54" s="177"/>
      <c r="J54" s="177"/>
      <c r="AZ54" s="176" t="str">
        <f>B54</f>
        <v>Nedílnou součástí Rozpočtu a Výkazu výměr je projektová dokumentace. Nabídkové ceny moho být vytvářeny dle Výkazu výměr pouze s projektem a jeho Výkazem výměr</v>
      </c>
    </row>
    <row r="56" spans="2:52" x14ac:dyDescent="0.2">
      <c r="B56" s="177" t="s">
        <v>72</v>
      </c>
      <c r="C56" s="177"/>
      <c r="D56" s="177"/>
      <c r="E56" s="177"/>
      <c r="F56" s="177"/>
      <c r="G56" s="177"/>
      <c r="H56" s="177"/>
      <c r="I56" s="177"/>
      <c r="J56" s="177"/>
      <c r="AZ56" s="176" t="str">
        <f>B56</f>
        <v>1. PODMÍNKY PRO ZPRACOVÁNÍ NABÍDKOVÉ CENY</v>
      </c>
    </row>
    <row r="58" spans="2:52" x14ac:dyDescent="0.2">
      <c r="B58" s="177" t="s">
        <v>73</v>
      </c>
      <c r="C58" s="177"/>
      <c r="D58" s="177"/>
      <c r="E58" s="177"/>
      <c r="F58" s="177"/>
      <c r="G58" s="177"/>
      <c r="H58" s="177"/>
      <c r="I58" s="177"/>
      <c r="J58" s="177"/>
      <c r="AZ58" s="176" t="str">
        <f>B58</f>
        <v xml:space="preserve">        Preambule</v>
      </c>
    </row>
    <row r="60" spans="2:52" ht="51" x14ac:dyDescent="0.2">
      <c r="B60" s="177" t="s">
        <v>74</v>
      </c>
      <c r="C60" s="177"/>
      <c r="D60" s="177"/>
      <c r="E60" s="177"/>
      <c r="F60" s="177"/>
      <c r="G60" s="177"/>
      <c r="H60" s="177"/>
      <c r="I60" s="177"/>
      <c r="J60" s="177"/>
      <c r="AZ60" s="176" t="str">
        <f>B60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61" spans="2:52" ht="51" x14ac:dyDescent="0.2">
      <c r="B61" s="177" t="s">
        <v>75</v>
      </c>
      <c r="C61" s="177"/>
      <c r="D61" s="177"/>
      <c r="E61" s="177"/>
      <c r="F61" s="177"/>
      <c r="G61" s="177"/>
      <c r="H61" s="177"/>
      <c r="I61" s="177"/>
      <c r="J61" s="177"/>
      <c r="AZ61" s="176" t="str">
        <f>B61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63" spans="2:52" x14ac:dyDescent="0.2">
      <c r="B63" s="177" t="s">
        <v>76</v>
      </c>
      <c r="C63" s="177"/>
      <c r="D63" s="177"/>
      <c r="E63" s="177"/>
      <c r="F63" s="177"/>
      <c r="G63" s="177"/>
      <c r="H63" s="177"/>
      <c r="I63" s="177"/>
      <c r="J63" s="177"/>
      <c r="AZ63" s="176" t="str">
        <f>B63</f>
        <v xml:space="preserve">        Vymezení některých pojmů</v>
      </c>
    </row>
    <row r="66" spans="2:52" x14ac:dyDescent="0.2">
      <c r="B66" s="177" t="s">
        <v>77</v>
      </c>
      <c r="C66" s="177"/>
      <c r="D66" s="177"/>
      <c r="E66" s="177"/>
      <c r="F66" s="177"/>
      <c r="G66" s="177"/>
      <c r="H66" s="177"/>
      <c r="I66" s="177"/>
      <c r="J66" s="177"/>
      <c r="AZ66" s="176" t="str">
        <f>B66</f>
        <v>Pro účely zpracování nabídkové ceny se jsou použity některé pojmy, pod kterými se rozumí:</v>
      </c>
    </row>
    <row r="67" spans="2:52" ht="38.25" x14ac:dyDescent="0.2">
      <c r="B67" s="177" t="s">
        <v>78</v>
      </c>
      <c r="C67" s="177"/>
      <c r="D67" s="177"/>
      <c r="E67" s="177"/>
      <c r="F67" s="177"/>
      <c r="G67" s="177"/>
      <c r="H67" s="177"/>
      <c r="I67" s="177"/>
      <c r="J67" s="177"/>
      <c r="AZ67" s="176" t="str">
        <f>B67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8" spans="2:52" ht="38.25" x14ac:dyDescent="0.2">
      <c r="B68" s="177" t="s">
        <v>79</v>
      </c>
      <c r="C68" s="177"/>
      <c r="D68" s="177"/>
      <c r="E68" s="177"/>
      <c r="F68" s="177"/>
      <c r="G68" s="177"/>
      <c r="H68" s="177"/>
      <c r="I68" s="177"/>
      <c r="J68" s="177"/>
      <c r="AZ68" s="176" t="str">
        <f>B68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9" spans="2:52" ht="51" x14ac:dyDescent="0.2">
      <c r="B69" s="177" t="s">
        <v>80</v>
      </c>
      <c r="C69" s="177"/>
      <c r="D69" s="177"/>
      <c r="E69" s="177"/>
      <c r="F69" s="177"/>
      <c r="G69" s="177"/>
      <c r="H69" s="177"/>
      <c r="I69" s="177"/>
      <c r="J69" s="177"/>
      <c r="AZ69" s="176" t="str">
        <f>B69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70" spans="2:52" ht="76.5" x14ac:dyDescent="0.2">
      <c r="B70" s="177" t="s">
        <v>81</v>
      </c>
      <c r="C70" s="177"/>
      <c r="D70" s="177"/>
      <c r="E70" s="177"/>
      <c r="F70" s="177"/>
      <c r="G70" s="177"/>
      <c r="H70" s="177"/>
      <c r="I70" s="177"/>
      <c r="J70" s="177"/>
      <c r="AZ70" s="176" t="str">
        <f>B70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71" spans="2:52" ht="51" x14ac:dyDescent="0.2">
      <c r="B71" s="177" t="s">
        <v>82</v>
      </c>
      <c r="C71" s="177"/>
      <c r="D71" s="177"/>
      <c r="E71" s="177"/>
      <c r="F71" s="177"/>
      <c r="G71" s="177"/>
      <c r="H71" s="177"/>
      <c r="I71" s="177"/>
      <c r="J71" s="177"/>
      <c r="AZ71" s="176" t="str">
        <f>B71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73" spans="2:52" x14ac:dyDescent="0.2">
      <c r="B73" s="177" t="s">
        <v>83</v>
      </c>
      <c r="C73" s="177"/>
      <c r="D73" s="177"/>
      <c r="E73" s="177"/>
      <c r="F73" s="177"/>
      <c r="G73" s="177"/>
      <c r="H73" s="177"/>
      <c r="I73" s="177"/>
      <c r="J73" s="177"/>
      <c r="AZ73" s="176" t="str">
        <f>B73</f>
        <v xml:space="preserve">        Cenová soustava</v>
      </c>
    </row>
    <row r="75" spans="2:52" x14ac:dyDescent="0.2">
      <c r="B75" s="177" t="s">
        <v>84</v>
      </c>
      <c r="C75" s="177"/>
      <c r="D75" s="177"/>
      <c r="E75" s="177"/>
      <c r="F75" s="177"/>
      <c r="G75" s="177"/>
      <c r="H75" s="177"/>
      <c r="I75" s="177"/>
      <c r="J75" s="177"/>
      <c r="AZ75" s="176" t="str">
        <f>B75</f>
        <v xml:space="preserve">        Použitá cenová soustava</v>
      </c>
    </row>
    <row r="76" spans="2:52" ht="38.25" x14ac:dyDescent="0.2">
      <c r="B76" s="177" t="s">
        <v>85</v>
      </c>
      <c r="C76" s="177"/>
      <c r="D76" s="177"/>
      <c r="E76" s="177"/>
      <c r="F76" s="177"/>
      <c r="G76" s="177"/>
      <c r="H76" s="177"/>
      <c r="I76" s="177"/>
      <c r="J76" s="177"/>
      <c r="AZ76" s="176" t="str">
        <f>B76</f>
        <v>Soupisy stavebních prací, dodávek a služeb jsou zpracovány s použitím cenové soustavy zpracované společností RTS, a.s.. Položky z cenové soustavy mají uveden odkaz na cenovou soustavu včetně označení příslušného ceníku.</v>
      </c>
    </row>
    <row r="78" spans="2:52" x14ac:dyDescent="0.2">
      <c r="B78" s="177" t="s">
        <v>86</v>
      </c>
      <c r="C78" s="177"/>
      <c r="D78" s="177"/>
      <c r="E78" s="177"/>
      <c r="F78" s="177"/>
      <c r="G78" s="177"/>
      <c r="H78" s="177"/>
      <c r="I78" s="177"/>
      <c r="J78" s="177"/>
      <c r="AZ78" s="176" t="str">
        <f>B78</f>
        <v xml:space="preserve">        Technické podmínky</v>
      </c>
    </row>
    <row r="79" spans="2:52" ht="38.25" x14ac:dyDescent="0.2">
      <c r="B79" s="177" t="s">
        <v>87</v>
      </c>
      <c r="C79" s="177"/>
      <c r="D79" s="177"/>
      <c r="E79" s="177"/>
      <c r="F79" s="177"/>
      <c r="G79" s="177"/>
      <c r="H79" s="177"/>
      <c r="I79" s="177"/>
      <c r="J79" s="177"/>
      <c r="AZ79" s="176" t="str">
        <f>B79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81" spans="2:52" x14ac:dyDescent="0.2">
      <c r="B81" s="177" t="s">
        <v>88</v>
      </c>
      <c r="C81" s="177"/>
      <c r="D81" s="177"/>
      <c r="E81" s="177"/>
      <c r="F81" s="177"/>
      <c r="G81" s="177"/>
      <c r="H81" s="177"/>
      <c r="I81" s="177"/>
      <c r="J81" s="177"/>
      <c r="AZ81" s="176" t="str">
        <f>B81</f>
        <v>Individuální položky</v>
      </c>
    </row>
    <row r="82" spans="2:52" ht="38.25" x14ac:dyDescent="0.2">
      <c r="B82" s="177" t="s">
        <v>89</v>
      </c>
      <c r="C82" s="177"/>
      <c r="D82" s="177"/>
      <c r="E82" s="177"/>
      <c r="F82" s="177"/>
      <c r="G82" s="177"/>
      <c r="H82" s="177"/>
      <c r="I82" s="177"/>
      <c r="J82" s="177"/>
      <c r="AZ82" s="176" t="str">
        <f>B82</f>
        <v>Položky soupisu prací, které cenová soustava neobsahuje, jsou označeny popisem „vlastní“. Pro tyto položky jsou cenové a technické podmínky definovány jejich popisem, případně odkazem na konkrétní část příslušné dokumentace.</v>
      </c>
    </row>
    <row r="84" spans="2:52" x14ac:dyDescent="0.2">
      <c r="B84" s="177" t="s">
        <v>90</v>
      </c>
      <c r="C84" s="177"/>
      <c r="D84" s="177"/>
      <c r="E84" s="177"/>
      <c r="F84" s="177"/>
      <c r="G84" s="177"/>
      <c r="H84" s="177"/>
      <c r="I84" s="177"/>
      <c r="J84" s="177"/>
      <c r="AZ84" s="176" t="str">
        <f>B84</f>
        <v xml:space="preserve">        Závaznost a změna soupisu</v>
      </c>
    </row>
    <row r="86" spans="2:52" x14ac:dyDescent="0.2">
      <c r="B86" s="177" t="s">
        <v>91</v>
      </c>
      <c r="C86" s="177"/>
      <c r="D86" s="177"/>
      <c r="E86" s="177"/>
      <c r="F86" s="177"/>
      <c r="G86" s="177"/>
      <c r="H86" s="177"/>
      <c r="I86" s="177"/>
      <c r="J86" s="177"/>
      <c r="AZ86" s="176" t="str">
        <f>B86</f>
        <v xml:space="preserve">        Závaznost soupisu</v>
      </c>
    </row>
    <row r="87" spans="2:52" ht="38.25" x14ac:dyDescent="0.2">
      <c r="B87" s="177" t="s">
        <v>92</v>
      </c>
      <c r="C87" s="177"/>
      <c r="D87" s="177"/>
      <c r="E87" s="177"/>
      <c r="F87" s="177"/>
      <c r="G87" s="177"/>
      <c r="H87" s="177"/>
      <c r="I87" s="177"/>
      <c r="J87" s="177"/>
      <c r="AZ87" s="176" t="str">
        <f>B87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9" spans="2:52" x14ac:dyDescent="0.2">
      <c r="B89" s="177" t="s">
        <v>93</v>
      </c>
      <c r="C89" s="177"/>
      <c r="D89" s="177"/>
      <c r="E89" s="177"/>
      <c r="F89" s="177"/>
      <c r="G89" s="177"/>
      <c r="H89" s="177"/>
      <c r="I89" s="177"/>
      <c r="J89" s="177"/>
      <c r="AZ89" s="176" t="str">
        <f>B89</f>
        <v xml:space="preserve">        Zvláštní podmínky pro stanovení nabídkové ceny</v>
      </c>
    </row>
    <row r="91" spans="2:52" x14ac:dyDescent="0.2">
      <c r="B91" s="177" t="s">
        <v>94</v>
      </c>
      <c r="C91" s="177"/>
      <c r="D91" s="177"/>
      <c r="E91" s="177"/>
      <c r="F91" s="177"/>
      <c r="G91" s="177"/>
      <c r="H91" s="177"/>
      <c r="I91" s="177"/>
      <c r="J91" s="177"/>
      <c r="AZ91" s="176" t="str">
        <f>B91</f>
        <v xml:space="preserve">        Přeprava vybouraných hmot, suti a vytěžené zeminy</v>
      </c>
    </row>
    <row r="92" spans="2:52" ht="76.5" x14ac:dyDescent="0.2">
      <c r="B92" s="177" t="s">
        <v>95</v>
      </c>
      <c r="C92" s="177"/>
      <c r="D92" s="177"/>
      <c r="E92" s="177"/>
      <c r="F92" s="177"/>
      <c r="G92" s="177"/>
      <c r="H92" s="177"/>
      <c r="I92" s="177"/>
      <c r="J92" s="177"/>
      <c r="AZ92" s="176" t="str">
        <f>B92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4" spans="2:52" x14ac:dyDescent="0.2">
      <c r="B94" s="177" t="s">
        <v>96</v>
      </c>
      <c r="C94" s="177"/>
      <c r="D94" s="177"/>
      <c r="E94" s="177"/>
      <c r="F94" s="177"/>
      <c r="G94" s="177"/>
      <c r="H94" s="177"/>
      <c r="I94" s="177"/>
      <c r="J94" s="177"/>
      <c r="AZ94" s="176" t="str">
        <f>B94</f>
        <v xml:space="preserve">        Vnitrostaveništní přesun stavebního materiálu</v>
      </c>
    </row>
    <row r="95" spans="2:52" ht="51" x14ac:dyDescent="0.2">
      <c r="B95" s="177" t="s">
        <v>97</v>
      </c>
      <c r="C95" s="177"/>
      <c r="D95" s="177"/>
      <c r="E95" s="177"/>
      <c r="F95" s="177"/>
      <c r="G95" s="177"/>
      <c r="H95" s="177"/>
      <c r="I95" s="177"/>
      <c r="J95" s="177"/>
      <c r="AZ95" s="176" t="str">
        <f>B95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6" spans="2:52" ht="51" x14ac:dyDescent="0.2">
      <c r="B96" s="177" t="s">
        <v>98</v>
      </c>
      <c r="C96" s="177"/>
      <c r="D96" s="177"/>
      <c r="E96" s="177"/>
      <c r="F96" s="177"/>
      <c r="G96" s="177"/>
      <c r="H96" s="177"/>
      <c r="I96" s="177"/>
      <c r="J96" s="177"/>
      <c r="AZ96" s="176" t="str">
        <f>B96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8" spans="2:52" x14ac:dyDescent="0.2">
      <c r="B98" s="177" t="s">
        <v>99</v>
      </c>
      <c r="C98" s="177"/>
      <c r="D98" s="177"/>
      <c r="E98" s="177"/>
      <c r="F98" s="177"/>
      <c r="G98" s="177"/>
      <c r="H98" s="177"/>
      <c r="I98" s="177"/>
      <c r="J98" s="177"/>
      <c r="AZ98" s="176" t="str">
        <f>B98</f>
        <v xml:space="preserve">        Příplatky za ztížené podmínky prací</v>
      </c>
    </row>
    <row r="99" spans="2:52" ht="25.5" x14ac:dyDescent="0.2">
      <c r="B99" s="177" t="s">
        <v>100</v>
      </c>
      <c r="C99" s="177"/>
      <c r="D99" s="177"/>
      <c r="E99" s="177"/>
      <c r="F99" s="177"/>
      <c r="G99" s="177"/>
      <c r="H99" s="177"/>
      <c r="I99" s="177"/>
      <c r="J99" s="177"/>
      <c r="AZ99" s="176" t="str">
        <f>B99</f>
        <v>Pokud soupis položku příplatku za ztížené podmínky obsahuje, je dodavatel povinen ji ocenit bez ohledu na to, že tento příplatek dodavatel standardně neuplatňuje.</v>
      </c>
    </row>
    <row r="101" spans="2:52" x14ac:dyDescent="0.2">
      <c r="B101" s="177" t="s">
        <v>101</v>
      </c>
      <c r="C101" s="177"/>
      <c r="D101" s="177"/>
      <c r="E101" s="177"/>
      <c r="F101" s="177"/>
      <c r="G101" s="177"/>
      <c r="H101" s="177"/>
      <c r="I101" s="177"/>
      <c r="J101" s="177"/>
      <c r="AZ101" s="176" t="str">
        <f>B101</f>
        <v xml:space="preserve">        Vedlejší a ostatní náklady</v>
      </c>
    </row>
    <row r="102" spans="2:52" ht="25.5" x14ac:dyDescent="0.2">
      <c r="B102" s="177" t="s">
        <v>102</v>
      </c>
      <c r="C102" s="177"/>
      <c r="D102" s="177"/>
      <c r="E102" s="177"/>
      <c r="F102" s="177"/>
      <c r="G102" s="177"/>
      <c r="H102" s="177"/>
      <c r="I102" s="177"/>
      <c r="J102" s="177"/>
      <c r="AZ102" s="176" t="str">
        <f>B102</f>
        <v>Tyto náklady jsou popsány v samostatném soupisu stavebních prací, dodávek a služeb s tím, že dodavatel je povinen v rámci těchto nákladů ocenit všechny definované náklady souhrnně pro celou stavbu.</v>
      </c>
    </row>
    <row r="106" spans="2:52" x14ac:dyDescent="0.2">
      <c r="B106" s="177" t="s">
        <v>103</v>
      </c>
      <c r="C106" s="177"/>
      <c r="D106" s="177"/>
      <c r="E106" s="177"/>
      <c r="F106" s="177"/>
      <c r="G106" s="177"/>
      <c r="H106" s="177"/>
      <c r="I106" s="177"/>
      <c r="J106" s="177"/>
      <c r="AZ106" s="176" t="str">
        <f>B106</f>
        <v>2. SPECIFICKÉ PODMÍNKY PRO ZPRACOVÁNÍ NABÍDKOVÉ CENY</v>
      </c>
    </row>
    <row r="108" spans="2:52" x14ac:dyDescent="0.2">
      <c r="B108" s="177" t="s">
        <v>104</v>
      </c>
      <c r="C108" s="177"/>
      <c r="D108" s="177"/>
      <c r="E108" s="177"/>
      <c r="F108" s="177"/>
      <c r="G108" s="177"/>
      <c r="H108" s="177"/>
      <c r="I108" s="177"/>
      <c r="J108" s="177"/>
      <c r="AZ108" s="176" t="str">
        <f>B108</f>
        <v>Zde doplní zpracovatel soupisu  případná specifika týkající se konkrétní zakázky.</v>
      </c>
    </row>
    <row r="111" spans="2:52" x14ac:dyDescent="0.2">
      <c r="B111" s="177" t="s">
        <v>105</v>
      </c>
      <c r="C111" s="177"/>
      <c r="D111" s="177"/>
      <c r="E111" s="177"/>
      <c r="F111" s="177"/>
      <c r="G111" s="177"/>
      <c r="H111" s="177"/>
      <c r="I111" s="177"/>
      <c r="J111" s="177"/>
      <c r="AZ111" s="176" t="str">
        <f>B111</f>
        <v>3. ELEKTRONICKÁ PODOBA SOUPISU</v>
      </c>
    </row>
    <row r="113" spans="1:52" x14ac:dyDescent="0.2">
      <c r="B113" s="177" t="s">
        <v>106</v>
      </c>
      <c r="C113" s="177"/>
      <c r="D113" s="177"/>
      <c r="E113" s="177"/>
      <c r="F113" s="177"/>
      <c r="G113" s="177"/>
      <c r="H113" s="177"/>
      <c r="I113" s="177"/>
      <c r="J113" s="177"/>
      <c r="AZ113" s="176" t="str">
        <f>B113</f>
        <v xml:space="preserve">        Elektronická podoba soupisu</v>
      </c>
    </row>
    <row r="114" spans="1:52" ht="25.5" x14ac:dyDescent="0.2">
      <c r="B114" s="177" t="s">
        <v>107</v>
      </c>
      <c r="C114" s="177"/>
      <c r="D114" s="177"/>
      <c r="E114" s="177"/>
      <c r="F114" s="177"/>
      <c r="G114" s="177"/>
      <c r="H114" s="177"/>
      <c r="I114" s="177"/>
      <c r="J114" s="177"/>
      <c r="AZ114" s="176" t="str">
        <f>B114</f>
        <v>V souladu se zákonem jsou předložené soupisy zpracovány i v elektronické podobě.  Elektronickou podobou soupisu stavebních prací, dodávek a služeb je formát MS EXCEL.</v>
      </c>
    </row>
    <row r="115" spans="1:52" x14ac:dyDescent="0.2">
      <c r="B115" s="177" t="s">
        <v>108</v>
      </c>
      <c r="C115" s="177"/>
      <c r="D115" s="177"/>
      <c r="E115" s="177"/>
      <c r="F115" s="177"/>
      <c r="G115" s="177"/>
      <c r="H115" s="177"/>
      <c r="I115" s="177"/>
      <c r="J115" s="177"/>
      <c r="AZ115" s="176" t="str">
        <f>B115</f>
        <v>Popis formátu soupisu odpovídá svou strukturou vzorovému soupisu volně dostupnému na internetové adrese:</v>
      </c>
    </row>
    <row r="117" spans="1:52" x14ac:dyDescent="0.2">
      <c r="B117" s="177" t="s">
        <v>109</v>
      </c>
      <c r="C117" s="177"/>
      <c r="D117" s="177"/>
      <c r="E117" s="177"/>
      <c r="F117" s="177"/>
      <c r="G117" s="177"/>
      <c r="H117" s="177"/>
      <c r="I117" s="177"/>
      <c r="J117" s="177"/>
      <c r="AZ117" s="176" t="str">
        <f>B117</f>
        <v>www.stavebnionline.cz/soupis</v>
      </c>
    </row>
    <row r="119" spans="1:52" x14ac:dyDescent="0.2">
      <c r="B119" s="177" t="s">
        <v>110</v>
      </c>
      <c r="C119" s="177"/>
      <c r="D119" s="177"/>
      <c r="E119" s="177"/>
      <c r="F119" s="177"/>
      <c r="G119" s="177"/>
      <c r="H119" s="177"/>
      <c r="I119" s="177"/>
      <c r="J119" s="177"/>
      <c r="AZ119" s="176" t="str">
        <f>B119</f>
        <v xml:space="preserve">        Zpracování elektronické podoby soupisu</v>
      </c>
    </row>
    <row r="120" spans="1:52" ht="51" x14ac:dyDescent="0.2">
      <c r="B120" s="177" t="s">
        <v>111</v>
      </c>
      <c r="C120" s="177"/>
      <c r="D120" s="177"/>
      <c r="E120" s="177"/>
      <c r="F120" s="177"/>
      <c r="G120" s="177"/>
      <c r="H120" s="177"/>
      <c r="I120" s="177"/>
      <c r="J120" s="177"/>
      <c r="AZ120" s="176" t="str">
        <f>B120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22" spans="1:52" x14ac:dyDescent="0.2">
      <c r="B122" s="177" t="s">
        <v>112</v>
      </c>
      <c r="C122" s="177"/>
      <c r="D122" s="177"/>
      <c r="E122" s="177"/>
      <c r="F122" s="177"/>
      <c r="G122" s="177"/>
      <c r="H122" s="177"/>
      <c r="I122" s="177"/>
      <c r="J122" s="177"/>
      <c r="AZ122" s="176" t="str">
        <f>B122</f>
        <v xml:space="preserve">        Jiný formát soupisu</v>
      </c>
    </row>
    <row r="123" spans="1:52" ht="38.25" x14ac:dyDescent="0.2">
      <c r="B123" s="177" t="s">
        <v>113</v>
      </c>
      <c r="C123" s="177"/>
      <c r="D123" s="177"/>
      <c r="E123" s="177"/>
      <c r="F123" s="177"/>
      <c r="G123" s="177"/>
      <c r="H123" s="177"/>
      <c r="I123" s="177"/>
      <c r="J123" s="177"/>
      <c r="AZ123" s="176" t="str">
        <f>B123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5" spans="1:52" x14ac:dyDescent="0.2">
      <c r="B125" s="177" t="s">
        <v>114</v>
      </c>
      <c r="C125" s="177"/>
      <c r="D125" s="177"/>
      <c r="E125" s="177"/>
      <c r="F125" s="177"/>
      <c r="G125" s="177"/>
      <c r="H125" s="177"/>
      <c r="I125" s="177"/>
      <c r="J125" s="177"/>
      <c r="AZ125" s="176" t="str">
        <f>B125</f>
        <v xml:space="preserve">        Závěrečné ustanovení</v>
      </c>
    </row>
    <row r="126" spans="1:52" x14ac:dyDescent="0.2">
      <c r="B126" s="177" t="s">
        <v>115</v>
      </c>
      <c r="C126" s="177"/>
      <c r="D126" s="177"/>
      <c r="E126" s="177"/>
      <c r="F126" s="177"/>
      <c r="G126" s="177"/>
      <c r="H126" s="177"/>
      <c r="I126" s="177"/>
      <c r="J126" s="177"/>
      <c r="AZ126" s="176" t="str">
        <f>B126</f>
        <v>Ostatní podmínky vztahující se ke zpracování nabídkové ceny jsou uvedeny v zadávací dokumentaci.</v>
      </c>
    </row>
    <row r="127" spans="1:52" x14ac:dyDescent="0.2">
      <c r="A127" t="s">
        <v>116</v>
      </c>
      <c r="B127" t="s">
        <v>117</v>
      </c>
    </row>
    <row r="128" spans="1:52" x14ac:dyDescent="0.2">
      <c r="A128" t="s">
        <v>118</v>
      </c>
      <c r="B128" t="s">
        <v>119</v>
      </c>
    </row>
    <row r="129" spans="1:10" x14ac:dyDescent="0.2">
      <c r="A129" t="s">
        <v>116</v>
      </c>
      <c r="B129" t="s">
        <v>120</v>
      </c>
    </row>
    <row r="130" spans="1:10" x14ac:dyDescent="0.2">
      <c r="A130" t="s">
        <v>118</v>
      </c>
      <c r="B130" t="s">
        <v>121</v>
      </c>
    </row>
    <row r="131" spans="1:10" x14ac:dyDescent="0.2">
      <c r="A131" t="s">
        <v>118</v>
      </c>
      <c r="B131" t="s">
        <v>122</v>
      </c>
    </row>
    <row r="134" spans="1:10" ht="15.75" x14ac:dyDescent="0.25">
      <c r="B134" s="178" t="s">
        <v>123</v>
      </c>
    </row>
    <row r="136" spans="1:10" ht="25.5" customHeight="1" x14ac:dyDescent="0.2">
      <c r="A136" s="180"/>
      <c r="B136" s="183" t="s">
        <v>18</v>
      </c>
      <c r="C136" s="183" t="s">
        <v>6</v>
      </c>
      <c r="D136" s="184"/>
      <c r="E136" s="184"/>
      <c r="F136" s="185" t="s">
        <v>124</v>
      </c>
      <c r="G136" s="185"/>
      <c r="H136" s="185"/>
      <c r="I136" s="185" t="s">
        <v>31</v>
      </c>
      <c r="J136" s="185" t="s">
        <v>0</v>
      </c>
    </row>
    <row r="137" spans="1:10" ht="36.75" customHeight="1" x14ac:dyDescent="0.2">
      <c r="A137" s="181"/>
      <c r="B137" s="186" t="s">
        <v>125</v>
      </c>
      <c r="C137" s="187" t="s">
        <v>126</v>
      </c>
      <c r="D137" s="188"/>
      <c r="E137" s="188"/>
      <c r="F137" s="194" t="s">
        <v>26</v>
      </c>
      <c r="G137" s="195"/>
      <c r="H137" s="195"/>
      <c r="I137" s="195">
        <f>'SO-01 1 Pol'!G8</f>
        <v>0</v>
      </c>
      <c r="J137" s="192" t="str">
        <f>IF(I159=0,"",I137/I159*100)</f>
        <v/>
      </c>
    </row>
    <row r="138" spans="1:10" ht="36.75" customHeight="1" x14ac:dyDescent="0.2">
      <c r="A138" s="181"/>
      <c r="B138" s="186" t="s">
        <v>127</v>
      </c>
      <c r="C138" s="187" t="s">
        <v>128</v>
      </c>
      <c r="D138" s="188"/>
      <c r="E138" s="188"/>
      <c r="F138" s="194" t="s">
        <v>26</v>
      </c>
      <c r="G138" s="195"/>
      <c r="H138" s="195"/>
      <c r="I138" s="195">
        <f>'SO-01 2 Pol'!G8</f>
        <v>0</v>
      </c>
      <c r="J138" s="192" t="str">
        <f>IF(I159=0,"",I138/I159*100)</f>
        <v/>
      </c>
    </row>
    <row r="139" spans="1:10" ht="36.75" customHeight="1" x14ac:dyDescent="0.2">
      <c r="A139" s="181"/>
      <c r="B139" s="186" t="s">
        <v>129</v>
      </c>
      <c r="C139" s="187" t="s">
        <v>130</v>
      </c>
      <c r="D139" s="188"/>
      <c r="E139" s="188"/>
      <c r="F139" s="194" t="s">
        <v>26</v>
      </c>
      <c r="G139" s="195"/>
      <c r="H139" s="195"/>
      <c r="I139" s="195">
        <f>'SO-01 1 Pol'!G31</f>
        <v>0</v>
      </c>
      <c r="J139" s="192" t="str">
        <f>IF(I159=0,"",I139/I159*100)</f>
        <v/>
      </c>
    </row>
    <row r="140" spans="1:10" ht="36.75" customHeight="1" x14ac:dyDescent="0.2">
      <c r="A140" s="181"/>
      <c r="B140" s="186" t="s">
        <v>131</v>
      </c>
      <c r="C140" s="187" t="s">
        <v>132</v>
      </c>
      <c r="D140" s="188"/>
      <c r="E140" s="188"/>
      <c r="F140" s="194" t="s">
        <v>26</v>
      </c>
      <c r="G140" s="195"/>
      <c r="H140" s="195"/>
      <c r="I140" s="195">
        <f>'SO-01 1 Pol'!G34</f>
        <v>0</v>
      </c>
      <c r="J140" s="192" t="str">
        <f>IF(I159=0,"",I140/I159*100)</f>
        <v/>
      </c>
    </row>
    <row r="141" spans="1:10" ht="36.75" customHeight="1" x14ac:dyDescent="0.2">
      <c r="A141" s="181"/>
      <c r="B141" s="186" t="s">
        <v>133</v>
      </c>
      <c r="C141" s="187" t="s">
        <v>134</v>
      </c>
      <c r="D141" s="188"/>
      <c r="E141" s="188"/>
      <c r="F141" s="194" t="s">
        <v>26</v>
      </c>
      <c r="G141" s="195"/>
      <c r="H141" s="195"/>
      <c r="I141" s="195">
        <f>'SO-01 1 Pol'!G41</f>
        <v>0</v>
      </c>
      <c r="J141" s="192" t="str">
        <f>IF(I159=0,"",I141/I159*100)</f>
        <v/>
      </c>
    </row>
    <row r="142" spans="1:10" ht="36.75" customHeight="1" x14ac:dyDescent="0.2">
      <c r="A142" s="181"/>
      <c r="B142" s="186" t="s">
        <v>135</v>
      </c>
      <c r="C142" s="187" t="s">
        <v>136</v>
      </c>
      <c r="D142" s="188"/>
      <c r="E142" s="188"/>
      <c r="F142" s="194" t="s">
        <v>26</v>
      </c>
      <c r="G142" s="195"/>
      <c r="H142" s="195"/>
      <c r="I142" s="195">
        <f>'SO-01 1 Pol'!G66</f>
        <v>0</v>
      </c>
      <c r="J142" s="192" t="str">
        <f>IF(I159=0,"",I142/I159*100)</f>
        <v/>
      </c>
    </row>
    <row r="143" spans="1:10" ht="36.75" customHeight="1" x14ac:dyDescent="0.2">
      <c r="A143" s="181"/>
      <c r="B143" s="186" t="s">
        <v>137</v>
      </c>
      <c r="C143" s="187" t="s">
        <v>138</v>
      </c>
      <c r="D143" s="188"/>
      <c r="E143" s="188"/>
      <c r="F143" s="194" t="s">
        <v>27</v>
      </c>
      <c r="G143" s="195"/>
      <c r="H143" s="195"/>
      <c r="I143" s="195">
        <f>'SO-01 1 Pol'!G68</f>
        <v>0</v>
      </c>
      <c r="J143" s="192" t="str">
        <f>IF(I159=0,"",I143/I159*100)</f>
        <v/>
      </c>
    </row>
    <row r="144" spans="1:10" ht="36.75" customHeight="1" x14ac:dyDescent="0.2">
      <c r="A144" s="181"/>
      <c r="B144" s="186" t="s">
        <v>139</v>
      </c>
      <c r="C144" s="187" t="s">
        <v>140</v>
      </c>
      <c r="D144" s="188"/>
      <c r="E144" s="188"/>
      <c r="F144" s="194" t="s">
        <v>27</v>
      </c>
      <c r="G144" s="195"/>
      <c r="H144" s="195"/>
      <c r="I144" s="195">
        <f>'SO-01 2 Pol'!G11</f>
        <v>0</v>
      </c>
      <c r="J144" s="192" t="str">
        <f>IF(I159=0,"",I144/I159*100)</f>
        <v/>
      </c>
    </row>
    <row r="145" spans="1:10" ht="36.75" customHeight="1" x14ac:dyDescent="0.2">
      <c r="A145" s="181"/>
      <c r="B145" s="186" t="s">
        <v>141</v>
      </c>
      <c r="C145" s="187" t="s">
        <v>142</v>
      </c>
      <c r="D145" s="188"/>
      <c r="E145" s="188"/>
      <c r="F145" s="194" t="s">
        <v>27</v>
      </c>
      <c r="G145" s="195"/>
      <c r="H145" s="195"/>
      <c r="I145" s="195">
        <f>'SO-01 2 Pol'!G18</f>
        <v>0</v>
      </c>
      <c r="J145" s="192" t="str">
        <f>IF(I159=0,"",I145/I159*100)</f>
        <v/>
      </c>
    </row>
    <row r="146" spans="1:10" ht="36.75" customHeight="1" x14ac:dyDescent="0.2">
      <c r="A146" s="181"/>
      <c r="B146" s="186" t="s">
        <v>143</v>
      </c>
      <c r="C146" s="187" t="s">
        <v>144</v>
      </c>
      <c r="D146" s="188"/>
      <c r="E146" s="188"/>
      <c r="F146" s="194" t="s">
        <v>27</v>
      </c>
      <c r="G146" s="195"/>
      <c r="H146" s="195"/>
      <c r="I146" s="195">
        <f>'SO-01 2 Pol'!G32</f>
        <v>0</v>
      </c>
      <c r="J146" s="192" t="str">
        <f>IF(I159=0,"",I146/I159*100)</f>
        <v/>
      </c>
    </row>
    <row r="147" spans="1:10" ht="36.75" customHeight="1" x14ac:dyDescent="0.2">
      <c r="A147" s="181"/>
      <c r="B147" s="186" t="s">
        <v>145</v>
      </c>
      <c r="C147" s="187" t="s">
        <v>146</v>
      </c>
      <c r="D147" s="188"/>
      <c r="E147" s="188"/>
      <c r="F147" s="194" t="s">
        <v>27</v>
      </c>
      <c r="G147" s="195"/>
      <c r="H147" s="195"/>
      <c r="I147" s="195">
        <f>'SO-01 2 Pol'!G45</f>
        <v>0</v>
      </c>
      <c r="J147" s="192" t="str">
        <f>IF(I159=0,"",I147/I159*100)</f>
        <v/>
      </c>
    </row>
    <row r="148" spans="1:10" ht="36.75" customHeight="1" x14ac:dyDescent="0.2">
      <c r="A148" s="181"/>
      <c r="B148" s="186" t="s">
        <v>147</v>
      </c>
      <c r="C148" s="187" t="s">
        <v>148</v>
      </c>
      <c r="D148" s="188"/>
      <c r="E148" s="188"/>
      <c r="F148" s="194" t="s">
        <v>27</v>
      </c>
      <c r="G148" s="195"/>
      <c r="H148" s="195"/>
      <c r="I148" s="195">
        <f>'SO-01 2 Pol'!G49</f>
        <v>0</v>
      </c>
      <c r="J148" s="192" t="str">
        <f>IF(I159=0,"",I148/I159*100)</f>
        <v/>
      </c>
    </row>
    <row r="149" spans="1:10" ht="36.75" customHeight="1" x14ac:dyDescent="0.2">
      <c r="A149" s="181"/>
      <c r="B149" s="186" t="s">
        <v>149</v>
      </c>
      <c r="C149" s="187" t="s">
        <v>150</v>
      </c>
      <c r="D149" s="188"/>
      <c r="E149" s="188"/>
      <c r="F149" s="194" t="s">
        <v>27</v>
      </c>
      <c r="G149" s="195"/>
      <c r="H149" s="195"/>
      <c r="I149" s="195">
        <f>'SO-01 2 Pol'!G53</f>
        <v>0</v>
      </c>
      <c r="J149" s="192" t="str">
        <f>IF(I159=0,"",I149/I159*100)</f>
        <v/>
      </c>
    </row>
    <row r="150" spans="1:10" ht="36.75" customHeight="1" x14ac:dyDescent="0.2">
      <c r="A150" s="181"/>
      <c r="B150" s="186" t="s">
        <v>151</v>
      </c>
      <c r="C150" s="187" t="s">
        <v>152</v>
      </c>
      <c r="D150" s="188"/>
      <c r="E150" s="188"/>
      <c r="F150" s="194" t="s">
        <v>27</v>
      </c>
      <c r="G150" s="195"/>
      <c r="H150" s="195"/>
      <c r="I150" s="195">
        <f>'SO-01 1 Pol'!G76</f>
        <v>0</v>
      </c>
      <c r="J150" s="192" t="str">
        <f>IF(I159=0,"",I150/I159*100)</f>
        <v/>
      </c>
    </row>
    <row r="151" spans="1:10" ht="36.75" customHeight="1" x14ac:dyDescent="0.2">
      <c r="A151" s="181"/>
      <c r="B151" s="186" t="s">
        <v>153</v>
      </c>
      <c r="C151" s="187" t="s">
        <v>154</v>
      </c>
      <c r="D151" s="188"/>
      <c r="E151" s="188"/>
      <c r="F151" s="194" t="s">
        <v>27</v>
      </c>
      <c r="G151" s="195"/>
      <c r="H151" s="195"/>
      <c r="I151" s="195">
        <f>'SO-01 1 Pol'!G87</f>
        <v>0</v>
      </c>
      <c r="J151" s="192" t="str">
        <f>IF(I159=0,"",I151/I159*100)</f>
        <v/>
      </c>
    </row>
    <row r="152" spans="1:10" ht="36.75" customHeight="1" x14ac:dyDescent="0.2">
      <c r="A152" s="181"/>
      <c r="B152" s="186" t="s">
        <v>155</v>
      </c>
      <c r="C152" s="187" t="s">
        <v>156</v>
      </c>
      <c r="D152" s="188"/>
      <c r="E152" s="188"/>
      <c r="F152" s="194" t="s">
        <v>27</v>
      </c>
      <c r="G152" s="195"/>
      <c r="H152" s="195"/>
      <c r="I152" s="195">
        <f>'SO-01 1 Pol'!G100</f>
        <v>0</v>
      </c>
      <c r="J152" s="192" t="str">
        <f>IF(I159=0,"",I152/I159*100)</f>
        <v/>
      </c>
    </row>
    <row r="153" spans="1:10" ht="36.75" customHeight="1" x14ac:dyDescent="0.2">
      <c r="A153" s="181"/>
      <c r="B153" s="186" t="s">
        <v>157</v>
      </c>
      <c r="C153" s="187" t="s">
        <v>158</v>
      </c>
      <c r="D153" s="188"/>
      <c r="E153" s="188"/>
      <c r="F153" s="194" t="s">
        <v>27</v>
      </c>
      <c r="G153" s="195"/>
      <c r="H153" s="195"/>
      <c r="I153" s="195">
        <f>'SO-01 1 Pol'!G113</f>
        <v>0</v>
      </c>
      <c r="J153" s="192" t="str">
        <f>IF(I159=0,"",I153/I159*100)</f>
        <v/>
      </c>
    </row>
    <row r="154" spans="1:10" ht="36.75" customHeight="1" x14ac:dyDescent="0.2">
      <c r="A154" s="181"/>
      <c r="B154" s="186" t="s">
        <v>159</v>
      </c>
      <c r="C154" s="187" t="s">
        <v>160</v>
      </c>
      <c r="D154" s="188"/>
      <c r="E154" s="188"/>
      <c r="F154" s="194" t="s">
        <v>27</v>
      </c>
      <c r="G154" s="195"/>
      <c r="H154" s="195"/>
      <c r="I154" s="195">
        <f>'SO-01 1 Pol'!G124</f>
        <v>0</v>
      </c>
      <c r="J154" s="192" t="str">
        <f>IF(I159=0,"",I154/I159*100)</f>
        <v/>
      </c>
    </row>
    <row r="155" spans="1:10" ht="36.75" customHeight="1" x14ac:dyDescent="0.2">
      <c r="A155" s="181"/>
      <c r="B155" s="186" t="s">
        <v>161</v>
      </c>
      <c r="C155" s="187" t="s">
        <v>162</v>
      </c>
      <c r="D155" s="188"/>
      <c r="E155" s="188"/>
      <c r="F155" s="194" t="s">
        <v>28</v>
      </c>
      <c r="G155" s="195"/>
      <c r="H155" s="195"/>
      <c r="I155" s="195">
        <f>'SO-01 1 Pol'!G130</f>
        <v>0</v>
      </c>
      <c r="J155" s="192" t="str">
        <f>IF(I159=0,"",I155/I159*100)</f>
        <v/>
      </c>
    </row>
    <row r="156" spans="1:10" ht="36.75" customHeight="1" x14ac:dyDescent="0.2">
      <c r="A156" s="181"/>
      <c r="B156" s="186" t="s">
        <v>163</v>
      </c>
      <c r="C156" s="187" t="s">
        <v>164</v>
      </c>
      <c r="D156" s="188"/>
      <c r="E156" s="188"/>
      <c r="F156" s="194" t="s">
        <v>165</v>
      </c>
      <c r="G156" s="195"/>
      <c r="H156" s="195"/>
      <c r="I156" s="195">
        <f>'SO-01 1 Pol'!G134</f>
        <v>0</v>
      </c>
      <c r="J156" s="192" t="str">
        <f>IF(I159=0,"",I156/I159*100)</f>
        <v/>
      </c>
    </row>
    <row r="157" spans="1:10" ht="36.75" customHeight="1" x14ac:dyDescent="0.2">
      <c r="A157" s="181"/>
      <c r="B157" s="186" t="s">
        <v>166</v>
      </c>
      <c r="C157" s="187" t="s">
        <v>29</v>
      </c>
      <c r="D157" s="188"/>
      <c r="E157" s="188"/>
      <c r="F157" s="194" t="s">
        <v>166</v>
      </c>
      <c r="G157" s="195"/>
      <c r="H157" s="195"/>
      <c r="I157" s="195">
        <f>'SO-00 1 Naklady'!G8</f>
        <v>0</v>
      </c>
      <c r="J157" s="192" t="str">
        <f>IF(I159=0,"",I157/I159*100)</f>
        <v/>
      </c>
    </row>
    <row r="158" spans="1:10" ht="36.75" customHeight="1" x14ac:dyDescent="0.2">
      <c r="A158" s="181"/>
      <c r="B158" s="186" t="s">
        <v>167</v>
      </c>
      <c r="C158" s="187" t="s">
        <v>30</v>
      </c>
      <c r="D158" s="188"/>
      <c r="E158" s="188"/>
      <c r="F158" s="194" t="s">
        <v>167</v>
      </c>
      <c r="G158" s="195"/>
      <c r="H158" s="195"/>
      <c r="I158" s="195">
        <f>'SO-00 1 Naklady'!G15+'SO-01 2 Pol'!G57</f>
        <v>0</v>
      </c>
      <c r="J158" s="192" t="str">
        <f>IF(I159=0,"",I158/I159*100)</f>
        <v/>
      </c>
    </row>
    <row r="159" spans="1:10" ht="25.5" customHeight="1" x14ac:dyDescent="0.2">
      <c r="A159" s="182"/>
      <c r="B159" s="189" t="s">
        <v>1</v>
      </c>
      <c r="C159" s="190"/>
      <c r="D159" s="191"/>
      <c r="E159" s="191"/>
      <c r="F159" s="196"/>
      <c r="G159" s="197"/>
      <c r="H159" s="197"/>
      <c r="I159" s="197">
        <f>SUM(I137:I158)</f>
        <v>0</v>
      </c>
      <c r="J159" s="193">
        <f>SUM(J137:J158)</f>
        <v>0</v>
      </c>
    </row>
    <row r="160" spans="1:10" x14ac:dyDescent="0.2">
      <c r="F160" s="135"/>
      <c r="G160" s="135"/>
      <c r="H160" s="135"/>
      <c r="I160" s="135"/>
      <c r="J160" s="136"/>
    </row>
    <row r="161" spans="6:10" x14ac:dyDescent="0.2">
      <c r="F161" s="135"/>
      <c r="G161" s="135"/>
      <c r="H161" s="135"/>
      <c r="I161" s="135"/>
      <c r="J161" s="136"/>
    </row>
    <row r="162" spans="6:10" x14ac:dyDescent="0.2">
      <c r="F162" s="135"/>
      <c r="G162" s="135"/>
      <c r="H162" s="135"/>
      <c r="I162" s="135"/>
      <c r="J162" s="136"/>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9">
    <mergeCell ref="C156:E156"/>
    <mergeCell ref="C157:E157"/>
    <mergeCell ref="C158:E158"/>
    <mergeCell ref="C151:E151"/>
    <mergeCell ref="C152:E152"/>
    <mergeCell ref="C153:E153"/>
    <mergeCell ref="C154:E154"/>
    <mergeCell ref="C155:E155"/>
    <mergeCell ref="C146:E146"/>
    <mergeCell ref="C147:E147"/>
    <mergeCell ref="C148:E148"/>
    <mergeCell ref="C149:E149"/>
    <mergeCell ref="C150:E150"/>
    <mergeCell ref="C141:E141"/>
    <mergeCell ref="C142:E142"/>
    <mergeCell ref="C143:E143"/>
    <mergeCell ref="C144:E144"/>
    <mergeCell ref="C145:E145"/>
    <mergeCell ref="B126:J126"/>
    <mergeCell ref="C137:E137"/>
    <mergeCell ref="C138:E138"/>
    <mergeCell ref="C139:E139"/>
    <mergeCell ref="C140:E140"/>
    <mergeCell ref="B119:J119"/>
    <mergeCell ref="B120:J120"/>
    <mergeCell ref="B122:J122"/>
    <mergeCell ref="B123:J123"/>
    <mergeCell ref="B125:J125"/>
    <mergeCell ref="B111:J111"/>
    <mergeCell ref="B113:J113"/>
    <mergeCell ref="B114:J114"/>
    <mergeCell ref="B115:J115"/>
    <mergeCell ref="B117:J117"/>
    <mergeCell ref="B99:J99"/>
    <mergeCell ref="B101:J101"/>
    <mergeCell ref="B102:J102"/>
    <mergeCell ref="B106:J106"/>
    <mergeCell ref="B108:J108"/>
    <mergeCell ref="B92:J92"/>
    <mergeCell ref="B94:J94"/>
    <mergeCell ref="B95:J95"/>
    <mergeCell ref="B96:J96"/>
    <mergeCell ref="B98:J98"/>
    <mergeCell ref="B84:J84"/>
    <mergeCell ref="B86:J86"/>
    <mergeCell ref="B87:J87"/>
    <mergeCell ref="B89:J89"/>
    <mergeCell ref="B91:J91"/>
    <mergeCell ref="B76:J76"/>
    <mergeCell ref="B78:J78"/>
    <mergeCell ref="B79:J79"/>
    <mergeCell ref="B81:J81"/>
    <mergeCell ref="B82:J82"/>
    <mergeCell ref="B69:J69"/>
    <mergeCell ref="B70:J70"/>
    <mergeCell ref="B71:J71"/>
    <mergeCell ref="B73:J73"/>
    <mergeCell ref="B75:J75"/>
    <mergeCell ref="B61:J61"/>
    <mergeCell ref="B63:J63"/>
    <mergeCell ref="B66:J66"/>
    <mergeCell ref="B67:J67"/>
    <mergeCell ref="B68:J68"/>
    <mergeCell ref="B53:J53"/>
    <mergeCell ref="B54:J54"/>
    <mergeCell ref="B56:J56"/>
    <mergeCell ref="B58:J58"/>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3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7</v>
      </c>
      <c r="B1" s="104"/>
      <c r="C1" s="105"/>
      <c r="D1" s="104"/>
      <c r="E1" s="104"/>
      <c r="F1" s="104"/>
      <c r="G1" s="104"/>
    </row>
    <row r="2" spans="1:7" ht="24.95" customHeight="1" x14ac:dyDescent="0.2">
      <c r="A2" s="50" t="s">
        <v>8</v>
      </c>
      <c r="B2" s="49"/>
      <c r="C2" s="106"/>
      <c r="D2" s="106"/>
      <c r="E2" s="106"/>
      <c r="F2" s="106"/>
      <c r="G2" s="107"/>
    </row>
    <row r="3" spans="1:7" ht="24.95" customHeight="1" x14ac:dyDescent="0.2">
      <c r="A3" s="50" t="s">
        <v>9</v>
      </c>
      <c r="B3" s="49"/>
      <c r="C3" s="106"/>
      <c r="D3" s="106"/>
      <c r="E3" s="106"/>
      <c r="F3" s="106"/>
      <c r="G3" s="107"/>
    </row>
    <row r="4" spans="1:7" ht="24.95" customHeight="1" x14ac:dyDescent="0.2">
      <c r="A4" s="50" t="s">
        <v>10</v>
      </c>
      <c r="B4" s="49"/>
      <c r="C4" s="106"/>
      <c r="D4" s="106"/>
      <c r="E4" s="106"/>
      <c r="F4" s="106"/>
      <c r="G4" s="107"/>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 min="53" max="53" width="73.7109375"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54</v>
      </c>
      <c r="C3" s="203" t="s">
        <v>55</v>
      </c>
      <c r="D3" s="201"/>
      <c r="E3" s="201"/>
      <c r="F3" s="201"/>
      <c r="G3" s="202"/>
      <c r="AC3" s="179" t="s">
        <v>170</v>
      </c>
      <c r="AG3" t="s">
        <v>171</v>
      </c>
    </row>
    <row r="4" spans="1:60" ht="24.95" customHeight="1" x14ac:dyDescent="0.2">
      <c r="A4" s="204" t="s">
        <v>10</v>
      </c>
      <c r="B4" s="205" t="s">
        <v>56</v>
      </c>
      <c r="C4" s="206" t="s">
        <v>57</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166</v>
      </c>
      <c r="C8" s="251" t="s">
        <v>29</v>
      </c>
      <c r="D8" s="237"/>
      <c r="E8" s="238"/>
      <c r="F8" s="239"/>
      <c r="G8" s="239">
        <f>SUMIF(AG9:AG14,"&lt;&gt;NOR",G9:G14)</f>
        <v>0</v>
      </c>
      <c r="H8" s="239"/>
      <c r="I8" s="239">
        <f>SUM(I9:I14)</f>
        <v>0</v>
      </c>
      <c r="J8" s="239"/>
      <c r="K8" s="239">
        <f>SUM(K9:K14)</f>
        <v>0</v>
      </c>
      <c r="L8" s="239"/>
      <c r="M8" s="239">
        <f>SUM(M9:M14)</f>
        <v>0</v>
      </c>
      <c r="N8" s="238"/>
      <c r="O8" s="238">
        <f>SUM(O9:O14)</f>
        <v>0</v>
      </c>
      <c r="P8" s="238"/>
      <c r="Q8" s="238">
        <f>SUM(Q9:Q14)</f>
        <v>0</v>
      </c>
      <c r="R8" s="239"/>
      <c r="S8" s="239"/>
      <c r="T8" s="239"/>
      <c r="U8" s="239"/>
      <c r="V8" s="239">
        <f>SUM(V9:V14)</f>
        <v>0</v>
      </c>
      <c r="W8" s="239"/>
      <c r="X8" s="240"/>
      <c r="AG8" t="s">
        <v>195</v>
      </c>
    </row>
    <row r="9" spans="1:60" outlineLevel="1" x14ac:dyDescent="0.2">
      <c r="A9" s="241">
        <v>1</v>
      </c>
      <c r="B9" s="242" t="s">
        <v>196</v>
      </c>
      <c r="C9" s="252" t="s">
        <v>197</v>
      </c>
      <c r="D9" s="243" t="s">
        <v>198</v>
      </c>
      <c r="E9" s="244">
        <v>1</v>
      </c>
      <c r="F9" s="245"/>
      <c r="G9" s="246">
        <f>ROUND(E9*F9,2)</f>
        <v>0</v>
      </c>
      <c r="H9" s="245"/>
      <c r="I9" s="246">
        <f>ROUND(E9*H9,2)</f>
        <v>0</v>
      </c>
      <c r="J9" s="245"/>
      <c r="K9" s="246">
        <f>ROUND(E9*J9,2)</f>
        <v>0</v>
      </c>
      <c r="L9" s="246">
        <v>21</v>
      </c>
      <c r="M9" s="246">
        <f>G9*(1+L9/100)</f>
        <v>0</v>
      </c>
      <c r="N9" s="244">
        <v>0</v>
      </c>
      <c r="O9" s="244">
        <f>ROUND(E9*N9,2)</f>
        <v>0</v>
      </c>
      <c r="P9" s="244">
        <v>0</v>
      </c>
      <c r="Q9" s="244">
        <f>ROUND(E9*P9,2)</f>
        <v>0</v>
      </c>
      <c r="R9" s="246"/>
      <c r="S9" s="246" t="s">
        <v>199</v>
      </c>
      <c r="T9" s="246" t="s">
        <v>200</v>
      </c>
      <c r="U9" s="246">
        <v>0</v>
      </c>
      <c r="V9" s="246">
        <f>ROUND(E9*U9,2)</f>
        <v>0</v>
      </c>
      <c r="W9" s="246"/>
      <c r="X9" s="247" t="s">
        <v>55</v>
      </c>
      <c r="Y9" s="214"/>
      <c r="Z9" s="214"/>
      <c r="AA9" s="214"/>
      <c r="AB9" s="214"/>
      <c r="AC9" s="214"/>
      <c r="AD9" s="214"/>
      <c r="AE9" s="214"/>
      <c r="AF9" s="214"/>
      <c r="AG9" s="214" t="s">
        <v>201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33.75" outlineLevel="1" x14ac:dyDescent="0.2">
      <c r="A10" s="231"/>
      <c r="B10" s="232"/>
      <c r="C10" s="253" t="s">
        <v>202</v>
      </c>
      <c r="D10" s="249"/>
      <c r="E10" s="249"/>
      <c r="F10" s="249"/>
      <c r="G10" s="249"/>
      <c r="H10" s="234"/>
      <c r="I10" s="234"/>
      <c r="J10" s="234"/>
      <c r="K10" s="234"/>
      <c r="L10" s="234"/>
      <c r="M10" s="234"/>
      <c r="N10" s="233"/>
      <c r="O10" s="233"/>
      <c r="P10" s="233"/>
      <c r="Q10" s="233"/>
      <c r="R10" s="234"/>
      <c r="S10" s="234"/>
      <c r="T10" s="234"/>
      <c r="U10" s="234"/>
      <c r="V10" s="234"/>
      <c r="W10" s="234"/>
      <c r="X10" s="234"/>
      <c r="Y10" s="214"/>
      <c r="Z10" s="214"/>
      <c r="AA10" s="214"/>
      <c r="AB10" s="214"/>
      <c r="AC10" s="214"/>
      <c r="AD10" s="214"/>
      <c r="AE10" s="214"/>
      <c r="AF10" s="214"/>
      <c r="AG10" s="214" t="s">
        <v>203</v>
      </c>
      <c r="AH10" s="214"/>
      <c r="AI10" s="214"/>
      <c r="AJ10" s="214"/>
      <c r="AK10" s="214"/>
      <c r="AL10" s="214"/>
      <c r="AM10" s="214"/>
      <c r="AN10" s="214"/>
      <c r="AO10" s="214"/>
      <c r="AP10" s="214"/>
      <c r="AQ10" s="214"/>
      <c r="AR10" s="214"/>
      <c r="AS10" s="214"/>
      <c r="AT10" s="214"/>
      <c r="AU10" s="214"/>
      <c r="AV10" s="214"/>
      <c r="AW10" s="214"/>
      <c r="AX10" s="214"/>
      <c r="AY10" s="214"/>
      <c r="AZ10" s="214"/>
      <c r="BA10" s="248"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4"/>
      <c r="BC10" s="214"/>
      <c r="BD10" s="214"/>
      <c r="BE10" s="214"/>
      <c r="BF10" s="214"/>
      <c r="BG10" s="214"/>
      <c r="BH10" s="214"/>
    </row>
    <row r="11" spans="1:60" outlineLevel="1" x14ac:dyDescent="0.2">
      <c r="A11" s="241">
        <v>2</v>
      </c>
      <c r="B11" s="242" t="s">
        <v>204</v>
      </c>
      <c r="C11" s="252" t="s">
        <v>205</v>
      </c>
      <c r="D11" s="243" t="s">
        <v>198</v>
      </c>
      <c r="E11" s="244">
        <v>1</v>
      </c>
      <c r="F11" s="245"/>
      <c r="G11" s="246">
        <f>ROUND(E11*F11,2)</f>
        <v>0</v>
      </c>
      <c r="H11" s="245"/>
      <c r="I11" s="246">
        <f>ROUND(E11*H11,2)</f>
        <v>0</v>
      </c>
      <c r="J11" s="245"/>
      <c r="K11" s="246">
        <f>ROUND(E11*J11,2)</f>
        <v>0</v>
      </c>
      <c r="L11" s="246">
        <v>21</v>
      </c>
      <c r="M11" s="246">
        <f>G11*(1+L11/100)</f>
        <v>0</v>
      </c>
      <c r="N11" s="244">
        <v>0</v>
      </c>
      <c r="O11" s="244">
        <f>ROUND(E11*N11,2)</f>
        <v>0</v>
      </c>
      <c r="P11" s="244">
        <v>0</v>
      </c>
      <c r="Q11" s="244">
        <f>ROUND(E11*P11,2)</f>
        <v>0</v>
      </c>
      <c r="R11" s="246"/>
      <c r="S11" s="246" t="s">
        <v>199</v>
      </c>
      <c r="T11" s="246" t="s">
        <v>200</v>
      </c>
      <c r="U11" s="246">
        <v>0</v>
      </c>
      <c r="V11" s="246">
        <f>ROUND(E11*U11,2)</f>
        <v>0</v>
      </c>
      <c r="W11" s="246"/>
      <c r="X11" s="247" t="s">
        <v>55</v>
      </c>
      <c r="Y11" s="214"/>
      <c r="Z11" s="214"/>
      <c r="AA11" s="214"/>
      <c r="AB11" s="214"/>
      <c r="AC11" s="214"/>
      <c r="AD11" s="214"/>
      <c r="AE11" s="214"/>
      <c r="AF11" s="214"/>
      <c r="AG11" s="214" t="s">
        <v>201</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ht="45" outlineLevel="1" x14ac:dyDescent="0.2">
      <c r="A12" s="231"/>
      <c r="B12" s="232"/>
      <c r="C12" s="253" t="s">
        <v>206</v>
      </c>
      <c r="D12" s="249"/>
      <c r="E12" s="249"/>
      <c r="F12" s="249"/>
      <c r="G12" s="249"/>
      <c r="H12" s="234"/>
      <c r="I12" s="234"/>
      <c r="J12" s="234"/>
      <c r="K12" s="234"/>
      <c r="L12" s="234"/>
      <c r="M12" s="234"/>
      <c r="N12" s="233"/>
      <c r="O12" s="233"/>
      <c r="P12" s="233"/>
      <c r="Q12" s="233"/>
      <c r="R12" s="234"/>
      <c r="S12" s="234"/>
      <c r="T12" s="234"/>
      <c r="U12" s="234"/>
      <c r="V12" s="234"/>
      <c r="W12" s="234"/>
      <c r="X12" s="234"/>
      <c r="Y12" s="214"/>
      <c r="Z12" s="214"/>
      <c r="AA12" s="214"/>
      <c r="AB12" s="214"/>
      <c r="AC12" s="214"/>
      <c r="AD12" s="214"/>
      <c r="AE12" s="214"/>
      <c r="AF12" s="214"/>
      <c r="AG12" s="214" t="s">
        <v>203</v>
      </c>
      <c r="AH12" s="214"/>
      <c r="AI12" s="214"/>
      <c r="AJ12" s="214"/>
      <c r="AK12" s="214"/>
      <c r="AL12" s="214"/>
      <c r="AM12" s="214"/>
      <c r="AN12" s="214"/>
      <c r="AO12" s="214"/>
      <c r="AP12" s="214"/>
      <c r="AQ12" s="214"/>
      <c r="AR12" s="214"/>
      <c r="AS12" s="214"/>
      <c r="AT12" s="214"/>
      <c r="AU12" s="214"/>
      <c r="AV12" s="214"/>
      <c r="AW12" s="214"/>
      <c r="AX12" s="214"/>
      <c r="AY12" s="214"/>
      <c r="AZ12" s="214"/>
      <c r="BA12" s="248"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4"/>
      <c r="BC12" s="214"/>
      <c r="BD12" s="214"/>
      <c r="BE12" s="214"/>
      <c r="BF12" s="214"/>
      <c r="BG12" s="214"/>
      <c r="BH12" s="214"/>
    </row>
    <row r="13" spans="1:60" outlineLevel="1" x14ac:dyDescent="0.2">
      <c r="A13" s="241">
        <v>3</v>
      </c>
      <c r="B13" s="242" t="s">
        <v>207</v>
      </c>
      <c r="C13" s="252" t="s">
        <v>208</v>
      </c>
      <c r="D13" s="243" t="s">
        <v>198</v>
      </c>
      <c r="E13" s="244">
        <v>1</v>
      </c>
      <c r="F13" s="245"/>
      <c r="G13" s="246">
        <f>ROUND(E13*F13,2)</f>
        <v>0</v>
      </c>
      <c r="H13" s="245"/>
      <c r="I13" s="246">
        <f>ROUND(E13*H13,2)</f>
        <v>0</v>
      </c>
      <c r="J13" s="245"/>
      <c r="K13" s="246">
        <f>ROUND(E13*J13,2)</f>
        <v>0</v>
      </c>
      <c r="L13" s="246">
        <v>21</v>
      </c>
      <c r="M13" s="246">
        <f>G13*(1+L13/100)</f>
        <v>0</v>
      </c>
      <c r="N13" s="244">
        <v>0</v>
      </c>
      <c r="O13" s="244">
        <f>ROUND(E13*N13,2)</f>
        <v>0</v>
      </c>
      <c r="P13" s="244">
        <v>0</v>
      </c>
      <c r="Q13" s="244">
        <f>ROUND(E13*P13,2)</f>
        <v>0</v>
      </c>
      <c r="R13" s="246"/>
      <c r="S13" s="246" t="s">
        <v>199</v>
      </c>
      <c r="T13" s="246" t="s">
        <v>200</v>
      </c>
      <c r="U13" s="246">
        <v>0</v>
      </c>
      <c r="V13" s="246">
        <f>ROUND(E13*U13,2)</f>
        <v>0</v>
      </c>
      <c r="W13" s="246"/>
      <c r="X13" s="247" t="s">
        <v>55</v>
      </c>
      <c r="Y13" s="214"/>
      <c r="Z13" s="214"/>
      <c r="AA13" s="214"/>
      <c r="AB13" s="214"/>
      <c r="AC13" s="214"/>
      <c r="AD13" s="214"/>
      <c r="AE13" s="214"/>
      <c r="AF13" s="214"/>
      <c r="AG13" s="214" t="s">
        <v>201</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33.75" outlineLevel="1" x14ac:dyDescent="0.2">
      <c r="A14" s="231"/>
      <c r="B14" s="232"/>
      <c r="C14" s="253" t="s">
        <v>209</v>
      </c>
      <c r="D14" s="249"/>
      <c r="E14" s="249"/>
      <c r="F14" s="249"/>
      <c r="G14" s="249"/>
      <c r="H14" s="234"/>
      <c r="I14" s="234"/>
      <c r="J14" s="234"/>
      <c r="K14" s="234"/>
      <c r="L14" s="234"/>
      <c r="M14" s="234"/>
      <c r="N14" s="233"/>
      <c r="O14" s="233"/>
      <c r="P14" s="233"/>
      <c r="Q14" s="233"/>
      <c r="R14" s="234"/>
      <c r="S14" s="234"/>
      <c r="T14" s="234"/>
      <c r="U14" s="234"/>
      <c r="V14" s="234"/>
      <c r="W14" s="234"/>
      <c r="X14" s="234"/>
      <c r="Y14" s="214"/>
      <c r="Z14" s="214"/>
      <c r="AA14" s="214"/>
      <c r="AB14" s="214"/>
      <c r="AC14" s="214"/>
      <c r="AD14" s="214"/>
      <c r="AE14" s="214"/>
      <c r="AF14" s="214"/>
      <c r="AG14" s="214" t="s">
        <v>203</v>
      </c>
      <c r="AH14" s="214"/>
      <c r="AI14" s="214"/>
      <c r="AJ14" s="214"/>
      <c r="AK14" s="214"/>
      <c r="AL14" s="214"/>
      <c r="AM14" s="214"/>
      <c r="AN14" s="214"/>
      <c r="AO14" s="214"/>
      <c r="AP14" s="214"/>
      <c r="AQ14" s="214"/>
      <c r="AR14" s="214"/>
      <c r="AS14" s="214"/>
      <c r="AT14" s="214"/>
      <c r="AU14" s="214"/>
      <c r="AV14" s="214"/>
      <c r="AW14" s="214"/>
      <c r="AX14" s="214"/>
      <c r="AY14" s="214"/>
      <c r="AZ14" s="214"/>
      <c r="BA14" s="248" t="str">
        <f>C14</f>
        <v>Odstranění objektů zařízení staveniště včetně přípojek energií a jejich odvoz. Položka zahrnuje i náklady na úpravu povrchů po odstranění zařízení staveniště a úklid ploch, na kterých bylo zařízení staveniště provozováno.</v>
      </c>
      <c r="BB14" s="214"/>
      <c r="BC14" s="214"/>
      <c r="BD14" s="214"/>
      <c r="BE14" s="214"/>
      <c r="BF14" s="214"/>
      <c r="BG14" s="214"/>
      <c r="BH14" s="214"/>
    </row>
    <row r="15" spans="1:60" x14ac:dyDescent="0.2">
      <c r="A15" s="235" t="s">
        <v>194</v>
      </c>
      <c r="B15" s="236" t="s">
        <v>167</v>
      </c>
      <c r="C15" s="251" t="s">
        <v>30</v>
      </c>
      <c r="D15" s="237"/>
      <c r="E15" s="238"/>
      <c r="F15" s="239"/>
      <c r="G15" s="239">
        <f>SUMIF(AG16:AG17,"&lt;&gt;NOR",G16:G17)</f>
        <v>0</v>
      </c>
      <c r="H15" s="239"/>
      <c r="I15" s="239">
        <f>SUM(I16:I17)</f>
        <v>0</v>
      </c>
      <c r="J15" s="239"/>
      <c r="K15" s="239">
        <f>SUM(K16:K17)</f>
        <v>0</v>
      </c>
      <c r="L15" s="239"/>
      <c r="M15" s="239">
        <f>SUM(M16:M17)</f>
        <v>0</v>
      </c>
      <c r="N15" s="238"/>
      <c r="O15" s="238">
        <f>SUM(O16:O17)</f>
        <v>0</v>
      </c>
      <c r="P15" s="238"/>
      <c r="Q15" s="238">
        <f>SUM(Q16:Q17)</f>
        <v>0</v>
      </c>
      <c r="R15" s="239"/>
      <c r="S15" s="239"/>
      <c r="T15" s="239"/>
      <c r="U15" s="239"/>
      <c r="V15" s="239">
        <f>SUM(V16:V17)</f>
        <v>0</v>
      </c>
      <c r="W15" s="239"/>
      <c r="X15" s="240"/>
      <c r="AG15" t="s">
        <v>195</v>
      </c>
    </row>
    <row r="16" spans="1:60" outlineLevel="1" x14ac:dyDescent="0.2">
      <c r="A16" s="241">
        <v>4</v>
      </c>
      <c r="B16" s="242" t="s">
        <v>210</v>
      </c>
      <c r="C16" s="252" t="s">
        <v>211</v>
      </c>
      <c r="D16" s="243" t="s">
        <v>198</v>
      </c>
      <c r="E16" s="244">
        <v>1</v>
      </c>
      <c r="F16" s="245"/>
      <c r="G16" s="246">
        <f>ROUND(E16*F16,2)</f>
        <v>0</v>
      </c>
      <c r="H16" s="245"/>
      <c r="I16" s="246">
        <f>ROUND(E16*H16,2)</f>
        <v>0</v>
      </c>
      <c r="J16" s="245"/>
      <c r="K16" s="246">
        <f>ROUND(E16*J16,2)</f>
        <v>0</v>
      </c>
      <c r="L16" s="246">
        <v>21</v>
      </c>
      <c r="M16" s="246">
        <f>G16*(1+L16/100)</f>
        <v>0</v>
      </c>
      <c r="N16" s="244">
        <v>0</v>
      </c>
      <c r="O16" s="244">
        <f>ROUND(E16*N16,2)</f>
        <v>0</v>
      </c>
      <c r="P16" s="244">
        <v>0</v>
      </c>
      <c r="Q16" s="244">
        <f>ROUND(E16*P16,2)</f>
        <v>0</v>
      </c>
      <c r="R16" s="246"/>
      <c r="S16" s="246" t="s">
        <v>199</v>
      </c>
      <c r="T16" s="246" t="s">
        <v>200</v>
      </c>
      <c r="U16" s="246">
        <v>0</v>
      </c>
      <c r="V16" s="246">
        <f>ROUND(E16*U16,2)</f>
        <v>0</v>
      </c>
      <c r="W16" s="246"/>
      <c r="X16" s="247" t="s">
        <v>55</v>
      </c>
      <c r="Y16" s="214"/>
      <c r="Z16" s="214"/>
      <c r="AA16" s="214"/>
      <c r="AB16" s="214"/>
      <c r="AC16" s="214"/>
      <c r="AD16" s="214"/>
      <c r="AE16" s="214"/>
      <c r="AF16" s="214"/>
      <c r="AG16" s="214" t="s">
        <v>201</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31"/>
      <c r="B17" s="232"/>
      <c r="C17" s="253" t="s">
        <v>212</v>
      </c>
      <c r="D17" s="249"/>
      <c r="E17" s="249"/>
      <c r="F17" s="249"/>
      <c r="G17" s="249"/>
      <c r="H17" s="234"/>
      <c r="I17" s="234"/>
      <c r="J17" s="234"/>
      <c r="K17" s="234"/>
      <c r="L17" s="234"/>
      <c r="M17" s="234"/>
      <c r="N17" s="233"/>
      <c r="O17" s="233"/>
      <c r="P17" s="233"/>
      <c r="Q17" s="233"/>
      <c r="R17" s="234"/>
      <c r="S17" s="234"/>
      <c r="T17" s="234"/>
      <c r="U17" s="234"/>
      <c r="V17" s="234"/>
      <c r="W17" s="234"/>
      <c r="X17" s="234"/>
      <c r="Y17" s="214"/>
      <c r="Z17" s="214"/>
      <c r="AA17" s="214"/>
      <c r="AB17" s="214"/>
      <c r="AC17" s="214"/>
      <c r="AD17" s="214"/>
      <c r="AE17" s="214"/>
      <c r="AF17" s="214"/>
      <c r="AG17" s="214" t="s">
        <v>203</v>
      </c>
      <c r="AH17" s="214"/>
      <c r="AI17" s="214"/>
      <c r="AJ17" s="214"/>
      <c r="AK17" s="214"/>
      <c r="AL17" s="214"/>
      <c r="AM17" s="214"/>
      <c r="AN17" s="214"/>
      <c r="AO17" s="214"/>
      <c r="AP17" s="214"/>
      <c r="AQ17" s="214"/>
      <c r="AR17" s="214"/>
      <c r="AS17" s="214"/>
      <c r="AT17" s="214"/>
      <c r="AU17" s="214"/>
      <c r="AV17" s="214"/>
      <c r="AW17" s="214"/>
      <c r="AX17" s="214"/>
      <c r="AY17" s="214"/>
      <c r="AZ17" s="214"/>
      <c r="BA17" s="248" t="str">
        <f>C17</f>
        <v>náklady spojené s provedením všech technickými normami předepsaných zkoušek a revizí stavebních konstrukcí nebo stavebních prací.</v>
      </c>
      <c r="BB17" s="214"/>
      <c r="BC17" s="214"/>
      <c r="BD17" s="214"/>
      <c r="BE17" s="214"/>
      <c r="BF17" s="214"/>
      <c r="BG17" s="214"/>
      <c r="BH17" s="214"/>
    </row>
    <row r="18" spans="1:60" x14ac:dyDescent="0.2">
      <c r="A18" s="3"/>
      <c r="B18" s="4"/>
      <c r="C18" s="254"/>
      <c r="D18" s="6"/>
      <c r="E18" s="3"/>
      <c r="F18" s="3"/>
      <c r="G18" s="3"/>
      <c r="H18" s="3"/>
      <c r="I18" s="3"/>
      <c r="J18" s="3"/>
      <c r="K18" s="3"/>
      <c r="L18" s="3"/>
      <c r="M18" s="3"/>
      <c r="N18" s="3"/>
      <c r="O18" s="3"/>
      <c r="P18" s="3"/>
      <c r="Q18" s="3"/>
      <c r="R18" s="3"/>
      <c r="S18" s="3"/>
      <c r="T18" s="3"/>
      <c r="U18" s="3"/>
      <c r="V18" s="3"/>
      <c r="W18" s="3"/>
      <c r="X18" s="3"/>
      <c r="AE18">
        <v>15</v>
      </c>
      <c r="AF18">
        <v>21</v>
      </c>
      <c r="AG18" t="s">
        <v>181</v>
      </c>
    </row>
    <row r="19" spans="1:60" x14ac:dyDescent="0.2">
      <c r="A19" s="217"/>
      <c r="B19" s="218" t="s">
        <v>31</v>
      </c>
      <c r="C19" s="255"/>
      <c r="D19" s="219"/>
      <c r="E19" s="220"/>
      <c r="F19" s="220"/>
      <c r="G19" s="250">
        <f>G8+G15</f>
        <v>0</v>
      </c>
      <c r="H19" s="3"/>
      <c r="I19" s="3"/>
      <c r="J19" s="3"/>
      <c r="K19" s="3"/>
      <c r="L19" s="3"/>
      <c r="M19" s="3"/>
      <c r="N19" s="3"/>
      <c r="O19" s="3"/>
      <c r="P19" s="3"/>
      <c r="Q19" s="3"/>
      <c r="R19" s="3"/>
      <c r="S19" s="3"/>
      <c r="T19" s="3"/>
      <c r="U19" s="3"/>
      <c r="V19" s="3"/>
      <c r="W19" s="3"/>
      <c r="X19" s="3"/>
      <c r="AE19">
        <f>SUMIF(L7:L17,AE18,G7:G17)</f>
        <v>0</v>
      </c>
      <c r="AF19">
        <f>SUMIF(L7:L17,AF18,G7:G17)</f>
        <v>0</v>
      </c>
      <c r="AG19" t="s">
        <v>213</v>
      </c>
    </row>
    <row r="20" spans="1:60" x14ac:dyDescent="0.2">
      <c r="A20" s="3"/>
      <c r="B20" s="4"/>
      <c r="C20" s="254"/>
      <c r="D20" s="6"/>
      <c r="E20" s="3"/>
      <c r="F20" s="3"/>
      <c r="G20" s="3"/>
      <c r="H20" s="3"/>
      <c r="I20" s="3"/>
      <c r="J20" s="3"/>
      <c r="K20" s="3"/>
      <c r="L20" s="3"/>
      <c r="M20" s="3"/>
      <c r="N20" s="3"/>
      <c r="O20" s="3"/>
      <c r="P20" s="3"/>
      <c r="Q20" s="3"/>
      <c r="R20" s="3"/>
      <c r="S20" s="3"/>
      <c r="T20" s="3"/>
      <c r="U20" s="3"/>
      <c r="V20" s="3"/>
      <c r="W20" s="3"/>
      <c r="X20" s="3"/>
    </row>
    <row r="21" spans="1:60" x14ac:dyDescent="0.2">
      <c r="A21" s="3"/>
      <c r="B21" s="4"/>
      <c r="C21" s="254"/>
      <c r="D21" s="6"/>
      <c r="E21" s="3"/>
      <c r="F21" s="3"/>
      <c r="G21" s="3"/>
      <c r="H21" s="3"/>
      <c r="I21" s="3"/>
      <c r="J21" s="3"/>
      <c r="K21" s="3"/>
      <c r="L21" s="3"/>
      <c r="M21" s="3"/>
      <c r="N21" s="3"/>
      <c r="O21" s="3"/>
      <c r="P21" s="3"/>
      <c r="Q21" s="3"/>
      <c r="R21" s="3"/>
      <c r="S21" s="3"/>
      <c r="T21" s="3"/>
      <c r="U21" s="3"/>
      <c r="V21" s="3"/>
      <c r="W21" s="3"/>
      <c r="X21" s="3"/>
    </row>
    <row r="22" spans="1:60" x14ac:dyDescent="0.2">
      <c r="A22" s="221" t="s">
        <v>214</v>
      </c>
      <c r="B22" s="221"/>
      <c r="C22" s="256"/>
      <c r="D22" s="6"/>
      <c r="E22" s="3"/>
      <c r="F22" s="3"/>
      <c r="G22" s="3"/>
      <c r="H22" s="3"/>
      <c r="I22" s="3"/>
      <c r="J22" s="3"/>
      <c r="K22" s="3"/>
      <c r="L22" s="3"/>
      <c r="M22" s="3"/>
      <c r="N22" s="3"/>
      <c r="O22" s="3"/>
      <c r="P22" s="3"/>
      <c r="Q22" s="3"/>
      <c r="R22" s="3"/>
      <c r="S22" s="3"/>
      <c r="T22" s="3"/>
      <c r="U22" s="3"/>
      <c r="V22" s="3"/>
      <c r="W22" s="3"/>
      <c r="X22" s="3"/>
    </row>
    <row r="23" spans="1:60" x14ac:dyDescent="0.2">
      <c r="A23" s="222"/>
      <c r="B23" s="223"/>
      <c r="C23" s="257"/>
      <c r="D23" s="223"/>
      <c r="E23" s="223"/>
      <c r="F23" s="223"/>
      <c r="G23" s="224"/>
      <c r="H23" s="3"/>
      <c r="I23" s="3"/>
      <c r="J23" s="3"/>
      <c r="K23" s="3"/>
      <c r="L23" s="3"/>
      <c r="M23" s="3"/>
      <c r="N23" s="3"/>
      <c r="O23" s="3"/>
      <c r="P23" s="3"/>
      <c r="Q23" s="3"/>
      <c r="R23" s="3"/>
      <c r="S23" s="3"/>
      <c r="T23" s="3"/>
      <c r="U23" s="3"/>
      <c r="V23" s="3"/>
      <c r="W23" s="3"/>
      <c r="X23" s="3"/>
      <c r="AG23" t="s">
        <v>215</v>
      </c>
    </row>
    <row r="24" spans="1:60" x14ac:dyDescent="0.2">
      <c r="A24" s="225"/>
      <c r="B24" s="226"/>
      <c r="C24" s="258"/>
      <c r="D24" s="226"/>
      <c r="E24" s="226"/>
      <c r="F24" s="226"/>
      <c r="G24" s="227"/>
      <c r="H24" s="3"/>
      <c r="I24" s="3"/>
      <c r="J24" s="3"/>
      <c r="K24" s="3"/>
      <c r="L24" s="3"/>
      <c r="M24" s="3"/>
      <c r="N24" s="3"/>
      <c r="O24" s="3"/>
      <c r="P24" s="3"/>
      <c r="Q24" s="3"/>
      <c r="R24" s="3"/>
      <c r="S24" s="3"/>
      <c r="T24" s="3"/>
      <c r="U24" s="3"/>
      <c r="V24" s="3"/>
      <c r="W24" s="3"/>
      <c r="X24" s="3"/>
    </row>
    <row r="25" spans="1:60" x14ac:dyDescent="0.2">
      <c r="A25" s="225"/>
      <c r="B25" s="226"/>
      <c r="C25" s="258"/>
      <c r="D25" s="226"/>
      <c r="E25" s="226"/>
      <c r="F25" s="226"/>
      <c r="G25" s="227"/>
      <c r="H25" s="3"/>
      <c r="I25" s="3"/>
      <c r="J25" s="3"/>
      <c r="K25" s="3"/>
      <c r="L25" s="3"/>
      <c r="M25" s="3"/>
      <c r="N25" s="3"/>
      <c r="O25" s="3"/>
      <c r="P25" s="3"/>
      <c r="Q25" s="3"/>
      <c r="R25" s="3"/>
      <c r="S25" s="3"/>
      <c r="T25" s="3"/>
      <c r="U25" s="3"/>
      <c r="V25" s="3"/>
      <c r="W25" s="3"/>
      <c r="X25" s="3"/>
    </row>
    <row r="26" spans="1:60" x14ac:dyDescent="0.2">
      <c r="A26" s="225"/>
      <c r="B26" s="226"/>
      <c r="C26" s="258"/>
      <c r="D26" s="226"/>
      <c r="E26" s="226"/>
      <c r="F26" s="226"/>
      <c r="G26" s="227"/>
      <c r="H26" s="3"/>
      <c r="I26" s="3"/>
      <c r="J26" s="3"/>
      <c r="K26" s="3"/>
      <c r="L26" s="3"/>
      <c r="M26" s="3"/>
      <c r="N26" s="3"/>
      <c r="O26" s="3"/>
      <c r="P26" s="3"/>
      <c r="Q26" s="3"/>
      <c r="R26" s="3"/>
      <c r="S26" s="3"/>
      <c r="T26" s="3"/>
      <c r="U26" s="3"/>
      <c r="V26" s="3"/>
      <c r="W26" s="3"/>
      <c r="X26" s="3"/>
    </row>
    <row r="27" spans="1:60" x14ac:dyDescent="0.2">
      <c r="A27" s="228"/>
      <c r="B27" s="229"/>
      <c r="C27" s="259"/>
      <c r="D27" s="229"/>
      <c r="E27" s="229"/>
      <c r="F27" s="229"/>
      <c r="G27" s="230"/>
      <c r="H27" s="3"/>
      <c r="I27" s="3"/>
      <c r="J27" s="3"/>
      <c r="K27" s="3"/>
      <c r="L27" s="3"/>
      <c r="M27" s="3"/>
      <c r="N27" s="3"/>
      <c r="O27" s="3"/>
      <c r="P27" s="3"/>
      <c r="Q27" s="3"/>
      <c r="R27" s="3"/>
      <c r="S27" s="3"/>
      <c r="T27" s="3"/>
      <c r="U27" s="3"/>
      <c r="V27" s="3"/>
      <c r="W27" s="3"/>
      <c r="X27" s="3"/>
    </row>
    <row r="28" spans="1:60" x14ac:dyDescent="0.2">
      <c r="A28" s="3"/>
      <c r="B28" s="4"/>
      <c r="C28" s="254"/>
      <c r="D28" s="6"/>
      <c r="E28" s="3"/>
      <c r="F28" s="3"/>
      <c r="G28" s="3"/>
      <c r="H28" s="3"/>
      <c r="I28" s="3"/>
      <c r="J28" s="3"/>
      <c r="K28" s="3"/>
      <c r="L28" s="3"/>
      <c r="M28" s="3"/>
      <c r="N28" s="3"/>
      <c r="O28" s="3"/>
      <c r="P28" s="3"/>
      <c r="Q28" s="3"/>
      <c r="R28" s="3"/>
      <c r="S28" s="3"/>
      <c r="T28" s="3"/>
      <c r="U28" s="3"/>
      <c r="V28" s="3"/>
      <c r="W28" s="3"/>
      <c r="X28" s="3"/>
    </row>
    <row r="29" spans="1:60" x14ac:dyDescent="0.2">
      <c r="C29" s="260"/>
      <c r="D29" s="10"/>
      <c r="AG29" t="s">
        <v>216</v>
      </c>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0">
    <mergeCell ref="A1:G1"/>
    <mergeCell ref="C2:G2"/>
    <mergeCell ref="C3:G3"/>
    <mergeCell ref="C4:G4"/>
    <mergeCell ref="A22:C22"/>
    <mergeCell ref="A23:G27"/>
    <mergeCell ref="C10:G10"/>
    <mergeCell ref="C12:G12"/>
    <mergeCell ref="C14:G14"/>
    <mergeCell ref="C17:G17"/>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58</v>
      </c>
      <c r="C3" s="203" t="s">
        <v>59</v>
      </c>
      <c r="D3" s="201"/>
      <c r="E3" s="201"/>
      <c r="F3" s="201"/>
      <c r="G3" s="202"/>
      <c r="AC3" s="179" t="s">
        <v>169</v>
      </c>
      <c r="AG3" t="s">
        <v>171</v>
      </c>
    </row>
    <row r="4" spans="1:60" ht="24.95" customHeight="1" x14ac:dyDescent="0.2">
      <c r="A4" s="204" t="s">
        <v>10</v>
      </c>
      <c r="B4" s="205" t="s">
        <v>56</v>
      </c>
      <c r="C4" s="206" t="s">
        <v>60</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125</v>
      </c>
      <c r="C8" s="251" t="s">
        <v>126</v>
      </c>
      <c r="D8" s="237"/>
      <c r="E8" s="238"/>
      <c r="F8" s="239"/>
      <c r="G8" s="239">
        <f>SUMIF(AG9:AG30,"&lt;&gt;NOR",G9:G30)</f>
        <v>0</v>
      </c>
      <c r="H8" s="239"/>
      <c r="I8" s="239">
        <f>SUM(I9:I30)</f>
        <v>0</v>
      </c>
      <c r="J8" s="239"/>
      <c r="K8" s="239">
        <f>SUM(K9:K30)</f>
        <v>0</v>
      </c>
      <c r="L8" s="239"/>
      <c r="M8" s="239">
        <f>SUM(M9:M30)</f>
        <v>0</v>
      </c>
      <c r="N8" s="238"/>
      <c r="O8" s="238">
        <f>SUM(O9:O30)</f>
        <v>2.71</v>
      </c>
      <c r="P8" s="238"/>
      <c r="Q8" s="238">
        <f>SUM(Q9:Q30)</f>
        <v>0</v>
      </c>
      <c r="R8" s="239"/>
      <c r="S8" s="239"/>
      <c r="T8" s="239"/>
      <c r="U8" s="239"/>
      <c r="V8" s="239">
        <f>SUM(V9:V30)</f>
        <v>54.34</v>
      </c>
      <c r="W8" s="239"/>
      <c r="X8" s="240"/>
      <c r="AG8" t="s">
        <v>195</v>
      </c>
    </row>
    <row r="9" spans="1:60" outlineLevel="1" x14ac:dyDescent="0.2">
      <c r="A9" s="241">
        <v>1</v>
      </c>
      <c r="B9" s="242" t="s">
        <v>217</v>
      </c>
      <c r="C9" s="252" t="s">
        <v>218</v>
      </c>
      <c r="D9" s="243" t="s">
        <v>219</v>
      </c>
      <c r="E9" s="244">
        <v>9.1850000000000005</v>
      </c>
      <c r="F9" s="245"/>
      <c r="G9" s="246">
        <f>ROUND(E9*F9,2)</f>
        <v>0</v>
      </c>
      <c r="H9" s="245"/>
      <c r="I9" s="246">
        <f>ROUND(E9*H9,2)</f>
        <v>0</v>
      </c>
      <c r="J9" s="245"/>
      <c r="K9" s="246">
        <f>ROUND(E9*J9,2)</f>
        <v>0</v>
      </c>
      <c r="L9" s="246">
        <v>21</v>
      </c>
      <c r="M9" s="246">
        <f>G9*(1+L9/100)</f>
        <v>0</v>
      </c>
      <c r="N9" s="244">
        <v>4.0000000000000003E-5</v>
      </c>
      <c r="O9" s="244">
        <f>ROUND(E9*N9,2)</f>
        <v>0</v>
      </c>
      <c r="P9" s="244">
        <v>0</v>
      </c>
      <c r="Q9" s="244">
        <f>ROUND(E9*P9,2)</f>
        <v>0</v>
      </c>
      <c r="R9" s="246"/>
      <c r="S9" s="246" t="s">
        <v>199</v>
      </c>
      <c r="T9" s="246" t="s">
        <v>199</v>
      </c>
      <c r="U9" s="246">
        <v>0.08</v>
      </c>
      <c r="V9" s="246">
        <f>ROUND(E9*U9,2)</f>
        <v>0.73</v>
      </c>
      <c r="W9" s="246"/>
      <c r="X9" s="247" t="s">
        <v>220</v>
      </c>
      <c r="Y9" s="214"/>
      <c r="Z9" s="214"/>
      <c r="AA9" s="214"/>
      <c r="AB9" s="214"/>
      <c r="AC9" s="214"/>
      <c r="AD9" s="214"/>
      <c r="AE9" s="214"/>
      <c r="AF9" s="214"/>
      <c r="AG9" s="214" t="s">
        <v>221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31"/>
      <c r="B10" s="232"/>
      <c r="C10" s="270" t="s">
        <v>222</v>
      </c>
      <c r="D10" s="261"/>
      <c r="E10" s="262">
        <v>2.89</v>
      </c>
      <c r="F10" s="234"/>
      <c r="G10" s="234"/>
      <c r="H10" s="234"/>
      <c r="I10" s="234"/>
      <c r="J10" s="234"/>
      <c r="K10" s="234"/>
      <c r="L10" s="234"/>
      <c r="M10" s="234"/>
      <c r="N10" s="233"/>
      <c r="O10" s="233"/>
      <c r="P10" s="233"/>
      <c r="Q10" s="233"/>
      <c r="R10" s="234"/>
      <c r="S10" s="234"/>
      <c r="T10" s="234"/>
      <c r="U10" s="234"/>
      <c r="V10" s="234"/>
      <c r="W10" s="234"/>
      <c r="X10" s="234"/>
      <c r="Y10" s="214"/>
      <c r="Z10" s="214"/>
      <c r="AA10" s="214"/>
      <c r="AB10" s="214"/>
      <c r="AC10" s="214"/>
      <c r="AD10" s="214"/>
      <c r="AE10" s="214"/>
      <c r="AF10" s="214"/>
      <c r="AG10" s="214" t="s">
        <v>223</v>
      </c>
      <c r="AH10" s="214">
        <v>0</v>
      </c>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31"/>
      <c r="B11" s="232"/>
      <c r="C11" s="270" t="s">
        <v>224</v>
      </c>
      <c r="D11" s="261"/>
      <c r="E11" s="262">
        <v>2.2949999999999999</v>
      </c>
      <c r="F11" s="234"/>
      <c r="G11" s="234"/>
      <c r="H11" s="234"/>
      <c r="I11" s="234"/>
      <c r="J11" s="234"/>
      <c r="K11" s="234"/>
      <c r="L11" s="234"/>
      <c r="M11" s="234"/>
      <c r="N11" s="233"/>
      <c r="O11" s="233"/>
      <c r="P11" s="233"/>
      <c r="Q11" s="233"/>
      <c r="R11" s="234"/>
      <c r="S11" s="234"/>
      <c r="T11" s="234"/>
      <c r="U11" s="234"/>
      <c r="V11" s="234"/>
      <c r="W11" s="234"/>
      <c r="X11" s="234"/>
      <c r="Y11" s="214"/>
      <c r="Z11" s="214"/>
      <c r="AA11" s="214"/>
      <c r="AB11" s="214"/>
      <c r="AC11" s="214"/>
      <c r="AD11" s="214"/>
      <c r="AE11" s="214"/>
      <c r="AF11" s="214"/>
      <c r="AG11" s="214" t="s">
        <v>223</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31"/>
      <c r="B12" s="232"/>
      <c r="C12" s="270" t="s">
        <v>225</v>
      </c>
      <c r="D12" s="261"/>
      <c r="E12" s="262">
        <v>4</v>
      </c>
      <c r="F12" s="234"/>
      <c r="G12" s="234"/>
      <c r="H12" s="234"/>
      <c r="I12" s="234"/>
      <c r="J12" s="234"/>
      <c r="K12" s="234"/>
      <c r="L12" s="234"/>
      <c r="M12" s="234"/>
      <c r="N12" s="233"/>
      <c r="O12" s="233"/>
      <c r="P12" s="233"/>
      <c r="Q12" s="233"/>
      <c r="R12" s="234"/>
      <c r="S12" s="234"/>
      <c r="T12" s="234"/>
      <c r="U12" s="234"/>
      <c r="V12" s="234"/>
      <c r="W12" s="234"/>
      <c r="X12" s="234"/>
      <c r="Y12" s="214"/>
      <c r="Z12" s="214"/>
      <c r="AA12" s="214"/>
      <c r="AB12" s="214"/>
      <c r="AC12" s="214"/>
      <c r="AD12" s="214"/>
      <c r="AE12" s="214"/>
      <c r="AF12" s="214"/>
      <c r="AG12" s="214" t="s">
        <v>223</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ht="22.5" outlineLevel="1" x14ac:dyDescent="0.2">
      <c r="A13" s="241">
        <v>2</v>
      </c>
      <c r="B13" s="242" t="s">
        <v>226</v>
      </c>
      <c r="C13" s="252" t="s">
        <v>227</v>
      </c>
      <c r="D13" s="243" t="s">
        <v>219</v>
      </c>
      <c r="E13" s="244">
        <v>21.76</v>
      </c>
      <c r="F13" s="245"/>
      <c r="G13" s="246">
        <f>ROUND(E13*F13,2)</f>
        <v>0</v>
      </c>
      <c r="H13" s="245"/>
      <c r="I13" s="246">
        <f>ROUND(E13*H13,2)</f>
        <v>0</v>
      </c>
      <c r="J13" s="245"/>
      <c r="K13" s="246">
        <f>ROUND(E13*J13,2)</f>
        <v>0</v>
      </c>
      <c r="L13" s="246">
        <v>21</v>
      </c>
      <c r="M13" s="246">
        <f>G13*(1+L13/100)</f>
        <v>0</v>
      </c>
      <c r="N13" s="244">
        <v>2.2499999999999998E-3</v>
      </c>
      <c r="O13" s="244">
        <f>ROUND(E13*N13,2)</f>
        <v>0.05</v>
      </c>
      <c r="P13" s="244">
        <v>0</v>
      </c>
      <c r="Q13" s="244">
        <f>ROUND(E13*P13,2)</f>
        <v>0</v>
      </c>
      <c r="R13" s="246"/>
      <c r="S13" s="246" t="s">
        <v>199</v>
      </c>
      <c r="T13" s="246" t="s">
        <v>199</v>
      </c>
      <c r="U13" s="246">
        <v>0.16</v>
      </c>
      <c r="V13" s="246">
        <f>ROUND(E13*U13,2)</f>
        <v>3.48</v>
      </c>
      <c r="W13" s="246"/>
      <c r="X13" s="247" t="s">
        <v>220</v>
      </c>
      <c r="Y13" s="214"/>
      <c r="Z13" s="214"/>
      <c r="AA13" s="214"/>
      <c r="AB13" s="214"/>
      <c r="AC13" s="214"/>
      <c r="AD13" s="214"/>
      <c r="AE13" s="214"/>
      <c r="AF13" s="214"/>
      <c r="AG13" s="214" t="s">
        <v>228</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31"/>
      <c r="B14" s="232"/>
      <c r="C14" s="253" t="s">
        <v>229</v>
      </c>
      <c r="D14" s="249"/>
      <c r="E14" s="249"/>
      <c r="F14" s="249"/>
      <c r="G14" s="249"/>
      <c r="H14" s="234"/>
      <c r="I14" s="234"/>
      <c r="J14" s="234"/>
      <c r="K14" s="234"/>
      <c r="L14" s="234"/>
      <c r="M14" s="234"/>
      <c r="N14" s="233"/>
      <c r="O14" s="233"/>
      <c r="P14" s="233"/>
      <c r="Q14" s="233"/>
      <c r="R14" s="234"/>
      <c r="S14" s="234"/>
      <c r="T14" s="234"/>
      <c r="U14" s="234"/>
      <c r="V14" s="234"/>
      <c r="W14" s="234"/>
      <c r="X14" s="234"/>
      <c r="Y14" s="214"/>
      <c r="Z14" s="214"/>
      <c r="AA14" s="214"/>
      <c r="AB14" s="214"/>
      <c r="AC14" s="214"/>
      <c r="AD14" s="214"/>
      <c r="AE14" s="214"/>
      <c r="AF14" s="214"/>
      <c r="AG14" s="214" t="s">
        <v>203</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31"/>
      <c r="B15" s="232"/>
      <c r="C15" s="270" t="s">
        <v>230</v>
      </c>
      <c r="D15" s="261"/>
      <c r="E15" s="262">
        <v>21.76</v>
      </c>
      <c r="F15" s="234"/>
      <c r="G15" s="234"/>
      <c r="H15" s="234"/>
      <c r="I15" s="234"/>
      <c r="J15" s="234"/>
      <c r="K15" s="234"/>
      <c r="L15" s="234"/>
      <c r="M15" s="234"/>
      <c r="N15" s="233"/>
      <c r="O15" s="233"/>
      <c r="P15" s="233"/>
      <c r="Q15" s="233"/>
      <c r="R15" s="234"/>
      <c r="S15" s="234"/>
      <c r="T15" s="234"/>
      <c r="U15" s="234"/>
      <c r="V15" s="234"/>
      <c r="W15" s="234"/>
      <c r="X15" s="234"/>
      <c r="Y15" s="214"/>
      <c r="Z15" s="214"/>
      <c r="AA15" s="214"/>
      <c r="AB15" s="214"/>
      <c r="AC15" s="214"/>
      <c r="AD15" s="214"/>
      <c r="AE15" s="214"/>
      <c r="AF15" s="214"/>
      <c r="AG15" s="214" t="s">
        <v>223</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ht="22.5" outlineLevel="1" x14ac:dyDescent="0.2">
      <c r="A16" s="241">
        <v>3</v>
      </c>
      <c r="B16" s="242" t="s">
        <v>231</v>
      </c>
      <c r="C16" s="252" t="s">
        <v>232</v>
      </c>
      <c r="D16" s="243" t="s">
        <v>219</v>
      </c>
      <c r="E16" s="244">
        <v>3</v>
      </c>
      <c r="F16" s="245"/>
      <c r="G16" s="246">
        <f>ROUND(E16*F16,2)</f>
        <v>0</v>
      </c>
      <c r="H16" s="245"/>
      <c r="I16" s="246">
        <f>ROUND(E16*H16,2)</f>
        <v>0</v>
      </c>
      <c r="J16" s="245"/>
      <c r="K16" s="246">
        <f>ROUND(E16*J16,2)</f>
        <v>0</v>
      </c>
      <c r="L16" s="246">
        <v>21</v>
      </c>
      <c r="M16" s="246">
        <f>G16*(1+L16/100)</f>
        <v>0</v>
      </c>
      <c r="N16" s="244">
        <v>6.8000000000000005E-2</v>
      </c>
      <c r="O16" s="244">
        <f>ROUND(E16*N16,2)</f>
        <v>0.2</v>
      </c>
      <c r="P16" s="244">
        <v>0</v>
      </c>
      <c r="Q16" s="244">
        <f>ROUND(E16*P16,2)</f>
        <v>0</v>
      </c>
      <c r="R16" s="246"/>
      <c r="S16" s="246" t="s">
        <v>199</v>
      </c>
      <c r="T16" s="246" t="s">
        <v>199</v>
      </c>
      <c r="U16" s="246">
        <v>0.71</v>
      </c>
      <c r="V16" s="246">
        <f>ROUND(E16*U16,2)</f>
        <v>2.13</v>
      </c>
      <c r="W16" s="246"/>
      <c r="X16" s="247" t="s">
        <v>220</v>
      </c>
      <c r="Y16" s="214"/>
      <c r="Z16" s="214"/>
      <c r="AA16" s="214"/>
      <c r="AB16" s="214"/>
      <c r="AC16" s="214"/>
      <c r="AD16" s="214"/>
      <c r="AE16" s="214"/>
      <c r="AF16" s="214"/>
      <c r="AG16" s="214" t="s">
        <v>228</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31"/>
      <c r="B17" s="232"/>
      <c r="C17" s="270" t="s">
        <v>233</v>
      </c>
      <c r="D17" s="261"/>
      <c r="E17" s="262">
        <v>3</v>
      </c>
      <c r="F17" s="234"/>
      <c r="G17" s="234"/>
      <c r="H17" s="234"/>
      <c r="I17" s="234"/>
      <c r="J17" s="234"/>
      <c r="K17" s="234"/>
      <c r="L17" s="234"/>
      <c r="M17" s="234"/>
      <c r="N17" s="233"/>
      <c r="O17" s="233"/>
      <c r="P17" s="233"/>
      <c r="Q17" s="233"/>
      <c r="R17" s="234"/>
      <c r="S17" s="234"/>
      <c r="T17" s="234"/>
      <c r="U17" s="234"/>
      <c r="V17" s="234"/>
      <c r="W17" s="234"/>
      <c r="X17" s="234"/>
      <c r="Y17" s="214"/>
      <c r="Z17" s="214"/>
      <c r="AA17" s="214"/>
      <c r="AB17" s="214"/>
      <c r="AC17" s="214"/>
      <c r="AD17" s="214"/>
      <c r="AE17" s="214"/>
      <c r="AF17" s="214"/>
      <c r="AG17" s="214" t="s">
        <v>223</v>
      </c>
      <c r="AH17" s="214">
        <v>0</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ht="22.5" outlineLevel="1" x14ac:dyDescent="0.2">
      <c r="A18" s="241">
        <v>4</v>
      </c>
      <c r="B18" s="242" t="s">
        <v>234</v>
      </c>
      <c r="C18" s="252" t="s">
        <v>235</v>
      </c>
      <c r="D18" s="243" t="s">
        <v>219</v>
      </c>
      <c r="E18" s="244">
        <v>31.434000000000001</v>
      </c>
      <c r="F18" s="245"/>
      <c r="G18" s="246">
        <f>ROUND(E18*F18,2)</f>
        <v>0</v>
      </c>
      <c r="H18" s="245"/>
      <c r="I18" s="246">
        <f>ROUND(E18*H18,2)</f>
        <v>0</v>
      </c>
      <c r="J18" s="245"/>
      <c r="K18" s="246">
        <f>ROUND(E18*J18,2)</f>
        <v>0</v>
      </c>
      <c r="L18" s="246">
        <v>21</v>
      </c>
      <c r="M18" s="246">
        <f>G18*(1+L18/100)</f>
        <v>0</v>
      </c>
      <c r="N18" s="244">
        <v>1.9E-3</v>
      </c>
      <c r="O18" s="244">
        <f>ROUND(E18*N18,2)</f>
        <v>0.06</v>
      </c>
      <c r="P18" s="244">
        <v>0</v>
      </c>
      <c r="Q18" s="244">
        <f>ROUND(E18*P18,2)</f>
        <v>0</v>
      </c>
      <c r="R18" s="246"/>
      <c r="S18" s="246" t="s">
        <v>199</v>
      </c>
      <c r="T18" s="246" t="s">
        <v>199</v>
      </c>
      <c r="U18" s="246">
        <v>0.11</v>
      </c>
      <c r="V18" s="246">
        <f>ROUND(E18*U18,2)</f>
        <v>3.46</v>
      </c>
      <c r="W18" s="246"/>
      <c r="X18" s="247" t="s">
        <v>220</v>
      </c>
      <c r="Y18" s="214"/>
      <c r="Z18" s="214"/>
      <c r="AA18" s="214"/>
      <c r="AB18" s="214"/>
      <c r="AC18" s="214"/>
      <c r="AD18" s="214"/>
      <c r="AE18" s="214"/>
      <c r="AF18" s="214"/>
      <c r="AG18" s="214" t="s">
        <v>228</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ht="33.75" outlineLevel="1" x14ac:dyDescent="0.2">
      <c r="A19" s="231"/>
      <c r="B19" s="232"/>
      <c r="C19" s="270" t="s">
        <v>236</v>
      </c>
      <c r="D19" s="261"/>
      <c r="E19" s="262">
        <v>34.463999999999999</v>
      </c>
      <c r="F19" s="234"/>
      <c r="G19" s="234"/>
      <c r="H19" s="234"/>
      <c r="I19" s="234"/>
      <c r="J19" s="234"/>
      <c r="K19" s="234"/>
      <c r="L19" s="234"/>
      <c r="M19" s="234"/>
      <c r="N19" s="233"/>
      <c r="O19" s="233"/>
      <c r="P19" s="233"/>
      <c r="Q19" s="233"/>
      <c r="R19" s="234"/>
      <c r="S19" s="234"/>
      <c r="T19" s="234"/>
      <c r="U19" s="234"/>
      <c r="V19" s="234"/>
      <c r="W19" s="234"/>
      <c r="X19" s="234"/>
      <c r="Y19" s="214"/>
      <c r="Z19" s="214"/>
      <c r="AA19" s="214"/>
      <c r="AB19" s="214"/>
      <c r="AC19" s="214"/>
      <c r="AD19" s="214"/>
      <c r="AE19" s="214"/>
      <c r="AF19" s="214"/>
      <c r="AG19" s="214" t="s">
        <v>223</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ht="22.5" outlineLevel="1" x14ac:dyDescent="0.2">
      <c r="A20" s="231"/>
      <c r="B20" s="232"/>
      <c r="C20" s="270" t="s">
        <v>237</v>
      </c>
      <c r="D20" s="261"/>
      <c r="E20" s="262">
        <v>-3.03</v>
      </c>
      <c r="F20" s="234"/>
      <c r="G20" s="234"/>
      <c r="H20" s="234"/>
      <c r="I20" s="234"/>
      <c r="J20" s="234"/>
      <c r="K20" s="234"/>
      <c r="L20" s="234"/>
      <c r="M20" s="234"/>
      <c r="N20" s="233"/>
      <c r="O20" s="233"/>
      <c r="P20" s="233"/>
      <c r="Q20" s="233"/>
      <c r="R20" s="234"/>
      <c r="S20" s="234"/>
      <c r="T20" s="234"/>
      <c r="U20" s="234"/>
      <c r="V20" s="234"/>
      <c r="W20" s="234"/>
      <c r="X20" s="234"/>
      <c r="Y20" s="214"/>
      <c r="Z20" s="214"/>
      <c r="AA20" s="214"/>
      <c r="AB20" s="214"/>
      <c r="AC20" s="214"/>
      <c r="AD20" s="214"/>
      <c r="AE20" s="214"/>
      <c r="AF20" s="214"/>
      <c r="AG20" s="214" t="s">
        <v>223</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ht="22.5" outlineLevel="1" x14ac:dyDescent="0.2">
      <c r="A21" s="241">
        <v>5</v>
      </c>
      <c r="B21" s="242" t="s">
        <v>238</v>
      </c>
      <c r="C21" s="252" t="s">
        <v>239</v>
      </c>
      <c r="D21" s="243" t="s">
        <v>219</v>
      </c>
      <c r="E21" s="244">
        <v>31.434000000000001</v>
      </c>
      <c r="F21" s="245"/>
      <c r="G21" s="246">
        <f>ROUND(E21*F21,2)</f>
        <v>0</v>
      </c>
      <c r="H21" s="245"/>
      <c r="I21" s="246">
        <f>ROUND(E21*H21,2)</f>
        <v>0</v>
      </c>
      <c r="J21" s="245"/>
      <c r="K21" s="246">
        <f>ROUND(E21*J21,2)</f>
        <v>0</v>
      </c>
      <c r="L21" s="246">
        <v>21</v>
      </c>
      <c r="M21" s="246">
        <f>G21*(1+L21/100)</f>
        <v>0</v>
      </c>
      <c r="N21" s="244">
        <v>4.4600000000000004E-3</v>
      </c>
      <c r="O21" s="244">
        <f>ROUND(E21*N21,2)</f>
        <v>0.14000000000000001</v>
      </c>
      <c r="P21" s="244">
        <v>0</v>
      </c>
      <c r="Q21" s="244">
        <f>ROUND(E21*P21,2)</f>
        <v>0</v>
      </c>
      <c r="R21" s="246"/>
      <c r="S21" s="246" t="s">
        <v>199</v>
      </c>
      <c r="T21" s="246" t="s">
        <v>199</v>
      </c>
      <c r="U21" s="246">
        <v>0.25</v>
      </c>
      <c r="V21" s="246">
        <f>ROUND(E21*U21,2)</f>
        <v>7.86</v>
      </c>
      <c r="W21" s="246"/>
      <c r="X21" s="247" t="s">
        <v>220</v>
      </c>
      <c r="Y21" s="214"/>
      <c r="Z21" s="214"/>
      <c r="AA21" s="214"/>
      <c r="AB21" s="214"/>
      <c r="AC21" s="214"/>
      <c r="AD21" s="214"/>
      <c r="AE21" s="214"/>
      <c r="AF21" s="214"/>
      <c r="AG21" s="214" t="s">
        <v>228</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ht="33.75" outlineLevel="1" x14ac:dyDescent="0.2">
      <c r="A22" s="231"/>
      <c r="B22" s="232"/>
      <c r="C22" s="270" t="s">
        <v>236</v>
      </c>
      <c r="D22" s="261"/>
      <c r="E22" s="262">
        <v>34.463999999999999</v>
      </c>
      <c r="F22" s="234"/>
      <c r="G22" s="234"/>
      <c r="H22" s="234"/>
      <c r="I22" s="234"/>
      <c r="J22" s="234"/>
      <c r="K22" s="234"/>
      <c r="L22" s="234"/>
      <c r="M22" s="234"/>
      <c r="N22" s="233"/>
      <c r="O22" s="233"/>
      <c r="P22" s="233"/>
      <c r="Q22" s="233"/>
      <c r="R22" s="234"/>
      <c r="S22" s="234"/>
      <c r="T22" s="234"/>
      <c r="U22" s="234"/>
      <c r="V22" s="234"/>
      <c r="W22" s="234"/>
      <c r="X22" s="234"/>
      <c r="Y22" s="214"/>
      <c r="Z22" s="214"/>
      <c r="AA22" s="214"/>
      <c r="AB22" s="214"/>
      <c r="AC22" s="214"/>
      <c r="AD22" s="214"/>
      <c r="AE22" s="214"/>
      <c r="AF22" s="214"/>
      <c r="AG22" s="214" t="s">
        <v>223</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22.5" outlineLevel="1" x14ac:dyDescent="0.2">
      <c r="A23" s="231"/>
      <c r="B23" s="232"/>
      <c r="C23" s="270" t="s">
        <v>237</v>
      </c>
      <c r="D23" s="261"/>
      <c r="E23" s="262">
        <v>-3.03</v>
      </c>
      <c r="F23" s="234"/>
      <c r="G23" s="234"/>
      <c r="H23" s="234"/>
      <c r="I23" s="234"/>
      <c r="J23" s="234"/>
      <c r="K23" s="234"/>
      <c r="L23" s="234"/>
      <c r="M23" s="234"/>
      <c r="N23" s="233"/>
      <c r="O23" s="233"/>
      <c r="P23" s="233"/>
      <c r="Q23" s="233"/>
      <c r="R23" s="234"/>
      <c r="S23" s="234"/>
      <c r="T23" s="234"/>
      <c r="U23" s="234"/>
      <c r="V23" s="234"/>
      <c r="W23" s="234"/>
      <c r="X23" s="234"/>
      <c r="Y23" s="214"/>
      <c r="Z23" s="214"/>
      <c r="AA23" s="214"/>
      <c r="AB23" s="214"/>
      <c r="AC23" s="214"/>
      <c r="AD23" s="214"/>
      <c r="AE23" s="214"/>
      <c r="AF23" s="214"/>
      <c r="AG23" s="214" t="s">
        <v>223</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41">
        <v>6</v>
      </c>
      <c r="B24" s="242" t="s">
        <v>240</v>
      </c>
      <c r="C24" s="252" t="s">
        <v>241</v>
      </c>
      <c r="D24" s="243" t="s">
        <v>219</v>
      </c>
      <c r="E24" s="244">
        <v>21.76</v>
      </c>
      <c r="F24" s="245"/>
      <c r="G24" s="246">
        <f>ROUND(E24*F24,2)</f>
        <v>0</v>
      </c>
      <c r="H24" s="245"/>
      <c r="I24" s="246">
        <f>ROUND(E24*H24,2)</f>
        <v>0</v>
      </c>
      <c r="J24" s="245"/>
      <c r="K24" s="246">
        <f>ROUND(E24*J24,2)</f>
        <v>0</v>
      </c>
      <c r="L24" s="246">
        <v>21</v>
      </c>
      <c r="M24" s="246">
        <f>G24*(1+L24/100)</f>
        <v>0</v>
      </c>
      <c r="N24" s="244">
        <v>7.6800000000000002E-3</v>
      </c>
      <c r="O24" s="244">
        <f>ROUND(E24*N24,2)</f>
        <v>0.17</v>
      </c>
      <c r="P24" s="244">
        <v>0</v>
      </c>
      <c r="Q24" s="244">
        <f>ROUND(E24*P24,2)</f>
        <v>0</v>
      </c>
      <c r="R24" s="246"/>
      <c r="S24" s="246" t="s">
        <v>199</v>
      </c>
      <c r="T24" s="246" t="s">
        <v>199</v>
      </c>
      <c r="U24" s="246">
        <v>0.38</v>
      </c>
      <c r="V24" s="246">
        <f>ROUND(E24*U24,2)</f>
        <v>8.27</v>
      </c>
      <c r="W24" s="246"/>
      <c r="X24" s="247" t="s">
        <v>220</v>
      </c>
      <c r="Y24" s="214"/>
      <c r="Z24" s="214"/>
      <c r="AA24" s="214"/>
      <c r="AB24" s="214"/>
      <c r="AC24" s="214"/>
      <c r="AD24" s="214"/>
      <c r="AE24" s="214"/>
      <c r="AF24" s="214"/>
      <c r="AG24" s="214" t="s">
        <v>228</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31"/>
      <c r="B25" s="232"/>
      <c r="C25" s="270" t="s">
        <v>230</v>
      </c>
      <c r="D25" s="261"/>
      <c r="E25" s="262">
        <v>21.76</v>
      </c>
      <c r="F25" s="234"/>
      <c r="G25" s="234"/>
      <c r="H25" s="234"/>
      <c r="I25" s="234"/>
      <c r="J25" s="234"/>
      <c r="K25" s="234"/>
      <c r="L25" s="234"/>
      <c r="M25" s="234"/>
      <c r="N25" s="233"/>
      <c r="O25" s="233"/>
      <c r="P25" s="233"/>
      <c r="Q25" s="233"/>
      <c r="R25" s="234"/>
      <c r="S25" s="234"/>
      <c r="T25" s="234"/>
      <c r="U25" s="234"/>
      <c r="V25" s="234"/>
      <c r="W25" s="234"/>
      <c r="X25" s="234"/>
      <c r="Y25" s="214"/>
      <c r="Z25" s="214"/>
      <c r="AA25" s="214"/>
      <c r="AB25" s="214"/>
      <c r="AC25" s="214"/>
      <c r="AD25" s="214"/>
      <c r="AE25" s="214"/>
      <c r="AF25" s="214"/>
      <c r="AG25" s="214" t="s">
        <v>223</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41">
        <v>7</v>
      </c>
      <c r="B26" s="242" t="s">
        <v>242</v>
      </c>
      <c r="C26" s="252" t="s">
        <v>243</v>
      </c>
      <c r="D26" s="243" t="s">
        <v>219</v>
      </c>
      <c r="E26" s="244">
        <v>47.345999999999997</v>
      </c>
      <c r="F26" s="245"/>
      <c r="G26" s="246">
        <f>ROUND(E26*F26,2)</f>
        <v>0</v>
      </c>
      <c r="H26" s="245"/>
      <c r="I26" s="246">
        <f>ROUND(E26*H26,2)</f>
        <v>0</v>
      </c>
      <c r="J26" s="245"/>
      <c r="K26" s="246">
        <f>ROUND(E26*J26,2)</f>
        <v>0</v>
      </c>
      <c r="L26" s="246">
        <v>21</v>
      </c>
      <c r="M26" s="246">
        <f>G26*(1+L26/100)</f>
        <v>0</v>
      </c>
      <c r="N26" s="244">
        <v>4.4139999999999999E-2</v>
      </c>
      <c r="O26" s="244">
        <f>ROUND(E26*N26,2)</f>
        <v>2.09</v>
      </c>
      <c r="P26" s="244">
        <v>0</v>
      </c>
      <c r="Q26" s="244">
        <f>ROUND(E26*P26,2)</f>
        <v>0</v>
      </c>
      <c r="R26" s="246"/>
      <c r="S26" s="246" t="s">
        <v>199</v>
      </c>
      <c r="T26" s="246" t="s">
        <v>199</v>
      </c>
      <c r="U26" s="246">
        <v>0.6</v>
      </c>
      <c r="V26" s="246">
        <f>ROUND(E26*U26,2)</f>
        <v>28.41</v>
      </c>
      <c r="W26" s="246"/>
      <c r="X26" s="247" t="s">
        <v>220</v>
      </c>
      <c r="Y26" s="214"/>
      <c r="Z26" s="214"/>
      <c r="AA26" s="214"/>
      <c r="AB26" s="214"/>
      <c r="AC26" s="214"/>
      <c r="AD26" s="214"/>
      <c r="AE26" s="214"/>
      <c r="AF26" s="214"/>
      <c r="AG26" s="214" t="s">
        <v>228</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31"/>
      <c r="B27" s="232"/>
      <c r="C27" s="270" t="s">
        <v>244</v>
      </c>
      <c r="D27" s="261"/>
      <c r="E27" s="262"/>
      <c r="F27" s="234"/>
      <c r="G27" s="234"/>
      <c r="H27" s="234"/>
      <c r="I27" s="234"/>
      <c r="J27" s="234"/>
      <c r="K27" s="234"/>
      <c r="L27" s="234"/>
      <c r="M27" s="234"/>
      <c r="N27" s="233"/>
      <c r="O27" s="233"/>
      <c r="P27" s="233"/>
      <c r="Q27" s="233"/>
      <c r="R27" s="234"/>
      <c r="S27" s="234"/>
      <c r="T27" s="234"/>
      <c r="U27" s="234"/>
      <c r="V27" s="234"/>
      <c r="W27" s="234"/>
      <c r="X27" s="234"/>
      <c r="Y27" s="214"/>
      <c r="Z27" s="214"/>
      <c r="AA27" s="214"/>
      <c r="AB27" s="214"/>
      <c r="AC27" s="214"/>
      <c r="AD27" s="214"/>
      <c r="AE27" s="214"/>
      <c r="AF27" s="214"/>
      <c r="AG27" s="214" t="s">
        <v>223</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ht="33.75" outlineLevel="1" x14ac:dyDescent="0.2">
      <c r="A28" s="231"/>
      <c r="B28" s="232"/>
      <c r="C28" s="270" t="s">
        <v>245</v>
      </c>
      <c r="D28" s="261"/>
      <c r="E28" s="262">
        <v>48.095999999999997</v>
      </c>
      <c r="F28" s="234"/>
      <c r="G28" s="234"/>
      <c r="H28" s="234"/>
      <c r="I28" s="234"/>
      <c r="J28" s="234"/>
      <c r="K28" s="234"/>
      <c r="L28" s="234"/>
      <c r="M28" s="234"/>
      <c r="N28" s="233"/>
      <c r="O28" s="233"/>
      <c r="P28" s="233"/>
      <c r="Q28" s="233"/>
      <c r="R28" s="234"/>
      <c r="S28" s="234"/>
      <c r="T28" s="234"/>
      <c r="U28" s="234"/>
      <c r="V28" s="234"/>
      <c r="W28" s="234"/>
      <c r="X28" s="234"/>
      <c r="Y28" s="214"/>
      <c r="Z28" s="214"/>
      <c r="AA28" s="214"/>
      <c r="AB28" s="214"/>
      <c r="AC28" s="214"/>
      <c r="AD28" s="214"/>
      <c r="AE28" s="214"/>
      <c r="AF28" s="214"/>
      <c r="AG28" s="214" t="s">
        <v>223</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31"/>
      <c r="B29" s="232"/>
      <c r="C29" s="270" t="s">
        <v>246</v>
      </c>
      <c r="D29" s="261"/>
      <c r="E29" s="262">
        <v>-3.4</v>
      </c>
      <c r="F29" s="234"/>
      <c r="G29" s="234"/>
      <c r="H29" s="234"/>
      <c r="I29" s="234"/>
      <c r="J29" s="234"/>
      <c r="K29" s="234"/>
      <c r="L29" s="234"/>
      <c r="M29" s="234"/>
      <c r="N29" s="233"/>
      <c r="O29" s="233"/>
      <c r="P29" s="233"/>
      <c r="Q29" s="233"/>
      <c r="R29" s="234"/>
      <c r="S29" s="234"/>
      <c r="T29" s="234"/>
      <c r="U29" s="234"/>
      <c r="V29" s="234"/>
      <c r="W29" s="234"/>
      <c r="X29" s="234"/>
      <c r="Y29" s="214"/>
      <c r="Z29" s="214"/>
      <c r="AA29" s="214"/>
      <c r="AB29" s="214"/>
      <c r="AC29" s="214"/>
      <c r="AD29" s="214"/>
      <c r="AE29" s="214"/>
      <c r="AF29" s="214"/>
      <c r="AG29" s="214" t="s">
        <v>223</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31"/>
      <c r="B30" s="232"/>
      <c r="C30" s="270" t="s">
        <v>247</v>
      </c>
      <c r="D30" s="261"/>
      <c r="E30" s="262">
        <v>2.65</v>
      </c>
      <c r="F30" s="234"/>
      <c r="G30" s="234"/>
      <c r="H30" s="234"/>
      <c r="I30" s="234"/>
      <c r="J30" s="234"/>
      <c r="K30" s="234"/>
      <c r="L30" s="234"/>
      <c r="M30" s="234"/>
      <c r="N30" s="233"/>
      <c r="O30" s="233"/>
      <c r="P30" s="233"/>
      <c r="Q30" s="233"/>
      <c r="R30" s="234"/>
      <c r="S30" s="234"/>
      <c r="T30" s="234"/>
      <c r="U30" s="234"/>
      <c r="V30" s="234"/>
      <c r="W30" s="234"/>
      <c r="X30" s="234"/>
      <c r="Y30" s="214"/>
      <c r="Z30" s="214"/>
      <c r="AA30" s="214"/>
      <c r="AB30" s="214"/>
      <c r="AC30" s="214"/>
      <c r="AD30" s="214"/>
      <c r="AE30" s="214"/>
      <c r="AF30" s="214"/>
      <c r="AG30" s="214" t="s">
        <v>223</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x14ac:dyDescent="0.2">
      <c r="A31" s="235" t="s">
        <v>194</v>
      </c>
      <c r="B31" s="236" t="s">
        <v>129</v>
      </c>
      <c r="C31" s="251" t="s">
        <v>130</v>
      </c>
      <c r="D31" s="237"/>
      <c r="E31" s="238"/>
      <c r="F31" s="239"/>
      <c r="G31" s="239">
        <f>SUMIF(AG32:AG33,"&lt;&gt;NOR",G32:G33)</f>
        <v>0</v>
      </c>
      <c r="H31" s="239"/>
      <c r="I31" s="239">
        <f>SUM(I32:I33)</f>
        <v>0</v>
      </c>
      <c r="J31" s="239"/>
      <c r="K31" s="239">
        <f>SUM(K32:K33)</f>
        <v>0</v>
      </c>
      <c r="L31" s="239"/>
      <c r="M31" s="239">
        <f>SUM(M32:M33)</f>
        <v>0</v>
      </c>
      <c r="N31" s="238"/>
      <c r="O31" s="238">
        <f>SUM(O32:O33)</f>
        <v>0.03</v>
      </c>
      <c r="P31" s="238"/>
      <c r="Q31" s="238">
        <f>SUM(Q32:Q33)</f>
        <v>0</v>
      </c>
      <c r="R31" s="239"/>
      <c r="S31" s="239"/>
      <c r="T31" s="239"/>
      <c r="U31" s="239"/>
      <c r="V31" s="239">
        <f>SUM(V32:V33)</f>
        <v>3.92</v>
      </c>
      <c r="W31" s="239"/>
      <c r="X31" s="240"/>
      <c r="AG31" t="s">
        <v>195</v>
      </c>
    </row>
    <row r="32" spans="1:60" outlineLevel="1" x14ac:dyDescent="0.2">
      <c r="A32" s="241">
        <v>8</v>
      </c>
      <c r="B32" s="242" t="s">
        <v>248</v>
      </c>
      <c r="C32" s="252" t="s">
        <v>249</v>
      </c>
      <c r="D32" s="243" t="s">
        <v>219</v>
      </c>
      <c r="E32" s="244">
        <v>21.76</v>
      </c>
      <c r="F32" s="245"/>
      <c r="G32" s="246">
        <f>ROUND(E32*F32,2)</f>
        <v>0</v>
      </c>
      <c r="H32" s="245"/>
      <c r="I32" s="246">
        <f>ROUND(E32*H32,2)</f>
        <v>0</v>
      </c>
      <c r="J32" s="245"/>
      <c r="K32" s="246">
        <f>ROUND(E32*J32,2)</f>
        <v>0</v>
      </c>
      <c r="L32" s="246">
        <v>21</v>
      </c>
      <c r="M32" s="246">
        <f>G32*(1+L32/100)</f>
        <v>0</v>
      </c>
      <c r="N32" s="244">
        <v>1.2099999999999999E-3</v>
      </c>
      <c r="O32" s="244">
        <f>ROUND(E32*N32,2)</f>
        <v>0.03</v>
      </c>
      <c r="P32" s="244">
        <v>0</v>
      </c>
      <c r="Q32" s="244">
        <f>ROUND(E32*P32,2)</f>
        <v>0</v>
      </c>
      <c r="R32" s="246"/>
      <c r="S32" s="246" t="s">
        <v>199</v>
      </c>
      <c r="T32" s="246" t="s">
        <v>199</v>
      </c>
      <c r="U32" s="246">
        <v>0.18</v>
      </c>
      <c r="V32" s="246">
        <f>ROUND(E32*U32,2)</f>
        <v>3.92</v>
      </c>
      <c r="W32" s="246"/>
      <c r="X32" s="247" t="s">
        <v>220</v>
      </c>
      <c r="Y32" s="214"/>
      <c r="Z32" s="214"/>
      <c r="AA32" s="214"/>
      <c r="AB32" s="214"/>
      <c r="AC32" s="214"/>
      <c r="AD32" s="214"/>
      <c r="AE32" s="214"/>
      <c r="AF32" s="214"/>
      <c r="AG32" s="214" t="s">
        <v>228</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31"/>
      <c r="B33" s="232"/>
      <c r="C33" s="270" t="s">
        <v>230</v>
      </c>
      <c r="D33" s="261"/>
      <c r="E33" s="262">
        <v>21.76</v>
      </c>
      <c r="F33" s="234"/>
      <c r="G33" s="234"/>
      <c r="H33" s="234"/>
      <c r="I33" s="234"/>
      <c r="J33" s="234"/>
      <c r="K33" s="234"/>
      <c r="L33" s="234"/>
      <c r="M33" s="234"/>
      <c r="N33" s="233"/>
      <c r="O33" s="233"/>
      <c r="P33" s="233"/>
      <c r="Q33" s="233"/>
      <c r="R33" s="234"/>
      <c r="S33" s="234"/>
      <c r="T33" s="234"/>
      <c r="U33" s="234"/>
      <c r="V33" s="234"/>
      <c r="W33" s="234"/>
      <c r="X33" s="234"/>
      <c r="Y33" s="214"/>
      <c r="Z33" s="214"/>
      <c r="AA33" s="214"/>
      <c r="AB33" s="214"/>
      <c r="AC33" s="214"/>
      <c r="AD33" s="214"/>
      <c r="AE33" s="214"/>
      <c r="AF33" s="214"/>
      <c r="AG33" s="214" t="s">
        <v>223</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ht="25.5" x14ac:dyDescent="0.2">
      <c r="A34" s="235" t="s">
        <v>194</v>
      </c>
      <c r="B34" s="236" t="s">
        <v>131</v>
      </c>
      <c r="C34" s="251" t="s">
        <v>132</v>
      </c>
      <c r="D34" s="237"/>
      <c r="E34" s="238"/>
      <c r="F34" s="239"/>
      <c r="G34" s="239">
        <f>SUMIF(AG35:AG40,"&lt;&gt;NOR",G35:G40)</f>
        <v>0</v>
      </c>
      <c r="H34" s="239"/>
      <c r="I34" s="239">
        <f>SUM(I35:I40)</f>
        <v>0</v>
      </c>
      <c r="J34" s="239"/>
      <c r="K34" s="239">
        <f>SUM(K35:K40)</f>
        <v>0</v>
      </c>
      <c r="L34" s="239"/>
      <c r="M34" s="239">
        <f>SUM(M35:M40)</f>
        <v>0</v>
      </c>
      <c r="N34" s="238"/>
      <c r="O34" s="238">
        <f>SUM(O35:O40)</f>
        <v>0</v>
      </c>
      <c r="P34" s="238"/>
      <c r="Q34" s="238">
        <f>SUM(Q35:Q40)</f>
        <v>0</v>
      </c>
      <c r="R34" s="239"/>
      <c r="S34" s="239"/>
      <c r="T34" s="239"/>
      <c r="U34" s="239"/>
      <c r="V34" s="239">
        <f>SUM(V35:V40)</f>
        <v>6.75</v>
      </c>
      <c r="W34" s="239"/>
      <c r="X34" s="240"/>
      <c r="AG34" t="s">
        <v>195</v>
      </c>
    </row>
    <row r="35" spans="1:60" outlineLevel="1" x14ac:dyDescent="0.2">
      <c r="A35" s="241">
        <v>9</v>
      </c>
      <c r="B35" s="242" t="s">
        <v>250</v>
      </c>
      <c r="C35" s="252" t="s">
        <v>251</v>
      </c>
      <c r="D35" s="243" t="s">
        <v>219</v>
      </c>
      <c r="E35" s="244">
        <v>21.76</v>
      </c>
      <c r="F35" s="245"/>
      <c r="G35" s="246">
        <f>ROUND(E35*F35,2)</f>
        <v>0</v>
      </c>
      <c r="H35" s="245"/>
      <c r="I35" s="246">
        <f>ROUND(E35*H35,2)</f>
        <v>0</v>
      </c>
      <c r="J35" s="245"/>
      <c r="K35" s="246">
        <f>ROUND(E35*J35,2)</f>
        <v>0</v>
      </c>
      <c r="L35" s="246">
        <v>21</v>
      </c>
      <c r="M35" s="246">
        <f>G35*(1+L35/100)</f>
        <v>0</v>
      </c>
      <c r="N35" s="244">
        <v>4.0000000000000003E-5</v>
      </c>
      <c r="O35" s="244">
        <f>ROUND(E35*N35,2)</f>
        <v>0</v>
      </c>
      <c r="P35" s="244">
        <v>0</v>
      </c>
      <c r="Q35" s="244">
        <f>ROUND(E35*P35,2)</f>
        <v>0</v>
      </c>
      <c r="R35" s="246"/>
      <c r="S35" s="246" t="s">
        <v>199</v>
      </c>
      <c r="T35" s="246" t="s">
        <v>199</v>
      </c>
      <c r="U35" s="246">
        <v>0.31</v>
      </c>
      <c r="V35" s="246">
        <f>ROUND(E35*U35,2)</f>
        <v>6.75</v>
      </c>
      <c r="W35" s="246"/>
      <c r="X35" s="247" t="s">
        <v>220</v>
      </c>
      <c r="Y35" s="214"/>
      <c r="Z35" s="214"/>
      <c r="AA35" s="214"/>
      <c r="AB35" s="214"/>
      <c r="AC35" s="214"/>
      <c r="AD35" s="214"/>
      <c r="AE35" s="214"/>
      <c r="AF35" s="214"/>
      <c r="AG35" s="214" t="s">
        <v>221</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31"/>
      <c r="B36" s="232"/>
      <c r="C36" s="270" t="s">
        <v>252</v>
      </c>
      <c r="D36" s="261"/>
      <c r="E36" s="262">
        <v>8.99</v>
      </c>
      <c r="F36" s="234"/>
      <c r="G36" s="234"/>
      <c r="H36" s="234"/>
      <c r="I36" s="234"/>
      <c r="J36" s="234"/>
      <c r="K36" s="234"/>
      <c r="L36" s="234"/>
      <c r="M36" s="234"/>
      <c r="N36" s="233"/>
      <c r="O36" s="233"/>
      <c r="P36" s="233"/>
      <c r="Q36" s="233"/>
      <c r="R36" s="234"/>
      <c r="S36" s="234"/>
      <c r="T36" s="234"/>
      <c r="U36" s="234"/>
      <c r="V36" s="234"/>
      <c r="W36" s="234"/>
      <c r="X36" s="234"/>
      <c r="Y36" s="214"/>
      <c r="Z36" s="214"/>
      <c r="AA36" s="214"/>
      <c r="AB36" s="214"/>
      <c r="AC36" s="214"/>
      <c r="AD36" s="214"/>
      <c r="AE36" s="214"/>
      <c r="AF36" s="214"/>
      <c r="AG36" s="214" t="s">
        <v>223</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31"/>
      <c r="B37" s="232"/>
      <c r="C37" s="270" t="s">
        <v>253</v>
      </c>
      <c r="D37" s="261"/>
      <c r="E37" s="262">
        <v>0.42</v>
      </c>
      <c r="F37" s="234"/>
      <c r="G37" s="234"/>
      <c r="H37" s="234"/>
      <c r="I37" s="234"/>
      <c r="J37" s="234"/>
      <c r="K37" s="234"/>
      <c r="L37" s="234"/>
      <c r="M37" s="234"/>
      <c r="N37" s="233"/>
      <c r="O37" s="233"/>
      <c r="P37" s="233"/>
      <c r="Q37" s="233"/>
      <c r="R37" s="234"/>
      <c r="S37" s="234"/>
      <c r="T37" s="234"/>
      <c r="U37" s="234"/>
      <c r="V37" s="234"/>
      <c r="W37" s="234"/>
      <c r="X37" s="234"/>
      <c r="Y37" s="214"/>
      <c r="Z37" s="214"/>
      <c r="AA37" s="214"/>
      <c r="AB37" s="214"/>
      <c r="AC37" s="214"/>
      <c r="AD37" s="214"/>
      <c r="AE37" s="214"/>
      <c r="AF37" s="214"/>
      <c r="AG37" s="214" t="s">
        <v>223</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31"/>
      <c r="B38" s="232"/>
      <c r="C38" s="270" t="s">
        <v>254</v>
      </c>
      <c r="D38" s="261"/>
      <c r="E38" s="262">
        <v>1.35</v>
      </c>
      <c r="F38" s="234"/>
      <c r="G38" s="234"/>
      <c r="H38" s="234"/>
      <c r="I38" s="234"/>
      <c r="J38" s="234"/>
      <c r="K38" s="234"/>
      <c r="L38" s="234"/>
      <c r="M38" s="234"/>
      <c r="N38" s="233"/>
      <c r="O38" s="233"/>
      <c r="P38" s="233"/>
      <c r="Q38" s="233"/>
      <c r="R38" s="234"/>
      <c r="S38" s="234"/>
      <c r="T38" s="234"/>
      <c r="U38" s="234"/>
      <c r="V38" s="234"/>
      <c r="W38" s="234"/>
      <c r="X38" s="234"/>
      <c r="Y38" s="214"/>
      <c r="Z38" s="214"/>
      <c r="AA38" s="214"/>
      <c r="AB38" s="214"/>
      <c r="AC38" s="214"/>
      <c r="AD38" s="214"/>
      <c r="AE38" s="214"/>
      <c r="AF38" s="214"/>
      <c r="AG38" s="214" t="s">
        <v>223</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31"/>
      <c r="B39" s="232"/>
      <c r="C39" s="270" t="s">
        <v>255</v>
      </c>
      <c r="D39" s="261"/>
      <c r="E39" s="262">
        <v>0.12</v>
      </c>
      <c r="F39" s="234"/>
      <c r="G39" s="234"/>
      <c r="H39" s="234"/>
      <c r="I39" s="234"/>
      <c r="J39" s="234"/>
      <c r="K39" s="234"/>
      <c r="L39" s="234"/>
      <c r="M39" s="234"/>
      <c r="N39" s="233"/>
      <c r="O39" s="233"/>
      <c r="P39" s="233"/>
      <c r="Q39" s="233"/>
      <c r="R39" s="234"/>
      <c r="S39" s="234"/>
      <c r="T39" s="234"/>
      <c r="U39" s="234"/>
      <c r="V39" s="234"/>
      <c r="W39" s="234"/>
      <c r="X39" s="234"/>
      <c r="Y39" s="214"/>
      <c r="Z39" s="214"/>
      <c r="AA39" s="214"/>
      <c r="AB39" s="214"/>
      <c r="AC39" s="214"/>
      <c r="AD39" s="214"/>
      <c r="AE39" s="214"/>
      <c r="AF39" s="214"/>
      <c r="AG39" s="214" t="s">
        <v>223</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31"/>
      <c r="B40" s="232"/>
      <c r="C40" s="270" t="s">
        <v>256</v>
      </c>
      <c r="D40" s="261"/>
      <c r="E40" s="262">
        <v>10.88</v>
      </c>
      <c r="F40" s="234"/>
      <c r="G40" s="234"/>
      <c r="H40" s="234"/>
      <c r="I40" s="234"/>
      <c r="J40" s="234"/>
      <c r="K40" s="234"/>
      <c r="L40" s="234"/>
      <c r="M40" s="234"/>
      <c r="N40" s="233"/>
      <c r="O40" s="233"/>
      <c r="P40" s="233"/>
      <c r="Q40" s="233"/>
      <c r="R40" s="234"/>
      <c r="S40" s="234"/>
      <c r="T40" s="234"/>
      <c r="U40" s="234"/>
      <c r="V40" s="234"/>
      <c r="W40" s="234"/>
      <c r="X40" s="234"/>
      <c r="Y40" s="214"/>
      <c r="Z40" s="214"/>
      <c r="AA40" s="214"/>
      <c r="AB40" s="214"/>
      <c r="AC40" s="214"/>
      <c r="AD40" s="214"/>
      <c r="AE40" s="214"/>
      <c r="AF40" s="214"/>
      <c r="AG40" s="214" t="s">
        <v>223</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x14ac:dyDescent="0.2">
      <c r="A41" s="235" t="s">
        <v>194</v>
      </c>
      <c r="B41" s="236" t="s">
        <v>133</v>
      </c>
      <c r="C41" s="251" t="s">
        <v>134</v>
      </c>
      <c r="D41" s="237"/>
      <c r="E41" s="238"/>
      <c r="F41" s="239"/>
      <c r="G41" s="239">
        <f>SUMIF(AG42:AG65,"&lt;&gt;NOR",G42:G65)</f>
        <v>0</v>
      </c>
      <c r="H41" s="239"/>
      <c r="I41" s="239">
        <f>SUM(I42:I65)</f>
        <v>0</v>
      </c>
      <c r="J41" s="239"/>
      <c r="K41" s="239">
        <f>SUM(K42:K65)</f>
        <v>0</v>
      </c>
      <c r="L41" s="239"/>
      <c r="M41" s="239">
        <f>SUM(M42:M65)</f>
        <v>0</v>
      </c>
      <c r="N41" s="238"/>
      <c r="O41" s="238">
        <f>SUM(O42:O65)</f>
        <v>0</v>
      </c>
      <c r="P41" s="238"/>
      <c r="Q41" s="238">
        <f>SUM(Q42:Q65)</f>
        <v>7.9300000000000006</v>
      </c>
      <c r="R41" s="239"/>
      <c r="S41" s="239"/>
      <c r="T41" s="239"/>
      <c r="U41" s="239"/>
      <c r="V41" s="239">
        <f>SUM(V42:V65)</f>
        <v>39.520000000000003</v>
      </c>
      <c r="W41" s="239"/>
      <c r="X41" s="240"/>
      <c r="AG41" t="s">
        <v>195</v>
      </c>
    </row>
    <row r="42" spans="1:60" outlineLevel="1" x14ac:dyDescent="0.2">
      <c r="A42" s="241">
        <v>10</v>
      </c>
      <c r="B42" s="242" t="s">
        <v>257</v>
      </c>
      <c r="C42" s="252" t="s">
        <v>258</v>
      </c>
      <c r="D42" s="243" t="s">
        <v>219</v>
      </c>
      <c r="E42" s="244">
        <v>47.345999999999997</v>
      </c>
      <c r="F42" s="245"/>
      <c r="G42" s="246">
        <f>ROUND(E42*F42,2)</f>
        <v>0</v>
      </c>
      <c r="H42" s="245"/>
      <c r="I42" s="246">
        <f>ROUND(E42*H42,2)</f>
        <v>0</v>
      </c>
      <c r="J42" s="245"/>
      <c r="K42" s="246">
        <f>ROUND(E42*J42,2)</f>
        <v>0</v>
      </c>
      <c r="L42" s="246">
        <v>21</v>
      </c>
      <c r="M42" s="246">
        <f>G42*(1+L42/100)</f>
        <v>0</v>
      </c>
      <c r="N42" s="244">
        <v>0</v>
      </c>
      <c r="O42" s="244">
        <f>ROUND(E42*N42,2)</f>
        <v>0</v>
      </c>
      <c r="P42" s="244">
        <v>6.8000000000000005E-2</v>
      </c>
      <c r="Q42" s="244">
        <f>ROUND(E42*P42,2)</f>
        <v>3.22</v>
      </c>
      <c r="R42" s="246"/>
      <c r="S42" s="246" t="s">
        <v>199</v>
      </c>
      <c r="T42" s="246" t="s">
        <v>199</v>
      </c>
      <c r="U42" s="246">
        <v>0.3</v>
      </c>
      <c r="V42" s="246">
        <f>ROUND(E42*U42,2)</f>
        <v>14.2</v>
      </c>
      <c r="W42" s="246"/>
      <c r="X42" s="247" t="s">
        <v>220</v>
      </c>
      <c r="Y42" s="214"/>
      <c r="Z42" s="214"/>
      <c r="AA42" s="214"/>
      <c r="AB42" s="214"/>
      <c r="AC42" s="214"/>
      <c r="AD42" s="214"/>
      <c r="AE42" s="214"/>
      <c r="AF42" s="214"/>
      <c r="AG42" s="214" t="s">
        <v>221</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ht="33.75" outlineLevel="1" x14ac:dyDescent="0.2">
      <c r="A43" s="231"/>
      <c r="B43" s="232"/>
      <c r="C43" s="270" t="s">
        <v>245</v>
      </c>
      <c r="D43" s="261"/>
      <c r="E43" s="262">
        <v>48.095999999999997</v>
      </c>
      <c r="F43" s="234"/>
      <c r="G43" s="234"/>
      <c r="H43" s="234"/>
      <c r="I43" s="234"/>
      <c r="J43" s="234"/>
      <c r="K43" s="234"/>
      <c r="L43" s="234"/>
      <c r="M43" s="234"/>
      <c r="N43" s="233"/>
      <c r="O43" s="233"/>
      <c r="P43" s="233"/>
      <c r="Q43" s="233"/>
      <c r="R43" s="234"/>
      <c r="S43" s="234"/>
      <c r="T43" s="234"/>
      <c r="U43" s="234"/>
      <c r="V43" s="234"/>
      <c r="W43" s="234"/>
      <c r="X43" s="234"/>
      <c r="Y43" s="214"/>
      <c r="Z43" s="214"/>
      <c r="AA43" s="214"/>
      <c r="AB43" s="214"/>
      <c r="AC43" s="214"/>
      <c r="AD43" s="214"/>
      <c r="AE43" s="214"/>
      <c r="AF43" s="214"/>
      <c r="AG43" s="214" t="s">
        <v>223</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31"/>
      <c r="B44" s="232"/>
      <c r="C44" s="270" t="s">
        <v>246</v>
      </c>
      <c r="D44" s="261"/>
      <c r="E44" s="262">
        <v>-3.4</v>
      </c>
      <c r="F44" s="234"/>
      <c r="G44" s="234"/>
      <c r="H44" s="234"/>
      <c r="I44" s="234"/>
      <c r="J44" s="234"/>
      <c r="K44" s="234"/>
      <c r="L44" s="234"/>
      <c r="M44" s="234"/>
      <c r="N44" s="233"/>
      <c r="O44" s="233"/>
      <c r="P44" s="233"/>
      <c r="Q44" s="233"/>
      <c r="R44" s="234"/>
      <c r="S44" s="234"/>
      <c r="T44" s="234"/>
      <c r="U44" s="234"/>
      <c r="V44" s="234"/>
      <c r="W44" s="234"/>
      <c r="X44" s="234"/>
      <c r="Y44" s="214"/>
      <c r="Z44" s="214"/>
      <c r="AA44" s="214"/>
      <c r="AB44" s="214"/>
      <c r="AC44" s="214"/>
      <c r="AD44" s="214"/>
      <c r="AE44" s="214"/>
      <c r="AF44" s="214"/>
      <c r="AG44" s="214" t="s">
        <v>223</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31"/>
      <c r="B45" s="232"/>
      <c r="C45" s="270" t="s">
        <v>247</v>
      </c>
      <c r="D45" s="261"/>
      <c r="E45" s="262">
        <v>2.65</v>
      </c>
      <c r="F45" s="234"/>
      <c r="G45" s="234"/>
      <c r="H45" s="234"/>
      <c r="I45" s="234"/>
      <c r="J45" s="234"/>
      <c r="K45" s="234"/>
      <c r="L45" s="234"/>
      <c r="M45" s="234"/>
      <c r="N45" s="233"/>
      <c r="O45" s="233"/>
      <c r="P45" s="233"/>
      <c r="Q45" s="233"/>
      <c r="R45" s="234"/>
      <c r="S45" s="234"/>
      <c r="T45" s="234"/>
      <c r="U45" s="234"/>
      <c r="V45" s="234"/>
      <c r="W45" s="234"/>
      <c r="X45" s="234"/>
      <c r="Y45" s="214"/>
      <c r="Z45" s="214"/>
      <c r="AA45" s="214"/>
      <c r="AB45" s="214"/>
      <c r="AC45" s="214"/>
      <c r="AD45" s="214"/>
      <c r="AE45" s="214"/>
      <c r="AF45" s="214"/>
      <c r="AG45" s="214" t="s">
        <v>223</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41">
        <v>11</v>
      </c>
      <c r="B46" s="242" t="s">
        <v>259</v>
      </c>
      <c r="C46" s="252" t="s">
        <v>260</v>
      </c>
      <c r="D46" s="243" t="s">
        <v>219</v>
      </c>
      <c r="E46" s="244">
        <v>21.76</v>
      </c>
      <c r="F46" s="245"/>
      <c r="G46" s="246">
        <f>ROUND(E46*F46,2)</f>
        <v>0</v>
      </c>
      <c r="H46" s="245"/>
      <c r="I46" s="246">
        <f>ROUND(E46*H46,2)</f>
        <v>0</v>
      </c>
      <c r="J46" s="245"/>
      <c r="K46" s="246">
        <f>ROUND(E46*J46,2)</f>
        <v>0</v>
      </c>
      <c r="L46" s="246">
        <v>21</v>
      </c>
      <c r="M46" s="246">
        <f>G46*(1+L46/100)</f>
        <v>0</v>
      </c>
      <c r="N46" s="244">
        <v>0</v>
      </c>
      <c r="O46" s="244">
        <f>ROUND(E46*N46,2)</f>
        <v>0</v>
      </c>
      <c r="P46" s="244">
        <v>2.5510000000000001E-2</v>
      </c>
      <c r="Q46" s="244">
        <f>ROUND(E46*P46,2)</f>
        <v>0.56000000000000005</v>
      </c>
      <c r="R46" s="246"/>
      <c r="S46" s="246" t="s">
        <v>199</v>
      </c>
      <c r="T46" s="246" t="s">
        <v>199</v>
      </c>
      <c r="U46" s="246">
        <v>0.12</v>
      </c>
      <c r="V46" s="246">
        <f>ROUND(E46*U46,2)</f>
        <v>2.61</v>
      </c>
      <c r="W46" s="246"/>
      <c r="X46" s="247" t="s">
        <v>220</v>
      </c>
      <c r="Y46" s="214"/>
      <c r="Z46" s="214"/>
      <c r="AA46" s="214"/>
      <c r="AB46" s="214"/>
      <c r="AC46" s="214"/>
      <c r="AD46" s="214"/>
      <c r="AE46" s="214"/>
      <c r="AF46" s="214"/>
      <c r="AG46" s="214" t="s">
        <v>228</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31"/>
      <c r="B47" s="232"/>
      <c r="C47" s="270" t="s">
        <v>230</v>
      </c>
      <c r="D47" s="261"/>
      <c r="E47" s="262">
        <v>21.76</v>
      </c>
      <c r="F47" s="234"/>
      <c r="G47" s="234"/>
      <c r="H47" s="234"/>
      <c r="I47" s="234"/>
      <c r="J47" s="234"/>
      <c r="K47" s="234"/>
      <c r="L47" s="234"/>
      <c r="M47" s="234"/>
      <c r="N47" s="233"/>
      <c r="O47" s="233"/>
      <c r="P47" s="233"/>
      <c r="Q47" s="233"/>
      <c r="R47" s="234"/>
      <c r="S47" s="234"/>
      <c r="T47" s="234"/>
      <c r="U47" s="234"/>
      <c r="V47" s="234"/>
      <c r="W47" s="234"/>
      <c r="X47" s="234"/>
      <c r="Y47" s="214"/>
      <c r="Z47" s="214"/>
      <c r="AA47" s="214"/>
      <c r="AB47" s="214"/>
      <c r="AC47" s="214"/>
      <c r="AD47" s="214"/>
      <c r="AE47" s="214"/>
      <c r="AF47" s="214"/>
      <c r="AG47" s="214" t="s">
        <v>223</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41">
        <v>12</v>
      </c>
      <c r="B48" s="242" t="s">
        <v>261</v>
      </c>
      <c r="C48" s="252" t="s">
        <v>262</v>
      </c>
      <c r="D48" s="243" t="s">
        <v>219</v>
      </c>
      <c r="E48" s="244">
        <v>21.76</v>
      </c>
      <c r="F48" s="245"/>
      <c r="G48" s="246">
        <f>ROUND(E48*F48,2)</f>
        <v>0</v>
      </c>
      <c r="H48" s="245"/>
      <c r="I48" s="246">
        <f>ROUND(E48*H48,2)</f>
        <v>0</v>
      </c>
      <c r="J48" s="245"/>
      <c r="K48" s="246">
        <f>ROUND(E48*J48,2)</f>
        <v>0</v>
      </c>
      <c r="L48" s="246">
        <v>21</v>
      </c>
      <c r="M48" s="246">
        <f>G48*(1+L48/100)</f>
        <v>0</v>
      </c>
      <c r="N48" s="244">
        <v>0</v>
      </c>
      <c r="O48" s="244">
        <f>ROUND(E48*N48,2)</f>
        <v>0</v>
      </c>
      <c r="P48" s="244">
        <v>0.02</v>
      </c>
      <c r="Q48" s="244">
        <f>ROUND(E48*P48,2)</f>
        <v>0.44</v>
      </c>
      <c r="R48" s="246"/>
      <c r="S48" s="246" t="s">
        <v>199</v>
      </c>
      <c r="T48" s="246" t="s">
        <v>199</v>
      </c>
      <c r="U48" s="246">
        <v>0.15</v>
      </c>
      <c r="V48" s="246">
        <f>ROUND(E48*U48,2)</f>
        <v>3.26</v>
      </c>
      <c r="W48" s="246"/>
      <c r="X48" s="247" t="s">
        <v>220</v>
      </c>
      <c r="Y48" s="214"/>
      <c r="Z48" s="214"/>
      <c r="AA48" s="214"/>
      <c r="AB48" s="214"/>
      <c r="AC48" s="214"/>
      <c r="AD48" s="214"/>
      <c r="AE48" s="214"/>
      <c r="AF48" s="214"/>
      <c r="AG48" s="214" t="s">
        <v>228</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31"/>
      <c r="B49" s="232"/>
      <c r="C49" s="270" t="s">
        <v>230</v>
      </c>
      <c r="D49" s="261"/>
      <c r="E49" s="262">
        <v>21.76</v>
      </c>
      <c r="F49" s="234"/>
      <c r="G49" s="234"/>
      <c r="H49" s="234"/>
      <c r="I49" s="234"/>
      <c r="J49" s="234"/>
      <c r="K49" s="234"/>
      <c r="L49" s="234"/>
      <c r="M49" s="234"/>
      <c r="N49" s="233"/>
      <c r="O49" s="233"/>
      <c r="P49" s="233"/>
      <c r="Q49" s="233"/>
      <c r="R49" s="234"/>
      <c r="S49" s="234"/>
      <c r="T49" s="234"/>
      <c r="U49" s="234"/>
      <c r="V49" s="234"/>
      <c r="W49" s="234"/>
      <c r="X49" s="234"/>
      <c r="Y49" s="214"/>
      <c r="Z49" s="214"/>
      <c r="AA49" s="214"/>
      <c r="AB49" s="214"/>
      <c r="AC49" s="214"/>
      <c r="AD49" s="214"/>
      <c r="AE49" s="214"/>
      <c r="AF49" s="214"/>
      <c r="AG49" s="214" t="s">
        <v>223</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41">
        <v>13</v>
      </c>
      <c r="B50" s="242" t="s">
        <v>263</v>
      </c>
      <c r="C50" s="252" t="s">
        <v>264</v>
      </c>
      <c r="D50" s="243" t="s">
        <v>265</v>
      </c>
      <c r="E50" s="244">
        <v>2</v>
      </c>
      <c r="F50" s="245"/>
      <c r="G50" s="246">
        <f>ROUND(E50*F50,2)</f>
        <v>0</v>
      </c>
      <c r="H50" s="245"/>
      <c r="I50" s="246">
        <f>ROUND(E50*H50,2)</f>
        <v>0</v>
      </c>
      <c r="J50" s="245"/>
      <c r="K50" s="246">
        <f>ROUND(E50*J50,2)</f>
        <v>0</v>
      </c>
      <c r="L50" s="246">
        <v>21</v>
      </c>
      <c r="M50" s="246">
        <f>G50*(1+L50/100)</f>
        <v>0</v>
      </c>
      <c r="N50" s="244">
        <v>0</v>
      </c>
      <c r="O50" s="244">
        <f>ROUND(E50*N50,2)</f>
        <v>0</v>
      </c>
      <c r="P50" s="244">
        <v>0</v>
      </c>
      <c r="Q50" s="244">
        <f>ROUND(E50*P50,2)</f>
        <v>0</v>
      </c>
      <c r="R50" s="246"/>
      <c r="S50" s="246" t="s">
        <v>199</v>
      </c>
      <c r="T50" s="246" t="s">
        <v>199</v>
      </c>
      <c r="U50" s="246">
        <v>0.05</v>
      </c>
      <c r="V50" s="246">
        <f>ROUND(E50*U50,2)</f>
        <v>0.1</v>
      </c>
      <c r="W50" s="246"/>
      <c r="X50" s="247" t="s">
        <v>220</v>
      </c>
      <c r="Y50" s="214"/>
      <c r="Z50" s="214"/>
      <c r="AA50" s="214"/>
      <c r="AB50" s="214"/>
      <c r="AC50" s="214"/>
      <c r="AD50" s="214"/>
      <c r="AE50" s="214"/>
      <c r="AF50" s="214"/>
      <c r="AG50" s="214" t="s">
        <v>228</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31"/>
      <c r="B51" s="232"/>
      <c r="C51" s="270" t="s">
        <v>266</v>
      </c>
      <c r="D51" s="261"/>
      <c r="E51" s="262">
        <v>2</v>
      </c>
      <c r="F51" s="234"/>
      <c r="G51" s="234"/>
      <c r="H51" s="234"/>
      <c r="I51" s="234"/>
      <c r="J51" s="234"/>
      <c r="K51" s="234"/>
      <c r="L51" s="234"/>
      <c r="M51" s="234"/>
      <c r="N51" s="233"/>
      <c r="O51" s="233"/>
      <c r="P51" s="233"/>
      <c r="Q51" s="233"/>
      <c r="R51" s="234"/>
      <c r="S51" s="234"/>
      <c r="T51" s="234"/>
      <c r="U51" s="234"/>
      <c r="V51" s="234"/>
      <c r="W51" s="234"/>
      <c r="X51" s="234"/>
      <c r="Y51" s="214"/>
      <c r="Z51" s="214"/>
      <c r="AA51" s="214"/>
      <c r="AB51" s="214"/>
      <c r="AC51" s="214"/>
      <c r="AD51" s="214"/>
      <c r="AE51" s="214"/>
      <c r="AF51" s="214"/>
      <c r="AG51" s="214" t="s">
        <v>223</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41">
        <v>14</v>
      </c>
      <c r="B52" s="242" t="s">
        <v>267</v>
      </c>
      <c r="C52" s="252" t="s">
        <v>268</v>
      </c>
      <c r="D52" s="243" t="s">
        <v>219</v>
      </c>
      <c r="E52" s="244">
        <v>21.76</v>
      </c>
      <c r="F52" s="245"/>
      <c r="G52" s="246">
        <f>ROUND(E52*F52,2)</f>
        <v>0</v>
      </c>
      <c r="H52" s="245"/>
      <c r="I52" s="246">
        <f>ROUND(E52*H52,2)</f>
        <v>0</v>
      </c>
      <c r="J52" s="245"/>
      <c r="K52" s="246">
        <f>ROUND(E52*J52,2)</f>
        <v>0</v>
      </c>
      <c r="L52" s="246">
        <v>21</v>
      </c>
      <c r="M52" s="246">
        <f>G52*(1+L52/100)</f>
        <v>0</v>
      </c>
      <c r="N52" s="244">
        <v>0</v>
      </c>
      <c r="O52" s="244">
        <f>ROUND(E52*N52,2)</f>
        <v>0</v>
      </c>
      <c r="P52" s="244">
        <v>2E-3</v>
      </c>
      <c r="Q52" s="244">
        <f>ROUND(E52*P52,2)</f>
        <v>0.04</v>
      </c>
      <c r="R52" s="246"/>
      <c r="S52" s="246" t="s">
        <v>199</v>
      </c>
      <c r="T52" s="246" t="s">
        <v>199</v>
      </c>
      <c r="U52" s="246">
        <v>0.02</v>
      </c>
      <c r="V52" s="246">
        <f>ROUND(E52*U52,2)</f>
        <v>0.44</v>
      </c>
      <c r="W52" s="246"/>
      <c r="X52" s="247" t="s">
        <v>220</v>
      </c>
      <c r="Y52" s="214"/>
      <c r="Z52" s="214"/>
      <c r="AA52" s="214"/>
      <c r="AB52" s="214"/>
      <c r="AC52" s="214"/>
      <c r="AD52" s="214"/>
      <c r="AE52" s="214"/>
      <c r="AF52" s="214"/>
      <c r="AG52" s="214" t="s">
        <v>228</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31"/>
      <c r="B53" s="232"/>
      <c r="C53" s="270" t="s">
        <v>230</v>
      </c>
      <c r="D53" s="261"/>
      <c r="E53" s="262">
        <v>21.76</v>
      </c>
      <c r="F53" s="234"/>
      <c r="G53" s="234"/>
      <c r="H53" s="234"/>
      <c r="I53" s="234"/>
      <c r="J53" s="234"/>
      <c r="K53" s="234"/>
      <c r="L53" s="234"/>
      <c r="M53" s="234"/>
      <c r="N53" s="233"/>
      <c r="O53" s="233"/>
      <c r="P53" s="233"/>
      <c r="Q53" s="233"/>
      <c r="R53" s="234"/>
      <c r="S53" s="234"/>
      <c r="T53" s="234"/>
      <c r="U53" s="234"/>
      <c r="V53" s="234"/>
      <c r="W53" s="234"/>
      <c r="X53" s="234"/>
      <c r="Y53" s="214"/>
      <c r="Z53" s="214"/>
      <c r="AA53" s="214"/>
      <c r="AB53" s="214"/>
      <c r="AC53" s="214"/>
      <c r="AD53" s="214"/>
      <c r="AE53" s="214"/>
      <c r="AF53" s="214"/>
      <c r="AG53" s="214" t="s">
        <v>223</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41">
        <v>15</v>
      </c>
      <c r="B54" s="242" t="s">
        <v>269</v>
      </c>
      <c r="C54" s="252" t="s">
        <v>270</v>
      </c>
      <c r="D54" s="243" t="s">
        <v>219</v>
      </c>
      <c r="E54" s="244">
        <v>21.76</v>
      </c>
      <c r="F54" s="245"/>
      <c r="G54" s="246">
        <f>ROUND(E54*F54,2)</f>
        <v>0</v>
      </c>
      <c r="H54" s="245"/>
      <c r="I54" s="246">
        <f>ROUND(E54*H54,2)</f>
        <v>0</v>
      </c>
      <c r="J54" s="245"/>
      <c r="K54" s="246">
        <f>ROUND(E54*J54,2)</f>
        <v>0</v>
      </c>
      <c r="L54" s="246">
        <v>21</v>
      </c>
      <c r="M54" s="246">
        <f>G54*(1+L54/100)</f>
        <v>0</v>
      </c>
      <c r="N54" s="244">
        <v>0</v>
      </c>
      <c r="O54" s="244">
        <f>ROUND(E54*N54,2)</f>
        <v>0</v>
      </c>
      <c r="P54" s="244">
        <v>2.546E-2</v>
      </c>
      <c r="Q54" s="244">
        <f>ROUND(E54*P54,2)</f>
        <v>0.55000000000000004</v>
      </c>
      <c r="R54" s="246"/>
      <c r="S54" s="246" t="s">
        <v>199</v>
      </c>
      <c r="T54" s="246" t="s">
        <v>199</v>
      </c>
      <c r="U54" s="246">
        <v>0.13</v>
      </c>
      <c r="V54" s="246">
        <f>ROUND(E54*U54,2)</f>
        <v>2.83</v>
      </c>
      <c r="W54" s="246"/>
      <c r="X54" s="247" t="s">
        <v>220</v>
      </c>
      <c r="Y54" s="214"/>
      <c r="Z54" s="214"/>
      <c r="AA54" s="214"/>
      <c r="AB54" s="214"/>
      <c r="AC54" s="214"/>
      <c r="AD54" s="214"/>
      <c r="AE54" s="214"/>
      <c r="AF54" s="214"/>
      <c r="AG54" s="214" t="s">
        <v>228</v>
      </c>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31"/>
      <c r="B55" s="232"/>
      <c r="C55" s="270" t="s">
        <v>230</v>
      </c>
      <c r="D55" s="261"/>
      <c r="E55" s="262">
        <v>21.76</v>
      </c>
      <c r="F55" s="234"/>
      <c r="G55" s="234"/>
      <c r="H55" s="234"/>
      <c r="I55" s="234"/>
      <c r="J55" s="234"/>
      <c r="K55" s="234"/>
      <c r="L55" s="234"/>
      <c r="M55" s="234"/>
      <c r="N55" s="233"/>
      <c r="O55" s="233"/>
      <c r="P55" s="233"/>
      <c r="Q55" s="233"/>
      <c r="R55" s="234"/>
      <c r="S55" s="234"/>
      <c r="T55" s="234"/>
      <c r="U55" s="234"/>
      <c r="V55" s="234"/>
      <c r="W55" s="234"/>
      <c r="X55" s="234"/>
      <c r="Y55" s="214"/>
      <c r="Z55" s="214"/>
      <c r="AA55" s="214"/>
      <c r="AB55" s="214"/>
      <c r="AC55" s="214"/>
      <c r="AD55" s="214"/>
      <c r="AE55" s="214"/>
      <c r="AF55" s="214"/>
      <c r="AG55" s="214" t="s">
        <v>223</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41">
        <v>16</v>
      </c>
      <c r="B56" s="242" t="s">
        <v>271</v>
      </c>
      <c r="C56" s="252" t="s">
        <v>272</v>
      </c>
      <c r="D56" s="243" t="s">
        <v>219</v>
      </c>
      <c r="E56" s="244">
        <v>31.434000000000001</v>
      </c>
      <c r="F56" s="245"/>
      <c r="G56" s="246">
        <f>ROUND(E56*F56,2)</f>
        <v>0</v>
      </c>
      <c r="H56" s="245"/>
      <c r="I56" s="246">
        <f>ROUND(E56*H56,2)</f>
        <v>0</v>
      </c>
      <c r="J56" s="245"/>
      <c r="K56" s="246">
        <f>ROUND(E56*J56,2)</f>
        <v>0</v>
      </c>
      <c r="L56" s="246">
        <v>21</v>
      </c>
      <c r="M56" s="246">
        <f>G56*(1+L56/100)</f>
        <v>0</v>
      </c>
      <c r="N56" s="244">
        <v>0</v>
      </c>
      <c r="O56" s="244">
        <f>ROUND(E56*N56,2)</f>
        <v>0</v>
      </c>
      <c r="P56" s="244">
        <v>2E-3</v>
      </c>
      <c r="Q56" s="244">
        <f>ROUND(E56*P56,2)</f>
        <v>0.06</v>
      </c>
      <c r="R56" s="246"/>
      <c r="S56" s="246" t="s">
        <v>199</v>
      </c>
      <c r="T56" s="246" t="s">
        <v>199</v>
      </c>
      <c r="U56" s="246">
        <v>0.01</v>
      </c>
      <c r="V56" s="246">
        <f>ROUND(E56*U56,2)</f>
        <v>0.31</v>
      </c>
      <c r="W56" s="246"/>
      <c r="X56" s="247" t="s">
        <v>220</v>
      </c>
      <c r="Y56" s="214"/>
      <c r="Z56" s="214"/>
      <c r="AA56" s="214"/>
      <c r="AB56" s="214"/>
      <c r="AC56" s="214"/>
      <c r="AD56" s="214"/>
      <c r="AE56" s="214"/>
      <c r="AF56" s="214"/>
      <c r="AG56" s="214" t="s">
        <v>228</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ht="33.75" outlineLevel="1" x14ac:dyDescent="0.2">
      <c r="A57" s="231"/>
      <c r="B57" s="232"/>
      <c r="C57" s="270" t="s">
        <v>236</v>
      </c>
      <c r="D57" s="261"/>
      <c r="E57" s="262">
        <v>34.463999999999999</v>
      </c>
      <c r="F57" s="234"/>
      <c r="G57" s="234"/>
      <c r="H57" s="234"/>
      <c r="I57" s="234"/>
      <c r="J57" s="234"/>
      <c r="K57" s="234"/>
      <c r="L57" s="234"/>
      <c r="M57" s="234"/>
      <c r="N57" s="233"/>
      <c r="O57" s="233"/>
      <c r="P57" s="233"/>
      <c r="Q57" s="233"/>
      <c r="R57" s="234"/>
      <c r="S57" s="234"/>
      <c r="T57" s="234"/>
      <c r="U57" s="234"/>
      <c r="V57" s="234"/>
      <c r="W57" s="234"/>
      <c r="X57" s="234"/>
      <c r="Y57" s="214"/>
      <c r="Z57" s="214"/>
      <c r="AA57" s="214"/>
      <c r="AB57" s="214"/>
      <c r="AC57" s="214"/>
      <c r="AD57" s="214"/>
      <c r="AE57" s="214"/>
      <c r="AF57" s="214"/>
      <c r="AG57" s="214" t="s">
        <v>223</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ht="22.5" outlineLevel="1" x14ac:dyDescent="0.2">
      <c r="A58" s="231"/>
      <c r="B58" s="232"/>
      <c r="C58" s="270" t="s">
        <v>237</v>
      </c>
      <c r="D58" s="261"/>
      <c r="E58" s="262">
        <v>-3.03</v>
      </c>
      <c r="F58" s="234"/>
      <c r="G58" s="234"/>
      <c r="H58" s="234"/>
      <c r="I58" s="234"/>
      <c r="J58" s="234"/>
      <c r="K58" s="234"/>
      <c r="L58" s="234"/>
      <c r="M58" s="234"/>
      <c r="N58" s="233"/>
      <c r="O58" s="233"/>
      <c r="P58" s="233"/>
      <c r="Q58" s="233"/>
      <c r="R58" s="234"/>
      <c r="S58" s="234"/>
      <c r="T58" s="234"/>
      <c r="U58" s="234"/>
      <c r="V58" s="234"/>
      <c r="W58" s="234"/>
      <c r="X58" s="234"/>
      <c r="Y58" s="214"/>
      <c r="Z58" s="214"/>
      <c r="AA58" s="214"/>
      <c r="AB58" s="214"/>
      <c r="AC58" s="214"/>
      <c r="AD58" s="214"/>
      <c r="AE58" s="214"/>
      <c r="AF58" s="214"/>
      <c r="AG58" s="214" t="s">
        <v>223</v>
      </c>
      <c r="AH58" s="214">
        <v>0</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41">
        <v>17</v>
      </c>
      <c r="B59" s="242" t="s">
        <v>273</v>
      </c>
      <c r="C59" s="252" t="s">
        <v>274</v>
      </c>
      <c r="D59" s="243" t="s">
        <v>219</v>
      </c>
      <c r="E59" s="244">
        <v>47.345999999999997</v>
      </c>
      <c r="F59" s="245"/>
      <c r="G59" s="246">
        <f>ROUND(E59*F59,2)</f>
        <v>0</v>
      </c>
      <c r="H59" s="245"/>
      <c r="I59" s="246">
        <f>ROUND(E59*H59,2)</f>
        <v>0</v>
      </c>
      <c r="J59" s="245"/>
      <c r="K59" s="246">
        <f>ROUND(E59*J59,2)</f>
        <v>0</v>
      </c>
      <c r="L59" s="246">
        <v>21</v>
      </c>
      <c r="M59" s="246">
        <f>G59*(1+L59/100)</f>
        <v>0</v>
      </c>
      <c r="N59" s="244">
        <v>0</v>
      </c>
      <c r="O59" s="244">
        <f>ROUND(E59*N59,2)</f>
        <v>0</v>
      </c>
      <c r="P59" s="244">
        <v>4.5999999999999999E-2</v>
      </c>
      <c r="Q59" s="244">
        <f>ROUND(E59*P59,2)</f>
        <v>2.1800000000000002</v>
      </c>
      <c r="R59" s="246"/>
      <c r="S59" s="246" t="s">
        <v>199</v>
      </c>
      <c r="T59" s="246" t="s">
        <v>199</v>
      </c>
      <c r="U59" s="246">
        <v>0.26</v>
      </c>
      <c r="V59" s="246">
        <f>ROUND(E59*U59,2)</f>
        <v>12.31</v>
      </c>
      <c r="W59" s="246"/>
      <c r="X59" s="247" t="s">
        <v>220</v>
      </c>
      <c r="Y59" s="214"/>
      <c r="Z59" s="214"/>
      <c r="AA59" s="214"/>
      <c r="AB59" s="214"/>
      <c r="AC59" s="214"/>
      <c r="AD59" s="214"/>
      <c r="AE59" s="214"/>
      <c r="AF59" s="214"/>
      <c r="AG59" s="214" t="s">
        <v>228</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ht="33.75" outlineLevel="1" x14ac:dyDescent="0.2">
      <c r="A60" s="231"/>
      <c r="B60" s="232"/>
      <c r="C60" s="270" t="s">
        <v>245</v>
      </c>
      <c r="D60" s="261"/>
      <c r="E60" s="262">
        <v>48.095999999999997</v>
      </c>
      <c r="F60" s="234"/>
      <c r="G60" s="234"/>
      <c r="H60" s="234"/>
      <c r="I60" s="234"/>
      <c r="J60" s="234"/>
      <c r="K60" s="234"/>
      <c r="L60" s="234"/>
      <c r="M60" s="234"/>
      <c r="N60" s="233"/>
      <c r="O60" s="233"/>
      <c r="P60" s="233"/>
      <c r="Q60" s="233"/>
      <c r="R60" s="234"/>
      <c r="S60" s="234"/>
      <c r="T60" s="234"/>
      <c r="U60" s="234"/>
      <c r="V60" s="234"/>
      <c r="W60" s="234"/>
      <c r="X60" s="234"/>
      <c r="Y60" s="214"/>
      <c r="Z60" s="214"/>
      <c r="AA60" s="214"/>
      <c r="AB60" s="214"/>
      <c r="AC60" s="214"/>
      <c r="AD60" s="214"/>
      <c r="AE60" s="214"/>
      <c r="AF60" s="214"/>
      <c r="AG60" s="214" t="s">
        <v>223</v>
      </c>
      <c r="AH60" s="214">
        <v>0</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31"/>
      <c r="B61" s="232"/>
      <c r="C61" s="270" t="s">
        <v>246</v>
      </c>
      <c r="D61" s="261"/>
      <c r="E61" s="262">
        <v>-3.4</v>
      </c>
      <c r="F61" s="234"/>
      <c r="G61" s="234"/>
      <c r="H61" s="234"/>
      <c r="I61" s="234"/>
      <c r="J61" s="234"/>
      <c r="K61" s="234"/>
      <c r="L61" s="234"/>
      <c r="M61" s="234"/>
      <c r="N61" s="233"/>
      <c r="O61" s="233"/>
      <c r="P61" s="233"/>
      <c r="Q61" s="233"/>
      <c r="R61" s="234"/>
      <c r="S61" s="234"/>
      <c r="T61" s="234"/>
      <c r="U61" s="234"/>
      <c r="V61" s="234"/>
      <c r="W61" s="234"/>
      <c r="X61" s="234"/>
      <c r="Y61" s="214"/>
      <c r="Z61" s="214"/>
      <c r="AA61" s="214"/>
      <c r="AB61" s="214"/>
      <c r="AC61" s="214"/>
      <c r="AD61" s="214"/>
      <c r="AE61" s="214"/>
      <c r="AF61" s="214"/>
      <c r="AG61" s="214" t="s">
        <v>223</v>
      </c>
      <c r="AH61" s="214">
        <v>0</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31"/>
      <c r="B62" s="232"/>
      <c r="C62" s="270" t="s">
        <v>247</v>
      </c>
      <c r="D62" s="261"/>
      <c r="E62" s="262">
        <v>2.65</v>
      </c>
      <c r="F62" s="234"/>
      <c r="G62" s="234"/>
      <c r="H62" s="234"/>
      <c r="I62" s="234"/>
      <c r="J62" s="234"/>
      <c r="K62" s="234"/>
      <c r="L62" s="234"/>
      <c r="M62" s="234"/>
      <c r="N62" s="233"/>
      <c r="O62" s="233"/>
      <c r="P62" s="233"/>
      <c r="Q62" s="233"/>
      <c r="R62" s="234"/>
      <c r="S62" s="234"/>
      <c r="T62" s="234"/>
      <c r="U62" s="234"/>
      <c r="V62" s="234"/>
      <c r="W62" s="234"/>
      <c r="X62" s="234"/>
      <c r="Y62" s="214"/>
      <c r="Z62" s="214"/>
      <c r="AA62" s="214"/>
      <c r="AB62" s="214"/>
      <c r="AC62" s="214"/>
      <c r="AD62" s="214"/>
      <c r="AE62" s="214"/>
      <c r="AF62" s="214"/>
      <c r="AG62" s="214" t="s">
        <v>223</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
      <c r="A63" s="241">
        <v>18</v>
      </c>
      <c r="B63" s="242" t="s">
        <v>275</v>
      </c>
      <c r="C63" s="252" t="s">
        <v>276</v>
      </c>
      <c r="D63" s="243" t="s">
        <v>219</v>
      </c>
      <c r="E63" s="244">
        <v>31.434000000000001</v>
      </c>
      <c r="F63" s="245"/>
      <c r="G63" s="246">
        <f>ROUND(E63*F63,2)</f>
        <v>0</v>
      </c>
      <c r="H63" s="245"/>
      <c r="I63" s="246">
        <f>ROUND(E63*H63,2)</f>
        <v>0</v>
      </c>
      <c r="J63" s="245"/>
      <c r="K63" s="246">
        <f>ROUND(E63*J63,2)</f>
        <v>0</v>
      </c>
      <c r="L63" s="246">
        <v>21</v>
      </c>
      <c r="M63" s="246">
        <f>G63*(1+L63/100)</f>
        <v>0</v>
      </c>
      <c r="N63" s="244">
        <v>0</v>
      </c>
      <c r="O63" s="244">
        <f>ROUND(E63*N63,2)</f>
        <v>0</v>
      </c>
      <c r="P63" s="244">
        <v>2.7980000000000001E-2</v>
      </c>
      <c r="Q63" s="244">
        <f>ROUND(E63*P63,2)</f>
        <v>0.88</v>
      </c>
      <c r="R63" s="246"/>
      <c r="S63" s="246" t="s">
        <v>199</v>
      </c>
      <c r="T63" s="246" t="s">
        <v>199</v>
      </c>
      <c r="U63" s="246">
        <v>0.11</v>
      </c>
      <c r="V63" s="246">
        <f>ROUND(E63*U63,2)</f>
        <v>3.46</v>
      </c>
      <c r="W63" s="246"/>
      <c r="X63" s="247" t="s">
        <v>220</v>
      </c>
      <c r="Y63" s="214"/>
      <c r="Z63" s="214"/>
      <c r="AA63" s="214"/>
      <c r="AB63" s="214"/>
      <c r="AC63" s="214"/>
      <c r="AD63" s="214"/>
      <c r="AE63" s="214"/>
      <c r="AF63" s="214"/>
      <c r="AG63" s="214" t="s">
        <v>228</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ht="33.75" outlineLevel="1" x14ac:dyDescent="0.2">
      <c r="A64" s="231"/>
      <c r="B64" s="232"/>
      <c r="C64" s="270" t="s">
        <v>236</v>
      </c>
      <c r="D64" s="261"/>
      <c r="E64" s="262">
        <v>34.463999999999999</v>
      </c>
      <c r="F64" s="234"/>
      <c r="G64" s="234"/>
      <c r="H64" s="234"/>
      <c r="I64" s="234"/>
      <c r="J64" s="234"/>
      <c r="K64" s="234"/>
      <c r="L64" s="234"/>
      <c r="M64" s="234"/>
      <c r="N64" s="233"/>
      <c r="O64" s="233"/>
      <c r="P64" s="233"/>
      <c r="Q64" s="233"/>
      <c r="R64" s="234"/>
      <c r="S64" s="234"/>
      <c r="T64" s="234"/>
      <c r="U64" s="234"/>
      <c r="V64" s="234"/>
      <c r="W64" s="234"/>
      <c r="X64" s="234"/>
      <c r="Y64" s="214"/>
      <c r="Z64" s="214"/>
      <c r="AA64" s="214"/>
      <c r="AB64" s="214"/>
      <c r="AC64" s="214"/>
      <c r="AD64" s="214"/>
      <c r="AE64" s="214"/>
      <c r="AF64" s="214"/>
      <c r="AG64" s="214" t="s">
        <v>223</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ht="22.5" outlineLevel="1" x14ac:dyDescent="0.2">
      <c r="A65" s="231"/>
      <c r="B65" s="232"/>
      <c r="C65" s="270" t="s">
        <v>237</v>
      </c>
      <c r="D65" s="261"/>
      <c r="E65" s="262">
        <v>-3.03</v>
      </c>
      <c r="F65" s="234"/>
      <c r="G65" s="234"/>
      <c r="H65" s="234"/>
      <c r="I65" s="234"/>
      <c r="J65" s="234"/>
      <c r="K65" s="234"/>
      <c r="L65" s="234"/>
      <c r="M65" s="234"/>
      <c r="N65" s="233"/>
      <c r="O65" s="233"/>
      <c r="P65" s="233"/>
      <c r="Q65" s="233"/>
      <c r="R65" s="234"/>
      <c r="S65" s="234"/>
      <c r="T65" s="234"/>
      <c r="U65" s="234"/>
      <c r="V65" s="234"/>
      <c r="W65" s="234"/>
      <c r="X65" s="234"/>
      <c r="Y65" s="214"/>
      <c r="Z65" s="214"/>
      <c r="AA65" s="214"/>
      <c r="AB65" s="214"/>
      <c r="AC65" s="214"/>
      <c r="AD65" s="214"/>
      <c r="AE65" s="214"/>
      <c r="AF65" s="214"/>
      <c r="AG65" s="214" t="s">
        <v>223</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x14ac:dyDescent="0.2">
      <c r="A66" s="235" t="s">
        <v>194</v>
      </c>
      <c r="B66" s="236" t="s">
        <v>135</v>
      </c>
      <c r="C66" s="251" t="s">
        <v>136</v>
      </c>
      <c r="D66" s="237"/>
      <c r="E66" s="238"/>
      <c r="F66" s="239"/>
      <c r="G66" s="239">
        <f>SUMIF(AG67:AG67,"&lt;&gt;NOR",G67:G67)</f>
        <v>0</v>
      </c>
      <c r="H66" s="239"/>
      <c r="I66" s="239">
        <f>SUM(I67:I67)</f>
        <v>0</v>
      </c>
      <c r="J66" s="239"/>
      <c r="K66" s="239">
        <f>SUM(K67:K67)</f>
        <v>0</v>
      </c>
      <c r="L66" s="239"/>
      <c r="M66" s="239">
        <f>SUM(M67:M67)</f>
        <v>0</v>
      </c>
      <c r="N66" s="238"/>
      <c r="O66" s="238">
        <f>SUM(O67:O67)</f>
        <v>0</v>
      </c>
      <c r="P66" s="238"/>
      <c r="Q66" s="238">
        <f>SUM(Q67:Q67)</f>
        <v>0</v>
      </c>
      <c r="R66" s="239"/>
      <c r="S66" s="239"/>
      <c r="T66" s="239"/>
      <c r="U66" s="239"/>
      <c r="V66" s="239">
        <f>SUM(V67:V67)</f>
        <v>5.18</v>
      </c>
      <c r="W66" s="239"/>
      <c r="X66" s="240"/>
      <c r="AG66" t="s">
        <v>195</v>
      </c>
    </row>
    <row r="67" spans="1:60" outlineLevel="1" x14ac:dyDescent="0.2">
      <c r="A67" s="263">
        <v>19</v>
      </c>
      <c r="B67" s="264" t="s">
        <v>277</v>
      </c>
      <c r="C67" s="271" t="s">
        <v>278</v>
      </c>
      <c r="D67" s="265" t="s">
        <v>279</v>
      </c>
      <c r="E67" s="266">
        <v>2.7374200000000002</v>
      </c>
      <c r="F67" s="267"/>
      <c r="G67" s="268">
        <f>ROUND(E67*F67,2)</f>
        <v>0</v>
      </c>
      <c r="H67" s="267"/>
      <c r="I67" s="268">
        <f>ROUND(E67*H67,2)</f>
        <v>0</v>
      </c>
      <c r="J67" s="267"/>
      <c r="K67" s="268">
        <f>ROUND(E67*J67,2)</f>
        <v>0</v>
      </c>
      <c r="L67" s="268">
        <v>21</v>
      </c>
      <c r="M67" s="268">
        <f>G67*(1+L67/100)</f>
        <v>0</v>
      </c>
      <c r="N67" s="266">
        <v>0</v>
      </c>
      <c r="O67" s="266">
        <f>ROUND(E67*N67,2)</f>
        <v>0</v>
      </c>
      <c r="P67" s="266">
        <v>0</v>
      </c>
      <c r="Q67" s="266">
        <f>ROUND(E67*P67,2)</f>
        <v>0</v>
      </c>
      <c r="R67" s="268"/>
      <c r="S67" s="268" t="s">
        <v>199</v>
      </c>
      <c r="T67" s="268" t="s">
        <v>199</v>
      </c>
      <c r="U67" s="268">
        <v>1.8919999999999999</v>
      </c>
      <c r="V67" s="268">
        <f>ROUND(E67*U67,2)</f>
        <v>5.18</v>
      </c>
      <c r="W67" s="268"/>
      <c r="X67" s="269" t="s">
        <v>280</v>
      </c>
      <c r="Y67" s="214"/>
      <c r="Z67" s="214"/>
      <c r="AA67" s="214"/>
      <c r="AB67" s="214"/>
      <c r="AC67" s="214"/>
      <c r="AD67" s="214"/>
      <c r="AE67" s="214"/>
      <c r="AF67" s="214"/>
      <c r="AG67" s="214" t="s">
        <v>281</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x14ac:dyDescent="0.2">
      <c r="A68" s="235" t="s">
        <v>194</v>
      </c>
      <c r="B68" s="236" t="s">
        <v>137</v>
      </c>
      <c r="C68" s="251" t="s">
        <v>138</v>
      </c>
      <c r="D68" s="237"/>
      <c r="E68" s="238"/>
      <c r="F68" s="239"/>
      <c r="G68" s="239">
        <f>SUMIF(AG69:AG75,"&lt;&gt;NOR",G69:G75)</f>
        <v>0</v>
      </c>
      <c r="H68" s="239"/>
      <c r="I68" s="239">
        <f>SUM(I69:I75)</f>
        <v>0</v>
      </c>
      <c r="J68" s="239"/>
      <c r="K68" s="239">
        <f>SUM(K69:K75)</f>
        <v>0</v>
      </c>
      <c r="L68" s="239"/>
      <c r="M68" s="239">
        <f>SUM(M69:M75)</f>
        <v>0</v>
      </c>
      <c r="N68" s="238"/>
      <c r="O68" s="238">
        <f>SUM(O69:O75)</f>
        <v>0.09</v>
      </c>
      <c r="P68" s="238"/>
      <c r="Q68" s="238">
        <f>SUM(Q69:Q75)</f>
        <v>0</v>
      </c>
      <c r="R68" s="239"/>
      <c r="S68" s="239"/>
      <c r="T68" s="239"/>
      <c r="U68" s="239"/>
      <c r="V68" s="239">
        <f>SUM(V69:V75)</f>
        <v>13.870000000000001</v>
      </c>
      <c r="W68" s="239"/>
      <c r="X68" s="240"/>
      <c r="AG68" t="s">
        <v>195</v>
      </c>
    </row>
    <row r="69" spans="1:60" ht="22.5" outlineLevel="1" x14ac:dyDescent="0.2">
      <c r="A69" s="241">
        <v>20</v>
      </c>
      <c r="B69" s="242" t="s">
        <v>282</v>
      </c>
      <c r="C69" s="252" t="s">
        <v>283</v>
      </c>
      <c r="D69" s="243" t="s">
        <v>219</v>
      </c>
      <c r="E69" s="244">
        <v>21.76</v>
      </c>
      <c r="F69" s="245"/>
      <c r="G69" s="246">
        <f>ROUND(E69*F69,2)</f>
        <v>0</v>
      </c>
      <c r="H69" s="245"/>
      <c r="I69" s="246">
        <f>ROUND(E69*H69,2)</f>
        <v>0</v>
      </c>
      <c r="J69" s="245"/>
      <c r="K69" s="246">
        <f>ROUND(E69*J69,2)</f>
        <v>0</v>
      </c>
      <c r="L69" s="246">
        <v>21</v>
      </c>
      <c r="M69" s="246">
        <f>G69*(1+L69/100)</f>
        <v>0</v>
      </c>
      <c r="N69" s="244">
        <v>3.6800000000000001E-3</v>
      </c>
      <c r="O69" s="244">
        <f>ROUND(E69*N69,2)</f>
        <v>0.08</v>
      </c>
      <c r="P69" s="244">
        <v>0</v>
      </c>
      <c r="Q69" s="244">
        <f>ROUND(E69*P69,2)</f>
        <v>0</v>
      </c>
      <c r="R69" s="246"/>
      <c r="S69" s="246" t="s">
        <v>199</v>
      </c>
      <c r="T69" s="246" t="s">
        <v>199</v>
      </c>
      <c r="U69" s="246">
        <v>0.39</v>
      </c>
      <c r="V69" s="246">
        <f>ROUND(E69*U69,2)</f>
        <v>8.49</v>
      </c>
      <c r="W69" s="246"/>
      <c r="X69" s="247" t="s">
        <v>220</v>
      </c>
      <c r="Y69" s="214"/>
      <c r="Z69" s="214"/>
      <c r="AA69" s="214"/>
      <c r="AB69" s="214"/>
      <c r="AC69" s="214"/>
      <c r="AD69" s="214"/>
      <c r="AE69" s="214"/>
      <c r="AF69" s="214"/>
      <c r="AG69" s="214" t="s">
        <v>284</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31"/>
      <c r="B70" s="232"/>
      <c r="C70" s="253" t="s">
        <v>285</v>
      </c>
      <c r="D70" s="249"/>
      <c r="E70" s="249"/>
      <c r="F70" s="249"/>
      <c r="G70" s="249"/>
      <c r="H70" s="234"/>
      <c r="I70" s="234"/>
      <c r="J70" s="234"/>
      <c r="K70" s="234"/>
      <c r="L70" s="234"/>
      <c r="M70" s="234"/>
      <c r="N70" s="233"/>
      <c r="O70" s="233"/>
      <c r="P70" s="233"/>
      <c r="Q70" s="233"/>
      <c r="R70" s="234"/>
      <c r="S70" s="234"/>
      <c r="T70" s="234"/>
      <c r="U70" s="234"/>
      <c r="V70" s="234"/>
      <c r="W70" s="234"/>
      <c r="X70" s="234"/>
      <c r="Y70" s="214"/>
      <c r="Z70" s="214"/>
      <c r="AA70" s="214"/>
      <c r="AB70" s="214"/>
      <c r="AC70" s="214"/>
      <c r="AD70" s="214"/>
      <c r="AE70" s="214"/>
      <c r="AF70" s="214"/>
      <c r="AG70" s="214" t="s">
        <v>203</v>
      </c>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31"/>
      <c r="B71" s="232"/>
      <c r="C71" s="270" t="s">
        <v>230</v>
      </c>
      <c r="D71" s="261"/>
      <c r="E71" s="262">
        <v>21.76</v>
      </c>
      <c r="F71" s="234"/>
      <c r="G71" s="234"/>
      <c r="H71" s="234"/>
      <c r="I71" s="234"/>
      <c r="J71" s="234"/>
      <c r="K71" s="234"/>
      <c r="L71" s="234"/>
      <c r="M71" s="234"/>
      <c r="N71" s="233"/>
      <c r="O71" s="233"/>
      <c r="P71" s="233"/>
      <c r="Q71" s="233"/>
      <c r="R71" s="234"/>
      <c r="S71" s="234"/>
      <c r="T71" s="234"/>
      <c r="U71" s="234"/>
      <c r="V71" s="234"/>
      <c r="W71" s="234"/>
      <c r="X71" s="234"/>
      <c r="Y71" s="214"/>
      <c r="Z71" s="214"/>
      <c r="AA71" s="214"/>
      <c r="AB71" s="214"/>
      <c r="AC71" s="214"/>
      <c r="AD71" s="214"/>
      <c r="AE71" s="214"/>
      <c r="AF71" s="214"/>
      <c r="AG71" s="214" t="s">
        <v>223</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63">
        <v>21</v>
      </c>
      <c r="B72" s="264" t="s">
        <v>286</v>
      </c>
      <c r="C72" s="271" t="s">
        <v>287</v>
      </c>
      <c r="D72" s="265" t="s">
        <v>219</v>
      </c>
      <c r="E72" s="266">
        <v>21.76</v>
      </c>
      <c r="F72" s="267"/>
      <c r="G72" s="268">
        <f>ROUND(E72*F72,2)</f>
        <v>0</v>
      </c>
      <c r="H72" s="267"/>
      <c r="I72" s="268">
        <f>ROUND(E72*H72,2)</f>
        <v>0</v>
      </c>
      <c r="J72" s="267"/>
      <c r="K72" s="268">
        <f>ROUND(E72*J72,2)</f>
        <v>0</v>
      </c>
      <c r="L72" s="268">
        <v>21</v>
      </c>
      <c r="M72" s="268">
        <f>G72*(1+L72/100)</f>
        <v>0</v>
      </c>
      <c r="N72" s="266">
        <v>2.1000000000000001E-4</v>
      </c>
      <c r="O72" s="266">
        <f>ROUND(E72*N72,2)</f>
        <v>0</v>
      </c>
      <c r="P72" s="266">
        <v>0</v>
      </c>
      <c r="Q72" s="266">
        <f>ROUND(E72*P72,2)</f>
        <v>0</v>
      </c>
      <c r="R72" s="268"/>
      <c r="S72" s="268" t="s">
        <v>199</v>
      </c>
      <c r="T72" s="268" t="s">
        <v>199</v>
      </c>
      <c r="U72" s="268">
        <v>9.5000000000000001E-2</v>
      </c>
      <c r="V72" s="268">
        <f>ROUND(E72*U72,2)</f>
        <v>2.0699999999999998</v>
      </c>
      <c r="W72" s="268"/>
      <c r="X72" s="269" t="s">
        <v>220</v>
      </c>
      <c r="Y72" s="214"/>
      <c r="Z72" s="214"/>
      <c r="AA72" s="214"/>
      <c r="AB72" s="214"/>
      <c r="AC72" s="214"/>
      <c r="AD72" s="214"/>
      <c r="AE72" s="214"/>
      <c r="AF72" s="214"/>
      <c r="AG72" s="214" t="s">
        <v>284</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41">
        <v>22</v>
      </c>
      <c r="B73" s="242" t="s">
        <v>288</v>
      </c>
      <c r="C73" s="252" t="s">
        <v>289</v>
      </c>
      <c r="D73" s="243" t="s">
        <v>290</v>
      </c>
      <c r="E73" s="244">
        <v>28.72</v>
      </c>
      <c r="F73" s="245"/>
      <c r="G73" s="246">
        <f>ROUND(E73*F73,2)</f>
        <v>0</v>
      </c>
      <c r="H73" s="245"/>
      <c r="I73" s="246">
        <f>ROUND(E73*H73,2)</f>
        <v>0</v>
      </c>
      <c r="J73" s="245"/>
      <c r="K73" s="246">
        <f>ROUND(E73*J73,2)</f>
        <v>0</v>
      </c>
      <c r="L73" s="246">
        <v>21</v>
      </c>
      <c r="M73" s="246">
        <f>G73*(1+L73/100)</f>
        <v>0</v>
      </c>
      <c r="N73" s="244">
        <v>3.2000000000000003E-4</v>
      </c>
      <c r="O73" s="244">
        <f>ROUND(E73*N73,2)</f>
        <v>0.01</v>
      </c>
      <c r="P73" s="244">
        <v>0</v>
      </c>
      <c r="Q73" s="244">
        <f>ROUND(E73*P73,2)</f>
        <v>0</v>
      </c>
      <c r="R73" s="246"/>
      <c r="S73" s="246" t="s">
        <v>199</v>
      </c>
      <c r="T73" s="246" t="s">
        <v>199</v>
      </c>
      <c r="U73" s="246">
        <v>0.11</v>
      </c>
      <c r="V73" s="246">
        <f>ROUND(E73*U73,2)</f>
        <v>3.16</v>
      </c>
      <c r="W73" s="246"/>
      <c r="X73" s="247" t="s">
        <v>220</v>
      </c>
      <c r="Y73" s="214"/>
      <c r="Z73" s="214"/>
      <c r="AA73" s="214"/>
      <c r="AB73" s="214"/>
      <c r="AC73" s="214"/>
      <c r="AD73" s="214"/>
      <c r="AE73" s="214"/>
      <c r="AF73" s="214"/>
      <c r="AG73" s="214" t="s">
        <v>284</v>
      </c>
      <c r="AH73" s="214"/>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ht="33.75" outlineLevel="1" x14ac:dyDescent="0.2">
      <c r="A74" s="231"/>
      <c r="B74" s="232"/>
      <c r="C74" s="270" t="s">
        <v>291</v>
      </c>
      <c r="D74" s="261"/>
      <c r="E74" s="262">
        <v>28.72</v>
      </c>
      <c r="F74" s="234"/>
      <c r="G74" s="234"/>
      <c r="H74" s="234"/>
      <c r="I74" s="234"/>
      <c r="J74" s="234"/>
      <c r="K74" s="234"/>
      <c r="L74" s="234"/>
      <c r="M74" s="234"/>
      <c r="N74" s="233"/>
      <c r="O74" s="233"/>
      <c r="P74" s="233"/>
      <c r="Q74" s="233"/>
      <c r="R74" s="234"/>
      <c r="S74" s="234"/>
      <c r="T74" s="234"/>
      <c r="U74" s="234"/>
      <c r="V74" s="234"/>
      <c r="W74" s="234"/>
      <c r="X74" s="234"/>
      <c r="Y74" s="214"/>
      <c r="Z74" s="214"/>
      <c r="AA74" s="214"/>
      <c r="AB74" s="214"/>
      <c r="AC74" s="214"/>
      <c r="AD74" s="214"/>
      <c r="AE74" s="214"/>
      <c r="AF74" s="214"/>
      <c r="AG74" s="214" t="s">
        <v>223</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63">
        <v>23</v>
      </c>
      <c r="B75" s="264" t="s">
        <v>292</v>
      </c>
      <c r="C75" s="271" t="s">
        <v>293</v>
      </c>
      <c r="D75" s="265" t="s">
        <v>279</v>
      </c>
      <c r="E75" s="266">
        <v>9.3840000000000007E-2</v>
      </c>
      <c r="F75" s="267"/>
      <c r="G75" s="268">
        <f>ROUND(E75*F75,2)</f>
        <v>0</v>
      </c>
      <c r="H75" s="267"/>
      <c r="I75" s="268">
        <f>ROUND(E75*H75,2)</f>
        <v>0</v>
      </c>
      <c r="J75" s="267"/>
      <c r="K75" s="268">
        <f>ROUND(E75*J75,2)</f>
        <v>0</v>
      </c>
      <c r="L75" s="268">
        <v>21</v>
      </c>
      <c r="M75" s="268">
        <f>G75*(1+L75/100)</f>
        <v>0</v>
      </c>
      <c r="N75" s="266">
        <v>0</v>
      </c>
      <c r="O75" s="266">
        <f>ROUND(E75*N75,2)</f>
        <v>0</v>
      </c>
      <c r="P75" s="266">
        <v>0</v>
      </c>
      <c r="Q75" s="266">
        <f>ROUND(E75*P75,2)</f>
        <v>0</v>
      </c>
      <c r="R75" s="268"/>
      <c r="S75" s="268" t="s">
        <v>199</v>
      </c>
      <c r="T75" s="268" t="s">
        <v>199</v>
      </c>
      <c r="U75" s="268">
        <v>1.57</v>
      </c>
      <c r="V75" s="268">
        <f>ROUND(E75*U75,2)</f>
        <v>0.15</v>
      </c>
      <c r="W75" s="268"/>
      <c r="X75" s="269" t="s">
        <v>280</v>
      </c>
      <c r="Y75" s="214"/>
      <c r="Z75" s="214"/>
      <c r="AA75" s="214"/>
      <c r="AB75" s="214"/>
      <c r="AC75" s="214"/>
      <c r="AD75" s="214"/>
      <c r="AE75" s="214"/>
      <c r="AF75" s="214"/>
      <c r="AG75" s="214" t="s">
        <v>281</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x14ac:dyDescent="0.2">
      <c r="A76" s="235" t="s">
        <v>194</v>
      </c>
      <c r="B76" s="236" t="s">
        <v>151</v>
      </c>
      <c r="C76" s="251" t="s">
        <v>152</v>
      </c>
      <c r="D76" s="237"/>
      <c r="E76" s="238"/>
      <c r="F76" s="239"/>
      <c r="G76" s="239">
        <f>SUMIF(AG77:AG86,"&lt;&gt;NOR",G77:G86)</f>
        <v>0</v>
      </c>
      <c r="H76" s="239"/>
      <c r="I76" s="239">
        <f>SUM(I77:I86)</f>
        <v>0</v>
      </c>
      <c r="J76" s="239"/>
      <c r="K76" s="239">
        <f>SUM(K77:K86)</f>
        <v>0</v>
      </c>
      <c r="L76" s="239"/>
      <c r="M76" s="239">
        <f>SUM(M77:M86)</f>
        <v>0</v>
      </c>
      <c r="N76" s="238"/>
      <c r="O76" s="238">
        <f>SUM(O77:O86)</f>
        <v>0</v>
      </c>
      <c r="P76" s="238"/>
      <c r="Q76" s="238">
        <f>SUM(Q77:Q86)</f>
        <v>0.35</v>
      </c>
      <c r="R76" s="239"/>
      <c r="S76" s="239"/>
      <c r="T76" s="239"/>
      <c r="U76" s="239"/>
      <c r="V76" s="239">
        <f>SUM(V77:V86)</f>
        <v>5.74</v>
      </c>
      <c r="W76" s="239"/>
      <c r="X76" s="240"/>
      <c r="AG76" t="s">
        <v>195</v>
      </c>
    </row>
    <row r="77" spans="1:60" outlineLevel="1" x14ac:dyDescent="0.2">
      <c r="A77" s="241">
        <v>24</v>
      </c>
      <c r="B77" s="242" t="s">
        <v>294</v>
      </c>
      <c r="C77" s="252" t="s">
        <v>295</v>
      </c>
      <c r="D77" s="243" t="s">
        <v>219</v>
      </c>
      <c r="E77" s="244">
        <v>3.2</v>
      </c>
      <c r="F77" s="245"/>
      <c r="G77" s="246">
        <f>ROUND(E77*F77,2)</f>
        <v>0</v>
      </c>
      <c r="H77" s="245"/>
      <c r="I77" s="246">
        <f>ROUND(E77*H77,2)</f>
        <v>0</v>
      </c>
      <c r="J77" s="245"/>
      <c r="K77" s="246">
        <f>ROUND(E77*J77,2)</f>
        <v>0</v>
      </c>
      <c r="L77" s="246">
        <v>21</v>
      </c>
      <c r="M77" s="246">
        <f>G77*(1+L77/100)</f>
        <v>0</v>
      </c>
      <c r="N77" s="244">
        <v>0</v>
      </c>
      <c r="O77" s="244">
        <f>ROUND(E77*N77,2)</f>
        <v>0</v>
      </c>
      <c r="P77" s="244">
        <v>0</v>
      </c>
      <c r="Q77" s="244">
        <f>ROUND(E77*P77,2)</f>
        <v>0</v>
      </c>
      <c r="R77" s="246"/>
      <c r="S77" s="246" t="s">
        <v>199</v>
      </c>
      <c r="T77" s="246" t="s">
        <v>199</v>
      </c>
      <c r="U77" s="246">
        <v>0.1</v>
      </c>
      <c r="V77" s="246">
        <f>ROUND(E77*U77,2)</f>
        <v>0.32</v>
      </c>
      <c r="W77" s="246"/>
      <c r="X77" s="247" t="s">
        <v>220</v>
      </c>
      <c r="Y77" s="214"/>
      <c r="Z77" s="214"/>
      <c r="AA77" s="214"/>
      <c r="AB77" s="214"/>
      <c r="AC77" s="214"/>
      <c r="AD77" s="214"/>
      <c r="AE77" s="214"/>
      <c r="AF77" s="214"/>
      <c r="AG77" s="214" t="s">
        <v>221</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31"/>
      <c r="B78" s="232"/>
      <c r="C78" s="270" t="s">
        <v>296</v>
      </c>
      <c r="D78" s="261"/>
      <c r="E78" s="262">
        <v>3.2</v>
      </c>
      <c r="F78" s="234"/>
      <c r="G78" s="234"/>
      <c r="H78" s="234"/>
      <c r="I78" s="234"/>
      <c r="J78" s="234"/>
      <c r="K78" s="234"/>
      <c r="L78" s="234"/>
      <c r="M78" s="234"/>
      <c r="N78" s="233"/>
      <c r="O78" s="233"/>
      <c r="P78" s="233"/>
      <c r="Q78" s="233"/>
      <c r="R78" s="234"/>
      <c r="S78" s="234"/>
      <c r="T78" s="234"/>
      <c r="U78" s="234"/>
      <c r="V78" s="234"/>
      <c r="W78" s="234"/>
      <c r="X78" s="234"/>
      <c r="Y78" s="214"/>
      <c r="Z78" s="214"/>
      <c r="AA78" s="214"/>
      <c r="AB78" s="214"/>
      <c r="AC78" s="214"/>
      <c r="AD78" s="214"/>
      <c r="AE78" s="214"/>
      <c r="AF78" s="214"/>
      <c r="AG78" s="214" t="s">
        <v>223</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41">
        <v>25</v>
      </c>
      <c r="B79" s="242" t="s">
        <v>297</v>
      </c>
      <c r="C79" s="252" t="s">
        <v>298</v>
      </c>
      <c r="D79" s="243" t="s">
        <v>265</v>
      </c>
      <c r="E79" s="244">
        <v>2</v>
      </c>
      <c r="F79" s="245"/>
      <c r="G79" s="246">
        <f>ROUND(E79*F79,2)</f>
        <v>0</v>
      </c>
      <c r="H79" s="245"/>
      <c r="I79" s="246">
        <f>ROUND(E79*H79,2)</f>
        <v>0</v>
      </c>
      <c r="J79" s="245"/>
      <c r="K79" s="246">
        <f>ROUND(E79*J79,2)</f>
        <v>0</v>
      </c>
      <c r="L79" s="246">
        <v>21</v>
      </c>
      <c r="M79" s="246">
        <f>G79*(1+L79/100)</f>
        <v>0</v>
      </c>
      <c r="N79" s="244">
        <v>0</v>
      </c>
      <c r="O79" s="244">
        <f>ROUND(E79*N79,2)</f>
        <v>0</v>
      </c>
      <c r="P79" s="244">
        <v>0.17399999999999999</v>
      </c>
      <c r="Q79" s="244">
        <f>ROUND(E79*P79,2)</f>
        <v>0.35</v>
      </c>
      <c r="R79" s="246"/>
      <c r="S79" s="246" t="s">
        <v>199</v>
      </c>
      <c r="T79" s="246" t="s">
        <v>199</v>
      </c>
      <c r="U79" s="246">
        <v>0.95</v>
      </c>
      <c r="V79" s="246">
        <f>ROUND(E79*U79,2)</f>
        <v>1.9</v>
      </c>
      <c r="W79" s="246"/>
      <c r="X79" s="247" t="s">
        <v>220</v>
      </c>
      <c r="Y79" s="214"/>
      <c r="Z79" s="214"/>
      <c r="AA79" s="214"/>
      <c r="AB79" s="214"/>
      <c r="AC79" s="214"/>
      <c r="AD79" s="214"/>
      <c r="AE79" s="214"/>
      <c r="AF79" s="214"/>
      <c r="AG79" s="214" t="s">
        <v>221</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22.5" outlineLevel="1" x14ac:dyDescent="0.2">
      <c r="A80" s="231"/>
      <c r="B80" s="232"/>
      <c r="C80" s="270" t="s">
        <v>299</v>
      </c>
      <c r="D80" s="261"/>
      <c r="E80" s="262">
        <v>2</v>
      </c>
      <c r="F80" s="234"/>
      <c r="G80" s="234"/>
      <c r="H80" s="234"/>
      <c r="I80" s="234"/>
      <c r="J80" s="234"/>
      <c r="K80" s="234"/>
      <c r="L80" s="234"/>
      <c r="M80" s="234"/>
      <c r="N80" s="233"/>
      <c r="O80" s="233"/>
      <c r="P80" s="233"/>
      <c r="Q80" s="233"/>
      <c r="R80" s="234"/>
      <c r="S80" s="234"/>
      <c r="T80" s="234"/>
      <c r="U80" s="234"/>
      <c r="V80" s="234"/>
      <c r="W80" s="234"/>
      <c r="X80" s="234"/>
      <c r="Y80" s="214"/>
      <c r="Z80" s="214"/>
      <c r="AA80" s="214"/>
      <c r="AB80" s="214"/>
      <c r="AC80" s="214"/>
      <c r="AD80" s="214"/>
      <c r="AE80" s="214"/>
      <c r="AF80" s="214"/>
      <c r="AG80" s="214" t="s">
        <v>223</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41">
        <v>26</v>
      </c>
      <c r="B81" s="242" t="s">
        <v>300</v>
      </c>
      <c r="C81" s="252" t="s">
        <v>301</v>
      </c>
      <c r="D81" s="243" t="s">
        <v>265</v>
      </c>
      <c r="E81" s="244">
        <v>2</v>
      </c>
      <c r="F81" s="245"/>
      <c r="G81" s="246">
        <f>ROUND(E81*F81,2)</f>
        <v>0</v>
      </c>
      <c r="H81" s="245"/>
      <c r="I81" s="246">
        <f>ROUND(E81*H81,2)</f>
        <v>0</v>
      </c>
      <c r="J81" s="245"/>
      <c r="K81" s="246">
        <f>ROUND(E81*J81,2)</f>
        <v>0</v>
      </c>
      <c r="L81" s="246">
        <v>21</v>
      </c>
      <c r="M81" s="246">
        <f>G81*(1+L81/100)</f>
        <v>0</v>
      </c>
      <c r="N81" s="244">
        <v>0</v>
      </c>
      <c r="O81" s="244">
        <f>ROUND(E81*N81,2)</f>
        <v>0</v>
      </c>
      <c r="P81" s="244">
        <v>0</v>
      </c>
      <c r="Q81" s="244">
        <f>ROUND(E81*P81,2)</f>
        <v>0</v>
      </c>
      <c r="R81" s="246"/>
      <c r="S81" s="246" t="s">
        <v>199</v>
      </c>
      <c r="T81" s="246" t="s">
        <v>199</v>
      </c>
      <c r="U81" s="246">
        <v>1.76</v>
      </c>
      <c r="V81" s="246">
        <f>ROUND(E81*U81,2)</f>
        <v>3.52</v>
      </c>
      <c r="W81" s="246"/>
      <c r="X81" s="247" t="s">
        <v>220</v>
      </c>
      <c r="Y81" s="214"/>
      <c r="Z81" s="214"/>
      <c r="AA81" s="214"/>
      <c r="AB81" s="214"/>
      <c r="AC81" s="214"/>
      <c r="AD81" s="214"/>
      <c r="AE81" s="214"/>
      <c r="AF81" s="214"/>
      <c r="AG81" s="214" t="s">
        <v>221</v>
      </c>
      <c r="AH81" s="214"/>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31"/>
      <c r="B82" s="232"/>
      <c r="C82" s="270" t="s">
        <v>266</v>
      </c>
      <c r="D82" s="261"/>
      <c r="E82" s="262">
        <v>2</v>
      </c>
      <c r="F82" s="234"/>
      <c r="G82" s="234"/>
      <c r="H82" s="234"/>
      <c r="I82" s="234"/>
      <c r="J82" s="234"/>
      <c r="K82" s="234"/>
      <c r="L82" s="234"/>
      <c r="M82" s="234"/>
      <c r="N82" s="233"/>
      <c r="O82" s="233"/>
      <c r="P82" s="233"/>
      <c r="Q82" s="233"/>
      <c r="R82" s="234"/>
      <c r="S82" s="234"/>
      <c r="T82" s="234"/>
      <c r="U82" s="234"/>
      <c r="V82" s="234"/>
      <c r="W82" s="234"/>
      <c r="X82" s="234"/>
      <c r="Y82" s="214"/>
      <c r="Z82" s="214"/>
      <c r="AA82" s="214"/>
      <c r="AB82" s="214"/>
      <c r="AC82" s="214"/>
      <c r="AD82" s="214"/>
      <c r="AE82" s="214"/>
      <c r="AF82" s="214"/>
      <c r="AG82" s="214" t="s">
        <v>223</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ht="22.5" outlineLevel="1" x14ac:dyDescent="0.2">
      <c r="A83" s="241">
        <v>27</v>
      </c>
      <c r="B83" s="242" t="s">
        <v>302</v>
      </c>
      <c r="C83" s="252" t="s">
        <v>303</v>
      </c>
      <c r="D83" s="243" t="s">
        <v>265</v>
      </c>
      <c r="E83" s="244">
        <v>2</v>
      </c>
      <c r="F83" s="245"/>
      <c r="G83" s="246">
        <f>ROUND(E83*F83,2)</f>
        <v>0</v>
      </c>
      <c r="H83" s="245"/>
      <c r="I83" s="246">
        <f>ROUND(E83*H83,2)</f>
        <v>0</v>
      </c>
      <c r="J83" s="245"/>
      <c r="K83" s="246">
        <f>ROUND(E83*J83,2)</f>
        <v>0</v>
      </c>
      <c r="L83" s="246">
        <v>21</v>
      </c>
      <c r="M83" s="246">
        <f>G83*(1+L83/100)</f>
        <v>0</v>
      </c>
      <c r="N83" s="244">
        <v>0</v>
      </c>
      <c r="O83" s="244">
        <f>ROUND(E83*N83,2)</f>
        <v>0</v>
      </c>
      <c r="P83" s="244">
        <v>0</v>
      </c>
      <c r="Q83" s="244">
        <f>ROUND(E83*P83,2)</f>
        <v>0</v>
      </c>
      <c r="R83" s="246"/>
      <c r="S83" s="246" t="s">
        <v>304</v>
      </c>
      <c r="T83" s="246" t="s">
        <v>200</v>
      </c>
      <c r="U83" s="246">
        <v>0</v>
      </c>
      <c r="V83" s="246">
        <f>ROUND(E83*U83,2)</f>
        <v>0</v>
      </c>
      <c r="W83" s="246"/>
      <c r="X83" s="247" t="s">
        <v>220</v>
      </c>
      <c r="Y83" s="214"/>
      <c r="Z83" s="214"/>
      <c r="AA83" s="214"/>
      <c r="AB83" s="214"/>
      <c r="AC83" s="214"/>
      <c r="AD83" s="214"/>
      <c r="AE83" s="214"/>
      <c r="AF83" s="214"/>
      <c r="AG83" s="214" t="s">
        <v>221</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
      <c r="A84" s="231"/>
      <c r="B84" s="232"/>
      <c r="C84" s="270" t="s">
        <v>305</v>
      </c>
      <c r="D84" s="261"/>
      <c r="E84" s="262"/>
      <c r="F84" s="234"/>
      <c r="G84" s="234"/>
      <c r="H84" s="234"/>
      <c r="I84" s="234"/>
      <c r="J84" s="234"/>
      <c r="K84" s="234"/>
      <c r="L84" s="234"/>
      <c r="M84" s="234"/>
      <c r="N84" s="233"/>
      <c r="O84" s="233"/>
      <c r="P84" s="233"/>
      <c r="Q84" s="233"/>
      <c r="R84" s="234"/>
      <c r="S84" s="234"/>
      <c r="T84" s="234"/>
      <c r="U84" s="234"/>
      <c r="V84" s="234"/>
      <c r="W84" s="234"/>
      <c r="X84" s="234"/>
      <c r="Y84" s="214"/>
      <c r="Z84" s="214"/>
      <c r="AA84" s="214"/>
      <c r="AB84" s="214"/>
      <c r="AC84" s="214"/>
      <c r="AD84" s="214"/>
      <c r="AE84" s="214"/>
      <c r="AF84" s="214"/>
      <c r="AG84" s="214" t="s">
        <v>223</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ht="22.5" outlineLevel="1" x14ac:dyDescent="0.2">
      <c r="A85" s="231"/>
      <c r="B85" s="232"/>
      <c r="C85" s="270" t="s">
        <v>306</v>
      </c>
      <c r="D85" s="261"/>
      <c r="E85" s="262"/>
      <c r="F85" s="234"/>
      <c r="G85" s="234"/>
      <c r="H85" s="234"/>
      <c r="I85" s="234"/>
      <c r="J85" s="234"/>
      <c r="K85" s="234"/>
      <c r="L85" s="234"/>
      <c r="M85" s="234"/>
      <c r="N85" s="233"/>
      <c r="O85" s="233"/>
      <c r="P85" s="233"/>
      <c r="Q85" s="233"/>
      <c r="R85" s="234"/>
      <c r="S85" s="234"/>
      <c r="T85" s="234"/>
      <c r="U85" s="234"/>
      <c r="V85" s="234"/>
      <c r="W85" s="234"/>
      <c r="X85" s="234"/>
      <c r="Y85" s="214"/>
      <c r="Z85" s="214"/>
      <c r="AA85" s="214"/>
      <c r="AB85" s="214"/>
      <c r="AC85" s="214"/>
      <c r="AD85" s="214"/>
      <c r="AE85" s="214"/>
      <c r="AF85" s="214"/>
      <c r="AG85" s="214" t="s">
        <v>223</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ht="22.5" outlineLevel="1" x14ac:dyDescent="0.2">
      <c r="A86" s="231"/>
      <c r="B86" s="232"/>
      <c r="C86" s="270" t="s">
        <v>307</v>
      </c>
      <c r="D86" s="261"/>
      <c r="E86" s="262">
        <v>2</v>
      </c>
      <c r="F86" s="234"/>
      <c r="G86" s="234"/>
      <c r="H86" s="234"/>
      <c r="I86" s="234"/>
      <c r="J86" s="234"/>
      <c r="K86" s="234"/>
      <c r="L86" s="234"/>
      <c r="M86" s="234"/>
      <c r="N86" s="233"/>
      <c r="O86" s="233"/>
      <c r="P86" s="233"/>
      <c r="Q86" s="233"/>
      <c r="R86" s="234"/>
      <c r="S86" s="234"/>
      <c r="T86" s="234"/>
      <c r="U86" s="234"/>
      <c r="V86" s="234"/>
      <c r="W86" s="234"/>
      <c r="X86" s="234"/>
      <c r="Y86" s="214"/>
      <c r="Z86" s="214"/>
      <c r="AA86" s="214"/>
      <c r="AB86" s="214"/>
      <c r="AC86" s="214"/>
      <c r="AD86" s="214"/>
      <c r="AE86" s="214"/>
      <c r="AF86" s="214"/>
      <c r="AG86" s="214" t="s">
        <v>223</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x14ac:dyDescent="0.2">
      <c r="A87" s="235" t="s">
        <v>194</v>
      </c>
      <c r="B87" s="236" t="s">
        <v>153</v>
      </c>
      <c r="C87" s="251" t="s">
        <v>154</v>
      </c>
      <c r="D87" s="237"/>
      <c r="E87" s="238"/>
      <c r="F87" s="239"/>
      <c r="G87" s="239">
        <f>SUMIF(AG88:AG99,"&lt;&gt;NOR",G88:G99)</f>
        <v>0</v>
      </c>
      <c r="H87" s="239"/>
      <c r="I87" s="239">
        <f>SUM(I88:I99)</f>
        <v>0</v>
      </c>
      <c r="J87" s="239"/>
      <c r="K87" s="239">
        <f>SUM(K88:K99)</f>
        <v>0</v>
      </c>
      <c r="L87" s="239"/>
      <c r="M87" s="239">
        <f>SUM(M88:M99)</f>
        <v>0</v>
      </c>
      <c r="N87" s="238"/>
      <c r="O87" s="238">
        <f>SUM(O88:O99)</f>
        <v>0.57999999999999996</v>
      </c>
      <c r="P87" s="238"/>
      <c r="Q87" s="238">
        <f>SUM(Q88:Q99)</f>
        <v>0</v>
      </c>
      <c r="R87" s="239"/>
      <c r="S87" s="239"/>
      <c r="T87" s="239"/>
      <c r="U87" s="239"/>
      <c r="V87" s="239">
        <f>SUM(V88:V99)</f>
        <v>35.22</v>
      </c>
      <c r="W87" s="239"/>
      <c r="X87" s="240"/>
      <c r="AG87" t="s">
        <v>195</v>
      </c>
    </row>
    <row r="88" spans="1:60" ht="22.5" outlineLevel="1" x14ac:dyDescent="0.2">
      <c r="A88" s="241">
        <v>28</v>
      </c>
      <c r="B88" s="242" t="s">
        <v>308</v>
      </c>
      <c r="C88" s="252" t="s">
        <v>309</v>
      </c>
      <c r="D88" s="243" t="s">
        <v>219</v>
      </c>
      <c r="E88" s="244">
        <v>21.76</v>
      </c>
      <c r="F88" s="245"/>
      <c r="G88" s="246">
        <f>ROUND(E88*F88,2)</f>
        <v>0</v>
      </c>
      <c r="H88" s="245"/>
      <c r="I88" s="246">
        <f>ROUND(E88*H88,2)</f>
        <v>0</v>
      </c>
      <c r="J88" s="245"/>
      <c r="K88" s="246">
        <f>ROUND(E88*J88,2)</f>
        <v>0</v>
      </c>
      <c r="L88" s="246">
        <v>21</v>
      </c>
      <c r="M88" s="246">
        <f>G88*(1+L88/100)</f>
        <v>0</v>
      </c>
      <c r="N88" s="244">
        <v>3.8899999999999998E-3</v>
      </c>
      <c r="O88" s="244">
        <f>ROUND(E88*N88,2)</f>
        <v>0.08</v>
      </c>
      <c r="P88" s="244">
        <v>0</v>
      </c>
      <c r="Q88" s="244">
        <f>ROUND(E88*P88,2)</f>
        <v>0</v>
      </c>
      <c r="R88" s="246"/>
      <c r="S88" s="246" t="s">
        <v>199</v>
      </c>
      <c r="T88" s="246" t="s">
        <v>199</v>
      </c>
      <c r="U88" s="246">
        <v>0.98</v>
      </c>
      <c r="V88" s="246">
        <f>ROUND(E88*U88,2)</f>
        <v>21.32</v>
      </c>
      <c r="W88" s="246"/>
      <c r="X88" s="247" t="s">
        <v>220</v>
      </c>
      <c r="Y88" s="214"/>
      <c r="Z88" s="214"/>
      <c r="AA88" s="214"/>
      <c r="AB88" s="214"/>
      <c r="AC88" s="214"/>
      <c r="AD88" s="214"/>
      <c r="AE88" s="214"/>
      <c r="AF88" s="214"/>
      <c r="AG88" s="214" t="s">
        <v>284</v>
      </c>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31"/>
      <c r="B89" s="232"/>
      <c r="C89" s="270" t="s">
        <v>230</v>
      </c>
      <c r="D89" s="261"/>
      <c r="E89" s="262">
        <v>21.76</v>
      </c>
      <c r="F89" s="234"/>
      <c r="G89" s="234"/>
      <c r="H89" s="234"/>
      <c r="I89" s="234"/>
      <c r="J89" s="234"/>
      <c r="K89" s="234"/>
      <c r="L89" s="234"/>
      <c r="M89" s="234"/>
      <c r="N89" s="233"/>
      <c r="O89" s="233"/>
      <c r="P89" s="233"/>
      <c r="Q89" s="233"/>
      <c r="R89" s="234"/>
      <c r="S89" s="234"/>
      <c r="T89" s="234"/>
      <c r="U89" s="234"/>
      <c r="V89" s="234"/>
      <c r="W89" s="234"/>
      <c r="X89" s="234"/>
      <c r="Y89" s="214"/>
      <c r="Z89" s="214"/>
      <c r="AA89" s="214"/>
      <c r="AB89" s="214"/>
      <c r="AC89" s="214"/>
      <c r="AD89" s="214"/>
      <c r="AE89" s="214"/>
      <c r="AF89" s="214"/>
      <c r="AG89" s="214" t="s">
        <v>223</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ht="22.5" outlineLevel="1" x14ac:dyDescent="0.2">
      <c r="A90" s="241">
        <v>29</v>
      </c>
      <c r="B90" s="242" t="s">
        <v>310</v>
      </c>
      <c r="C90" s="252" t="s">
        <v>311</v>
      </c>
      <c r="D90" s="243" t="s">
        <v>219</v>
      </c>
      <c r="E90" s="244">
        <v>21.76</v>
      </c>
      <c r="F90" s="245"/>
      <c r="G90" s="246">
        <f>ROUND(E90*F90,2)</f>
        <v>0</v>
      </c>
      <c r="H90" s="245"/>
      <c r="I90" s="246">
        <f>ROUND(E90*H90,2)</f>
        <v>0</v>
      </c>
      <c r="J90" s="245"/>
      <c r="K90" s="246">
        <f>ROUND(E90*J90,2)</f>
        <v>0</v>
      </c>
      <c r="L90" s="246">
        <v>21</v>
      </c>
      <c r="M90" s="246">
        <f>G90*(1+L90/100)</f>
        <v>0</v>
      </c>
      <c r="N90" s="244">
        <v>0</v>
      </c>
      <c r="O90" s="244">
        <f>ROUND(E90*N90,2)</f>
        <v>0</v>
      </c>
      <c r="P90" s="244">
        <v>0</v>
      </c>
      <c r="Q90" s="244">
        <f>ROUND(E90*P90,2)</f>
        <v>0</v>
      </c>
      <c r="R90" s="246"/>
      <c r="S90" s="246" t="s">
        <v>304</v>
      </c>
      <c r="T90" s="246" t="s">
        <v>200</v>
      </c>
      <c r="U90" s="246">
        <v>0.33500000000000002</v>
      </c>
      <c r="V90" s="246">
        <f>ROUND(E90*U90,2)</f>
        <v>7.29</v>
      </c>
      <c r="W90" s="246"/>
      <c r="X90" s="247" t="s">
        <v>220</v>
      </c>
      <c r="Y90" s="214"/>
      <c r="Z90" s="214"/>
      <c r="AA90" s="214"/>
      <c r="AB90" s="214"/>
      <c r="AC90" s="214"/>
      <c r="AD90" s="214"/>
      <c r="AE90" s="214"/>
      <c r="AF90" s="214"/>
      <c r="AG90" s="214" t="s">
        <v>284</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31"/>
      <c r="B91" s="232"/>
      <c r="C91" s="270" t="s">
        <v>312</v>
      </c>
      <c r="D91" s="261"/>
      <c r="E91" s="262">
        <v>21.76</v>
      </c>
      <c r="F91" s="234"/>
      <c r="G91" s="234"/>
      <c r="H91" s="234"/>
      <c r="I91" s="234"/>
      <c r="J91" s="234"/>
      <c r="K91" s="234"/>
      <c r="L91" s="234"/>
      <c r="M91" s="234"/>
      <c r="N91" s="233"/>
      <c r="O91" s="233"/>
      <c r="P91" s="233"/>
      <c r="Q91" s="233"/>
      <c r="R91" s="234"/>
      <c r="S91" s="234"/>
      <c r="T91" s="234"/>
      <c r="U91" s="234"/>
      <c r="V91" s="234"/>
      <c r="W91" s="234"/>
      <c r="X91" s="234"/>
      <c r="Y91" s="214"/>
      <c r="Z91" s="214"/>
      <c r="AA91" s="214"/>
      <c r="AB91" s="214"/>
      <c r="AC91" s="214"/>
      <c r="AD91" s="214"/>
      <c r="AE91" s="214"/>
      <c r="AF91" s="214"/>
      <c r="AG91" s="214" t="s">
        <v>223</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63">
        <v>30</v>
      </c>
      <c r="B92" s="264" t="s">
        <v>313</v>
      </c>
      <c r="C92" s="271" t="s">
        <v>314</v>
      </c>
      <c r="D92" s="265" t="s">
        <v>219</v>
      </c>
      <c r="E92" s="266">
        <v>21.76</v>
      </c>
      <c r="F92" s="267"/>
      <c r="G92" s="268">
        <f>ROUND(E92*F92,2)</f>
        <v>0</v>
      </c>
      <c r="H92" s="267"/>
      <c r="I92" s="268">
        <f>ROUND(E92*H92,2)</f>
        <v>0</v>
      </c>
      <c r="J92" s="267"/>
      <c r="K92" s="268">
        <f>ROUND(E92*J92,2)</f>
        <v>0</v>
      </c>
      <c r="L92" s="268">
        <v>21</v>
      </c>
      <c r="M92" s="268">
        <f>G92*(1+L92/100)</f>
        <v>0</v>
      </c>
      <c r="N92" s="266">
        <v>2.1000000000000001E-4</v>
      </c>
      <c r="O92" s="266">
        <f>ROUND(E92*N92,2)</f>
        <v>0</v>
      </c>
      <c r="P92" s="266">
        <v>0</v>
      </c>
      <c r="Q92" s="266">
        <f>ROUND(E92*P92,2)</f>
        <v>0</v>
      </c>
      <c r="R92" s="268"/>
      <c r="S92" s="268" t="s">
        <v>199</v>
      </c>
      <c r="T92" s="268" t="s">
        <v>199</v>
      </c>
      <c r="U92" s="268">
        <v>0.05</v>
      </c>
      <c r="V92" s="268">
        <f>ROUND(E92*U92,2)</f>
        <v>1.0900000000000001</v>
      </c>
      <c r="W92" s="268"/>
      <c r="X92" s="269" t="s">
        <v>220</v>
      </c>
      <c r="Y92" s="214"/>
      <c r="Z92" s="214"/>
      <c r="AA92" s="214"/>
      <c r="AB92" s="214"/>
      <c r="AC92" s="214"/>
      <c r="AD92" s="214"/>
      <c r="AE92" s="214"/>
      <c r="AF92" s="214"/>
      <c r="AG92" s="214" t="s">
        <v>284</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41">
        <v>31</v>
      </c>
      <c r="B93" s="242" t="s">
        <v>315</v>
      </c>
      <c r="C93" s="252" t="s">
        <v>316</v>
      </c>
      <c r="D93" s="243" t="s">
        <v>290</v>
      </c>
      <c r="E93" s="244">
        <v>65.319999999999993</v>
      </c>
      <c r="F93" s="245"/>
      <c r="G93" s="246">
        <f>ROUND(E93*F93,2)</f>
        <v>0</v>
      </c>
      <c r="H93" s="245"/>
      <c r="I93" s="246">
        <f>ROUND(E93*H93,2)</f>
        <v>0</v>
      </c>
      <c r="J93" s="245"/>
      <c r="K93" s="246">
        <f>ROUND(E93*J93,2)</f>
        <v>0</v>
      </c>
      <c r="L93" s="246">
        <v>21</v>
      </c>
      <c r="M93" s="246">
        <f>G93*(1+L93/100)</f>
        <v>0</v>
      </c>
      <c r="N93" s="244">
        <v>4.0000000000000003E-5</v>
      </c>
      <c r="O93" s="244">
        <f>ROUND(E93*N93,2)</f>
        <v>0</v>
      </c>
      <c r="P93" s="244">
        <v>0</v>
      </c>
      <c r="Q93" s="244">
        <f>ROUND(E93*P93,2)</f>
        <v>0</v>
      </c>
      <c r="R93" s="246"/>
      <c r="S93" s="246" t="s">
        <v>199</v>
      </c>
      <c r="T93" s="246" t="s">
        <v>199</v>
      </c>
      <c r="U93" s="246">
        <v>7.0000000000000007E-2</v>
      </c>
      <c r="V93" s="246">
        <f>ROUND(E93*U93,2)</f>
        <v>4.57</v>
      </c>
      <c r="W93" s="246"/>
      <c r="X93" s="247" t="s">
        <v>220</v>
      </c>
      <c r="Y93" s="214"/>
      <c r="Z93" s="214"/>
      <c r="AA93" s="214"/>
      <c r="AB93" s="214"/>
      <c r="AC93" s="214"/>
      <c r="AD93" s="214"/>
      <c r="AE93" s="214"/>
      <c r="AF93" s="214"/>
      <c r="AG93" s="214" t="s">
        <v>284</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31"/>
      <c r="B94" s="232"/>
      <c r="C94" s="253" t="s">
        <v>317</v>
      </c>
      <c r="D94" s="249"/>
      <c r="E94" s="249"/>
      <c r="F94" s="249"/>
      <c r="G94" s="249"/>
      <c r="H94" s="234"/>
      <c r="I94" s="234"/>
      <c r="J94" s="234"/>
      <c r="K94" s="234"/>
      <c r="L94" s="234"/>
      <c r="M94" s="234"/>
      <c r="N94" s="233"/>
      <c r="O94" s="233"/>
      <c r="P94" s="233"/>
      <c r="Q94" s="233"/>
      <c r="R94" s="234"/>
      <c r="S94" s="234"/>
      <c r="T94" s="234"/>
      <c r="U94" s="234"/>
      <c r="V94" s="234"/>
      <c r="W94" s="234"/>
      <c r="X94" s="234"/>
      <c r="Y94" s="214"/>
      <c r="Z94" s="214"/>
      <c r="AA94" s="214"/>
      <c r="AB94" s="214"/>
      <c r="AC94" s="214"/>
      <c r="AD94" s="214"/>
      <c r="AE94" s="214"/>
      <c r="AF94" s="214"/>
      <c r="AG94" s="214" t="s">
        <v>203</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ht="33.75" outlineLevel="1" x14ac:dyDescent="0.2">
      <c r="A95" s="231"/>
      <c r="B95" s="232"/>
      <c r="C95" s="270" t="s">
        <v>291</v>
      </c>
      <c r="D95" s="261"/>
      <c r="E95" s="262">
        <v>28.72</v>
      </c>
      <c r="F95" s="234"/>
      <c r="G95" s="234"/>
      <c r="H95" s="234"/>
      <c r="I95" s="234"/>
      <c r="J95" s="234"/>
      <c r="K95" s="234"/>
      <c r="L95" s="234"/>
      <c r="M95" s="234"/>
      <c r="N95" s="233"/>
      <c r="O95" s="233"/>
      <c r="P95" s="233"/>
      <c r="Q95" s="233"/>
      <c r="R95" s="234"/>
      <c r="S95" s="234"/>
      <c r="T95" s="234"/>
      <c r="U95" s="234"/>
      <c r="V95" s="234"/>
      <c r="W95" s="234"/>
      <c r="X95" s="234"/>
      <c r="Y95" s="214"/>
      <c r="Z95" s="214"/>
      <c r="AA95" s="214"/>
      <c r="AB95" s="214"/>
      <c r="AC95" s="214"/>
      <c r="AD95" s="214"/>
      <c r="AE95" s="214"/>
      <c r="AF95" s="214"/>
      <c r="AG95" s="214" t="s">
        <v>223</v>
      </c>
      <c r="AH95" s="214">
        <v>0</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31"/>
      <c r="B96" s="232"/>
      <c r="C96" s="270" t="s">
        <v>318</v>
      </c>
      <c r="D96" s="261"/>
      <c r="E96" s="262">
        <v>36.6</v>
      </c>
      <c r="F96" s="234"/>
      <c r="G96" s="234"/>
      <c r="H96" s="234"/>
      <c r="I96" s="234"/>
      <c r="J96" s="234"/>
      <c r="K96" s="234"/>
      <c r="L96" s="234"/>
      <c r="M96" s="234"/>
      <c r="N96" s="233"/>
      <c r="O96" s="233"/>
      <c r="P96" s="233"/>
      <c r="Q96" s="233"/>
      <c r="R96" s="234"/>
      <c r="S96" s="234"/>
      <c r="T96" s="234"/>
      <c r="U96" s="234"/>
      <c r="V96" s="234"/>
      <c r="W96" s="234"/>
      <c r="X96" s="234"/>
      <c r="Y96" s="214"/>
      <c r="Z96" s="214"/>
      <c r="AA96" s="214"/>
      <c r="AB96" s="214"/>
      <c r="AC96" s="214"/>
      <c r="AD96" s="214"/>
      <c r="AE96" s="214"/>
      <c r="AF96" s="214"/>
      <c r="AG96" s="214" t="s">
        <v>223</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41">
        <v>32</v>
      </c>
      <c r="B97" s="242" t="s">
        <v>319</v>
      </c>
      <c r="C97" s="252" t="s">
        <v>320</v>
      </c>
      <c r="D97" s="243" t="s">
        <v>219</v>
      </c>
      <c r="E97" s="244">
        <v>26.111999999999998</v>
      </c>
      <c r="F97" s="245"/>
      <c r="G97" s="246">
        <f>ROUND(E97*F97,2)</f>
        <v>0</v>
      </c>
      <c r="H97" s="245"/>
      <c r="I97" s="246">
        <f>ROUND(E97*H97,2)</f>
        <v>0</v>
      </c>
      <c r="J97" s="245"/>
      <c r="K97" s="246">
        <f>ROUND(E97*J97,2)</f>
        <v>0</v>
      </c>
      <c r="L97" s="246">
        <v>21</v>
      </c>
      <c r="M97" s="246">
        <f>G97*(1+L97/100)</f>
        <v>0</v>
      </c>
      <c r="N97" s="244">
        <v>1.9199999999999998E-2</v>
      </c>
      <c r="O97" s="244">
        <f>ROUND(E97*N97,2)</f>
        <v>0.5</v>
      </c>
      <c r="P97" s="244">
        <v>0</v>
      </c>
      <c r="Q97" s="244">
        <f>ROUND(E97*P97,2)</f>
        <v>0</v>
      </c>
      <c r="R97" s="246"/>
      <c r="S97" s="246" t="s">
        <v>304</v>
      </c>
      <c r="T97" s="246" t="s">
        <v>200</v>
      </c>
      <c r="U97" s="246">
        <v>0</v>
      </c>
      <c r="V97" s="246">
        <f>ROUND(E97*U97,2)</f>
        <v>0</v>
      </c>
      <c r="W97" s="246"/>
      <c r="X97" s="247" t="s">
        <v>321</v>
      </c>
      <c r="Y97" s="214"/>
      <c r="Z97" s="214"/>
      <c r="AA97" s="214"/>
      <c r="AB97" s="214"/>
      <c r="AC97" s="214"/>
      <c r="AD97" s="214"/>
      <c r="AE97" s="214"/>
      <c r="AF97" s="214"/>
      <c r="AG97" s="214" t="s">
        <v>322</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31"/>
      <c r="B98" s="232"/>
      <c r="C98" s="270" t="s">
        <v>323</v>
      </c>
      <c r="D98" s="261"/>
      <c r="E98" s="262">
        <v>26.111999999999998</v>
      </c>
      <c r="F98" s="234"/>
      <c r="G98" s="234"/>
      <c r="H98" s="234"/>
      <c r="I98" s="234"/>
      <c r="J98" s="234"/>
      <c r="K98" s="234"/>
      <c r="L98" s="234"/>
      <c r="M98" s="234"/>
      <c r="N98" s="233"/>
      <c r="O98" s="233"/>
      <c r="P98" s="233"/>
      <c r="Q98" s="233"/>
      <c r="R98" s="234"/>
      <c r="S98" s="234"/>
      <c r="T98" s="234"/>
      <c r="U98" s="234"/>
      <c r="V98" s="234"/>
      <c r="W98" s="234"/>
      <c r="X98" s="234"/>
      <c r="Y98" s="214"/>
      <c r="Z98" s="214"/>
      <c r="AA98" s="214"/>
      <c r="AB98" s="214"/>
      <c r="AC98" s="214"/>
      <c r="AD98" s="214"/>
      <c r="AE98" s="214"/>
      <c r="AF98" s="214"/>
      <c r="AG98" s="214" t="s">
        <v>223</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63">
        <v>33</v>
      </c>
      <c r="B99" s="264" t="s">
        <v>324</v>
      </c>
      <c r="C99" s="271" t="s">
        <v>325</v>
      </c>
      <c r="D99" s="265" t="s">
        <v>279</v>
      </c>
      <c r="E99" s="266">
        <v>0.59318000000000004</v>
      </c>
      <c r="F99" s="267"/>
      <c r="G99" s="268">
        <f>ROUND(E99*F99,2)</f>
        <v>0</v>
      </c>
      <c r="H99" s="267"/>
      <c r="I99" s="268">
        <f>ROUND(E99*H99,2)</f>
        <v>0</v>
      </c>
      <c r="J99" s="267"/>
      <c r="K99" s="268">
        <f>ROUND(E99*J99,2)</f>
        <v>0</v>
      </c>
      <c r="L99" s="268">
        <v>21</v>
      </c>
      <c r="M99" s="268">
        <f>G99*(1+L99/100)</f>
        <v>0</v>
      </c>
      <c r="N99" s="266">
        <v>0</v>
      </c>
      <c r="O99" s="266">
        <f>ROUND(E99*N99,2)</f>
        <v>0</v>
      </c>
      <c r="P99" s="266">
        <v>0</v>
      </c>
      <c r="Q99" s="266">
        <f>ROUND(E99*P99,2)</f>
        <v>0</v>
      </c>
      <c r="R99" s="268"/>
      <c r="S99" s="268" t="s">
        <v>199</v>
      </c>
      <c r="T99" s="268" t="s">
        <v>199</v>
      </c>
      <c r="U99" s="268">
        <v>1.5980000000000001</v>
      </c>
      <c r="V99" s="268">
        <f>ROUND(E99*U99,2)</f>
        <v>0.95</v>
      </c>
      <c r="W99" s="268"/>
      <c r="X99" s="269" t="s">
        <v>280</v>
      </c>
      <c r="Y99" s="214"/>
      <c r="Z99" s="214"/>
      <c r="AA99" s="214"/>
      <c r="AB99" s="214"/>
      <c r="AC99" s="214"/>
      <c r="AD99" s="214"/>
      <c r="AE99" s="214"/>
      <c r="AF99" s="214"/>
      <c r="AG99" s="214" t="s">
        <v>281</v>
      </c>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x14ac:dyDescent="0.2">
      <c r="A100" s="235" t="s">
        <v>194</v>
      </c>
      <c r="B100" s="236" t="s">
        <v>155</v>
      </c>
      <c r="C100" s="251" t="s">
        <v>156</v>
      </c>
      <c r="D100" s="237"/>
      <c r="E100" s="238"/>
      <c r="F100" s="239"/>
      <c r="G100" s="239">
        <f>SUMIF(AG101:AG112,"&lt;&gt;NOR",G101:G112)</f>
        <v>0</v>
      </c>
      <c r="H100" s="239"/>
      <c r="I100" s="239">
        <f>SUM(I101:I112)</f>
        <v>0</v>
      </c>
      <c r="J100" s="239"/>
      <c r="K100" s="239">
        <f>SUM(K101:K112)</f>
        <v>0</v>
      </c>
      <c r="L100" s="239"/>
      <c r="M100" s="239">
        <f>SUM(M101:M112)</f>
        <v>0</v>
      </c>
      <c r="N100" s="238"/>
      <c r="O100" s="238">
        <f>SUM(O101:O112)</f>
        <v>0.83000000000000007</v>
      </c>
      <c r="P100" s="238"/>
      <c r="Q100" s="238">
        <f>SUM(Q101:Q112)</f>
        <v>0</v>
      </c>
      <c r="R100" s="239"/>
      <c r="S100" s="239"/>
      <c r="T100" s="239"/>
      <c r="U100" s="239"/>
      <c r="V100" s="239">
        <f>SUM(V101:V112)</f>
        <v>60.2</v>
      </c>
      <c r="W100" s="239"/>
      <c r="X100" s="240"/>
      <c r="AG100" t="s">
        <v>195</v>
      </c>
    </row>
    <row r="101" spans="1:60" ht="22.5" outlineLevel="1" x14ac:dyDescent="0.2">
      <c r="A101" s="241">
        <v>34</v>
      </c>
      <c r="B101" s="242" t="s">
        <v>326</v>
      </c>
      <c r="C101" s="252" t="s">
        <v>327</v>
      </c>
      <c r="D101" s="243" t="s">
        <v>219</v>
      </c>
      <c r="E101" s="244">
        <v>47.345999999999997</v>
      </c>
      <c r="F101" s="245"/>
      <c r="G101" s="246">
        <f>ROUND(E101*F101,2)</f>
        <v>0</v>
      </c>
      <c r="H101" s="245"/>
      <c r="I101" s="246">
        <f>ROUND(E101*H101,2)</f>
        <v>0</v>
      </c>
      <c r="J101" s="245"/>
      <c r="K101" s="246">
        <f>ROUND(E101*J101,2)</f>
        <v>0</v>
      </c>
      <c r="L101" s="246">
        <v>21</v>
      </c>
      <c r="M101" s="246">
        <f>G101*(1+L101/100)</f>
        <v>0</v>
      </c>
      <c r="N101" s="244">
        <v>3.8E-3</v>
      </c>
      <c r="O101" s="244">
        <f>ROUND(E101*N101,2)</f>
        <v>0.18</v>
      </c>
      <c r="P101" s="244">
        <v>0</v>
      </c>
      <c r="Q101" s="244">
        <f>ROUND(E101*P101,2)</f>
        <v>0</v>
      </c>
      <c r="R101" s="246"/>
      <c r="S101" s="246" t="s">
        <v>199</v>
      </c>
      <c r="T101" s="246" t="s">
        <v>199</v>
      </c>
      <c r="U101" s="246">
        <v>1.1040000000000001</v>
      </c>
      <c r="V101" s="246">
        <f>ROUND(E101*U101,2)</f>
        <v>52.27</v>
      </c>
      <c r="W101" s="246"/>
      <c r="X101" s="247" t="s">
        <v>220</v>
      </c>
      <c r="Y101" s="214"/>
      <c r="Z101" s="214"/>
      <c r="AA101" s="214"/>
      <c r="AB101" s="214"/>
      <c r="AC101" s="214"/>
      <c r="AD101" s="214"/>
      <c r="AE101" s="214"/>
      <c r="AF101" s="214"/>
      <c r="AG101" s="214" t="s">
        <v>284</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ht="33.75" outlineLevel="1" x14ac:dyDescent="0.2">
      <c r="A102" s="231"/>
      <c r="B102" s="232"/>
      <c r="C102" s="270" t="s">
        <v>245</v>
      </c>
      <c r="D102" s="261"/>
      <c r="E102" s="262">
        <v>48.095999999999997</v>
      </c>
      <c r="F102" s="234"/>
      <c r="G102" s="234"/>
      <c r="H102" s="234"/>
      <c r="I102" s="234"/>
      <c r="J102" s="234"/>
      <c r="K102" s="234"/>
      <c r="L102" s="234"/>
      <c r="M102" s="234"/>
      <c r="N102" s="233"/>
      <c r="O102" s="233"/>
      <c r="P102" s="233"/>
      <c r="Q102" s="233"/>
      <c r="R102" s="234"/>
      <c r="S102" s="234"/>
      <c r="T102" s="234"/>
      <c r="U102" s="234"/>
      <c r="V102" s="234"/>
      <c r="W102" s="234"/>
      <c r="X102" s="234"/>
      <c r="Y102" s="214"/>
      <c r="Z102" s="214"/>
      <c r="AA102" s="214"/>
      <c r="AB102" s="214"/>
      <c r="AC102" s="214"/>
      <c r="AD102" s="214"/>
      <c r="AE102" s="214"/>
      <c r="AF102" s="214"/>
      <c r="AG102" s="214" t="s">
        <v>223</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31"/>
      <c r="B103" s="232"/>
      <c r="C103" s="270" t="s">
        <v>246</v>
      </c>
      <c r="D103" s="261"/>
      <c r="E103" s="262">
        <v>-3.4</v>
      </c>
      <c r="F103" s="234"/>
      <c r="G103" s="234"/>
      <c r="H103" s="234"/>
      <c r="I103" s="234"/>
      <c r="J103" s="234"/>
      <c r="K103" s="234"/>
      <c r="L103" s="234"/>
      <c r="M103" s="234"/>
      <c r="N103" s="233"/>
      <c r="O103" s="233"/>
      <c r="P103" s="233"/>
      <c r="Q103" s="233"/>
      <c r="R103" s="234"/>
      <c r="S103" s="234"/>
      <c r="T103" s="234"/>
      <c r="U103" s="234"/>
      <c r="V103" s="234"/>
      <c r="W103" s="234"/>
      <c r="X103" s="234"/>
      <c r="Y103" s="214"/>
      <c r="Z103" s="214"/>
      <c r="AA103" s="214"/>
      <c r="AB103" s="214"/>
      <c r="AC103" s="214"/>
      <c r="AD103" s="214"/>
      <c r="AE103" s="214"/>
      <c r="AF103" s="214"/>
      <c r="AG103" s="214" t="s">
        <v>223</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31"/>
      <c r="B104" s="232"/>
      <c r="C104" s="270" t="s">
        <v>247</v>
      </c>
      <c r="D104" s="261"/>
      <c r="E104" s="262">
        <v>2.65</v>
      </c>
      <c r="F104" s="234"/>
      <c r="G104" s="234"/>
      <c r="H104" s="234"/>
      <c r="I104" s="234"/>
      <c r="J104" s="234"/>
      <c r="K104" s="234"/>
      <c r="L104" s="234"/>
      <c r="M104" s="234"/>
      <c r="N104" s="233"/>
      <c r="O104" s="233"/>
      <c r="P104" s="233"/>
      <c r="Q104" s="233"/>
      <c r="R104" s="234"/>
      <c r="S104" s="234"/>
      <c r="T104" s="234"/>
      <c r="U104" s="234"/>
      <c r="V104" s="234"/>
      <c r="W104" s="234"/>
      <c r="X104" s="234"/>
      <c r="Y104" s="214"/>
      <c r="Z104" s="214"/>
      <c r="AA104" s="214"/>
      <c r="AB104" s="214"/>
      <c r="AC104" s="214"/>
      <c r="AD104" s="214"/>
      <c r="AE104" s="214"/>
      <c r="AF104" s="214"/>
      <c r="AG104" s="214" t="s">
        <v>223</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41">
        <v>35</v>
      </c>
      <c r="B105" s="242" t="s">
        <v>328</v>
      </c>
      <c r="C105" s="252" t="s">
        <v>329</v>
      </c>
      <c r="D105" s="243" t="s">
        <v>219</v>
      </c>
      <c r="E105" s="244">
        <v>47.345999999999997</v>
      </c>
      <c r="F105" s="245"/>
      <c r="G105" s="246">
        <f>ROUND(E105*F105,2)</f>
        <v>0</v>
      </c>
      <c r="H105" s="245"/>
      <c r="I105" s="246">
        <f>ROUND(E105*H105,2)</f>
        <v>0</v>
      </c>
      <c r="J105" s="245"/>
      <c r="K105" s="246">
        <f>ROUND(E105*J105,2)</f>
        <v>0</v>
      </c>
      <c r="L105" s="246">
        <v>21</v>
      </c>
      <c r="M105" s="246">
        <f>G105*(1+L105/100)</f>
        <v>0</v>
      </c>
      <c r="N105" s="244">
        <v>2.1000000000000001E-4</v>
      </c>
      <c r="O105" s="244">
        <f>ROUND(E105*N105,2)</f>
        <v>0.01</v>
      </c>
      <c r="P105" s="244">
        <v>0</v>
      </c>
      <c r="Q105" s="244">
        <f>ROUND(E105*P105,2)</f>
        <v>0</v>
      </c>
      <c r="R105" s="246"/>
      <c r="S105" s="246" t="s">
        <v>199</v>
      </c>
      <c r="T105" s="246" t="s">
        <v>199</v>
      </c>
      <c r="U105" s="246">
        <v>0.05</v>
      </c>
      <c r="V105" s="246">
        <f>ROUND(E105*U105,2)</f>
        <v>2.37</v>
      </c>
      <c r="W105" s="246"/>
      <c r="X105" s="247" t="s">
        <v>220</v>
      </c>
      <c r="Y105" s="214"/>
      <c r="Z105" s="214"/>
      <c r="AA105" s="214"/>
      <c r="AB105" s="214"/>
      <c r="AC105" s="214"/>
      <c r="AD105" s="214"/>
      <c r="AE105" s="214"/>
      <c r="AF105" s="214"/>
      <c r="AG105" s="214" t="s">
        <v>284</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31"/>
      <c r="B106" s="232"/>
      <c r="C106" s="253" t="s">
        <v>330</v>
      </c>
      <c r="D106" s="249"/>
      <c r="E106" s="249"/>
      <c r="F106" s="249"/>
      <c r="G106" s="249"/>
      <c r="H106" s="234"/>
      <c r="I106" s="234"/>
      <c r="J106" s="234"/>
      <c r="K106" s="234"/>
      <c r="L106" s="234"/>
      <c r="M106" s="234"/>
      <c r="N106" s="233"/>
      <c r="O106" s="233"/>
      <c r="P106" s="233"/>
      <c r="Q106" s="233"/>
      <c r="R106" s="234"/>
      <c r="S106" s="234"/>
      <c r="T106" s="234"/>
      <c r="U106" s="234"/>
      <c r="V106" s="234"/>
      <c r="W106" s="234"/>
      <c r="X106" s="234"/>
      <c r="Y106" s="214"/>
      <c r="Z106" s="214"/>
      <c r="AA106" s="214"/>
      <c r="AB106" s="214"/>
      <c r="AC106" s="214"/>
      <c r="AD106" s="214"/>
      <c r="AE106" s="214"/>
      <c r="AF106" s="214"/>
      <c r="AG106" s="214" t="s">
        <v>203</v>
      </c>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41">
        <v>36</v>
      </c>
      <c r="B107" s="242" t="s">
        <v>331</v>
      </c>
      <c r="C107" s="252" t="s">
        <v>332</v>
      </c>
      <c r="D107" s="243" t="s">
        <v>290</v>
      </c>
      <c r="E107" s="244">
        <v>32.6</v>
      </c>
      <c r="F107" s="245"/>
      <c r="G107" s="246">
        <f>ROUND(E107*F107,2)</f>
        <v>0</v>
      </c>
      <c r="H107" s="245"/>
      <c r="I107" s="246">
        <f>ROUND(E107*H107,2)</f>
        <v>0</v>
      </c>
      <c r="J107" s="245"/>
      <c r="K107" s="246">
        <f>ROUND(E107*J107,2)</f>
        <v>0</v>
      </c>
      <c r="L107" s="246">
        <v>21</v>
      </c>
      <c r="M107" s="246">
        <f>G107*(1+L107/100)</f>
        <v>0</v>
      </c>
      <c r="N107" s="244">
        <v>0</v>
      </c>
      <c r="O107" s="244">
        <f>ROUND(E107*N107,2)</f>
        <v>0</v>
      </c>
      <c r="P107" s="244">
        <v>0</v>
      </c>
      <c r="Q107" s="244">
        <f>ROUND(E107*P107,2)</f>
        <v>0</v>
      </c>
      <c r="R107" s="246"/>
      <c r="S107" s="246" t="s">
        <v>199</v>
      </c>
      <c r="T107" s="246" t="s">
        <v>199</v>
      </c>
      <c r="U107" s="246">
        <v>0.13</v>
      </c>
      <c r="V107" s="246">
        <f>ROUND(E107*U107,2)</f>
        <v>4.24</v>
      </c>
      <c r="W107" s="246"/>
      <c r="X107" s="247" t="s">
        <v>220</v>
      </c>
      <c r="Y107" s="214"/>
      <c r="Z107" s="214"/>
      <c r="AA107" s="214"/>
      <c r="AB107" s="214"/>
      <c r="AC107" s="214"/>
      <c r="AD107" s="214"/>
      <c r="AE107" s="214"/>
      <c r="AF107" s="214"/>
      <c r="AG107" s="214" t="s">
        <v>284</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ht="33.75" outlineLevel="1" x14ac:dyDescent="0.2">
      <c r="A108" s="231"/>
      <c r="B108" s="232"/>
      <c r="C108" s="270" t="s">
        <v>333</v>
      </c>
      <c r="D108" s="261"/>
      <c r="E108" s="262">
        <v>32.6</v>
      </c>
      <c r="F108" s="234"/>
      <c r="G108" s="234"/>
      <c r="H108" s="234"/>
      <c r="I108" s="234"/>
      <c r="J108" s="234"/>
      <c r="K108" s="234"/>
      <c r="L108" s="234"/>
      <c r="M108" s="234"/>
      <c r="N108" s="233"/>
      <c r="O108" s="233"/>
      <c r="P108" s="233"/>
      <c r="Q108" s="233"/>
      <c r="R108" s="234"/>
      <c r="S108" s="234"/>
      <c r="T108" s="234"/>
      <c r="U108" s="234"/>
      <c r="V108" s="234"/>
      <c r="W108" s="234"/>
      <c r="X108" s="234"/>
      <c r="Y108" s="214"/>
      <c r="Z108" s="214"/>
      <c r="AA108" s="214"/>
      <c r="AB108" s="214"/>
      <c r="AC108" s="214"/>
      <c r="AD108" s="214"/>
      <c r="AE108" s="214"/>
      <c r="AF108" s="214"/>
      <c r="AG108" s="214" t="s">
        <v>223</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63">
        <v>37</v>
      </c>
      <c r="B109" s="264" t="s">
        <v>334</v>
      </c>
      <c r="C109" s="271" t="s">
        <v>335</v>
      </c>
      <c r="D109" s="265" t="s">
        <v>265</v>
      </c>
      <c r="E109" s="266">
        <v>16</v>
      </c>
      <c r="F109" s="267"/>
      <c r="G109" s="268">
        <f>ROUND(E109*F109,2)</f>
        <v>0</v>
      </c>
      <c r="H109" s="267"/>
      <c r="I109" s="268">
        <f>ROUND(E109*H109,2)</f>
        <v>0</v>
      </c>
      <c r="J109" s="267"/>
      <c r="K109" s="268">
        <f>ROUND(E109*J109,2)</f>
        <v>0</v>
      </c>
      <c r="L109" s="268">
        <v>21</v>
      </c>
      <c r="M109" s="268">
        <f>G109*(1+L109/100)</f>
        <v>0</v>
      </c>
      <c r="N109" s="266">
        <v>0</v>
      </c>
      <c r="O109" s="266">
        <f>ROUND(E109*N109,2)</f>
        <v>0</v>
      </c>
      <c r="P109" s="266">
        <v>0</v>
      </c>
      <c r="Q109" s="266">
        <f>ROUND(E109*P109,2)</f>
        <v>0</v>
      </c>
      <c r="R109" s="268"/>
      <c r="S109" s="268" t="s">
        <v>304</v>
      </c>
      <c r="T109" s="268" t="s">
        <v>200</v>
      </c>
      <c r="U109" s="268">
        <v>0</v>
      </c>
      <c r="V109" s="268">
        <f>ROUND(E109*U109,2)</f>
        <v>0</v>
      </c>
      <c r="W109" s="268"/>
      <c r="X109" s="269" t="s">
        <v>321</v>
      </c>
      <c r="Y109" s="214"/>
      <c r="Z109" s="214"/>
      <c r="AA109" s="214"/>
      <c r="AB109" s="214"/>
      <c r="AC109" s="214"/>
      <c r="AD109" s="214"/>
      <c r="AE109" s="214"/>
      <c r="AF109" s="214"/>
      <c r="AG109" s="214" t="s">
        <v>336</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41">
        <v>38</v>
      </c>
      <c r="B110" s="242" t="s">
        <v>337</v>
      </c>
      <c r="C110" s="252" t="s">
        <v>338</v>
      </c>
      <c r="D110" s="243" t="s">
        <v>219</v>
      </c>
      <c r="E110" s="244">
        <v>52.085000000000001</v>
      </c>
      <c r="F110" s="245"/>
      <c r="G110" s="246">
        <f>ROUND(E110*F110,2)</f>
        <v>0</v>
      </c>
      <c r="H110" s="245"/>
      <c r="I110" s="246">
        <f>ROUND(E110*H110,2)</f>
        <v>0</v>
      </c>
      <c r="J110" s="245"/>
      <c r="K110" s="246">
        <f>ROUND(E110*J110,2)</f>
        <v>0</v>
      </c>
      <c r="L110" s="246">
        <v>21</v>
      </c>
      <c r="M110" s="246">
        <f>G110*(1+L110/100)</f>
        <v>0</v>
      </c>
      <c r="N110" s="244">
        <v>1.2200000000000001E-2</v>
      </c>
      <c r="O110" s="244">
        <f>ROUND(E110*N110,2)</f>
        <v>0.64</v>
      </c>
      <c r="P110" s="244">
        <v>0</v>
      </c>
      <c r="Q110" s="244">
        <f>ROUND(E110*P110,2)</f>
        <v>0</v>
      </c>
      <c r="R110" s="246"/>
      <c r="S110" s="246" t="s">
        <v>304</v>
      </c>
      <c r="T110" s="246" t="s">
        <v>200</v>
      </c>
      <c r="U110" s="246">
        <v>0</v>
      </c>
      <c r="V110" s="246">
        <f>ROUND(E110*U110,2)</f>
        <v>0</v>
      </c>
      <c r="W110" s="246"/>
      <c r="X110" s="247" t="s">
        <v>321</v>
      </c>
      <c r="Y110" s="214"/>
      <c r="Z110" s="214"/>
      <c r="AA110" s="214"/>
      <c r="AB110" s="214"/>
      <c r="AC110" s="214"/>
      <c r="AD110" s="214"/>
      <c r="AE110" s="214"/>
      <c r="AF110" s="214"/>
      <c r="AG110" s="214" t="s">
        <v>336</v>
      </c>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31"/>
      <c r="B111" s="232"/>
      <c r="C111" s="270" t="s">
        <v>339</v>
      </c>
      <c r="D111" s="261"/>
      <c r="E111" s="262">
        <v>52.085000000000001</v>
      </c>
      <c r="F111" s="234"/>
      <c r="G111" s="234"/>
      <c r="H111" s="234"/>
      <c r="I111" s="234"/>
      <c r="J111" s="234"/>
      <c r="K111" s="234"/>
      <c r="L111" s="234"/>
      <c r="M111" s="234"/>
      <c r="N111" s="233"/>
      <c r="O111" s="233"/>
      <c r="P111" s="233"/>
      <c r="Q111" s="233"/>
      <c r="R111" s="234"/>
      <c r="S111" s="234"/>
      <c r="T111" s="234"/>
      <c r="U111" s="234"/>
      <c r="V111" s="234"/>
      <c r="W111" s="234"/>
      <c r="X111" s="234"/>
      <c r="Y111" s="214"/>
      <c r="Z111" s="214"/>
      <c r="AA111" s="214"/>
      <c r="AB111" s="214"/>
      <c r="AC111" s="214"/>
      <c r="AD111" s="214"/>
      <c r="AE111" s="214"/>
      <c r="AF111" s="214"/>
      <c r="AG111" s="214" t="s">
        <v>223</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63">
        <v>39</v>
      </c>
      <c r="B112" s="264" t="s">
        <v>340</v>
      </c>
      <c r="C112" s="271" t="s">
        <v>341</v>
      </c>
      <c r="D112" s="265" t="s">
        <v>279</v>
      </c>
      <c r="E112" s="266">
        <v>0.82528999999999997</v>
      </c>
      <c r="F112" s="267"/>
      <c r="G112" s="268">
        <f>ROUND(E112*F112,2)</f>
        <v>0</v>
      </c>
      <c r="H112" s="267"/>
      <c r="I112" s="268">
        <f>ROUND(E112*H112,2)</f>
        <v>0</v>
      </c>
      <c r="J112" s="267"/>
      <c r="K112" s="268">
        <f>ROUND(E112*J112,2)</f>
        <v>0</v>
      </c>
      <c r="L112" s="268">
        <v>21</v>
      </c>
      <c r="M112" s="268">
        <f>G112*(1+L112/100)</f>
        <v>0</v>
      </c>
      <c r="N112" s="266">
        <v>0</v>
      </c>
      <c r="O112" s="266">
        <f>ROUND(E112*N112,2)</f>
        <v>0</v>
      </c>
      <c r="P112" s="266">
        <v>0</v>
      </c>
      <c r="Q112" s="266">
        <f>ROUND(E112*P112,2)</f>
        <v>0</v>
      </c>
      <c r="R112" s="268"/>
      <c r="S112" s="268" t="s">
        <v>199</v>
      </c>
      <c r="T112" s="268" t="s">
        <v>199</v>
      </c>
      <c r="U112" s="268">
        <v>1.5980000000000001</v>
      </c>
      <c r="V112" s="268">
        <f>ROUND(E112*U112,2)</f>
        <v>1.32</v>
      </c>
      <c r="W112" s="268"/>
      <c r="X112" s="269" t="s">
        <v>280</v>
      </c>
      <c r="Y112" s="214"/>
      <c r="Z112" s="214"/>
      <c r="AA112" s="214"/>
      <c r="AB112" s="214"/>
      <c r="AC112" s="214"/>
      <c r="AD112" s="214"/>
      <c r="AE112" s="214"/>
      <c r="AF112" s="214"/>
      <c r="AG112" s="214" t="s">
        <v>281</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x14ac:dyDescent="0.2">
      <c r="A113" s="235" t="s">
        <v>194</v>
      </c>
      <c r="B113" s="236" t="s">
        <v>157</v>
      </c>
      <c r="C113" s="251" t="s">
        <v>158</v>
      </c>
      <c r="D113" s="237"/>
      <c r="E113" s="238"/>
      <c r="F113" s="239"/>
      <c r="G113" s="239">
        <f>SUMIF(AG114:AG123,"&lt;&gt;NOR",G114:G123)</f>
        <v>0</v>
      </c>
      <c r="H113" s="239"/>
      <c r="I113" s="239">
        <f>SUM(I114:I123)</f>
        <v>0</v>
      </c>
      <c r="J113" s="239"/>
      <c r="K113" s="239">
        <f>SUM(K114:K123)</f>
        <v>0</v>
      </c>
      <c r="L113" s="239"/>
      <c r="M113" s="239">
        <f>SUM(M114:M123)</f>
        <v>0</v>
      </c>
      <c r="N113" s="238"/>
      <c r="O113" s="238">
        <f>SUM(O114:O123)</f>
        <v>0</v>
      </c>
      <c r="P113" s="238"/>
      <c r="Q113" s="238">
        <f>SUM(Q114:Q123)</f>
        <v>0</v>
      </c>
      <c r="R113" s="239"/>
      <c r="S113" s="239"/>
      <c r="T113" s="239"/>
      <c r="U113" s="239"/>
      <c r="V113" s="239">
        <f>SUM(V114:V123)</f>
        <v>2.2599999999999998</v>
      </c>
      <c r="W113" s="239"/>
      <c r="X113" s="240"/>
      <c r="AG113" t="s">
        <v>195</v>
      </c>
    </row>
    <row r="114" spans="1:60" outlineLevel="1" x14ac:dyDescent="0.2">
      <c r="A114" s="241">
        <v>40</v>
      </c>
      <c r="B114" s="242" t="s">
        <v>342</v>
      </c>
      <c r="C114" s="252" t="s">
        <v>343</v>
      </c>
      <c r="D114" s="243" t="s">
        <v>219</v>
      </c>
      <c r="E114" s="244">
        <v>3.84</v>
      </c>
      <c r="F114" s="245"/>
      <c r="G114" s="246">
        <f>ROUND(E114*F114,2)</f>
        <v>0</v>
      </c>
      <c r="H114" s="245"/>
      <c r="I114" s="246">
        <f>ROUND(E114*H114,2)</f>
        <v>0</v>
      </c>
      <c r="J114" s="245"/>
      <c r="K114" s="246">
        <f>ROUND(E114*J114,2)</f>
        <v>0</v>
      </c>
      <c r="L114" s="246">
        <v>21</v>
      </c>
      <c r="M114" s="246">
        <f>G114*(1+L114/100)</f>
        <v>0</v>
      </c>
      <c r="N114" s="244">
        <v>3.8000000000000002E-4</v>
      </c>
      <c r="O114" s="244">
        <f>ROUND(E114*N114,2)</f>
        <v>0</v>
      </c>
      <c r="P114" s="244">
        <v>0</v>
      </c>
      <c r="Q114" s="244">
        <f>ROUND(E114*P114,2)</f>
        <v>0</v>
      </c>
      <c r="R114" s="246"/>
      <c r="S114" s="246" t="s">
        <v>199</v>
      </c>
      <c r="T114" s="246" t="s">
        <v>199</v>
      </c>
      <c r="U114" s="246">
        <v>0.15</v>
      </c>
      <c r="V114" s="246">
        <f>ROUND(E114*U114,2)</f>
        <v>0.57999999999999996</v>
      </c>
      <c r="W114" s="246"/>
      <c r="X114" s="247" t="s">
        <v>220</v>
      </c>
      <c r="Y114" s="214"/>
      <c r="Z114" s="214"/>
      <c r="AA114" s="214"/>
      <c r="AB114" s="214"/>
      <c r="AC114" s="214"/>
      <c r="AD114" s="214"/>
      <c r="AE114" s="214"/>
      <c r="AF114" s="214"/>
      <c r="AG114" s="214" t="s">
        <v>221</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31"/>
      <c r="B115" s="232"/>
      <c r="C115" s="270" t="s">
        <v>344</v>
      </c>
      <c r="D115" s="261"/>
      <c r="E115" s="262">
        <v>2.4</v>
      </c>
      <c r="F115" s="234"/>
      <c r="G115" s="234"/>
      <c r="H115" s="234"/>
      <c r="I115" s="234"/>
      <c r="J115" s="234"/>
      <c r="K115" s="234"/>
      <c r="L115" s="234"/>
      <c r="M115" s="234"/>
      <c r="N115" s="233"/>
      <c r="O115" s="233"/>
      <c r="P115" s="233"/>
      <c r="Q115" s="233"/>
      <c r="R115" s="234"/>
      <c r="S115" s="234"/>
      <c r="T115" s="234"/>
      <c r="U115" s="234"/>
      <c r="V115" s="234"/>
      <c r="W115" s="234"/>
      <c r="X115" s="234"/>
      <c r="Y115" s="214"/>
      <c r="Z115" s="214"/>
      <c r="AA115" s="214"/>
      <c r="AB115" s="214"/>
      <c r="AC115" s="214"/>
      <c r="AD115" s="214"/>
      <c r="AE115" s="214"/>
      <c r="AF115" s="214"/>
      <c r="AG115" s="214" t="s">
        <v>223</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31"/>
      <c r="B116" s="232"/>
      <c r="C116" s="270" t="s">
        <v>345</v>
      </c>
      <c r="D116" s="261"/>
      <c r="E116" s="262">
        <v>1.44</v>
      </c>
      <c r="F116" s="234"/>
      <c r="G116" s="234"/>
      <c r="H116" s="234"/>
      <c r="I116" s="234"/>
      <c r="J116" s="234"/>
      <c r="K116" s="234"/>
      <c r="L116" s="234"/>
      <c r="M116" s="234"/>
      <c r="N116" s="233"/>
      <c r="O116" s="233"/>
      <c r="P116" s="233"/>
      <c r="Q116" s="233"/>
      <c r="R116" s="234"/>
      <c r="S116" s="234"/>
      <c r="T116" s="234"/>
      <c r="U116" s="234"/>
      <c r="V116" s="234"/>
      <c r="W116" s="234"/>
      <c r="X116" s="234"/>
      <c r="Y116" s="214"/>
      <c r="Z116" s="214"/>
      <c r="AA116" s="214"/>
      <c r="AB116" s="214"/>
      <c r="AC116" s="214"/>
      <c r="AD116" s="214"/>
      <c r="AE116" s="214"/>
      <c r="AF116" s="214"/>
      <c r="AG116" s="214" t="s">
        <v>223</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41">
        <v>41</v>
      </c>
      <c r="B117" s="242" t="s">
        <v>346</v>
      </c>
      <c r="C117" s="252" t="s">
        <v>347</v>
      </c>
      <c r="D117" s="243" t="s">
        <v>219</v>
      </c>
      <c r="E117" s="244">
        <v>3.84</v>
      </c>
      <c r="F117" s="245"/>
      <c r="G117" s="246">
        <f>ROUND(E117*F117,2)</f>
        <v>0</v>
      </c>
      <c r="H117" s="245"/>
      <c r="I117" s="246">
        <f>ROUND(E117*H117,2)</f>
        <v>0</v>
      </c>
      <c r="J117" s="245"/>
      <c r="K117" s="246">
        <f>ROUND(E117*J117,2)</f>
        <v>0</v>
      </c>
      <c r="L117" s="246">
        <v>21</v>
      </c>
      <c r="M117" s="246">
        <f>G117*(1+L117/100)</f>
        <v>0</v>
      </c>
      <c r="N117" s="244">
        <v>1.4999999999999999E-4</v>
      </c>
      <c r="O117" s="244">
        <f>ROUND(E117*N117,2)</f>
        <v>0</v>
      </c>
      <c r="P117" s="244">
        <v>0</v>
      </c>
      <c r="Q117" s="244">
        <f>ROUND(E117*P117,2)</f>
        <v>0</v>
      </c>
      <c r="R117" s="246"/>
      <c r="S117" s="246" t="s">
        <v>199</v>
      </c>
      <c r="T117" s="246" t="s">
        <v>199</v>
      </c>
      <c r="U117" s="246">
        <v>0.23</v>
      </c>
      <c r="V117" s="246">
        <f>ROUND(E117*U117,2)</f>
        <v>0.88</v>
      </c>
      <c r="W117" s="246"/>
      <c r="X117" s="247" t="s">
        <v>220</v>
      </c>
      <c r="Y117" s="214"/>
      <c r="Z117" s="214"/>
      <c r="AA117" s="214"/>
      <c r="AB117" s="214"/>
      <c r="AC117" s="214"/>
      <c r="AD117" s="214"/>
      <c r="AE117" s="214"/>
      <c r="AF117" s="214"/>
      <c r="AG117" s="214" t="s">
        <v>221</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31"/>
      <c r="B118" s="232"/>
      <c r="C118" s="270" t="s">
        <v>344</v>
      </c>
      <c r="D118" s="261"/>
      <c r="E118" s="262">
        <v>2.4</v>
      </c>
      <c r="F118" s="234"/>
      <c r="G118" s="234"/>
      <c r="H118" s="234"/>
      <c r="I118" s="234"/>
      <c r="J118" s="234"/>
      <c r="K118" s="234"/>
      <c r="L118" s="234"/>
      <c r="M118" s="234"/>
      <c r="N118" s="233"/>
      <c r="O118" s="233"/>
      <c r="P118" s="233"/>
      <c r="Q118" s="233"/>
      <c r="R118" s="234"/>
      <c r="S118" s="234"/>
      <c r="T118" s="234"/>
      <c r="U118" s="234"/>
      <c r="V118" s="234"/>
      <c r="W118" s="234"/>
      <c r="X118" s="234"/>
      <c r="Y118" s="214"/>
      <c r="Z118" s="214"/>
      <c r="AA118" s="214"/>
      <c r="AB118" s="214"/>
      <c r="AC118" s="214"/>
      <c r="AD118" s="214"/>
      <c r="AE118" s="214"/>
      <c r="AF118" s="214"/>
      <c r="AG118" s="214" t="s">
        <v>223</v>
      </c>
      <c r="AH118" s="214">
        <v>0</v>
      </c>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31"/>
      <c r="B119" s="232"/>
      <c r="C119" s="270" t="s">
        <v>345</v>
      </c>
      <c r="D119" s="261"/>
      <c r="E119" s="262">
        <v>1.44</v>
      </c>
      <c r="F119" s="234"/>
      <c r="G119" s="234"/>
      <c r="H119" s="234"/>
      <c r="I119" s="234"/>
      <c r="J119" s="234"/>
      <c r="K119" s="234"/>
      <c r="L119" s="234"/>
      <c r="M119" s="234"/>
      <c r="N119" s="233"/>
      <c r="O119" s="233"/>
      <c r="P119" s="233"/>
      <c r="Q119" s="233"/>
      <c r="R119" s="234"/>
      <c r="S119" s="234"/>
      <c r="T119" s="234"/>
      <c r="U119" s="234"/>
      <c r="V119" s="234"/>
      <c r="W119" s="234"/>
      <c r="X119" s="234"/>
      <c r="Y119" s="214"/>
      <c r="Z119" s="214"/>
      <c r="AA119" s="214"/>
      <c r="AB119" s="214"/>
      <c r="AC119" s="214"/>
      <c r="AD119" s="214"/>
      <c r="AE119" s="214"/>
      <c r="AF119" s="214"/>
      <c r="AG119" s="214" t="s">
        <v>223</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41">
        <v>42</v>
      </c>
      <c r="B120" s="242" t="s">
        <v>348</v>
      </c>
      <c r="C120" s="252" t="s">
        <v>349</v>
      </c>
      <c r="D120" s="243" t="s">
        <v>290</v>
      </c>
      <c r="E120" s="244">
        <v>8</v>
      </c>
      <c r="F120" s="245"/>
      <c r="G120" s="246">
        <f>ROUND(E120*F120,2)</f>
        <v>0</v>
      </c>
      <c r="H120" s="245"/>
      <c r="I120" s="246">
        <f>ROUND(E120*H120,2)</f>
        <v>0</v>
      </c>
      <c r="J120" s="245"/>
      <c r="K120" s="246">
        <f>ROUND(E120*J120,2)</f>
        <v>0</v>
      </c>
      <c r="L120" s="246">
        <v>21</v>
      </c>
      <c r="M120" s="246">
        <f>G120*(1+L120/100)</f>
        <v>0</v>
      </c>
      <c r="N120" s="244">
        <v>0</v>
      </c>
      <c r="O120" s="244">
        <f>ROUND(E120*N120,2)</f>
        <v>0</v>
      </c>
      <c r="P120" s="244">
        <v>0</v>
      </c>
      <c r="Q120" s="244">
        <f>ROUND(E120*P120,2)</f>
        <v>0</v>
      </c>
      <c r="R120" s="246"/>
      <c r="S120" s="246" t="s">
        <v>199</v>
      </c>
      <c r="T120" s="246" t="s">
        <v>199</v>
      </c>
      <c r="U120" s="246">
        <v>0.01</v>
      </c>
      <c r="V120" s="246">
        <f>ROUND(E120*U120,2)</f>
        <v>0.08</v>
      </c>
      <c r="W120" s="246"/>
      <c r="X120" s="247" t="s">
        <v>220</v>
      </c>
      <c r="Y120" s="214"/>
      <c r="Z120" s="214"/>
      <c r="AA120" s="214"/>
      <c r="AB120" s="214"/>
      <c r="AC120" s="214"/>
      <c r="AD120" s="214"/>
      <c r="AE120" s="214"/>
      <c r="AF120" s="214"/>
      <c r="AG120" s="214" t="s">
        <v>221</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31"/>
      <c r="B121" s="232"/>
      <c r="C121" s="270" t="s">
        <v>350</v>
      </c>
      <c r="D121" s="261"/>
      <c r="E121" s="262">
        <v>8</v>
      </c>
      <c r="F121" s="234"/>
      <c r="G121" s="234"/>
      <c r="H121" s="234"/>
      <c r="I121" s="234"/>
      <c r="J121" s="234"/>
      <c r="K121" s="234"/>
      <c r="L121" s="234"/>
      <c r="M121" s="234"/>
      <c r="N121" s="233"/>
      <c r="O121" s="233"/>
      <c r="P121" s="233"/>
      <c r="Q121" s="233"/>
      <c r="R121" s="234"/>
      <c r="S121" s="234"/>
      <c r="T121" s="234"/>
      <c r="U121" s="234"/>
      <c r="V121" s="234"/>
      <c r="W121" s="234"/>
      <c r="X121" s="234"/>
      <c r="Y121" s="214"/>
      <c r="Z121" s="214"/>
      <c r="AA121" s="214"/>
      <c r="AB121" s="214"/>
      <c r="AC121" s="214"/>
      <c r="AD121" s="214"/>
      <c r="AE121" s="214"/>
      <c r="AF121" s="214"/>
      <c r="AG121" s="214" t="s">
        <v>223</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41">
        <v>43</v>
      </c>
      <c r="B122" s="242" t="s">
        <v>351</v>
      </c>
      <c r="C122" s="252" t="s">
        <v>352</v>
      </c>
      <c r="D122" s="243" t="s">
        <v>290</v>
      </c>
      <c r="E122" s="244">
        <v>8</v>
      </c>
      <c r="F122" s="245"/>
      <c r="G122" s="246">
        <f>ROUND(E122*F122,2)</f>
        <v>0</v>
      </c>
      <c r="H122" s="245"/>
      <c r="I122" s="246">
        <f>ROUND(E122*H122,2)</f>
        <v>0</v>
      </c>
      <c r="J122" s="245"/>
      <c r="K122" s="246">
        <f>ROUND(E122*J122,2)</f>
        <v>0</v>
      </c>
      <c r="L122" s="246">
        <v>21</v>
      </c>
      <c r="M122" s="246">
        <f>G122*(1+L122/100)</f>
        <v>0</v>
      </c>
      <c r="N122" s="244">
        <v>6.9999999999999994E-5</v>
      </c>
      <c r="O122" s="244">
        <f>ROUND(E122*N122,2)</f>
        <v>0</v>
      </c>
      <c r="P122" s="244">
        <v>0</v>
      </c>
      <c r="Q122" s="244">
        <f>ROUND(E122*P122,2)</f>
        <v>0</v>
      </c>
      <c r="R122" s="246"/>
      <c r="S122" s="246" t="s">
        <v>199</v>
      </c>
      <c r="T122" s="246" t="s">
        <v>199</v>
      </c>
      <c r="U122" s="246">
        <v>0.09</v>
      </c>
      <c r="V122" s="246">
        <f>ROUND(E122*U122,2)</f>
        <v>0.72</v>
      </c>
      <c r="W122" s="246"/>
      <c r="X122" s="247" t="s">
        <v>220</v>
      </c>
      <c r="Y122" s="214"/>
      <c r="Z122" s="214"/>
      <c r="AA122" s="214"/>
      <c r="AB122" s="214"/>
      <c r="AC122" s="214"/>
      <c r="AD122" s="214"/>
      <c r="AE122" s="214"/>
      <c r="AF122" s="214"/>
      <c r="AG122" s="214" t="s">
        <v>221</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31"/>
      <c r="B123" s="232"/>
      <c r="C123" s="270" t="s">
        <v>350</v>
      </c>
      <c r="D123" s="261"/>
      <c r="E123" s="262">
        <v>8</v>
      </c>
      <c r="F123" s="234"/>
      <c r="G123" s="234"/>
      <c r="H123" s="234"/>
      <c r="I123" s="234"/>
      <c r="J123" s="234"/>
      <c r="K123" s="234"/>
      <c r="L123" s="234"/>
      <c r="M123" s="234"/>
      <c r="N123" s="233"/>
      <c r="O123" s="233"/>
      <c r="P123" s="233"/>
      <c r="Q123" s="233"/>
      <c r="R123" s="234"/>
      <c r="S123" s="234"/>
      <c r="T123" s="234"/>
      <c r="U123" s="234"/>
      <c r="V123" s="234"/>
      <c r="W123" s="234"/>
      <c r="X123" s="234"/>
      <c r="Y123" s="214"/>
      <c r="Z123" s="214"/>
      <c r="AA123" s="214"/>
      <c r="AB123" s="214"/>
      <c r="AC123" s="214"/>
      <c r="AD123" s="214"/>
      <c r="AE123" s="214"/>
      <c r="AF123" s="214"/>
      <c r="AG123" s="214" t="s">
        <v>223</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x14ac:dyDescent="0.2">
      <c r="A124" s="235" t="s">
        <v>194</v>
      </c>
      <c r="B124" s="236" t="s">
        <v>159</v>
      </c>
      <c r="C124" s="251" t="s">
        <v>160</v>
      </c>
      <c r="D124" s="237"/>
      <c r="E124" s="238"/>
      <c r="F124" s="239"/>
      <c r="G124" s="239">
        <f>SUMIF(AG125:AG129,"&lt;&gt;NOR",G125:G129)</f>
        <v>0</v>
      </c>
      <c r="H124" s="239"/>
      <c r="I124" s="239">
        <f>SUM(I125:I129)</f>
        <v>0</v>
      </c>
      <c r="J124" s="239"/>
      <c r="K124" s="239">
        <f>SUM(K125:K129)</f>
        <v>0</v>
      </c>
      <c r="L124" s="239"/>
      <c r="M124" s="239">
        <f>SUM(M125:M129)</f>
        <v>0</v>
      </c>
      <c r="N124" s="238"/>
      <c r="O124" s="238">
        <f>SUM(O125:O129)</f>
        <v>0.05</v>
      </c>
      <c r="P124" s="238"/>
      <c r="Q124" s="238">
        <f>SUM(Q125:Q129)</f>
        <v>0</v>
      </c>
      <c r="R124" s="239"/>
      <c r="S124" s="239"/>
      <c r="T124" s="239"/>
      <c r="U124" s="239"/>
      <c r="V124" s="239">
        <f>SUM(V125:V129)</f>
        <v>8</v>
      </c>
      <c r="W124" s="239"/>
      <c r="X124" s="240"/>
      <c r="AG124" t="s">
        <v>195</v>
      </c>
    </row>
    <row r="125" spans="1:60" outlineLevel="1" x14ac:dyDescent="0.2">
      <c r="A125" s="241">
        <v>44</v>
      </c>
      <c r="B125" s="242" t="s">
        <v>353</v>
      </c>
      <c r="C125" s="252" t="s">
        <v>354</v>
      </c>
      <c r="D125" s="243" t="s">
        <v>219</v>
      </c>
      <c r="E125" s="244">
        <v>100</v>
      </c>
      <c r="F125" s="245"/>
      <c r="G125" s="246">
        <f>ROUND(E125*F125,2)</f>
        <v>0</v>
      </c>
      <c r="H125" s="245"/>
      <c r="I125" s="246">
        <f>ROUND(E125*H125,2)</f>
        <v>0</v>
      </c>
      <c r="J125" s="245"/>
      <c r="K125" s="246">
        <f>ROUND(E125*J125,2)</f>
        <v>0</v>
      </c>
      <c r="L125" s="246">
        <v>21</v>
      </c>
      <c r="M125" s="246">
        <f>G125*(1+L125/100)</f>
        <v>0</v>
      </c>
      <c r="N125" s="244">
        <v>3.5E-4</v>
      </c>
      <c r="O125" s="244">
        <f>ROUND(E125*N125,2)</f>
        <v>0.04</v>
      </c>
      <c r="P125" s="244">
        <v>0</v>
      </c>
      <c r="Q125" s="244">
        <f>ROUND(E125*P125,2)</f>
        <v>0</v>
      </c>
      <c r="R125" s="246"/>
      <c r="S125" s="246" t="s">
        <v>199</v>
      </c>
      <c r="T125" s="246" t="s">
        <v>199</v>
      </c>
      <c r="U125" s="246">
        <v>0.01</v>
      </c>
      <c r="V125" s="246">
        <f>ROUND(E125*U125,2)</f>
        <v>1</v>
      </c>
      <c r="W125" s="246"/>
      <c r="X125" s="247" t="s">
        <v>220</v>
      </c>
      <c r="Y125" s="214"/>
      <c r="Z125" s="214"/>
      <c r="AA125" s="214"/>
      <c r="AB125" s="214"/>
      <c r="AC125" s="214"/>
      <c r="AD125" s="214"/>
      <c r="AE125" s="214"/>
      <c r="AF125" s="214"/>
      <c r="AG125" s="214" t="s">
        <v>284</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31"/>
      <c r="B126" s="232"/>
      <c r="C126" s="270" t="s">
        <v>355</v>
      </c>
      <c r="D126" s="261"/>
      <c r="E126" s="262">
        <v>100</v>
      </c>
      <c r="F126" s="234"/>
      <c r="G126" s="234"/>
      <c r="H126" s="234"/>
      <c r="I126" s="234"/>
      <c r="J126" s="234"/>
      <c r="K126" s="234"/>
      <c r="L126" s="234"/>
      <c r="M126" s="234"/>
      <c r="N126" s="233"/>
      <c r="O126" s="233"/>
      <c r="P126" s="233"/>
      <c r="Q126" s="233"/>
      <c r="R126" s="234"/>
      <c r="S126" s="234"/>
      <c r="T126" s="234"/>
      <c r="U126" s="234"/>
      <c r="V126" s="234"/>
      <c r="W126" s="234"/>
      <c r="X126" s="234"/>
      <c r="Y126" s="214"/>
      <c r="Z126" s="214"/>
      <c r="AA126" s="214"/>
      <c r="AB126" s="214"/>
      <c r="AC126" s="214"/>
      <c r="AD126" s="214"/>
      <c r="AE126" s="214"/>
      <c r="AF126" s="214"/>
      <c r="AG126" s="214" t="s">
        <v>223</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41">
        <v>45</v>
      </c>
      <c r="B127" s="242" t="s">
        <v>356</v>
      </c>
      <c r="C127" s="252" t="s">
        <v>357</v>
      </c>
      <c r="D127" s="243" t="s">
        <v>219</v>
      </c>
      <c r="E127" s="244">
        <v>53.1</v>
      </c>
      <c r="F127" s="245"/>
      <c r="G127" s="246">
        <f>ROUND(E127*F127,2)</f>
        <v>0</v>
      </c>
      <c r="H127" s="245"/>
      <c r="I127" s="246">
        <f>ROUND(E127*H127,2)</f>
        <v>0</v>
      </c>
      <c r="J127" s="245"/>
      <c r="K127" s="246">
        <f>ROUND(E127*J127,2)</f>
        <v>0</v>
      </c>
      <c r="L127" s="246">
        <v>21</v>
      </c>
      <c r="M127" s="246">
        <f>G127*(1+L127/100)</f>
        <v>0</v>
      </c>
      <c r="N127" s="244">
        <v>5.0000000000000002E-5</v>
      </c>
      <c r="O127" s="244">
        <f>ROUND(E127*N127,2)</f>
        <v>0</v>
      </c>
      <c r="P127" s="244">
        <v>0</v>
      </c>
      <c r="Q127" s="244">
        <f>ROUND(E127*P127,2)</f>
        <v>0</v>
      </c>
      <c r="R127" s="246"/>
      <c r="S127" s="246" t="s">
        <v>199</v>
      </c>
      <c r="T127" s="246" t="s">
        <v>199</v>
      </c>
      <c r="U127" s="246">
        <v>0.03</v>
      </c>
      <c r="V127" s="246">
        <f>ROUND(E127*U127,2)</f>
        <v>1.59</v>
      </c>
      <c r="W127" s="246"/>
      <c r="X127" s="247" t="s">
        <v>220</v>
      </c>
      <c r="Y127" s="214"/>
      <c r="Z127" s="214"/>
      <c r="AA127" s="214"/>
      <c r="AB127" s="214"/>
      <c r="AC127" s="214"/>
      <c r="AD127" s="214"/>
      <c r="AE127" s="214"/>
      <c r="AF127" s="214"/>
      <c r="AG127" s="214" t="s">
        <v>284</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31"/>
      <c r="B128" s="232"/>
      <c r="C128" s="270" t="s">
        <v>358</v>
      </c>
      <c r="D128" s="261"/>
      <c r="E128" s="262">
        <v>53.1</v>
      </c>
      <c r="F128" s="234"/>
      <c r="G128" s="234"/>
      <c r="H128" s="234"/>
      <c r="I128" s="234"/>
      <c r="J128" s="234"/>
      <c r="K128" s="234"/>
      <c r="L128" s="234"/>
      <c r="M128" s="234"/>
      <c r="N128" s="233"/>
      <c r="O128" s="233"/>
      <c r="P128" s="233"/>
      <c r="Q128" s="233"/>
      <c r="R128" s="234"/>
      <c r="S128" s="234"/>
      <c r="T128" s="234"/>
      <c r="U128" s="234"/>
      <c r="V128" s="234"/>
      <c r="W128" s="234"/>
      <c r="X128" s="234"/>
      <c r="Y128" s="214"/>
      <c r="Z128" s="214"/>
      <c r="AA128" s="214"/>
      <c r="AB128" s="214"/>
      <c r="AC128" s="214"/>
      <c r="AD128" s="214"/>
      <c r="AE128" s="214"/>
      <c r="AF128" s="214"/>
      <c r="AG128" s="214" t="s">
        <v>223</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x14ac:dyDescent="0.2">
      <c r="A129" s="263">
        <v>46</v>
      </c>
      <c r="B129" s="264" t="s">
        <v>359</v>
      </c>
      <c r="C129" s="271" t="s">
        <v>360</v>
      </c>
      <c r="D129" s="265" t="s">
        <v>219</v>
      </c>
      <c r="E129" s="266">
        <v>53.1</v>
      </c>
      <c r="F129" s="267"/>
      <c r="G129" s="268">
        <f>ROUND(E129*F129,2)</f>
        <v>0</v>
      </c>
      <c r="H129" s="267"/>
      <c r="I129" s="268">
        <f>ROUND(E129*H129,2)</f>
        <v>0</v>
      </c>
      <c r="J129" s="267"/>
      <c r="K129" s="268">
        <f>ROUND(E129*J129,2)</f>
        <v>0</v>
      </c>
      <c r="L129" s="268">
        <v>21</v>
      </c>
      <c r="M129" s="268">
        <f>G129*(1+L129/100)</f>
        <v>0</v>
      </c>
      <c r="N129" s="266">
        <v>2.2000000000000001E-4</v>
      </c>
      <c r="O129" s="266">
        <f>ROUND(E129*N129,2)</f>
        <v>0.01</v>
      </c>
      <c r="P129" s="266">
        <v>0</v>
      </c>
      <c r="Q129" s="266">
        <f>ROUND(E129*P129,2)</f>
        <v>0</v>
      </c>
      <c r="R129" s="268"/>
      <c r="S129" s="268" t="s">
        <v>199</v>
      </c>
      <c r="T129" s="268" t="s">
        <v>199</v>
      </c>
      <c r="U129" s="268">
        <v>0.10191</v>
      </c>
      <c r="V129" s="268">
        <f>ROUND(E129*U129,2)</f>
        <v>5.41</v>
      </c>
      <c r="W129" s="268"/>
      <c r="X129" s="269" t="s">
        <v>220</v>
      </c>
      <c r="Y129" s="214"/>
      <c r="Z129" s="214"/>
      <c r="AA129" s="214"/>
      <c r="AB129" s="214"/>
      <c r="AC129" s="214"/>
      <c r="AD129" s="214"/>
      <c r="AE129" s="214"/>
      <c r="AF129" s="214"/>
      <c r="AG129" s="214" t="s">
        <v>284</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x14ac:dyDescent="0.2">
      <c r="A130" s="235" t="s">
        <v>194</v>
      </c>
      <c r="B130" s="236" t="s">
        <v>161</v>
      </c>
      <c r="C130" s="251" t="s">
        <v>162</v>
      </c>
      <c r="D130" s="237"/>
      <c r="E130" s="238"/>
      <c r="F130" s="239"/>
      <c r="G130" s="239">
        <f>SUMIF(AG131:AG133,"&lt;&gt;NOR",G131:G133)</f>
        <v>0</v>
      </c>
      <c r="H130" s="239"/>
      <c r="I130" s="239">
        <f>SUM(I131:I133)</f>
        <v>0</v>
      </c>
      <c r="J130" s="239"/>
      <c r="K130" s="239">
        <f>SUM(K131:K133)</f>
        <v>0</v>
      </c>
      <c r="L130" s="239"/>
      <c r="M130" s="239">
        <f>SUM(M131:M133)</f>
        <v>0</v>
      </c>
      <c r="N130" s="238"/>
      <c r="O130" s="238">
        <f>SUM(O131:O133)</f>
        <v>0</v>
      </c>
      <c r="P130" s="238"/>
      <c r="Q130" s="238">
        <f>SUM(Q131:Q133)</f>
        <v>0</v>
      </c>
      <c r="R130" s="239"/>
      <c r="S130" s="239"/>
      <c r="T130" s="239"/>
      <c r="U130" s="239"/>
      <c r="V130" s="239">
        <f>SUM(V131:V133)</f>
        <v>0</v>
      </c>
      <c r="W130" s="239"/>
      <c r="X130" s="240"/>
      <c r="AG130" t="s">
        <v>195</v>
      </c>
    </row>
    <row r="131" spans="1:60" ht="22.5" outlineLevel="1" x14ac:dyDescent="0.2">
      <c r="A131" s="241">
        <v>47</v>
      </c>
      <c r="B131" s="242" t="s">
        <v>361</v>
      </c>
      <c r="C131" s="252" t="s">
        <v>362</v>
      </c>
      <c r="D131" s="243" t="s">
        <v>363</v>
      </c>
      <c r="E131" s="244">
        <v>4</v>
      </c>
      <c r="F131" s="245"/>
      <c r="G131" s="246">
        <f>ROUND(E131*F131,2)</f>
        <v>0</v>
      </c>
      <c r="H131" s="245"/>
      <c r="I131" s="246">
        <f>ROUND(E131*H131,2)</f>
        <v>0</v>
      </c>
      <c r="J131" s="245"/>
      <c r="K131" s="246">
        <f>ROUND(E131*J131,2)</f>
        <v>0</v>
      </c>
      <c r="L131" s="246">
        <v>21</v>
      </c>
      <c r="M131" s="246">
        <f>G131*(1+L131/100)</f>
        <v>0</v>
      </c>
      <c r="N131" s="244">
        <v>0</v>
      </c>
      <c r="O131" s="244">
        <f>ROUND(E131*N131,2)</f>
        <v>0</v>
      </c>
      <c r="P131" s="244">
        <v>0</v>
      </c>
      <c r="Q131" s="244">
        <f>ROUND(E131*P131,2)</f>
        <v>0</v>
      </c>
      <c r="R131" s="246"/>
      <c r="S131" s="246" t="s">
        <v>304</v>
      </c>
      <c r="T131" s="246" t="s">
        <v>200</v>
      </c>
      <c r="U131" s="246">
        <v>0</v>
      </c>
      <c r="V131" s="246">
        <f>ROUND(E131*U131,2)</f>
        <v>0</v>
      </c>
      <c r="W131" s="246"/>
      <c r="X131" s="247" t="s">
        <v>220</v>
      </c>
      <c r="Y131" s="214"/>
      <c r="Z131" s="214"/>
      <c r="AA131" s="214"/>
      <c r="AB131" s="214"/>
      <c r="AC131" s="214"/>
      <c r="AD131" s="214"/>
      <c r="AE131" s="214"/>
      <c r="AF131" s="214"/>
      <c r="AG131" s="214" t="s">
        <v>221</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
      <c r="A132" s="231"/>
      <c r="B132" s="232"/>
      <c r="C132" s="270" t="s">
        <v>364</v>
      </c>
      <c r="D132" s="261"/>
      <c r="E132" s="262"/>
      <c r="F132" s="234"/>
      <c r="G132" s="234"/>
      <c r="H132" s="234"/>
      <c r="I132" s="234"/>
      <c r="J132" s="234"/>
      <c r="K132" s="234"/>
      <c r="L132" s="234"/>
      <c r="M132" s="234"/>
      <c r="N132" s="233"/>
      <c r="O132" s="233"/>
      <c r="P132" s="233"/>
      <c r="Q132" s="233"/>
      <c r="R132" s="234"/>
      <c r="S132" s="234"/>
      <c r="T132" s="234"/>
      <c r="U132" s="234"/>
      <c r="V132" s="234"/>
      <c r="W132" s="234"/>
      <c r="X132" s="234"/>
      <c r="Y132" s="214"/>
      <c r="Z132" s="214"/>
      <c r="AA132" s="214"/>
      <c r="AB132" s="214"/>
      <c r="AC132" s="214"/>
      <c r="AD132" s="214"/>
      <c r="AE132" s="214"/>
      <c r="AF132" s="214"/>
      <c r="AG132" s="214" t="s">
        <v>223</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ht="33.75" outlineLevel="1" x14ac:dyDescent="0.2">
      <c r="A133" s="231"/>
      <c r="B133" s="232"/>
      <c r="C133" s="270" t="s">
        <v>365</v>
      </c>
      <c r="D133" s="261"/>
      <c r="E133" s="262">
        <v>4</v>
      </c>
      <c r="F133" s="234"/>
      <c r="G133" s="234"/>
      <c r="H133" s="234"/>
      <c r="I133" s="234"/>
      <c r="J133" s="234"/>
      <c r="K133" s="234"/>
      <c r="L133" s="234"/>
      <c r="M133" s="234"/>
      <c r="N133" s="233"/>
      <c r="O133" s="233"/>
      <c r="P133" s="233"/>
      <c r="Q133" s="233"/>
      <c r="R133" s="234"/>
      <c r="S133" s="234"/>
      <c r="T133" s="234"/>
      <c r="U133" s="234"/>
      <c r="V133" s="234"/>
      <c r="W133" s="234"/>
      <c r="X133" s="234"/>
      <c r="Y133" s="214"/>
      <c r="Z133" s="214"/>
      <c r="AA133" s="214"/>
      <c r="AB133" s="214"/>
      <c r="AC133" s="214"/>
      <c r="AD133" s="214"/>
      <c r="AE133" s="214"/>
      <c r="AF133" s="214"/>
      <c r="AG133" s="214" t="s">
        <v>223</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x14ac:dyDescent="0.2">
      <c r="A134" s="235" t="s">
        <v>194</v>
      </c>
      <c r="B134" s="236" t="s">
        <v>163</v>
      </c>
      <c r="C134" s="251" t="s">
        <v>164</v>
      </c>
      <c r="D134" s="237"/>
      <c r="E134" s="238"/>
      <c r="F134" s="239"/>
      <c r="G134" s="239">
        <f>SUMIF(AG135:AG143,"&lt;&gt;NOR",G135:G143)</f>
        <v>0</v>
      </c>
      <c r="H134" s="239"/>
      <c r="I134" s="239">
        <f>SUM(I135:I143)</f>
        <v>0</v>
      </c>
      <c r="J134" s="239"/>
      <c r="K134" s="239">
        <f>SUM(K135:K143)</f>
        <v>0</v>
      </c>
      <c r="L134" s="239"/>
      <c r="M134" s="239">
        <f>SUM(M135:M143)</f>
        <v>0</v>
      </c>
      <c r="N134" s="238"/>
      <c r="O134" s="238">
        <f>SUM(O135:O143)</f>
        <v>0</v>
      </c>
      <c r="P134" s="238"/>
      <c r="Q134" s="238">
        <f>SUM(Q135:Q143)</f>
        <v>0</v>
      </c>
      <c r="R134" s="239"/>
      <c r="S134" s="239"/>
      <c r="T134" s="239"/>
      <c r="U134" s="239"/>
      <c r="V134" s="239">
        <f>SUM(V135:V143)</f>
        <v>41.739999999999995</v>
      </c>
      <c r="W134" s="239"/>
      <c r="X134" s="240"/>
      <c r="AG134" t="s">
        <v>195</v>
      </c>
    </row>
    <row r="135" spans="1:60" outlineLevel="1" x14ac:dyDescent="0.2">
      <c r="A135" s="263">
        <v>48</v>
      </c>
      <c r="B135" s="264" t="s">
        <v>366</v>
      </c>
      <c r="C135" s="271" t="s">
        <v>367</v>
      </c>
      <c r="D135" s="265" t="s">
        <v>279</v>
      </c>
      <c r="E135" s="266">
        <v>8.2756600000000002</v>
      </c>
      <c r="F135" s="267"/>
      <c r="G135" s="268">
        <f>ROUND(E135*F135,2)</f>
        <v>0</v>
      </c>
      <c r="H135" s="267"/>
      <c r="I135" s="268">
        <f>ROUND(E135*H135,2)</f>
        <v>0</v>
      </c>
      <c r="J135" s="267"/>
      <c r="K135" s="268">
        <f>ROUND(E135*J135,2)</f>
        <v>0</v>
      </c>
      <c r="L135" s="268">
        <v>21</v>
      </c>
      <c r="M135" s="268">
        <f>G135*(1+L135/100)</f>
        <v>0</v>
      </c>
      <c r="N135" s="266">
        <v>0</v>
      </c>
      <c r="O135" s="266">
        <f>ROUND(E135*N135,2)</f>
        <v>0</v>
      </c>
      <c r="P135" s="266">
        <v>0</v>
      </c>
      <c r="Q135" s="266">
        <f>ROUND(E135*P135,2)</f>
        <v>0</v>
      </c>
      <c r="R135" s="268"/>
      <c r="S135" s="268" t="s">
        <v>199</v>
      </c>
      <c r="T135" s="268" t="s">
        <v>199</v>
      </c>
      <c r="U135" s="268">
        <v>0.746</v>
      </c>
      <c r="V135" s="268">
        <f>ROUND(E135*U135,2)</f>
        <v>6.17</v>
      </c>
      <c r="W135" s="268"/>
      <c r="X135" s="269" t="s">
        <v>368</v>
      </c>
      <c r="Y135" s="214"/>
      <c r="Z135" s="214"/>
      <c r="AA135" s="214"/>
      <c r="AB135" s="214"/>
      <c r="AC135" s="214"/>
      <c r="AD135" s="214"/>
      <c r="AE135" s="214"/>
      <c r="AF135" s="214"/>
      <c r="AG135" s="214" t="s">
        <v>369</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63">
        <v>49</v>
      </c>
      <c r="B136" s="264" t="s">
        <v>370</v>
      </c>
      <c r="C136" s="271" t="s">
        <v>371</v>
      </c>
      <c r="D136" s="265" t="s">
        <v>279</v>
      </c>
      <c r="E136" s="266">
        <v>8.2756600000000002</v>
      </c>
      <c r="F136" s="267"/>
      <c r="G136" s="268">
        <f>ROUND(E136*F136,2)</f>
        <v>0</v>
      </c>
      <c r="H136" s="267"/>
      <c r="I136" s="268">
        <f>ROUND(E136*H136,2)</f>
        <v>0</v>
      </c>
      <c r="J136" s="267"/>
      <c r="K136" s="268">
        <f>ROUND(E136*J136,2)</f>
        <v>0</v>
      </c>
      <c r="L136" s="268">
        <v>21</v>
      </c>
      <c r="M136" s="268">
        <f>G136*(1+L136/100)</f>
        <v>0</v>
      </c>
      <c r="N136" s="266">
        <v>0</v>
      </c>
      <c r="O136" s="266">
        <f>ROUND(E136*N136,2)</f>
        <v>0</v>
      </c>
      <c r="P136" s="266">
        <v>0</v>
      </c>
      <c r="Q136" s="266">
        <f>ROUND(E136*P136,2)</f>
        <v>0</v>
      </c>
      <c r="R136" s="268"/>
      <c r="S136" s="268" t="s">
        <v>199</v>
      </c>
      <c r="T136" s="268" t="s">
        <v>199</v>
      </c>
      <c r="U136" s="268">
        <v>2.0089999999999999</v>
      </c>
      <c r="V136" s="268">
        <f>ROUND(E136*U136,2)</f>
        <v>16.63</v>
      </c>
      <c r="W136" s="268"/>
      <c r="X136" s="269" t="s">
        <v>368</v>
      </c>
      <c r="Y136" s="214"/>
      <c r="Z136" s="214"/>
      <c r="AA136" s="214"/>
      <c r="AB136" s="214"/>
      <c r="AC136" s="214"/>
      <c r="AD136" s="214"/>
      <c r="AE136" s="214"/>
      <c r="AF136" s="214"/>
      <c r="AG136" s="214" t="s">
        <v>369</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63">
        <v>50</v>
      </c>
      <c r="B137" s="264" t="s">
        <v>372</v>
      </c>
      <c r="C137" s="271" t="s">
        <v>373</v>
      </c>
      <c r="D137" s="265" t="s">
        <v>279</v>
      </c>
      <c r="E137" s="266">
        <v>8.2756600000000002</v>
      </c>
      <c r="F137" s="267"/>
      <c r="G137" s="268">
        <f>ROUND(E137*F137,2)</f>
        <v>0</v>
      </c>
      <c r="H137" s="267"/>
      <c r="I137" s="268">
        <f>ROUND(E137*H137,2)</f>
        <v>0</v>
      </c>
      <c r="J137" s="267"/>
      <c r="K137" s="268">
        <f>ROUND(E137*J137,2)</f>
        <v>0</v>
      </c>
      <c r="L137" s="268">
        <v>21</v>
      </c>
      <c r="M137" s="268">
        <f>G137*(1+L137/100)</f>
        <v>0</v>
      </c>
      <c r="N137" s="266">
        <v>0</v>
      </c>
      <c r="O137" s="266">
        <f>ROUND(E137*N137,2)</f>
        <v>0</v>
      </c>
      <c r="P137" s="266">
        <v>0</v>
      </c>
      <c r="Q137" s="266">
        <f>ROUND(E137*P137,2)</f>
        <v>0</v>
      </c>
      <c r="R137" s="268"/>
      <c r="S137" s="268" t="s">
        <v>199</v>
      </c>
      <c r="T137" s="268" t="s">
        <v>199</v>
      </c>
      <c r="U137" s="268">
        <v>0.105</v>
      </c>
      <c r="V137" s="268">
        <f>ROUND(E137*U137,2)</f>
        <v>0.87</v>
      </c>
      <c r="W137" s="268"/>
      <c r="X137" s="269" t="s">
        <v>368</v>
      </c>
      <c r="Y137" s="214"/>
      <c r="Z137" s="214"/>
      <c r="AA137" s="214"/>
      <c r="AB137" s="214"/>
      <c r="AC137" s="214"/>
      <c r="AD137" s="214"/>
      <c r="AE137" s="214"/>
      <c r="AF137" s="214"/>
      <c r="AG137" s="214" t="s">
        <v>369</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63">
        <v>51</v>
      </c>
      <c r="B138" s="264" t="s">
        <v>374</v>
      </c>
      <c r="C138" s="271" t="s">
        <v>375</v>
      </c>
      <c r="D138" s="265" t="s">
        <v>279</v>
      </c>
      <c r="E138" s="266">
        <v>8.2756600000000002</v>
      </c>
      <c r="F138" s="267"/>
      <c r="G138" s="268">
        <f>ROUND(E138*F138,2)</f>
        <v>0</v>
      </c>
      <c r="H138" s="267"/>
      <c r="I138" s="268">
        <f>ROUND(E138*H138,2)</f>
        <v>0</v>
      </c>
      <c r="J138" s="267"/>
      <c r="K138" s="268">
        <f>ROUND(E138*J138,2)</f>
        <v>0</v>
      </c>
      <c r="L138" s="268">
        <v>21</v>
      </c>
      <c r="M138" s="268">
        <f>G138*(1+L138/100)</f>
        <v>0</v>
      </c>
      <c r="N138" s="266">
        <v>0</v>
      </c>
      <c r="O138" s="266">
        <f>ROUND(E138*N138,2)</f>
        <v>0</v>
      </c>
      <c r="P138" s="266">
        <v>0</v>
      </c>
      <c r="Q138" s="266">
        <f>ROUND(E138*P138,2)</f>
        <v>0</v>
      </c>
      <c r="R138" s="268"/>
      <c r="S138" s="268" t="s">
        <v>199</v>
      </c>
      <c r="T138" s="268" t="s">
        <v>199</v>
      </c>
      <c r="U138" s="268">
        <v>0.75</v>
      </c>
      <c r="V138" s="268">
        <f>ROUND(E138*U138,2)</f>
        <v>6.21</v>
      </c>
      <c r="W138" s="268"/>
      <c r="X138" s="269" t="s">
        <v>368</v>
      </c>
      <c r="Y138" s="214"/>
      <c r="Z138" s="214"/>
      <c r="AA138" s="214"/>
      <c r="AB138" s="214"/>
      <c r="AC138" s="214"/>
      <c r="AD138" s="214"/>
      <c r="AE138" s="214"/>
      <c r="AF138" s="214"/>
      <c r="AG138" s="214" t="s">
        <v>369</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41">
        <v>52</v>
      </c>
      <c r="B139" s="242" t="s">
        <v>376</v>
      </c>
      <c r="C139" s="252" t="s">
        <v>377</v>
      </c>
      <c r="D139" s="243" t="s">
        <v>279</v>
      </c>
      <c r="E139" s="244">
        <v>8.2756600000000002</v>
      </c>
      <c r="F139" s="245"/>
      <c r="G139" s="246">
        <f>ROUND(E139*F139,2)</f>
        <v>0</v>
      </c>
      <c r="H139" s="245"/>
      <c r="I139" s="246">
        <f>ROUND(E139*H139,2)</f>
        <v>0</v>
      </c>
      <c r="J139" s="245"/>
      <c r="K139" s="246">
        <f>ROUND(E139*J139,2)</f>
        <v>0</v>
      </c>
      <c r="L139" s="246">
        <v>21</v>
      </c>
      <c r="M139" s="246">
        <f>G139*(1+L139/100)</f>
        <v>0</v>
      </c>
      <c r="N139" s="244">
        <v>0</v>
      </c>
      <c r="O139" s="244">
        <f>ROUND(E139*N139,2)</f>
        <v>0</v>
      </c>
      <c r="P139" s="244">
        <v>0</v>
      </c>
      <c r="Q139" s="244">
        <f>ROUND(E139*P139,2)</f>
        <v>0</v>
      </c>
      <c r="R139" s="246"/>
      <c r="S139" s="246" t="s">
        <v>199</v>
      </c>
      <c r="T139" s="246" t="s">
        <v>199</v>
      </c>
      <c r="U139" s="246">
        <v>0.49</v>
      </c>
      <c r="V139" s="246">
        <f>ROUND(E139*U139,2)</f>
        <v>4.0599999999999996</v>
      </c>
      <c r="W139" s="246"/>
      <c r="X139" s="247" t="s">
        <v>368</v>
      </c>
      <c r="Y139" s="214"/>
      <c r="Z139" s="214"/>
      <c r="AA139" s="214"/>
      <c r="AB139" s="214"/>
      <c r="AC139" s="214"/>
      <c r="AD139" s="214"/>
      <c r="AE139" s="214"/>
      <c r="AF139" s="214"/>
      <c r="AG139" s="214" t="s">
        <v>369</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31"/>
      <c r="B140" s="232"/>
      <c r="C140" s="253" t="s">
        <v>378</v>
      </c>
      <c r="D140" s="249"/>
      <c r="E140" s="249"/>
      <c r="F140" s="249"/>
      <c r="G140" s="249"/>
      <c r="H140" s="234"/>
      <c r="I140" s="234"/>
      <c r="J140" s="234"/>
      <c r="K140" s="234"/>
      <c r="L140" s="234"/>
      <c r="M140" s="234"/>
      <c r="N140" s="233"/>
      <c r="O140" s="233"/>
      <c r="P140" s="233"/>
      <c r="Q140" s="233"/>
      <c r="R140" s="234"/>
      <c r="S140" s="234"/>
      <c r="T140" s="234"/>
      <c r="U140" s="234"/>
      <c r="V140" s="234"/>
      <c r="W140" s="234"/>
      <c r="X140" s="234"/>
      <c r="Y140" s="214"/>
      <c r="Z140" s="214"/>
      <c r="AA140" s="214"/>
      <c r="AB140" s="214"/>
      <c r="AC140" s="214"/>
      <c r="AD140" s="214"/>
      <c r="AE140" s="214"/>
      <c r="AF140" s="214"/>
      <c r="AG140" s="214" t="s">
        <v>203</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63">
        <v>53</v>
      </c>
      <c r="B141" s="264" t="s">
        <v>379</v>
      </c>
      <c r="C141" s="271" t="s">
        <v>380</v>
      </c>
      <c r="D141" s="265" t="s">
        <v>279</v>
      </c>
      <c r="E141" s="266">
        <v>82.756630000000001</v>
      </c>
      <c r="F141" s="267"/>
      <c r="G141" s="268">
        <f>ROUND(E141*F141,2)</f>
        <v>0</v>
      </c>
      <c r="H141" s="267"/>
      <c r="I141" s="268">
        <f>ROUND(E141*H141,2)</f>
        <v>0</v>
      </c>
      <c r="J141" s="267"/>
      <c r="K141" s="268">
        <f>ROUND(E141*J141,2)</f>
        <v>0</v>
      </c>
      <c r="L141" s="268">
        <v>21</v>
      </c>
      <c r="M141" s="268">
        <f>G141*(1+L141/100)</f>
        <v>0</v>
      </c>
      <c r="N141" s="266">
        <v>0</v>
      </c>
      <c r="O141" s="266">
        <f>ROUND(E141*N141,2)</f>
        <v>0</v>
      </c>
      <c r="P141" s="266">
        <v>0</v>
      </c>
      <c r="Q141" s="266">
        <f>ROUND(E141*P141,2)</f>
        <v>0</v>
      </c>
      <c r="R141" s="268"/>
      <c r="S141" s="268" t="s">
        <v>199</v>
      </c>
      <c r="T141" s="268" t="s">
        <v>199</v>
      </c>
      <c r="U141" s="268">
        <v>0</v>
      </c>
      <c r="V141" s="268">
        <f>ROUND(E141*U141,2)</f>
        <v>0</v>
      </c>
      <c r="W141" s="268"/>
      <c r="X141" s="269" t="s">
        <v>368</v>
      </c>
      <c r="Y141" s="214"/>
      <c r="Z141" s="214"/>
      <c r="AA141" s="214"/>
      <c r="AB141" s="214"/>
      <c r="AC141" s="214"/>
      <c r="AD141" s="214"/>
      <c r="AE141" s="214"/>
      <c r="AF141" s="214"/>
      <c r="AG141" s="214" t="s">
        <v>369</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63">
        <v>54</v>
      </c>
      <c r="B142" s="264" t="s">
        <v>381</v>
      </c>
      <c r="C142" s="271" t="s">
        <v>382</v>
      </c>
      <c r="D142" s="265" t="s">
        <v>279</v>
      </c>
      <c r="E142" s="266">
        <v>8.2756600000000002</v>
      </c>
      <c r="F142" s="267"/>
      <c r="G142" s="268">
        <f>ROUND(E142*F142,2)</f>
        <v>0</v>
      </c>
      <c r="H142" s="267"/>
      <c r="I142" s="268">
        <f>ROUND(E142*H142,2)</f>
        <v>0</v>
      </c>
      <c r="J142" s="267"/>
      <c r="K142" s="268">
        <f>ROUND(E142*J142,2)</f>
        <v>0</v>
      </c>
      <c r="L142" s="268">
        <v>21</v>
      </c>
      <c r="M142" s="268">
        <f>G142*(1+L142/100)</f>
        <v>0</v>
      </c>
      <c r="N142" s="266">
        <v>0</v>
      </c>
      <c r="O142" s="266">
        <f>ROUND(E142*N142,2)</f>
        <v>0</v>
      </c>
      <c r="P142" s="266">
        <v>0</v>
      </c>
      <c r="Q142" s="266">
        <f>ROUND(E142*P142,2)</f>
        <v>0</v>
      </c>
      <c r="R142" s="268"/>
      <c r="S142" s="268" t="s">
        <v>199</v>
      </c>
      <c r="T142" s="268" t="s">
        <v>199</v>
      </c>
      <c r="U142" s="268">
        <v>0.94199999999999995</v>
      </c>
      <c r="V142" s="268">
        <f>ROUND(E142*U142,2)</f>
        <v>7.8</v>
      </c>
      <c r="W142" s="268"/>
      <c r="X142" s="269" t="s">
        <v>368</v>
      </c>
      <c r="Y142" s="214"/>
      <c r="Z142" s="214"/>
      <c r="AA142" s="214"/>
      <c r="AB142" s="214"/>
      <c r="AC142" s="214"/>
      <c r="AD142" s="214"/>
      <c r="AE142" s="214"/>
      <c r="AF142" s="214"/>
      <c r="AG142" s="214" t="s">
        <v>369</v>
      </c>
      <c r="AH142" s="214"/>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41">
        <v>55</v>
      </c>
      <c r="B143" s="242" t="s">
        <v>383</v>
      </c>
      <c r="C143" s="252" t="s">
        <v>384</v>
      </c>
      <c r="D143" s="243" t="s">
        <v>279</v>
      </c>
      <c r="E143" s="244">
        <v>8.2756600000000002</v>
      </c>
      <c r="F143" s="245"/>
      <c r="G143" s="246">
        <f>ROUND(E143*F143,2)</f>
        <v>0</v>
      </c>
      <c r="H143" s="245"/>
      <c r="I143" s="246">
        <f>ROUND(E143*H143,2)</f>
        <v>0</v>
      </c>
      <c r="J143" s="245"/>
      <c r="K143" s="246">
        <f>ROUND(E143*J143,2)</f>
        <v>0</v>
      </c>
      <c r="L143" s="246">
        <v>21</v>
      </c>
      <c r="M143" s="246">
        <f>G143*(1+L143/100)</f>
        <v>0</v>
      </c>
      <c r="N143" s="244">
        <v>0</v>
      </c>
      <c r="O143" s="244">
        <f>ROUND(E143*N143,2)</f>
        <v>0</v>
      </c>
      <c r="P143" s="244">
        <v>0</v>
      </c>
      <c r="Q143" s="244">
        <f>ROUND(E143*P143,2)</f>
        <v>0</v>
      </c>
      <c r="R143" s="246"/>
      <c r="S143" s="246" t="s">
        <v>199</v>
      </c>
      <c r="T143" s="246" t="s">
        <v>199</v>
      </c>
      <c r="U143" s="246">
        <v>0</v>
      </c>
      <c r="V143" s="246">
        <f>ROUND(E143*U143,2)</f>
        <v>0</v>
      </c>
      <c r="W143" s="246"/>
      <c r="X143" s="247" t="s">
        <v>368</v>
      </c>
      <c r="Y143" s="214"/>
      <c r="Z143" s="214"/>
      <c r="AA143" s="214"/>
      <c r="AB143" s="214"/>
      <c r="AC143" s="214"/>
      <c r="AD143" s="214"/>
      <c r="AE143" s="214"/>
      <c r="AF143" s="214"/>
      <c r="AG143" s="214" t="s">
        <v>369</v>
      </c>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x14ac:dyDescent="0.2">
      <c r="A144" s="3"/>
      <c r="B144" s="4"/>
      <c r="C144" s="254"/>
      <c r="D144" s="6"/>
      <c r="E144" s="3"/>
      <c r="F144" s="3"/>
      <c r="G144" s="3"/>
      <c r="H144" s="3"/>
      <c r="I144" s="3"/>
      <c r="J144" s="3"/>
      <c r="K144" s="3"/>
      <c r="L144" s="3"/>
      <c r="M144" s="3"/>
      <c r="N144" s="3"/>
      <c r="O144" s="3"/>
      <c r="P144" s="3"/>
      <c r="Q144" s="3"/>
      <c r="R144" s="3"/>
      <c r="S144" s="3"/>
      <c r="T144" s="3"/>
      <c r="U144" s="3"/>
      <c r="V144" s="3"/>
      <c r="W144" s="3"/>
      <c r="X144" s="3"/>
      <c r="AE144">
        <v>15</v>
      </c>
      <c r="AF144">
        <v>21</v>
      </c>
      <c r="AG144" t="s">
        <v>181</v>
      </c>
    </row>
    <row r="145" spans="1:33" x14ac:dyDescent="0.2">
      <c r="A145" s="217"/>
      <c r="B145" s="218" t="s">
        <v>31</v>
      </c>
      <c r="C145" s="255"/>
      <c r="D145" s="219"/>
      <c r="E145" s="220"/>
      <c r="F145" s="220"/>
      <c r="G145" s="250">
        <f>G8+G31+G34+G41+G66+G68+G76+G87+G100+G113+G124+G130+G134</f>
        <v>0</v>
      </c>
      <c r="H145" s="3"/>
      <c r="I145" s="3"/>
      <c r="J145" s="3"/>
      <c r="K145" s="3"/>
      <c r="L145" s="3"/>
      <c r="M145" s="3"/>
      <c r="N145" s="3"/>
      <c r="O145" s="3"/>
      <c r="P145" s="3"/>
      <c r="Q145" s="3"/>
      <c r="R145" s="3"/>
      <c r="S145" s="3"/>
      <c r="T145" s="3"/>
      <c r="U145" s="3"/>
      <c r="V145" s="3"/>
      <c r="W145" s="3"/>
      <c r="X145" s="3"/>
      <c r="AE145">
        <f>SUMIF(L7:L143,AE144,G7:G143)</f>
        <v>0</v>
      </c>
      <c r="AF145">
        <f>SUMIF(L7:L143,AF144,G7:G143)</f>
        <v>0</v>
      </c>
      <c r="AG145" t="s">
        <v>213</v>
      </c>
    </row>
    <row r="146" spans="1:33" x14ac:dyDescent="0.2">
      <c r="A146" s="3"/>
      <c r="B146" s="4"/>
      <c r="C146" s="254"/>
      <c r="D146" s="6"/>
      <c r="E146" s="3"/>
      <c r="F146" s="3"/>
      <c r="G146" s="3"/>
      <c r="H146" s="3"/>
      <c r="I146" s="3"/>
      <c r="J146" s="3"/>
      <c r="K146" s="3"/>
      <c r="L146" s="3"/>
      <c r="M146" s="3"/>
      <c r="N146" s="3"/>
      <c r="O146" s="3"/>
      <c r="P146" s="3"/>
      <c r="Q146" s="3"/>
      <c r="R146" s="3"/>
      <c r="S146" s="3"/>
      <c r="T146" s="3"/>
      <c r="U146" s="3"/>
      <c r="V146" s="3"/>
      <c r="W146" s="3"/>
      <c r="X146" s="3"/>
    </row>
    <row r="147" spans="1:33" x14ac:dyDescent="0.2">
      <c r="A147" s="3"/>
      <c r="B147" s="4"/>
      <c r="C147" s="254"/>
      <c r="D147" s="6"/>
      <c r="E147" s="3"/>
      <c r="F147" s="3"/>
      <c r="G147" s="3"/>
      <c r="H147" s="3"/>
      <c r="I147" s="3"/>
      <c r="J147" s="3"/>
      <c r="K147" s="3"/>
      <c r="L147" s="3"/>
      <c r="M147" s="3"/>
      <c r="N147" s="3"/>
      <c r="O147" s="3"/>
      <c r="P147" s="3"/>
      <c r="Q147" s="3"/>
      <c r="R147" s="3"/>
      <c r="S147" s="3"/>
      <c r="T147" s="3"/>
      <c r="U147" s="3"/>
      <c r="V147" s="3"/>
      <c r="W147" s="3"/>
      <c r="X147" s="3"/>
    </row>
    <row r="148" spans="1:33" x14ac:dyDescent="0.2">
      <c r="A148" s="221" t="s">
        <v>214</v>
      </c>
      <c r="B148" s="221"/>
      <c r="C148" s="256"/>
      <c r="D148" s="6"/>
      <c r="E148" s="3"/>
      <c r="F148" s="3"/>
      <c r="G148" s="3"/>
      <c r="H148" s="3"/>
      <c r="I148" s="3"/>
      <c r="J148" s="3"/>
      <c r="K148" s="3"/>
      <c r="L148" s="3"/>
      <c r="M148" s="3"/>
      <c r="N148" s="3"/>
      <c r="O148" s="3"/>
      <c r="P148" s="3"/>
      <c r="Q148" s="3"/>
      <c r="R148" s="3"/>
      <c r="S148" s="3"/>
      <c r="T148" s="3"/>
      <c r="U148" s="3"/>
      <c r="V148" s="3"/>
      <c r="W148" s="3"/>
      <c r="X148" s="3"/>
    </row>
    <row r="149" spans="1:33" x14ac:dyDescent="0.2">
      <c r="A149" s="222"/>
      <c r="B149" s="223"/>
      <c r="C149" s="257"/>
      <c r="D149" s="223"/>
      <c r="E149" s="223"/>
      <c r="F149" s="223"/>
      <c r="G149" s="224"/>
      <c r="H149" s="3"/>
      <c r="I149" s="3"/>
      <c r="J149" s="3"/>
      <c r="K149" s="3"/>
      <c r="L149" s="3"/>
      <c r="M149" s="3"/>
      <c r="N149" s="3"/>
      <c r="O149" s="3"/>
      <c r="P149" s="3"/>
      <c r="Q149" s="3"/>
      <c r="R149" s="3"/>
      <c r="S149" s="3"/>
      <c r="T149" s="3"/>
      <c r="U149" s="3"/>
      <c r="V149" s="3"/>
      <c r="W149" s="3"/>
      <c r="X149" s="3"/>
      <c r="AG149" t="s">
        <v>215</v>
      </c>
    </row>
    <row r="150" spans="1:33" x14ac:dyDescent="0.2">
      <c r="A150" s="225"/>
      <c r="B150" s="226"/>
      <c r="C150" s="258"/>
      <c r="D150" s="226"/>
      <c r="E150" s="226"/>
      <c r="F150" s="226"/>
      <c r="G150" s="227"/>
      <c r="H150" s="3"/>
      <c r="I150" s="3"/>
      <c r="J150" s="3"/>
      <c r="K150" s="3"/>
      <c r="L150" s="3"/>
      <c r="M150" s="3"/>
      <c r="N150" s="3"/>
      <c r="O150" s="3"/>
      <c r="P150" s="3"/>
      <c r="Q150" s="3"/>
      <c r="R150" s="3"/>
      <c r="S150" s="3"/>
      <c r="T150" s="3"/>
      <c r="U150" s="3"/>
      <c r="V150" s="3"/>
      <c r="W150" s="3"/>
      <c r="X150" s="3"/>
    </row>
    <row r="151" spans="1:33" x14ac:dyDescent="0.2">
      <c r="A151" s="225"/>
      <c r="B151" s="226"/>
      <c r="C151" s="258"/>
      <c r="D151" s="226"/>
      <c r="E151" s="226"/>
      <c r="F151" s="226"/>
      <c r="G151" s="227"/>
      <c r="H151" s="3"/>
      <c r="I151" s="3"/>
      <c r="J151" s="3"/>
      <c r="K151" s="3"/>
      <c r="L151" s="3"/>
      <c r="M151" s="3"/>
      <c r="N151" s="3"/>
      <c r="O151" s="3"/>
      <c r="P151" s="3"/>
      <c r="Q151" s="3"/>
      <c r="R151" s="3"/>
      <c r="S151" s="3"/>
      <c r="T151" s="3"/>
      <c r="U151" s="3"/>
      <c r="V151" s="3"/>
      <c r="W151" s="3"/>
      <c r="X151" s="3"/>
    </row>
    <row r="152" spans="1:33" x14ac:dyDescent="0.2">
      <c r="A152" s="225"/>
      <c r="B152" s="226"/>
      <c r="C152" s="258"/>
      <c r="D152" s="226"/>
      <c r="E152" s="226"/>
      <c r="F152" s="226"/>
      <c r="G152" s="227"/>
      <c r="H152" s="3"/>
      <c r="I152" s="3"/>
      <c r="J152" s="3"/>
      <c r="K152" s="3"/>
      <c r="L152" s="3"/>
      <c r="M152" s="3"/>
      <c r="N152" s="3"/>
      <c r="O152" s="3"/>
      <c r="P152" s="3"/>
      <c r="Q152" s="3"/>
      <c r="R152" s="3"/>
      <c r="S152" s="3"/>
      <c r="T152" s="3"/>
      <c r="U152" s="3"/>
      <c r="V152" s="3"/>
      <c r="W152" s="3"/>
      <c r="X152" s="3"/>
    </row>
    <row r="153" spans="1:33" x14ac:dyDescent="0.2">
      <c r="A153" s="228"/>
      <c r="B153" s="229"/>
      <c r="C153" s="259"/>
      <c r="D153" s="229"/>
      <c r="E153" s="229"/>
      <c r="F153" s="229"/>
      <c r="G153" s="230"/>
      <c r="H153" s="3"/>
      <c r="I153" s="3"/>
      <c r="J153" s="3"/>
      <c r="K153" s="3"/>
      <c r="L153" s="3"/>
      <c r="M153" s="3"/>
      <c r="N153" s="3"/>
      <c r="O153" s="3"/>
      <c r="P153" s="3"/>
      <c r="Q153" s="3"/>
      <c r="R153" s="3"/>
      <c r="S153" s="3"/>
      <c r="T153" s="3"/>
      <c r="U153" s="3"/>
      <c r="V153" s="3"/>
      <c r="W153" s="3"/>
      <c r="X153" s="3"/>
    </row>
    <row r="154" spans="1:33" x14ac:dyDescent="0.2">
      <c r="A154" s="3"/>
      <c r="B154" s="4"/>
      <c r="C154" s="254"/>
      <c r="D154" s="6"/>
      <c r="E154" s="3"/>
      <c r="F154" s="3"/>
      <c r="G154" s="3"/>
      <c r="H154" s="3"/>
      <c r="I154" s="3"/>
      <c r="J154" s="3"/>
      <c r="K154" s="3"/>
      <c r="L154" s="3"/>
      <c r="M154" s="3"/>
      <c r="N154" s="3"/>
      <c r="O154" s="3"/>
      <c r="P154" s="3"/>
      <c r="Q154" s="3"/>
      <c r="R154" s="3"/>
      <c r="S154" s="3"/>
      <c r="T154" s="3"/>
      <c r="U154" s="3"/>
      <c r="V154" s="3"/>
      <c r="W154" s="3"/>
      <c r="X154" s="3"/>
    </row>
    <row r="155" spans="1:33" x14ac:dyDescent="0.2">
      <c r="C155" s="260"/>
      <c r="D155" s="10"/>
      <c r="AG155" t="s">
        <v>216</v>
      </c>
    </row>
    <row r="156" spans="1:33" x14ac:dyDescent="0.2">
      <c r="D156" s="10"/>
    </row>
    <row r="157" spans="1:33" x14ac:dyDescent="0.2">
      <c r="D157" s="10"/>
    </row>
    <row r="158" spans="1:33" x14ac:dyDescent="0.2">
      <c r="D158" s="10"/>
    </row>
    <row r="159" spans="1:33" x14ac:dyDescent="0.2">
      <c r="D159" s="10"/>
    </row>
    <row r="160" spans="1:33"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1">
    <mergeCell ref="C140:G140"/>
    <mergeCell ref="A1:G1"/>
    <mergeCell ref="C2:G2"/>
    <mergeCell ref="C3:G3"/>
    <mergeCell ref="C4:G4"/>
    <mergeCell ref="A148:C148"/>
    <mergeCell ref="A149:G153"/>
    <mergeCell ref="C14:G14"/>
    <mergeCell ref="C70:G70"/>
    <mergeCell ref="C94:G94"/>
    <mergeCell ref="C106:G106"/>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58</v>
      </c>
      <c r="C3" s="203" t="s">
        <v>59</v>
      </c>
      <c r="D3" s="201"/>
      <c r="E3" s="201"/>
      <c r="F3" s="201"/>
      <c r="G3" s="202"/>
      <c r="AC3" s="179" t="s">
        <v>169</v>
      </c>
      <c r="AG3" t="s">
        <v>171</v>
      </c>
    </row>
    <row r="4" spans="1:60" ht="24.95" customHeight="1" x14ac:dyDescent="0.2">
      <c r="A4" s="204" t="s">
        <v>10</v>
      </c>
      <c r="B4" s="205" t="s">
        <v>61</v>
      </c>
      <c r="C4" s="206" t="s">
        <v>62</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127</v>
      </c>
      <c r="C8" s="251" t="s">
        <v>128</v>
      </c>
      <c r="D8" s="237"/>
      <c r="E8" s="238"/>
      <c r="F8" s="239"/>
      <c r="G8" s="239">
        <f>SUMIF(AG9:AG10,"&lt;&gt;NOR",G9:G10)</f>
        <v>0</v>
      </c>
      <c r="H8" s="239"/>
      <c r="I8" s="239">
        <f>SUM(I9:I10)</f>
        <v>0</v>
      </c>
      <c r="J8" s="239"/>
      <c r="K8" s="239">
        <f>SUM(K9:K10)</f>
        <v>0</v>
      </c>
      <c r="L8" s="239"/>
      <c r="M8" s="239">
        <f>SUM(M9:M10)</f>
        <v>0</v>
      </c>
      <c r="N8" s="238"/>
      <c r="O8" s="238">
        <f>SUM(O9:O10)</f>
        <v>0</v>
      </c>
      <c r="P8" s="238"/>
      <c r="Q8" s="238">
        <f>SUM(Q9:Q10)</f>
        <v>0</v>
      </c>
      <c r="R8" s="239"/>
      <c r="S8" s="239"/>
      <c r="T8" s="239"/>
      <c r="U8" s="239"/>
      <c r="V8" s="239">
        <f>SUM(V9:V10)</f>
        <v>0</v>
      </c>
      <c r="W8" s="239"/>
      <c r="X8" s="240"/>
      <c r="AG8" t="s">
        <v>195</v>
      </c>
    </row>
    <row r="9" spans="1:60" outlineLevel="1" x14ac:dyDescent="0.2">
      <c r="A9" s="263">
        <v>1</v>
      </c>
      <c r="B9" s="264" t="s">
        <v>385</v>
      </c>
      <c r="C9" s="271" t="s">
        <v>386</v>
      </c>
      <c r="D9" s="265" t="s">
        <v>363</v>
      </c>
      <c r="E9" s="266">
        <v>2</v>
      </c>
      <c r="F9" s="267"/>
      <c r="G9" s="268">
        <f>ROUND(E9*F9,2)</f>
        <v>0</v>
      </c>
      <c r="H9" s="267"/>
      <c r="I9" s="268">
        <f>ROUND(E9*H9,2)</f>
        <v>0</v>
      </c>
      <c r="J9" s="267"/>
      <c r="K9" s="268">
        <f>ROUND(E9*J9,2)</f>
        <v>0</v>
      </c>
      <c r="L9" s="268">
        <v>21</v>
      </c>
      <c r="M9" s="268">
        <f>G9*(1+L9/100)</f>
        <v>0</v>
      </c>
      <c r="N9" s="266">
        <v>0</v>
      </c>
      <c r="O9" s="266">
        <f>ROUND(E9*N9,2)</f>
        <v>0</v>
      </c>
      <c r="P9" s="266">
        <v>0</v>
      </c>
      <c r="Q9" s="266">
        <f>ROUND(E9*P9,2)</f>
        <v>0</v>
      </c>
      <c r="R9" s="268"/>
      <c r="S9" s="268" t="s">
        <v>304</v>
      </c>
      <c r="T9" s="268" t="s">
        <v>200</v>
      </c>
      <c r="U9" s="268">
        <v>0</v>
      </c>
      <c r="V9" s="268">
        <f>ROUND(E9*U9,2)</f>
        <v>0</v>
      </c>
      <c r="W9" s="268"/>
      <c r="X9" s="269" t="s">
        <v>220</v>
      </c>
      <c r="Y9" s="214"/>
      <c r="Z9" s="214"/>
      <c r="AA9" s="214"/>
      <c r="AB9" s="214"/>
      <c r="AC9" s="214"/>
      <c r="AD9" s="214"/>
      <c r="AE9" s="214"/>
      <c r="AF9" s="214"/>
      <c r="AG9" s="214" t="s">
        <v>228</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63">
        <v>2</v>
      </c>
      <c r="B10" s="264" t="s">
        <v>387</v>
      </c>
      <c r="C10" s="271" t="s">
        <v>388</v>
      </c>
      <c r="D10" s="265" t="s">
        <v>363</v>
      </c>
      <c r="E10" s="266">
        <v>2</v>
      </c>
      <c r="F10" s="267"/>
      <c r="G10" s="268">
        <f>ROUND(E10*F10,2)</f>
        <v>0</v>
      </c>
      <c r="H10" s="267"/>
      <c r="I10" s="268">
        <f>ROUND(E10*H10,2)</f>
        <v>0</v>
      </c>
      <c r="J10" s="267"/>
      <c r="K10" s="268">
        <f>ROUND(E10*J10,2)</f>
        <v>0</v>
      </c>
      <c r="L10" s="268">
        <v>21</v>
      </c>
      <c r="M10" s="268">
        <f>G10*(1+L10/100)</f>
        <v>0</v>
      </c>
      <c r="N10" s="266">
        <v>0</v>
      </c>
      <c r="O10" s="266">
        <f>ROUND(E10*N10,2)</f>
        <v>0</v>
      </c>
      <c r="P10" s="266">
        <v>0</v>
      </c>
      <c r="Q10" s="266">
        <f>ROUND(E10*P10,2)</f>
        <v>0</v>
      </c>
      <c r="R10" s="268"/>
      <c r="S10" s="268" t="s">
        <v>304</v>
      </c>
      <c r="T10" s="268" t="s">
        <v>200</v>
      </c>
      <c r="U10" s="268">
        <v>0</v>
      </c>
      <c r="V10" s="268">
        <f>ROUND(E10*U10,2)</f>
        <v>0</v>
      </c>
      <c r="W10" s="268"/>
      <c r="X10" s="269" t="s">
        <v>220</v>
      </c>
      <c r="Y10" s="214"/>
      <c r="Z10" s="214"/>
      <c r="AA10" s="214"/>
      <c r="AB10" s="214"/>
      <c r="AC10" s="214"/>
      <c r="AD10" s="214"/>
      <c r="AE10" s="214"/>
      <c r="AF10" s="214"/>
      <c r="AG10" s="214" t="s">
        <v>228</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x14ac:dyDescent="0.2">
      <c r="A11" s="235" t="s">
        <v>194</v>
      </c>
      <c r="B11" s="236" t="s">
        <v>139</v>
      </c>
      <c r="C11" s="251" t="s">
        <v>140</v>
      </c>
      <c r="D11" s="237"/>
      <c r="E11" s="238"/>
      <c r="F11" s="239"/>
      <c r="G11" s="239">
        <f>SUMIF(AG12:AG17,"&lt;&gt;NOR",G12:G17)</f>
        <v>0</v>
      </c>
      <c r="H11" s="239"/>
      <c r="I11" s="239">
        <f>SUM(I12:I17)</f>
        <v>0</v>
      </c>
      <c r="J11" s="239"/>
      <c r="K11" s="239">
        <f>SUM(K12:K17)</f>
        <v>0</v>
      </c>
      <c r="L11" s="239"/>
      <c r="M11" s="239">
        <f>SUM(M12:M17)</f>
        <v>0</v>
      </c>
      <c r="N11" s="238"/>
      <c r="O11" s="238">
        <f>SUM(O12:O17)</f>
        <v>0</v>
      </c>
      <c r="P11" s="238"/>
      <c r="Q11" s="238">
        <f>SUM(Q12:Q17)</f>
        <v>0</v>
      </c>
      <c r="R11" s="239"/>
      <c r="S11" s="239"/>
      <c r="T11" s="239"/>
      <c r="U11" s="239"/>
      <c r="V11" s="239">
        <f>SUM(V12:V17)</f>
        <v>0</v>
      </c>
      <c r="W11" s="239"/>
      <c r="X11" s="240"/>
      <c r="AG11" t="s">
        <v>195</v>
      </c>
    </row>
    <row r="12" spans="1:60" outlineLevel="1" x14ac:dyDescent="0.2">
      <c r="A12" s="263">
        <v>3</v>
      </c>
      <c r="B12" s="264" t="s">
        <v>389</v>
      </c>
      <c r="C12" s="271" t="s">
        <v>390</v>
      </c>
      <c r="D12" s="265" t="s">
        <v>290</v>
      </c>
      <c r="E12" s="266">
        <v>8</v>
      </c>
      <c r="F12" s="267"/>
      <c r="G12" s="268">
        <f>ROUND(E12*F12,2)</f>
        <v>0</v>
      </c>
      <c r="H12" s="267"/>
      <c r="I12" s="268">
        <f>ROUND(E12*H12,2)</f>
        <v>0</v>
      </c>
      <c r="J12" s="267"/>
      <c r="K12" s="268">
        <f>ROUND(E12*J12,2)</f>
        <v>0</v>
      </c>
      <c r="L12" s="268">
        <v>21</v>
      </c>
      <c r="M12" s="268">
        <f>G12*(1+L12/100)</f>
        <v>0</v>
      </c>
      <c r="N12" s="266">
        <v>5.9000000000000003E-4</v>
      </c>
      <c r="O12" s="266">
        <f>ROUND(E12*N12,2)</f>
        <v>0</v>
      </c>
      <c r="P12" s="266">
        <v>0</v>
      </c>
      <c r="Q12" s="266">
        <f>ROUND(E12*P12,2)</f>
        <v>0</v>
      </c>
      <c r="R12" s="268"/>
      <c r="S12" s="268" t="s">
        <v>304</v>
      </c>
      <c r="T12" s="268" t="s">
        <v>200</v>
      </c>
      <c r="U12" s="268">
        <v>0</v>
      </c>
      <c r="V12" s="268">
        <f>ROUND(E12*U12,2)</f>
        <v>0</v>
      </c>
      <c r="W12" s="268"/>
      <c r="X12" s="269" t="s">
        <v>220</v>
      </c>
      <c r="Y12" s="214"/>
      <c r="Z12" s="214"/>
      <c r="AA12" s="214"/>
      <c r="AB12" s="214"/>
      <c r="AC12" s="214"/>
      <c r="AD12" s="214"/>
      <c r="AE12" s="214"/>
      <c r="AF12" s="214"/>
      <c r="AG12" s="214" t="s">
        <v>284</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63">
        <v>4</v>
      </c>
      <c r="B13" s="264" t="s">
        <v>391</v>
      </c>
      <c r="C13" s="271" t="s">
        <v>392</v>
      </c>
      <c r="D13" s="265" t="s">
        <v>290</v>
      </c>
      <c r="E13" s="266">
        <v>2</v>
      </c>
      <c r="F13" s="267"/>
      <c r="G13" s="268">
        <f>ROUND(E13*F13,2)</f>
        <v>0</v>
      </c>
      <c r="H13" s="267"/>
      <c r="I13" s="268">
        <f>ROUND(E13*H13,2)</f>
        <v>0</v>
      </c>
      <c r="J13" s="267"/>
      <c r="K13" s="268">
        <f>ROUND(E13*J13,2)</f>
        <v>0</v>
      </c>
      <c r="L13" s="268">
        <v>21</v>
      </c>
      <c r="M13" s="268">
        <f>G13*(1+L13/100)</f>
        <v>0</v>
      </c>
      <c r="N13" s="266">
        <v>4.0999999999999999E-4</v>
      </c>
      <c r="O13" s="266">
        <f>ROUND(E13*N13,2)</f>
        <v>0</v>
      </c>
      <c r="P13" s="266">
        <v>0</v>
      </c>
      <c r="Q13" s="266">
        <f>ROUND(E13*P13,2)</f>
        <v>0</v>
      </c>
      <c r="R13" s="268"/>
      <c r="S13" s="268" t="s">
        <v>304</v>
      </c>
      <c r="T13" s="268" t="s">
        <v>200</v>
      </c>
      <c r="U13" s="268">
        <v>0</v>
      </c>
      <c r="V13" s="268">
        <f>ROUND(E13*U13,2)</f>
        <v>0</v>
      </c>
      <c r="W13" s="268"/>
      <c r="X13" s="269" t="s">
        <v>220</v>
      </c>
      <c r="Y13" s="214"/>
      <c r="Z13" s="214"/>
      <c r="AA13" s="214"/>
      <c r="AB13" s="214"/>
      <c r="AC13" s="214"/>
      <c r="AD13" s="214"/>
      <c r="AE13" s="214"/>
      <c r="AF13" s="214"/>
      <c r="AG13" s="214" t="s">
        <v>284</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63">
        <v>5</v>
      </c>
      <c r="B14" s="264" t="s">
        <v>393</v>
      </c>
      <c r="C14" s="271" t="s">
        <v>394</v>
      </c>
      <c r="D14" s="265" t="s">
        <v>290</v>
      </c>
      <c r="E14" s="266">
        <v>6</v>
      </c>
      <c r="F14" s="267"/>
      <c r="G14" s="268">
        <f>ROUND(E14*F14,2)</f>
        <v>0</v>
      </c>
      <c r="H14" s="267"/>
      <c r="I14" s="268">
        <f>ROUND(E14*H14,2)</f>
        <v>0</v>
      </c>
      <c r="J14" s="267"/>
      <c r="K14" s="268">
        <f>ROUND(E14*J14,2)</f>
        <v>0</v>
      </c>
      <c r="L14" s="268">
        <v>21</v>
      </c>
      <c r="M14" s="268">
        <f>G14*(1+L14/100)</f>
        <v>0</v>
      </c>
      <c r="N14" s="266">
        <v>4.8000000000000001E-4</v>
      </c>
      <c r="O14" s="266">
        <f>ROUND(E14*N14,2)</f>
        <v>0</v>
      </c>
      <c r="P14" s="266">
        <v>0</v>
      </c>
      <c r="Q14" s="266">
        <f>ROUND(E14*P14,2)</f>
        <v>0</v>
      </c>
      <c r="R14" s="268"/>
      <c r="S14" s="268" t="s">
        <v>304</v>
      </c>
      <c r="T14" s="268" t="s">
        <v>200</v>
      </c>
      <c r="U14" s="268">
        <v>0</v>
      </c>
      <c r="V14" s="268">
        <f>ROUND(E14*U14,2)</f>
        <v>0</v>
      </c>
      <c r="W14" s="268"/>
      <c r="X14" s="269" t="s">
        <v>220</v>
      </c>
      <c r="Y14" s="214"/>
      <c r="Z14" s="214"/>
      <c r="AA14" s="214"/>
      <c r="AB14" s="214"/>
      <c r="AC14" s="214"/>
      <c r="AD14" s="214"/>
      <c r="AE14" s="214"/>
      <c r="AF14" s="214"/>
      <c r="AG14" s="214" t="s">
        <v>284</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63">
        <v>6</v>
      </c>
      <c r="B15" s="264" t="s">
        <v>395</v>
      </c>
      <c r="C15" s="271" t="s">
        <v>396</v>
      </c>
      <c r="D15" s="265" t="s">
        <v>265</v>
      </c>
      <c r="E15" s="266">
        <v>2</v>
      </c>
      <c r="F15" s="267"/>
      <c r="G15" s="268">
        <f>ROUND(E15*F15,2)</f>
        <v>0</v>
      </c>
      <c r="H15" s="267"/>
      <c r="I15" s="268">
        <f>ROUND(E15*H15,2)</f>
        <v>0</v>
      </c>
      <c r="J15" s="267"/>
      <c r="K15" s="268">
        <f>ROUND(E15*J15,2)</f>
        <v>0</v>
      </c>
      <c r="L15" s="268">
        <v>21</v>
      </c>
      <c r="M15" s="268">
        <f>G15*(1+L15/100)</f>
        <v>0</v>
      </c>
      <c r="N15" s="266">
        <v>0</v>
      </c>
      <c r="O15" s="266">
        <f>ROUND(E15*N15,2)</f>
        <v>0</v>
      </c>
      <c r="P15" s="266">
        <v>0</v>
      </c>
      <c r="Q15" s="266">
        <f>ROUND(E15*P15,2)</f>
        <v>0</v>
      </c>
      <c r="R15" s="268"/>
      <c r="S15" s="268" t="s">
        <v>304</v>
      </c>
      <c r="T15" s="268" t="s">
        <v>200</v>
      </c>
      <c r="U15" s="268">
        <v>0</v>
      </c>
      <c r="V15" s="268">
        <f>ROUND(E15*U15,2)</f>
        <v>0</v>
      </c>
      <c r="W15" s="268"/>
      <c r="X15" s="269" t="s">
        <v>220</v>
      </c>
      <c r="Y15" s="214"/>
      <c r="Z15" s="214"/>
      <c r="AA15" s="214"/>
      <c r="AB15" s="214"/>
      <c r="AC15" s="214"/>
      <c r="AD15" s="214"/>
      <c r="AE15" s="214"/>
      <c r="AF15" s="214"/>
      <c r="AG15" s="214" t="s">
        <v>284</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63">
        <v>7</v>
      </c>
      <c r="B16" s="264" t="s">
        <v>397</v>
      </c>
      <c r="C16" s="271" t="s">
        <v>398</v>
      </c>
      <c r="D16" s="265" t="s">
        <v>265</v>
      </c>
      <c r="E16" s="266">
        <v>4</v>
      </c>
      <c r="F16" s="267"/>
      <c r="G16" s="268">
        <f>ROUND(E16*F16,2)</f>
        <v>0</v>
      </c>
      <c r="H16" s="267"/>
      <c r="I16" s="268">
        <f>ROUND(E16*H16,2)</f>
        <v>0</v>
      </c>
      <c r="J16" s="267"/>
      <c r="K16" s="268">
        <f>ROUND(E16*J16,2)</f>
        <v>0</v>
      </c>
      <c r="L16" s="268">
        <v>21</v>
      </c>
      <c r="M16" s="268">
        <f>G16*(1+L16/100)</f>
        <v>0</v>
      </c>
      <c r="N16" s="266">
        <v>0</v>
      </c>
      <c r="O16" s="266">
        <f>ROUND(E16*N16,2)</f>
        <v>0</v>
      </c>
      <c r="P16" s="266">
        <v>0</v>
      </c>
      <c r="Q16" s="266">
        <f>ROUND(E16*P16,2)</f>
        <v>0</v>
      </c>
      <c r="R16" s="268"/>
      <c r="S16" s="268" t="s">
        <v>304</v>
      </c>
      <c r="T16" s="268" t="s">
        <v>200</v>
      </c>
      <c r="U16" s="268">
        <v>0</v>
      </c>
      <c r="V16" s="268">
        <f>ROUND(E16*U16,2)</f>
        <v>0</v>
      </c>
      <c r="W16" s="268"/>
      <c r="X16" s="269" t="s">
        <v>220</v>
      </c>
      <c r="Y16" s="214"/>
      <c r="Z16" s="214"/>
      <c r="AA16" s="214"/>
      <c r="AB16" s="214"/>
      <c r="AC16" s="214"/>
      <c r="AD16" s="214"/>
      <c r="AE16" s="214"/>
      <c r="AF16" s="214"/>
      <c r="AG16" s="214" t="s">
        <v>284</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63">
        <v>8</v>
      </c>
      <c r="B17" s="264" t="s">
        <v>399</v>
      </c>
      <c r="C17" s="271" t="s">
        <v>400</v>
      </c>
      <c r="D17" s="265" t="s">
        <v>290</v>
      </c>
      <c r="E17" s="266">
        <v>22</v>
      </c>
      <c r="F17" s="267"/>
      <c r="G17" s="268">
        <f>ROUND(E17*F17,2)</f>
        <v>0</v>
      </c>
      <c r="H17" s="267"/>
      <c r="I17" s="268">
        <f>ROUND(E17*H17,2)</f>
        <v>0</v>
      </c>
      <c r="J17" s="267"/>
      <c r="K17" s="268">
        <f>ROUND(E17*J17,2)</f>
        <v>0</v>
      </c>
      <c r="L17" s="268">
        <v>21</v>
      </c>
      <c r="M17" s="268">
        <f>G17*(1+L17/100)</f>
        <v>0</v>
      </c>
      <c r="N17" s="266">
        <v>0</v>
      </c>
      <c r="O17" s="266">
        <f>ROUND(E17*N17,2)</f>
        <v>0</v>
      </c>
      <c r="P17" s="266">
        <v>0</v>
      </c>
      <c r="Q17" s="266">
        <f>ROUND(E17*P17,2)</f>
        <v>0</v>
      </c>
      <c r="R17" s="268"/>
      <c r="S17" s="268" t="s">
        <v>304</v>
      </c>
      <c r="T17" s="268" t="s">
        <v>200</v>
      </c>
      <c r="U17" s="268">
        <v>0</v>
      </c>
      <c r="V17" s="268">
        <f>ROUND(E17*U17,2)</f>
        <v>0</v>
      </c>
      <c r="W17" s="268"/>
      <c r="X17" s="269" t="s">
        <v>220</v>
      </c>
      <c r="Y17" s="214"/>
      <c r="Z17" s="214"/>
      <c r="AA17" s="214"/>
      <c r="AB17" s="214"/>
      <c r="AC17" s="214"/>
      <c r="AD17" s="214"/>
      <c r="AE17" s="214"/>
      <c r="AF17" s="214"/>
      <c r="AG17" s="214" t="s">
        <v>284</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x14ac:dyDescent="0.2">
      <c r="A18" s="235" t="s">
        <v>194</v>
      </c>
      <c r="B18" s="236" t="s">
        <v>141</v>
      </c>
      <c r="C18" s="251" t="s">
        <v>142</v>
      </c>
      <c r="D18" s="237"/>
      <c r="E18" s="238"/>
      <c r="F18" s="239"/>
      <c r="G18" s="239">
        <f>SUMIF(AG19:AG31,"&lt;&gt;NOR",G19:G31)</f>
        <v>0</v>
      </c>
      <c r="H18" s="239"/>
      <c r="I18" s="239">
        <f>SUM(I19:I31)</f>
        <v>0</v>
      </c>
      <c r="J18" s="239"/>
      <c r="K18" s="239">
        <f>SUM(K19:K31)</f>
        <v>0</v>
      </c>
      <c r="L18" s="239"/>
      <c r="M18" s="239">
        <f>SUM(M19:M31)</f>
        <v>0</v>
      </c>
      <c r="N18" s="238"/>
      <c r="O18" s="238">
        <f>SUM(O19:O31)</f>
        <v>0.05</v>
      </c>
      <c r="P18" s="238"/>
      <c r="Q18" s="238">
        <f>SUM(Q19:Q31)</f>
        <v>0.01</v>
      </c>
      <c r="R18" s="239"/>
      <c r="S18" s="239"/>
      <c r="T18" s="239"/>
      <c r="U18" s="239"/>
      <c r="V18" s="239">
        <f>SUM(V19:V31)</f>
        <v>0</v>
      </c>
      <c r="W18" s="239"/>
      <c r="X18" s="240"/>
      <c r="AG18" t="s">
        <v>195</v>
      </c>
    </row>
    <row r="19" spans="1:60" outlineLevel="1" x14ac:dyDescent="0.2">
      <c r="A19" s="263">
        <v>9</v>
      </c>
      <c r="B19" s="264" t="s">
        <v>401</v>
      </c>
      <c r="C19" s="271" t="s">
        <v>402</v>
      </c>
      <c r="D19" s="265" t="s">
        <v>290</v>
      </c>
      <c r="E19" s="266">
        <v>40</v>
      </c>
      <c r="F19" s="267"/>
      <c r="G19" s="268">
        <f>ROUND(E19*F19,2)</f>
        <v>0</v>
      </c>
      <c r="H19" s="267"/>
      <c r="I19" s="268">
        <f>ROUND(E19*H19,2)</f>
        <v>0</v>
      </c>
      <c r="J19" s="267"/>
      <c r="K19" s="268">
        <f>ROUND(E19*J19,2)</f>
        <v>0</v>
      </c>
      <c r="L19" s="268">
        <v>21</v>
      </c>
      <c r="M19" s="268">
        <f>G19*(1+L19/100)</f>
        <v>0</v>
      </c>
      <c r="N19" s="266">
        <v>0</v>
      </c>
      <c r="O19" s="266">
        <f>ROUND(E19*N19,2)</f>
        <v>0</v>
      </c>
      <c r="P19" s="266">
        <v>2.7999999999999998E-4</v>
      </c>
      <c r="Q19" s="266">
        <f>ROUND(E19*P19,2)</f>
        <v>0.01</v>
      </c>
      <c r="R19" s="268"/>
      <c r="S19" s="268" t="s">
        <v>304</v>
      </c>
      <c r="T19" s="268" t="s">
        <v>200</v>
      </c>
      <c r="U19" s="268">
        <v>0</v>
      </c>
      <c r="V19" s="268">
        <f>ROUND(E19*U19,2)</f>
        <v>0</v>
      </c>
      <c r="W19" s="268"/>
      <c r="X19" s="269" t="s">
        <v>220</v>
      </c>
      <c r="Y19" s="214"/>
      <c r="Z19" s="214"/>
      <c r="AA19" s="214"/>
      <c r="AB19" s="214"/>
      <c r="AC19" s="214"/>
      <c r="AD19" s="214"/>
      <c r="AE19" s="214"/>
      <c r="AF19" s="214"/>
      <c r="AG19" s="214" t="s">
        <v>284</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ht="22.5" outlineLevel="1" x14ac:dyDescent="0.2">
      <c r="A20" s="263">
        <v>10</v>
      </c>
      <c r="B20" s="264" t="s">
        <v>403</v>
      </c>
      <c r="C20" s="271" t="s">
        <v>404</v>
      </c>
      <c r="D20" s="265" t="s">
        <v>290</v>
      </c>
      <c r="E20" s="266">
        <v>30</v>
      </c>
      <c r="F20" s="267"/>
      <c r="G20" s="268">
        <f>ROUND(E20*F20,2)</f>
        <v>0</v>
      </c>
      <c r="H20" s="267"/>
      <c r="I20" s="268">
        <f>ROUND(E20*H20,2)</f>
        <v>0</v>
      </c>
      <c r="J20" s="267"/>
      <c r="K20" s="268">
        <f>ROUND(E20*J20,2)</f>
        <v>0</v>
      </c>
      <c r="L20" s="268">
        <v>21</v>
      </c>
      <c r="M20" s="268">
        <f>G20*(1+L20/100)</f>
        <v>0</v>
      </c>
      <c r="N20" s="266">
        <v>9.7999999999999997E-4</v>
      </c>
      <c r="O20" s="266">
        <f>ROUND(E20*N20,2)</f>
        <v>0.03</v>
      </c>
      <c r="P20" s="266">
        <v>0</v>
      </c>
      <c r="Q20" s="266">
        <f>ROUND(E20*P20,2)</f>
        <v>0</v>
      </c>
      <c r="R20" s="268"/>
      <c r="S20" s="268" t="s">
        <v>304</v>
      </c>
      <c r="T20" s="268" t="s">
        <v>200</v>
      </c>
      <c r="U20" s="268">
        <v>0</v>
      </c>
      <c r="V20" s="268">
        <f>ROUND(E20*U20,2)</f>
        <v>0</v>
      </c>
      <c r="W20" s="268"/>
      <c r="X20" s="269" t="s">
        <v>220</v>
      </c>
      <c r="Y20" s="214"/>
      <c r="Z20" s="214"/>
      <c r="AA20" s="214"/>
      <c r="AB20" s="214"/>
      <c r="AC20" s="214"/>
      <c r="AD20" s="214"/>
      <c r="AE20" s="214"/>
      <c r="AF20" s="214"/>
      <c r="AG20" s="214" t="s">
        <v>284</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ht="22.5" outlineLevel="1" x14ac:dyDescent="0.2">
      <c r="A21" s="263">
        <v>11</v>
      </c>
      <c r="B21" s="264" t="s">
        <v>405</v>
      </c>
      <c r="C21" s="271" t="s">
        <v>406</v>
      </c>
      <c r="D21" s="265" t="s">
        <v>290</v>
      </c>
      <c r="E21" s="266">
        <v>10</v>
      </c>
      <c r="F21" s="267"/>
      <c r="G21" s="268">
        <f>ROUND(E21*F21,2)</f>
        <v>0</v>
      </c>
      <c r="H21" s="267"/>
      <c r="I21" s="268">
        <f>ROUND(E21*H21,2)</f>
        <v>0</v>
      </c>
      <c r="J21" s="267"/>
      <c r="K21" s="268">
        <f>ROUND(E21*J21,2)</f>
        <v>0</v>
      </c>
      <c r="L21" s="268">
        <v>21</v>
      </c>
      <c r="M21" s="268">
        <f>G21*(1+L21/100)</f>
        <v>0</v>
      </c>
      <c r="N21" s="266">
        <v>1.2600000000000001E-3</v>
      </c>
      <c r="O21" s="266">
        <f>ROUND(E21*N21,2)</f>
        <v>0.01</v>
      </c>
      <c r="P21" s="266">
        <v>0</v>
      </c>
      <c r="Q21" s="266">
        <f>ROUND(E21*P21,2)</f>
        <v>0</v>
      </c>
      <c r="R21" s="268"/>
      <c r="S21" s="268" t="s">
        <v>304</v>
      </c>
      <c r="T21" s="268" t="s">
        <v>200</v>
      </c>
      <c r="U21" s="268">
        <v>0</v>
      </c>
      <c r="V21" s="268">
        <f>ROUND(E21*U21,2)</f>
        <v>0</v>
      </c>
      <c r="W21" s="268"/>
      <c r="X21" s="269" t="s">
        <v>220</v>
      </c>
      <c r="Y21" s="214"/>
      <c r="Z21" s="214"/>
      <c r="AA21" s="214"/>
      <c r="AB21" s="214"/>
      <c r="AC21" s="214"/>
      <c r="AD21" s="214"/>
      <c r="AE21" s="214"/>
      <c r="AF21" s="214"/>
      <c r="AG21" s="214" t="s">
        <v>284</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ht="33.75" outlineLevel="1" x14ac:dyDescent="0.2">
      <c r="A22" s="263">
        <v>12</v>
      </c>
      <c r="B22" s="264" t="s">
        <v>407</v>
      </c>
      <c r="C22" s="271" t="s">
        <v>408</v>
      </c>
      <c r="D22" s="265" t="s">
        <v>290</v>
      </c>
      <c r="E22" s="266">
        <v>30</v>
      </c>
      <c r="F22" s="267"/>
      <c r="G22" s="268">
        <f>ROUND(E22*F22,2)</f>
        <v>0</v>
      </c>
      <c r="H22" s="267"/>
      <c r="I22" s="268">
        <f>ROUND(E22*H22,2)</f>
        <v>0</v>
      </c>
      <c r="J22" s="267"/>
      <c r="K22" s="268">
        <f>ROUND(E22*J22,2)</f>
        <v>0</v>
      </c>
      <c r="L22" s="268">
        <v>21</v>
      </c>
      <c r="M22" s="268">
        <f>G22*(1+L22/100)</f>
        <v>0</v>
      </c>
      <c r="N22" s="266">
        <v>5.0000000000000002E-5</v>
      </c>
      <c r="O22" s="266">
        <f>ROUND(E22*N22,2)</f>
        <v>0</v>
      </c>
      <c r="P22" s="266">
        <v>0</v>
      </c>
      <c r="Q22" s="266">
        <f>ROUND(E22*P22,2)</f>
        <v>0</v>
      </c>
      <c r="R22" s="268"/>
      <c r="S22" s="268" t="s">
        <v>304</v>
      </c>
      <c r="T22" s="268" t="s">
        <v>200</v>
      </c>
      <c r="U22" s="268">
        <v>0</v>
      </c>
      <c r="V22" s="268">
        <f>ROUND(E22*U22,2)</f>
        <v>0</v>
      </c>
      <c r="W22" s="268"/>
      <c r="X22" s="269" t="s">
        <v>220</v>
      </c>
      <c r="Y22" s="214"/>
      <c r="Z22" s="214"/>
      <c r="AA22" s="214"/>
      <c r="AB22" s="214"/>
      <c r="AC22" s="214"/>
      <c r="AD22" s="214"/>
      <c r="AE22" s="214"/>
      <c r="AF22" s="214"/>
      <c r="AG22" s="214" t="s">
        <v>284</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33.75" outlineLevel="1" x14ac:dyDescent="0.2">
      <c r="A23" s="263">
        <v>13</v>
      </c>
      <c r="B23" s="264" t="s">
        <v>409</v>
      </c>
      <c r="C23" s="271" t="s">
        <v>410</v>
      </c>
      <c r="D23" s="265" t="s">
        <v>290</v>
      </c>
      <c r="E23" s="266">
        <v>10</v>
      </c>
      <c r="F23" s="267"/>
      <c r="G23" s="268">
        <f>ROUND(E23*F23,2)</f>
        <v>0</v>
      </c>
      <c r="H23" s="267"/>
      <c r="I23" s="268">
        <f>ROUND(E23*H23,2)</f>
        <v>0</v>
      </c>
      <c r="J23" s="267"/>
      <c r="K23" s="268">
        <f>ROUND(E23*J23,2)</f>
        <v>0</v>
      </c>
      <c r="L23" s="268">
        <v>21</v>
      </c>
      <c r="M23" s="268">
        <f>G23*(1+L23/100)</f>
        <v>0</v>
      </c>
      <c r="N23" s="266">
        <v>6.9999999999999994E-5</v>
      </c>
      <c r="O23" s="266">
        <f>ROUND(E23*N23,2)</f>
        <v>0</v>
      </c>
      <c r="P23" s="266">
        <v>0</v>
      </c>
      <c r="Q23" s="266">
        <f>ROUND(E23*P23,2)</f>
        <v>0</v>
      </c>
      <c r="R23" s="268"/>
      <c r="S23" s="268" t="s">
        <v>304</v>
      </c>
      <c r="T23" s="268" t="s">
        <v>200</v>
      </c>
      <c r="U23" s="268">
        <v>0</v>
      </c>
      <c r="V23" s="268">
        <f>ROUND(E23*U23,2)</f>
        <v>0</v>
      </c>
      <c r="W23" s="268"/>
      <c r="X23" s="269" t="s">
        <v>220</v>
      </c>
      <c r="Y23" s="214"/>
      <c r="Z23" s="214"/>
      <c r="AA23" s="214"/>
      <c r="AB23" s="214"/>
      <c r="AC23" s="214"/>
      <c r="AD23" s="214"/>
      <c r="AE23" s="214"/>
      <c r="AF23" s="214"/>
      <c r="AG23" s="214" t="s">
        <v>284</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63">
        <v>14</v>
      </c>
      <c r="B24" s="264" t="s">
        <v>411</v>
      </c>
      <c r="C24" s="271" t="s">
        <v>412</v>
      </c>
      <c r="D24" s="265" t="s">
        <v>265</v>
      </c>
      <c r="E24" s="266">
        <v>11</v>
      </c>
      <c r="F24" s="267"/>
      <c r="G24" s="268">
        <f>ROUND(E24*F24,2)</f>
        <v>0</v>
      </c>
      <c r="H24" s="267"/>
      <c r="I24" s="268">
        <f>ROUND(E24*H24,2)</f>
        <v>0</v>
      </c>
      <c r="J24" s="267"/>
      <c r="K24" s="268">
        <f>ROUND(E24*J24,2)</f>
        <v>0</v>
      </c>
      <c r="L24" s="268">
        <v>21</v>
      </c>
      <c r="M24" s="268">
        <f>G24*(1+L24/100)</f>
        <v>0</v>
      </c>
      <c r="N24" s="266">
        <v>0</v>
      </c>
      <c r="O24" s="266">
        <f>ROUND(E24*N24,2)</f>
        <v>0</v>
      </c>
      <c r="P24" s="266">
        <v>0</v>
      </c>
      <c r="Q24" s="266">
        <f>ROUND(E24*P24,2)</f>
        <v>0</v>
      </c>
      <c r="R24" s="268"/>
      <c r="S24" s="268" t="s">
        <v>304</v>
      </c>
      <c r="T24" s="268" t="s">
        <v>200</v>
      </c>
      <c r="U24" s="268">
        <v>0</v>
      </c>
      <c r="V24" s="268">
        <f>ROUND(E24*U24,2)</f>
        <v>0</v>
      </c>
      <c r="W24" s="268"/>
      <c r="X24" s="269" t="s">
        <v>220</v>
      </c>
      <c r="Y24" s="214"/>
      <c r="Z24" s="214"/>
      <c r="AA24" s="214"/>
      <c r="AB24" s="214"/>
      <c r="AC24" s="214"/>
      <c r="AD24" s="214"/>
      <c r="AE24" s="214"/>
      <c r="AF24" s="214"/>
      <c r="AG24" s="214" t="s">
        <v>284</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63">
        <v>15</v>
      </c>
      <c r="B25" s="264" t="s">
        <v>413</v>
      </c>
      <c r="C25" s="271" t="s">
        <v>414</v>
      </c>
      <c r="D25" s="265" t="s">
        <v>265</v>
      </c>
      <c r="E25" s="266">
        <v>11</v>
      </c>
      <c r="F25" s="267"/>
      <c r="G25" s="268">
        <f>ROUND(E25*F25,2)</f>
        <v>0</v>
      </c>
      <c r="H25" s="267"/>
      <c r="I25" s="268">
        <f>ROUND(E25*H25,2)</f>
        <v>0</v>
      </c>
      <c r="J25" s="267"/>
      <c r="K25" s="268">
        <f>ROUND(E25*J25,2)</f>
        <v>0</v>
      </c>
      <c r="L25" s="268">
        <v>21</v>
      </c>
      <c r="M25" s="268">
        <f>G25*(1+L25/100)</f>
        <v>0</v>
      </c>
      <c r="N25" s="266">
        <v>1.2999999999999999E-4</v>
      </c>
      <c r="O25" s="266">
        <f>ROUND(E25*N25,2)</f>
        <v>0</v>
      </c>
      <c r="P25" s="266">
        <v>0</v>
      </c>
      <c r="Q25" s="266">
        <f>ROUND(E25*P25,2)</f>
        <v>0</v>
      </c>
      <c r="R25" s="268"/>
      <c r="S25" s="268" t="s">
        <v>304</v>
      </c>
      <c r="T25" s="268" t="s">
        <v>200</v>
      </c>
      <c r="U25" s="268">
        <v>0</v>
      </c>
      <c r="V25" s="268">
        <f>ROUND(E25*U25,2)</f>
        <v>0</v>
      </c>
      <c r="W25" s="268"/>
      <c r="X25" s="269" t="s">
        <v>220</v>
      </c>
      <c r="Y25" s="214"/>
      <c r="Z25" s="214"/>
      <c r="AA25" s="214"/>
      <c r="AB25" s="214"/>
      <c r="AC25" s="214"/>
      <c r="AD25" s="214"/>
      <c r="AE25" s="214"/>
      <c r="AF25" s="214"/>
      <c r="AG25" s="214" t="s">
        <v>284</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63">
        <v>16</v>
      </c>
      <c r="B26" s="264" t="s">
        <v>415</v>
      </c>
      <c r="C26" s="271" t="s">
        <v>416</v>
      </c>
      <c r="D26" s="265" t="s">
        <v>417</v>
      </c>
      <c r="E26" s="266">
        <v>1</v>
      </c>
      <c r="F26" s="267"/>
      <c r="G26" s="268">
        <f>ROUND(E26*F26,2)</f>
        <v>0</v>
      </c>
      <c r="H26" s="267"/>
      <c r="I26" s="268">
        <f>ROUND(E26*H26,2)</f>
        <v>0</v>
      </c>
      <c r="J26" s="267"/>
      <c r="K26" s="268">
        <f>ROUND(E26*J26,2)</f>
        <v>0</v>
      </c>
      <c r="L26" s="268">
        <v>21</v>
      </c>
      <c r="M26" s="268">
        <f>G26*(1+L26/100)</f>
        <v>0</v>
      </c>
      <c r="N26" s="266">
        <v>0</v>
      </c>
      <c r="O26" s="266">
        <f>ROUND(E26*N26,2)</f>
        <v>0</v>
      </c>
      <c r="P26" s="266">
        <v>0</v>
      </c>
      <c r="Q26" s="266">
        <f>ROUND(E26*P26,2)</f>
        <v>0</v>
      </c>
      <c r="R26" s="268"/>
      <c r="S26" s="268" t="s">
        <v>304</v>
      </c>
      <c r="T26" s="268" t="s">
        <v>200</v>
      </c>
      <c r="U26" s="268">
        <v>0</v>
      </c>
      <c r="V26" s="268">
        <f>ROUND(E26*U26,2)</f>
        <v>0</v>
      </c>
      <c r="W26" s="268"/>
      <c r="X26" s="269" t="s">
        <v>220</v>
      </c>
      <c r="Y26" s="214"/>
      <c r="Z26" s="214"/>
      <c r="AA26" s="214"/>
      <c r="AB26" s="214"/>
      <c r="AC26" s="214"/>
      <c r="AD26" s="214"/>
      <c r="AE26" s="214"/>
      <c r="AF26" s="214"/>
      <c r="AG26" s="214" t="s">
        <v>284</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63">
        <v>17</v>
      </c>
      <c r="B27" s="264" t="s">
        <v>418</v>
      </c>
      <c r="C27" s="271" t="s">
        <v>419</v>
      </c>
      <c r="D27" s="265" t="s">
        <v>265</v>
      </c>
      <c r="E27" s="266">
        <v>1</v>
      </c>
      <c r="F27" s="267"/>
      <c r="G27" s="268">
        <f>ROUND(E27*F27,2)</f>
        <v>0</v>
      </c>
      <c r="H27" s="267"/>
      <c r="I27" s="268">
        <f>ROUND(E27*H27,2)</f>
        <v>0</v>
      </c>
      <c r="J27" s="267"/>
      <c r="K27" s="268">
        <f>ROUND(E27*J27,2)</f>
        <v>0</v>
      </c>
      <c r="L27" s="268">
        <v>21</v>
      </c>
      <c r="M27" s="268">
        <f>G27*(1+L27/100)</f>
        <v>0</v>
      </c>
      <c r="N27" s="266">
        <v>7.6000000000000004E-4</v>
      </c>
      <c r="O27" s="266">
        <f>ROUND(E27*N27,2)</f>
        <v>0</v>
      </c>
      <c r="P27" s="266">
        <v>0</v>
      </c>
      <c r="Q27" s="266">
        <f>ROUND(E27*P27,2)</f>
        <v>0</v>
      </c>
      <c r="R27" s="268"/>
      <c r="S27" s="268" t="s">
        <v>304</v>
      </c>
      <c r="T27" s="268" t="s">
        <v>200</v>
      </c>
      <c r="U27" s="268">
        <v>0</v>
      </c>
      <c r="V27" s="268">
        <f>ROUND(E27*U27,2)</f>
        <v>0</v>
      </c>
      <c r="W27" s="268"/>
      <c r="X27" s="269" t="s">
        <v>220</v>
      </c>
      <c r="Y27" s="214"/>
      <c r="Z27" s="214"/>
      <c r="AA27" s="214"/>
      <c r="AB27" s="214"/>
      <c r="AC27" s="214"/>
      <c r="AD27" s="214"/>
      <c r="AE27" s="214"/>
      <c r="AF27" s="214"/>
      <c r="AG27" s="214" t="s">
        <v>284</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63">
        <v>18</v>
      </c>
      <c r="B28" s="264" t="s">
        <v>420</v>
      </c>
      <c r="C28" s="271" t="s">
        <v>421</v>
      </c>
      <c r="D28" s="265" t="s">
        <v>265</v>
      </c>
      <c r="E28" s="266">
        <v>2</v>
      </c>
      <c r="F28" s="267"/>
      <c r="G28" s="268">
        <f>ROUND(E28*F28,2)</f>
        <v>0</v>
      </c>
      <c r="H28" s="267"/>
      <c r="I28" s="268">
        <f>ROUND(E28*H28,2)</f>
        <v>0</v>
      </c>
      <c r="J28" s="267"/>
      <c r="K28" s="268">
        <f>ROUND(E28*J28,2)</f>
        <v>0</v>
      </c>
      <c r="L28" s="268">
        <v>21</v>
      </c>
      <c r="M28" s="268">
        <f>G28*(1+L28/100)</f>
        <v>0</v>
      </c>
      <c r="N28" s="266">
        <v>9.5E-4</v>
      </c>
      <c r="O28" s="266">
        <f>ROUND(E28*N28,2)</f>
        <v>0</v>
      </c>
      <c r="P28" s="266">
        <v>0</v>
      </c>
      <c r="Q28" s="266">
        <f>ROUND(E28*P28,2)</f>
        <v>0</v>
      </c>
      <c r="R28" s="268"/>
      <c r="S28" s="268" t="s">
        <v>304</v>
      </c>
      <c r="T28" s="268" t="s">
        <v>200</v>
      </c>
      <c r="U28" s="268">
        <v>0</v>
      </c>
      <c r="V28" s="268">
        <f>ROUND(E28*U28,2)</f>
        <v>0</v>
      </c>
      <c r="W28" s="268"/>
      <c r="X28" s="269" t="s">
        <v>220</v>
      </c>
      <c r="Y28" s="214"/>
      <c r="Z28" s="214"/>
      <c r="AA28" s="214"/>
      <c r="AB28" s="214"/>
      <c r="AC28" s="214"/>
      <c r="AD28" s="214"/>
      <c r="AE28" s="214"/>
      <c r="AF28" s="214"/>
      <c r="AG28" s="214" t="s">
        <v>284</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2.5" outlineLevel="1" x14ac:dyDescent="0.2">
      <c r="A29" s="263">
        <v>19</v>
      </c>
      <c r="B29" s="264" t="s">
        <v>422</v>
      </c>
      <c r="C29" s="271" t="s">
        <v>423</v>
      </c>
      <c r="D29" s="265" t="s">
        <v>290</v>
      </c>
      <c r="E29" s="266">
        <v>40</v>
      </c>
      <c r="F29" s="267"/>
      <c r="G29" s="268">
        <f>ROUND(E29*F29,2)</f>
        <v>0</v>
      </c>
      <c r="H29" s="267"/>
      <c r="I29" s="268">
        <f>ROUND(E29*H29,2)</f>
        <v>0</v>
      </c>
      <c r="J29" s="267"/>
      <c r="K29" s="268">
        <f>ROUND(E29*J29,2)</f>
        <v>0</v>
      </c>
      <c r="L29" s="268">
        <v>21</v>
      </c>
      <c r="M29" s="268">
        <f>G29*(1+L29/100)</f>
        <v>0</v>
      </c>
      <c r="N29" s="266">
        <v>1.9000000000000001E-4</v>
      </c>
      <c r="O29" s="266">
        <f>ROUND(E29*N29,2)</f>
        <v>0.01</v>
      </c>
      <c r="P29" s="266">
        <v>0</v>
      </c>
      <c r="Q29" s="266">
        <f>ROUND(E29*P29,2)</f>
        <v>0</v>
      </c>
      <c r="R29" s="268"/>
      <c r="S29" s="268" t="s">
        <v>304</v>
      </c>
      <c r="T29" s="268" t="s">
        <v>200</v>
      </c>
      <c r="U29" s="268">
        <v>0</v>
      </c>
      <c r="V29" s="268">
        <f>ROUND(E29*U29,2)</f>
        <v>0</v>
      </c>
      <c r="W29" s="268"/>
      <c r="X29" s="269" t="s">
        <v>220</v>
      </c>
      <c r="Y29" s="214"/>
      <c r="Z29" s="214"/>
      <c r="AA29" s="214"/>
      <c r="AB29" s="214"/>
      <c r="AC29" s="214"/>
      <c r="AD29" s="214"/>
      <c r="AE29" s="214"/>
      <c r="AF29" s="214"/>
      <c r="AG29" s="214" t="s">
        <v>284</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ht="22.5" outlineLevel="1" x14ac:dyDescent="0.2">
      <c r="A30" s="263">
        <v>20</v>
      </c>
      <c r="B30" s="264" t="s">
        <v>424</v>
      </c>
      <c r="C30" s="271" t="s">
        <v>425</v>
      </c>
      <c r="D30" s="265" t="s">
        <v>290</v>
      </c>
      <c r="E30" s="266">
        <v>40</v>
      </c>
      <c r="F30" s="267"/>
      <c r="G30" s="268">
        <f>ROUND(E30*F30,2)</f>
        <v>0</v>
      </c>
      <c r="H30" s="267"/>
      <c r="I30" s="268">
        <f>ROUND(E30*H30,2)</f>
        <v>0</v>
      </c>
      <c r="J30" s="267"/>
      <c r="K30" s="268">
        <f>ROUND(E30*J30,2)</f>
        <v>0</v>
      </c>
      <c r="L30" s="268">
        <v>21</v>
      </c>
      <c r="M30" s="268">
        <f>G30*(1+L30/100)</f>
        <v>0</v>
      </c>
      <c r="N30" s="266">
        <v>1.0000000000000001E-5</v>
      </c>
      <c r="O30" s="266">
        <f>ROUND(E30*N30,2)</f>
        <v>0</v>
      </c>
      <c r="P30" s="266">
        <v>0</v>
      </c>
      <c r="Q30" s="266">
        <f>ROUND(E30*P30,2)</f>
        <v>0</v>
      </c>
      <c r="R30" s="268"/>
      <c r="S30" s="268" t="s">
        <v>304</v>
      </c>
      <c r="T30" s="268" t="s">
        <v>200</v>
      </c>
      <c r="U30" s="268">
        <v>0</v>
      </c>
      <c r="V30" s="268">
        <f>ROUND(E30*U30,2)</f>
        <v>0</v>
      </c>
      <c r="W30" s="268"/>
      <c r="X30" s="269" t="s">
        <v>220</v>
      </c>
      <c r="Y30" s="214"/>
      <c r="Z30" s="214"/>
      <c r="AA30" s="214"/>
      <c r="AB30" s="214"/>
      <c r="AC30" s="214"/>
      <c r="AD30" s="214"/>
      <c r="AE30" s="214"/>
      <c r="AF30" s="214"/>
      <c r="AG30" s="214" t="s">
        <v>284</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63">
        <v>21</v>
      </c>
      <c r="B31" s="264" t="s">
        <v>426</v>
      </c>
      <c r="C31" s="271" t="s">
        <v>427</v>
      </c>
      <c r="D31" s="265" t="s">
        <v>428</v>
      </c>
      <c r="E31" s="266">
        <v>1</v>
      </c>
      <c r="F31" s="267"/>
      <c r="G31" s="268">
        <f>ROUND(E31*F31,2)</f>
        <v>0</v>
      </c>
      <c r="H31" s="267"/>
      <c r="I31" s="268">
        <f>ROUND(E31*H31,2)</f>
        <v>0</v>
      </c>
      <c r="J31" s="267"/>
      <c r="K31" s="268">
        <f>ROUND(E31*J31,2)</f>
        <v>0</v>
      </c>
      <c r="L31" s="268">
        <v>21</v>
      </c>
      <c r="M31" s="268">
        <f>G31*(1+L31/100)</f>
        <v>0</v>
      </c>
      <c r="N31" s="266">
        <v>0</v>
      </c>
      <c r="O31" s="266">
        <f>ROUND(E31*N31,2)</f>
        <v>0</v>
      </c>
      <c r="P31" s="266">
        <v>0</v>
      </c>
      <c r="Q31" s="266">
        <f>ROUND(E31*P31,2)</f>
        <v>0</v>
      </c>
      <c r="R31" s="268"/>
      <c r="S31" s="268" t="s">
        <v>304</v>
      </c>
      <c r="T31" s="268" t="s">
        <v>200</v>
      </c>
      <c r="U31" s="268">
        <v>0</v>
      </c>
      <c r="V31" s="268">
        <f>ROUND(E31*U31,2)</f>
        <v>0</v>
      </c>
      <c r="W31" s="268"/>
      <c r="X31" s="269" t="s">
        <v>220</v>
      </c>
      <c r="Y31" s="214"/>
      <c r="Z31" s="214"/>
      <c r="AA31" s="214"/>
      <c r="AB31" s="214"/>
      <c r="AC31" s="214"/>
      <c r="AD31" s="214"/>
      <c r="AE31" s="214"/>
      <c r="AF31" s="214"/>
      <c r="AG31" s="214" t="s">
        <v>284</v>
      </c>
      <c r="AH31" s="214"/>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x14ac:dyDescent="0.2">
      <c r="A32" s="235" t="s">
        <v>194</v>
      </c>
      <c r="B32" s="236" t="s">
        <v>143</v>
      </c>
      <c r="C32" s="251" t="s">
        <v>144</v>
      </c>
      <c r="D32" s="237"/>
      <c r="E32" s="238"/>
      <c r="F32" s="239"/>
      <c r="G32" s="239">
        <f>SUMIF(AG33:AG44,"&lt;&gt;NOR",G33:G44)</f>
        <v>0</v>
      </c>
      <c r="H32" s="239"/>
      <c r="I32" s="239">
        <f>SUM(I33:I44)</f>
        <v>0</v>
      </c>
      <c r="J32" s="239"/>
      <c r="K32" s="239">
        <f>SUM(K33:K44)</f>
        <v>0</v>
      </c>
      <c r="L32" s="239"/>
      <c r="M32" s="239">
        <f>SUM(M33:M44)</f>
        <v>0</v>
      </c>
      <c r="N32" s="238"/>
      <c r="O32" s="238">
        <f>SUM(O33:O44)</f>
        <v>0.04</v>
      </c>
      <c r="P32" s="238"/>
      <c r="Q32" s="238">
        <f>SUM(Q33:Q44)</f>
        <v>6.9999999999999993E-2</v>
      </c>
      <c r="R32" s="239"/>
      <c r="S32" s="239"/>
      <c r="T32" s="239"/>
      <c r="U32" s="239"/>
      <c r="V32" s="239">
        <f>SUM(V33:V44)</f>
        <v>0</v>
      </c>
      <c r="W32" s="239"/>
      <c r="X32" s="240"/>
      <c r="AG32" t="s">
        <v>195</v>
      </c>
    </row>
    <row r="33" spans="1:60" outlineLevel="1" x14ac:dyDescent="0.2">
      <c r="A33" s="263">
        <v>22</v>
      </c>
      <c r="B33" s="264" t="s">
        <v>429</v>
      </c>
      <c r="C33" s="271" t="s">
        <v>430</v>
      </c>
      <c r="D33" s="265" t="s">
        <v>431</v>
      </c>
      <c r="E33" s="266">
        <v>2</v>
      </c>
      <c r="F33" s="267"/>
      <c r="G33" s="268">
        <f>ROUND(E33*F33,2)</f>
        <v>0</v>
      </c>
      <c r="H33" s="267"/>
      <c r="I33" s="268">
        <f>ROUND(E33*H33,2)</f>
        <v>0</v>
      </c>
      <c r="J33" s="267"/>
      <c r="K33" s="268">
        <f>ROUND(E33*J33,2)</f>
        <v>0</v>
      </c>
      <c r="L33" s="268">
        <v>21</v>
      </c>
      <c r="M33" s="268">
        <f>G33*(1+L33/100)</f>
        <v>0</v>
      </c>
      <c r="N33" s="266">
        <v>0</v>
      </c>
      <c r="O33" s="266">
        <f>ROUND(E33*N33,2)</f>
        <v>0</v>
      </c>
      <c r="P33" s="266">
        <v>1.9460000000000002E-2</v>
      </c>
      <c r="Q33" s="266">
        <f>ROUND(E33*P33,2)</f>
        <v>0.04</v>
      </c>
      <c r="R33" s="268"/>
      <c r="S33" s="268" t="s">
        <v>304</v>
      </c>
      <c r="T33" s="268" t="s">
        <v>200</v>
      </c>
      <c r="U33" s="268">
        <v>0</v>
      </c>
      <c r="V33" s="268">
        <f>ROUND(E33*U33,2)</f>
        <v>0</v>
      </c>
      <c r="W33" s="268"/>
      <c r="X33" s="269" t="s">
        <v>220</v>
      </c>
      <c r="Y33" s="214"/>
      <c r="Z33" s="214"/>
      <c r="AA33" s="214"/>
      <c r="AB33" s="214"/>
      <c r="AC33" s="214"/>
      <c r="AD33" s="214"/>
      <c r="AE33" s="214"/>
      <c r="AF33" s="214"/>
      <c r="AG33" s="214" t="s">
        <v>284</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ht="22.5" outlineLevel="1" x14ac:dyDescent="0.2">
      <c r="A34" s="263">
        <v>23</v>
      </c>
      <c r="B34" s="264" t="s">
        <v>432</v>
      </c>
      <c r="C34" s="271" t="s">
        <v>433</v>
      </c>
      <c r="D34" s="265" t="s">
        <v>431</v>
      </c>
      <c r="E34" s="266">
        <v>2</v>
      </c>
      <c r="F34" s="267"/>
      <c r="G34" s="268">
        <f>ROUND(E34*F34,2)</f>
        <v>0</v>
      </c>
      <c r="H34" s="267"/>
      <c r="I34" s="268">
        <f>ROUND(E34*H34,2)</f>
        <v>0</v>
      </c>
      <c r="J34" s="267"/>
      <c r="K34" s="268">
        <f>ROUND(E34*J34,2)</f>
        <v>0</v>
      </c>
      <c r="L34" s="268">
        <v>21</v>
      </c>
      <c r="M34" s="268">
        <f>G34*(1+L34/100)</f>
        <v>0</v>
      </c>
      <c r="N34" s="266">
        <v>2.0729999999999998E-2</v>
      </c>
      <c r="O34" s="266">
        <f>ROUND(E34*N34,2)</f>
        <v>0.04</v>
      </c>
      <c r="P34" s="266">
        <v>0</v>
      </c>
      <c r="Q34" s="266">
        <f>ROUND(E34*P34,2)</f>
        <v>0</v>
      </c>
      <c r="R34" s="268"/>
      <c r="S34" s="268" t="s">
        <v>304</v>
      </c>
      <c r="T34" s="268" t="s">
        <v>200</v>
      </c>
      <c r="U34" s="268">
        <v>0</v>
      </c>
      <c r="V34" s="268">
        <f>ROUND(E34*U34,2)</f>
        <v>0</v>
      </c>
      <c r="W34" s="268"/>
      <c r="X34" s="269" t="s">
        <v>220</v>
      </c>
      <c r="Y34" s="214"/>
      <c r="Z34" s="214"/>
      <c r="AA34" s="214"/>
      <c r="AB34" s="214"/>
      <c r="AC34" s="214"/>
      <c r="AD34" s="214"/>
      <c r="AE34" s="214"/>
      <c r="AF34" s="214"/>
      <c r="AG34" s="214" t="s">
        <v>284</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
      <c r="A35" s="263">
        <v>24</v>
      </c>
      <c r="B35" s="264" t="s">
        <v>434</v>
      </c>
      <c r="C35" s="271" t="s">
        <v>435</v>
      </c>
      <c r="D35" s="265" t="s">
        <v>431</v>
      </c>
      <c r="E35" s="266">
        <v>2</v>
      </c>
      <c r="F35" s="267"/>
      <c r="G35" s="268">
        <f>ROUND(E35*F35,2)</f>
        <v>0</v>
      </c>
      <c r="H35" s="267"/>
      <c r="I35" s="268">
        <f>ROUND(E35*H35,2)</f>
        <v>0</v>
      </c>
      <c r="J35" s="267"/>
      <c r="K35" s="268">
        <f>ROUND(E35*J35,2)</f>
        <v>0</v>
      </c>
      <c r="L35" s="268">
        <v>21</v>
      </c>
      <c r="M35" s="268">
        <f>G35*(1+L35/100)</f>
        <v>0</v>
      </c>
      <c r="N35" s="266">
        <v>1.73E-3</v>
      </c>
      <c r="O35" s="266">
        <f>ROUND(E35*N35,2)</f>
        <v>0</v>
      </c>
      <c r="P35" s="266">
        <v>0</v>
      </c>
      <c r="Q35" s="266">
        <f>ROUND(E35*P35,2)</f>
        <v>0</v>
      </c>
      <c r="R35" s="268"/>
      <c r="S35" s="268" t="s">
        <v>304</v>
      </c>
      <c r="T35" s="268" t="s">
        <v>200</v>
      </c>
      <c r="U35" s="268">
        <v>0</v>
      </c>
      <c r="V35" s="268">
        <f>ROUND(E35*U35,2)</f>
        <v>0</v>
      </c>
      <c r="W35" s="268"/>
      <c r="X35" s="269" t="s">
        <v>220</v>
      </c>
      <c r="Y35" s="214"/>
      <c r="Z35" s="214"/>
      <c r="AA35" s="214"/>
      <c r="AB35" s="214"/>
      <c r="AC35" s="214"/>
      <c r="AD35" s="214"/>
      <c r="AE35" s="214"/>
      <c r="AF35" s="214"/>
      <c r="AG35" s="214" t="s">
        <v>284</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ht="22.5" outlineLevel="1" x14ac:dyDescent="0.2">
      <c r="A36" s="263">
        <v>25</v>
      </c>
      <c r="B36" s="264" t="s">
        <v>436</v>
      </c>
      <c r="C36" s="271" t="s">
        <v>437</v>
      </c>
      <c r="D36" s="265" t="s">
        <v>431</v>
      </c>
      <c r="E36" s="266">
        <v>2</v>
      </c>
      <c r="F36" s="267"/>
      <c r="G36" s="268">
        <f>ROUND(E36*F36,2)</f>
        <v>0</v>
      </c>
      <c r="H36" s="267"/>
      <c r="I36" s="268">
        <f>ROUND(E36*H36,2)</f>
        <v>0</v>
      </c>
      <c r="J36" s="267"/>
      <c r="K36" s="268">
        <f>ROUND(E36*J36,2)</f>
        <v>0</v>
      </c>
      <c r="L36" s="268">
        <v>21</v>
      </c>
      <c r="M36" s="268">
        <f>G36*(1+L36/100)</f>
        <v>0</v>
      </c>
      <c r="N36" s="266">
        <v>0</v>
      </c>
      <c r="O36" s="266">
        <f>ROUND(E36*N36,2)</f>
        <v>0</v>
      </c>
      <c r="P36" s="266">
        <v>9.1999999999999998E-3</v>
      </c>
      <c r="Q36" s="266">
        <f>ROUND(E36*P36,2)</f>
        <v>0.02</v>
      </c>
      <c r="R36" s="268"/>
      <c r="S36" s="268" t="s">
        <v>304</v>
      </c>
      <c r="T36" s="268" t="s">
        <v>200</v>
      </c>
      <c r="U36" s="268">
        <v>0</v>
      </c>
      <c r="V36" s="268">
        <f>ROUND(E36*U36,2)</f>
        <v>0</v>
      </c>
      <c r="W36" s="268"/>
      <c r="X36" s="269" t="s">
        <v>220</v>
      </c>
      <c r="Y36" s="214"/>
      <c r="Z36" s="214"/>
      <c r="AA36" s="214"/>
      <c r="AB36" s="214"/>
      <c r="AC36" s="214"/>
      <c r="AD36" s="214"/>
      <c r="AE36" s="214"/>
      <c r="AF36" s="214"/>
      <c r="AG36" s="214" t="s">
        <v>284</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63">
        <v>26</v>
      </c>
      <c r="B37" s="264" t="s">
        <v>438</v>
      </c>
      <c r="C37" s="271" t="s">
        <v>439</v>
      </c>
      <c r="D37" s="265" t="s">
        <v>431</v>
      </c>
      <c r="E37" s="266">
        <v>4</v>
      </c>
      <c r="F37" s="267"/>
      <c r="G37" s="268">
        <f>ROUND(E37*F37,2)</f>
        <v>0</v>
      </c>
      <c r="H37" s="267"/>
      <c r="I37" s="268">
        <f>ROUND(E37*H37,2)</f>
        <v>0</v>
      </c>
      <c r="J37" s="267"/>
      <c r="K37" s="268">
        <f>ROUND(E37*J37,2)</f>
        <v>0</v>
      </c>
      <c r="L37" s="268">
        <v>21</v>
      </c>
      <c r="M37" s="268">
        <f>G37*(1+L37/100)</f>
        <v>0</v>
      </c>
      <c r="N37" s="266">
        <v>0</v>
      </c>
      <c r="O37" s="266">
        <f>ROUND(E37*N37,2)</f>
        <v>0</v>
      </c>
      <c r="P37" s="266">
        <v>1.56E-3</v>
      </c>
      <c r="Q37" s="266">
        <f>ROUND(E37*P37,2)</f>
        <v>0.01</v>
      </c>
      <c r="R37" s="268"/>
      <c r="S37" s="268" t="s">
        <v>304</v>
      </c>
      <c r="T37" s="268" t="s">
        <v>200</v>
      </c>
      <c r="U37" s="268">
        <v>0</v>
      </c>
      <c r="V37" s="268">
        <f>ROUND(E37*U37,2)</f>
        <v>0</v>
      </c>
      <c r="W37" s="268"/>
      <c r="X37" s="269" t="s">
        <v>220</v>
      </c>
      <c r="Y37" s="214"/>
      <c r="Z37" s="214"/>
      <c r="AA37" s="214"/>
      <c r="AB37" s="214"/>
      <c r="AC37" s="214"/>
      <c r="AD37" s="214"/>
      <c r="AE37" s="214"/>
      <c r="AF37" s="214"/>
      <c r="AG37" s="214" t="s">
        <v>284</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ht="22.5" outlineLevel="1" x14ac:dyDescent="0.2">
      <c r="A38" s="263">
        <v>27</v>
      </c>
      <c r="B38" s="264" t="s">
        <v>440</v>
      </c>
      <c r="C38" s="271" t="s">
        <v>441</v>
      </c>
      <c r="D38" s="265" t="s">
        <v>431</v>
      </c>
      <c r="E38" s="266">
        <v>2</v>
      </c>
      <c r="F38" s="267"/>
      <c r="G38" s="268">
        <f>ROUND(E38*F38,2)</f>
        <v>0</v>
      </c>
      <c r="H38" s="267"/>
      <c r="I38" s="268">
        <f>ROUND(E38*H38,2)</f>
        <v>0</v>
      </c>
      <c r="J38" s="267"/>
      <c r="K38" s="268">
        <f>ROUND(E38*J38,2)</f>
        <v>0</v>
      </c>
      <c r="L38" s="268">
        <v>21</v>
      </c>
      <c r="M38" s="268">
        <f>G38*(1+L38/100)</f>
        <v>0</v>
      </c>
      <c r="N38" s="266">
        <v>1.8E-3</v>
      </c>
      <c r="O38" s="266">
        <f>ROUND(E38*N38,2)</f>
        <v>0</v>
      </c>
      <c r="P38" s="266">
        <v>0</v>
      </c>
      <c r="Q38" s="266">
        <f>ROUND(E38*P38,2)</f>
        <v>0</v>
      </c>
      <c r="R38" s="268"/>
      <c r="S38" s="268" t="s">
        <v>304</v>
      </c>
      <c r="T38" s="268" t="s">
        <v>200</v>
      </c>
      <c r="U38" s="268">
        <v>0</v>
      </c>
      <c r="V38" s="268">
        <f>ROUND(E38*U38,2)</f>
        <v>0</v>
      </c>
      <c r="W38" s="268"/>
      <c r="X38" s="269" t="s">
        <v>220</v>
      </c>
      <c r="Y38" s="214"/>
      <c r="Z38" s="214"/>
      <c r="AA38" s="214"/>
      <c r="AB38" s="214"/>
      <c r="AC38" s="214"/>
      <c r="AD38" s="214"/>
      <c r="AE38" s="214"/>
      <c r="AF38" s="214"/>
      <c r="AG38" s="214" t="s">
        <v>284</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63">
        <v>28</v>
      </c>
      <c r="B39" s="264" t="s">
        <v>442</v>
      </c>
      <c r="C39" s="271" t="s">
        <v>443</v>
      </c>
      <c r="D39" s="265" t="s">
        <v>431</v>
      </c>
      <c r="E39" s="266">
        <v>2</v>
      </c>
      <c r="F39" s="267"/>
      <c r="G39" s="268">
        <f>ROUND(E39*F39,2)</f>
        <v>0</v>
      </c>
      <c r="H39" s="267"/>
      <c r="I39" s="268">
        <f>ROUND(E39*H39,2)</f>
        <v>0</v>
      </c>
      <c r="J39" s="267"/>
      <c r="K39" s="268">
        <f>ROUND(E39*J39,2)</f>
        <v>0</v>
      </c>
      <c r="L39" s="268">
        <v>21</v>
      </c>
      <c r="M39" s="268">
        <f>G39*(1+L39/100)</f>
        <v>0</v>
      </c>
      <c r="N39" s="266">
        <v>1.8E-3</v>
      </c>
      <c r="O39" s="266">
        <f>ROUND(E39*N39,2)</f>
        <v>0</v>
      </c>
      <c r="P39" s="266">
        <v>0</v>
      </c>
      <c r="Q39" s="266">
        <f>ROUND(E39*P39,2)</f>
        <v>0</v>
      </c>
      <c r="R39" s="268"/>
      <c r="S39" s="268" t="s">
        <v>304</v>
      </c>
      <c r="T39" s="268" t="s">
        <v>200</v>
      </c>
      <c r="U39" s="268">
        <v>0</v>
      </c>
      <c r="V39" s="268">
        <f>ROUND(E39*U39,2)</f>
        <v>0</v>
      </c>
      <c r="W39" s="268"/>
      <c r="X39" s="269" t="s">
        <v>220</v>
      </c>
      <c r="Y39" s="214"/>
      <c r="Z39" s="214"/>
      <c r="AA39" s="214"/>
      <c r="AB39" s="214"/>
      <c r="AC39" s="214"/>
      <c r="AD39" s="214"/>
      <c r="AE39" s="214"/>
      <c r="AF39" s="214"/>
      <c r="AG39" s="214" t="s">
        <v>284</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ht="22.5" outlineLevel="1" x14ac:dyDescent="0.2">
      <c r="A40" s="263">
        <v>29</v>
      </c>
      <c r="B40" s="264" t="s">
        <v>444</v>
      </c>
      <c r="C40" s="271" t="s">
        <v>445</v>
      </c>
      <c r="D40" s="265" t="s">
        <v>265</v>
      </c>
      <c r="E40" s="266">
        <v>4</v>
      </c>
      <c r="F40" s="267"/>
      <c r="G40" s="268">
        <f>ROUND(E40*F40,2)</f>
        <v>0</v>
      </c>
      <c r="H40" s="267"/>
      <c r="I40" s="268">
        <f>ROUND(E40*H40,2)</f>
        <v>0</v>
      </c>
      <c r="J40" s="267"/>
      <c r="K40" s="268">
        <f>ROUND(E40*J40,2)</f>
        <v>0</v>
      </c>
      <c r="L40" s="268">
        <v>21</v>
      </c>
      <c r="M40" s="268">
        <f>G40*(1+L40/100)</f>
        <v>0</v>
      </c>
      <c r="N40" s="266">
        <v>4.0000000000000003E-5</v>
      </c>
      <c r="O40" s="266">
        <f>ROUND(E40*N40,2)</f>
        <v>0</v>
      </c>
      <c r="P40" s="266">
        <v>0</v>
      </c>
      <c r="Q40" s="266">
        <f>ROUND(E40*P40,2)</f>
        <v>0</v>
      </c>
      <c r="R40" s="268"/>
      <c r="S40" s="268" t="s">
        <v>304</v>
      </c>
      <c r="T40" s="268" t="s">
        <v>200</v>
      </c>
      <c r="U40" s="268">
        <v>0</v>
      </c>
      <c r="V40" s="268">
        <f>ROUND(E40*U40,2)</f>
        <v>0</v>
      </c>
      <c r="W40" s="268"/>
      <c r="X40" s="269" t="s">
        <v>220</v>
      </c>
      <c r="Y40" s="214"/>
      <c r="Z40" s="214"/>
      <c r="AA40" s="214"/>
      <c r="AB40" s="214"/>
      <c r="AC40" s="214"/>
      <c r="AD40" s="214"/>
      <c r="AE40" s="214"/>
      <c r="AF40" s="214"/>
      <c r="AG40" s="214" t="s">
        <v>284</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63">
        <v>30</v>
      </c>
      <c r="B41" s="264" t="s">
        <v>446</v>
      </c>
      <c r="C41" s="271" t="s">
        <v>447</v>
      </c>
      <c r="D41" s="265" t="s">
        <v>265</v>
      </c>
      <c r="E41" s="266">
        <v>2</v>
      </c>
      <c r="F41" s="267"/>
      <c r="G41" s="268">
        <f>ROUND(E41*F41,2)</f>
        <v>0</v>
      </c>
      <c r="H41" s="267"/>
      <c r="I41" s="268">
        <f>ROUND(E41*H41,2)</f>
        <v>0</v>
      </c>
      <c r="J41" s="267"/>
      <c r="K41" s="268">
        <f>ROUND(E41*J41,2)</f>
        <v>0</v>
      </c>
      <c r="L41" s="268">
        <v>21</v>
      </c>
      <c r="M41" s="268">
        <f>G41*(1+L41/100)</f>
        <v>0</v>
      </c>
      <c r="N41" s="266">
        <v>2.3000000000000001E-4</v>
      </c>
      <c r="O41" s="266">
        <f>ROUND(E41*N41,2)</f>
        <v>0</v>
      </c>
      <c r="P41" s="266">
        <v>0</v>
      </c>
      <c r="Q41" s="266">
        <f>ROUND(E41*P41,2)</f>
        <v>0</v>
      </c>
      <c r="R41" s="268"/>
      <c r="S41" s="268" t="s">
        <v>304</v>
      </c>
      <c r="T41" s="268" t="s">
        <v>200</v>
      </c>
      <c r="U41" s="268">
        <v>0</v>
      </c>
      <c r="V41" s="268">
        <f>ROUND(E41*U41,2)</f>
        <v>0</v>
      </c>
      <c r="W41" s="268"/>
      <c r="X41" s="269" t="s">
        <v>220</v>
      </c>
      <c r="Y41" s="214"/>
      <c r="Z41" s="214"/>
      <c r="AA41" s="214"/>
      <c r="AB41" s="214"/>
      <c r="AC41" s="214"/>
      <c r="AD41" s="214"/>
      <c r="AE41" s="214"/>
      <c r="AF41" s="214"/>
      <c r="AG41" s="214" t="s">
        <v>284</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63">
        <v>31</v>
      </c>
      <c r="B42" s="264" t="s">
        <v>448</v>
      </c>
      <c r="C42" s="271" t="s">
        <v>449</v>
      </c>
      <c r="D42" s="265" t="s">
        <v>265</v>
      </c>
      <c r="E42" s="266">
        <v>2</v>
      </c>
      <c r="F42" s="267"/>
      <c r="G42" s="268">
        <f>ROUND(E42*F42,2)</f>
        <v>0</v>
      </c>
      <c r="H42" s="267"/>
      <c r="I42" s="268">
        <f>ROUND(E42*H42,2)</f>
        <v>0</v>
      </c>
      <c r="J42" s="267"/>
      <c r="K42" s="268">
        <f>ROUND(E42*J42,2)</f>
        <v>0</v>
      </c>
      <c r="L42" s="268">
        <v>21</v>
      </c>
      <c r="M42" s="268">
        <f>G42*(1+L42/100)</f>
        <v>0</v>
      </c>
      <c r="N42" s="266">
        <v>5.4000000000000001E-4</v>
      </c>
      <c r="O42" s="266">
        <f>ROUND(E42*N42,2)</f>
        <v>0</v>
      </c>
      <c r="P42" s="266">
        <v>0</v>
      </c>
      <c r="Q42" s="266">
        <f>ROUND(E42*P42,2)</f>
        <v>0</v>
      </c>
      <c r="R42" s="268"/>
      <c r="S42" s="268" t="s">
        <v>304</v>
      </c>
      <c r="T42" s="268" t="s">
        <v>200</v>
      </c>
      <c r="U42" s="268">
        <v>0</v>
      </c>
      <c r="V42" s="268">
        <f>ROUND(E42*U42,2)</f>
        <v>0</v>
      </c>
      <c r="W42" s="268"/>
      <c r="X42" s="269" t="s">
        <v>220</v>
      </c>
      <c r="Y42" s="214"/>
      <c r="Z42" s="214"/>
      <c r="AA42" s="214"/>
      <c r="AB42" s="214"/>
      <c r="AC42" s="214"/>
      <c r="AD42" s="214"/>
      <c r="AE42" s="214"/>
      <c r="AF42" s="214"/>
      <c r="AG42" s="214" t="s">
        <v>284</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ht="22.5" outlineLevel="1" x14ac:dyDescent="0.2">
      <c r="A43" s="263">
        <v>32</v>
      </c>
      <c r="B43" s="264" t="s">
        <v>450</v>
      </c>
      <c r="C43" s="271" t="s">
        <v>451</v>
      </c>
      <c r="D43" s="265" t="s">
        <v>265</v>
      </c>
      <c r="E43" s="266">
        <v>2</v>
      </c>
      <c r="F43" s="267"/>
      <c r="G43" s="268">
        <f>ROUND(E43*F43,2)</f>
        <v>0</v>
      </c>
      <c r="H43" s="267"/>
      <c r="I43" s="268">
        <f>ROUND(E43*H43,2)</f>
        <v>0</v>
      </c>
      <c r="J43" s="267"/>
      <c r="K43" s="268">
        <f>ROUND(E43*J43,2)</f>
        <v>0</v>
      </c>
      <c r="L43" s="268">
        <v>21</v>
      </c>
      <c r="M43" s="268">
        <f>G43*(1+L43/100)</f>
        <v>0</v>
      </c>
      <c r="N43" s="266">
        <v>1.3999999999999999E-4</v>
      </c>
      <c r="O43" s="266">
        <f>ROUND(E43*N43,2)</f>
        <v>0</v>
      </c>
      <c r="P43" s="266">
        <v>0</v>
      </c>
      <c r="Q43" s="266">
        <f>ROUND(E43*P43,2)</f>
        <v>0</v>
      </c>
      <c r="R43" s="268"/>
      <c r="S43" s="268" t="s">
        <v>304</v>
      </c>
      <c r="T43" s="268" t="s">
        <v>200</v>
      </c>
      <c r="U43" s="268">
        <v>0</v>
      </c>
      <c r="V43" s="268">
        <f>ROUND(E43*U43,2)</f>
        <v>0</v>
      </c>
      <c r="W43" s="268"/>
      <c r="X43" s="269" t="s">
        <v>220</v>
      </c>
      <c r="Y43" s="214"/>
      <c r="Z43" s="214"/>
      <c r="AA43" s="214"/>
      <c r="AB43" s="214"/>
      <c r="AC43" s="214"/>
      <c r="AD43" s="214"/>
      <c r="AE43" s="214"/>
      <c r="AF43" s="214"/>
      <c r="AG43" s="214" t="s">
        <v>284</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ht="22.5" outlineLevel="1" x14ac:dyDescent="0.2">
      <c r="A44" s="263">
        <v>33</v>
      </c>
      <c r="B44" s="264" t="s">
        <v>452</v>
      </c>
      <c r="C44" s="271" t="s">
        <v>453</v>
      </c>
      <c r="D44" s="265" t="s">
        <v>265</v>
      </c>
      <c r="E44" s="266">
        <v>2</v>
      </c>
      <c r="F44" s="267"/>
      <c r="G44" s="268">
        <f>ROUND(E44*F44,2)</f>
        <v>0</v>
      </c>
      <c r="H44" s="267"/>
      <c r="I44" s="268">
        <f>ROUND(E44*H44,2)</f>
        <v>0</v>
      </c>
      <c r="J44" s="267"/>
      <c r="K44" s="268">
        <f>ROUND(E44*J44,2)</f>
        <v>0</v>
      </c>
      <c r="L44" s="268">
        <v>21</v>
      </c>
      <c r="M44" s="268">
        <f>G44*(1+L44/100)</f>
        <v>0</v>
      </c>
      <c r="N44" s="266">
        <v>1.6000000000000001E-4</v>
      </c>
      <c r="O44" s="266">
        <f>ROUND(E44*N44,2)</f>
        <v>0</v>
      </c>
      <c r="P44" s="266">
        <v>0</v>
      </c>
      <c r="Q44" s="266">
        <f>ROUND(E44*P44,2)</f>
        <v>0</v>
      </c>
      <c r="R44" s="268"/>
      <c r="S44" s="268" t="s">
        <v>304</v>
      </c>
      <c r="T44" s="268" t="s">
        <v>200</v>
      </c>
      <c r="U44" s="268">
        <v>0</v>
      </c>
      <c r="V44" s="268">
        <f>ROUND(E44*U44,2)</f>
        <v>0</v>
      </c>
      <c r="W44" s="268"/>
      <c r="X44" s="269" t="s">
        <v>220</v>
      </c>
      <c r="Y44" s="214"/>
      <c r="Z44" s="214"/>
      <c r="AA44" s="214"/>
      <c r="AB44" s="214"/>
      <c r="AC44" s="214"/>
      <c r="AD44" s="214"/>
      <c r="AE44" s="214"/>
      <c r="AF44" s="214"/>
      <c r="AG44" s="214" t="s">
        <v>284</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x14ac:dyDescent="0.2">
      <c r="A45" s="235" t="s">
        <v>194</v>
      </c>
      <c r="B45" s="236" t="s">
        <v>145</v>
      </c>
      <c r="C45" s="251" t="s">
        <v>146</v>
      </c>
      <c r="D45" s="237"/>
      <c r="E45" s="238"/>
      <c r="F45" s="239"/>
      <c r="G45" s="239">
        <f>SUMIF(AG46:AG48,"&lt;&gt;NOR",G46:G48)</f>
        <v>0</v>
      </c>
      <c r="H45" s="239"/>
      <c r="I45" s="239">
        <f>SUM(I46:I48)</f>
        <v>0</v>
      </c>
      <c r="J45" s="239"/>
      <c r="K45" s="239">
        <f>SUM(K46:K48)</f>
        <v>0</v>
      </c>
      <c r="L45" s="239"/>
      <c r="M45" s="239">
        <f>SUM(M46:M48)</f>
        <v>0</v>
      </c>
      <c r="N45" s="238"/>
      <c r="O45" s="238">
        <f>SUM(O46:O48)</f>
        <v>0</v>
      </c>
      <c r="P45" s="238"/>
      <c r="Q45" s="238">
        <f>SUM(Q46:Q48)</f>
        <v>0</v>
      </c>
      <c r="R45" s="239"/>
      <c r="S45" s="239"/>
      <c r="T45" s="239"/>
      <c r="U45" s="239"/>
      <c r="V45" s="239">
        <f>SUM(V46:V48)</f>
        <v>0</v>
      </c>
      <c r="W45" s="239"/>
      <c r="X45" s="240"/>
      <c r="AG45" t="s">
        <v>195</v>
      </c>
    </row>
    <row r="46" spans="1:60" outlineLevel="1" x14ac:dyDescent="0.2">
      <c r="A46" s="263">
        <v>34</v>
      </c>
      <c r="B46" s="264" t="s">
        <v>454</v>
      </c>
      <c r="C46" s="271" t="s">
        <v>455</v>
      </c>
      <c r="D46" s="265" t="s">
        <v>428</v>
      </c>
      <c r="E46" s="266">
        <v>1</v>
      </c>
      <c r="F46" s="267"/>
      <c r="G46" s="268">
        <f>ROUND(E46*F46,2)</f>
        <v>0</v>
      </c>
      <c r="H46" s="267"/>
      <c r="I46" s="268">
        <f>ROUND(E46*H46,2)</f>
        <v>0</v>
      </c>
      <c r="J46" s="267"/>
      <c r="K46" s="268">
        <f>ROUND(E46*J46,2)</f>
        <v>0</v>
      </c>
      <c r="L46" s="268">
        <v>21</v>
      </c>
      <c r="M46" s="268">
        <f>G46*(1+L46/100)</f>
        <v>0</v>
      </c>
      <c r="N46" s="266">
        <v>0</v>
      </c>
      <c r="O46" s="266">
        <f>ROUND(E46*N46,2)</f>
        <v>0</v>
      </c>
      <c r="P46" s="266">
        <v>0</v>
      </c>
      <c r="Q46" s="266">
        <f>ROUND(E46*P46,2)</f>
        <v>0</v>
      </c>
      <c r="R46" s="268"/>
      <c r="S46" s="268" t="s">
        <v>304</v>
      </c>
      <c r="T46" s="268" t="s">
        <v>200</v>
      </c>
      <c r="U46" s="268">
        <v>0</v>
      </c>
      <c r="V46" s="268">
        <f>ROUND(E46*U46,2)</f>
        <v>0</v>
      </c>
      <c r="W46" s="268"/>
      <c r="X46" s="269" t="s">
        <v>220</v>
      </c>
      <c r="Y46" s="214"/>
      <c r="Z46" s="214"/>
      <c r="AA46" s="214"/>
      <c r="AB46" s="214"/>
      <c r="AC46" s="214"/>
      <c r="AD46" s="214"/>
      <c r="AE46" s="214"/>
      <c r="AF46" s="214"/>
      <c r="AG46" s="214" t="s">
        <v>284</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ht="22.5" outlineLevel="1" x14ac:dyDescent="0.2">
      <c r="A47" s="263">
        <v>35</v>
      </c>
      <c r="B47" s="264" t="s">
        <v>456</v>
      </c>
      <c r="C47" s="271" t="s">
        <v>457</v>
      </c>
      <c r="D47" s="265" t="s">
        <v>265</v>
      </c>
      <c r="E47" s="266">
        <v>4</v>
      </c>
      <c r="F47" s="267"/>
      <c r="G47" s="268">
        <f>ROUND(E47*F47,2)</f>
        <v>0</v>
      </c>
      <c r="H47" s="267"/>
      <c r="I47" s="268">
        <f>ROUND(E47*H47,2)</f>
        <v>0</v>
      </c>
      <c r="J47" s="267"/>
      <c r="K47" s="268">
        <f>ROUND(E47*J47,2)</f>
        <v>0</v>
      </c>
      <c r="L47" s="268">
        <v>21</v>
      </c>
      <c r="M47" s="268">
        <f>G47*(1+L47/100)</f>
        <v>0</v>
      </c>
      <c r="N47" s="266">
        <v>2.9999999999999997E-4</v>
      </c>
      <c r="O47" s="266">
        <f>ROUND(E47*N47,2)</f>
        <v>0</v>
      </c>
      <c r="P47" s="266">
        <v>0</v>
      </c>
      <c r="Q47" s="266">
        <f>ROUND(E47*P47,2)</f>
        <v>0</v>
      </c>
      <c r="R47" s="268"/>
      <c r="S47" s="268" t="s">
        <v>304</v>
      </c>
      <c r="T47" s="268" t="s">
        <v>200</v>
      </c>
      <c r="U47" s="268">
        <v>0</v>
      </c>
      <c r="V47" s="268">
        <f>ROUND(E47*U47,2)</f>
        <v>0</v>
      </c>
      <c r="W47" s="268"/>
      <c r="X47" s="269" t="s">
        <v>220</v>
      </c>
      <c r="Y47" s="214"/>
      <c r="Z47" s="214"/>
      <c r="AA47" s="214"/>
      <c r="AB47" s="214"/>
      <c r="AC47" s="214"/>
      <c r="AD47" s="214"/>
      <c r="AE47" s="214"/>
      <c r="AF47" s="214"/>
      <c r="AG47" s="214" t="s">
        <v>284</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ht="22.5" outlineLevel="1" x14ac:dyDescent="0.2">
      <c r="A48" s="263">
        <v>36</v>
      </c>
      <c r="B48" s="264" t="s">
        <v>458</v>
      </c>
      <c r="C48" s="271" t="s">
        <v>459</v>
      </c>
      <c r="D48" s="265" t="s">
        <v>290</v>
      </c>
      <c r="E48" s="266">
        <v>5</v>
      </c>
      <c r="F48" s="267"/>
      <c r="G48" s="268">
        <f>ROUND(E48*F48,2)</f>
        <v>0</v>
      </c>
      <c r="H48" s="267"/>
      <c r="I48" s="268">
        <f>ROUND(E48*H48,2)</f>
        <v>0</v>
      </c>
      <c r="J48" s="267"/>
      <c r="K48" s="268">
        <f>ROUND(E48*J48,2)</f>
        <v>0</v>
      </c>
      <c r="L48" s="268">
        <v>21</v>
      </c>
      <c r="M48" s="268">
        <f>G48*(1+L48/100)</f>
        <v>0</v>
      </c>
      <c r="N48" s="266">
        <v>5.6999999999999998E-4</v>
      </c>
      <c r="O48" s="266">
        <f>ROUND(E48*N48,2)</f>
        <v>0</v>
      </c>
      <c r="P48" s="266">
        <v>0</v>
      </c>
      <c r="Q48" s="266">
        <f>ROUND(E48*P48,2)</f>
        <v>0</v>
      </c>
      <c r="R48" s="268"/>
      <c r="S48" s="268" t="s">
        <v>304</v>
      </c>
      <c r="T48" s="268" t="s">
        <v>200</v>
      </c>
      <c r="U48" s="268">
        <v>0</v>
      </c>
      <c r="V48" s="268">
        <f>ROUND(E48*U48,2)</f>
        <v>0</v>
      </c>
      <c r="W48" s="268"/>
      <c r="X48" s="269" t="s">
        <v>220</v>
      </c>
      <c r="Y48" s="214"/>
      <c r="Z48" s="214"/>
      <c r="AA48" s="214"/>
      <c r="AB48" s="214"/>
      <c r="AC48" s="214"/>
      <c r="AD48" s="214"/>
      <c r="AE48" s="214"/>
      <c r="AF48" s="214"/>
      <c r="AG48" s="214" t="s">
        <v>284</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x14ac:dyDescent="0.2">
      <c r="A49" s="235" t="s">
        <v>194</v>
      </c>
      <c r="B49" s="236" t="s">
        <v>147</v>
      </c>
      <c r="C49" s="251" t="s">
        <v>148</v>
      </c>
      <c r="D49" s="237"/>
      <c r="E49" s="238"/>
      <c r="F49" s="239"/>
      <c r="G49" s="239">
        <f>SUMIF(AG50:AG52,"&lt;&gt;NOR",G50:G52)</f>
        <v>0</v>
      </c>
      <c r="H49" s="239"/>
      <c r="I49" s="239">
        <f>SUM(I50:I52)</f>
        <v>0</v>
      </c>
      <c r="J49" s="239"/>
      <c r="K49" s="239">
        <f>SUM(K50:K52)</f>
        <v>0</v>
      </c>
      <c r="L49" s="239"/>
      <c r="M49" s="239">
        <f>SUM(M50:M52)</f>
        <v>0</v>
      </c>
      <c r="N49" s="238"/>
      <c r="O49" s="238">
        <f>SUM(O50:O52)</f>
        <v>0</v>
      </c>
      <c r="P49" s="238"/>
      <c r="Q49" s="238">
        <f>SUM(Q50:Q52)</f>
        <v>0</v>
      </c>
      <c r="R49" s="239"/>
      <c r="S49" s="239"/>
      <c r="T49" s="239"/>
      <c r="U49" s="239"/>
      <c r="V49" s="239">
        <f>SUM(V50:V52)</f>
        <v>0</v>
      </c>
      <c r="W49" s="239"/>
      <c r="X49" s="240"/>
      <c r="AG49" t="s">
        <v>195</v>
      </c>
    </row>
    <row r="50" spans="1:60" ht="22.5" outlineLevel="1" x14ac:dyDescent="0.2">
      <c r="A50" s="263">
        <v>37</v>
      </c>
      <c r="B50" s="264" t="s">
        <v>460</v>
      </c>
      <c r="C50" s="271" t="s">
        <v>461</v>
      </c>
      <c r="D50" s="265" t="s">
        <v>265</v>
      </c>
      <c r="E50" s="266">
        <v>2</v>
      </c>
      <c r="F50" s="267"/>
      <c r="G50" s="268">
        <f>ROUND(E50*F50,2)</f>
        <v>0</v>
      </c>
      <c r="H50" s="267"/>
      <c r="I50" s="268">
        <f>ROUND(E50*H50,2)</f>
        <v>0</v>
      </c>
      <c r="J50" s="267"/>
      <c r="K50" s="268">
        <f>ROUND(E50*J50,2)</f>
        <v>0</v>
      </c>
      <c r="L50" s="268">
        <v>21</v>
      </c>
      <c r="M50" s="268">
        <f>G50*(1+L50/100)</f>
        <v>0</v>
      </c>
      <c r="N50" s="266">
        <v>2.9E-4</v>
      </c>
      <c r="O50" s="266">
        <f>ROUND(E50*N50,2)</f>
        <v>0</v>
      </c>
      <c r="P50" s="266">
        <v>0</v>
      </c>
      <c r="Q50" s="266">
        <f>ROUND(E50*P50,2)</f>
        <v>0</v>
      </c>
      <c r="R50" s="268"/>
      <c r="S50" s="268" t="s">
        <v>304</v>
      </c>
      <c r="T50" s="268" t="s">
        <v>200</v>
      </c>
      <c r="U50" s="268">
        <v>0</v>
      </c>
      <c r="V50" s="268">
        <f>ROUND(E50*U50,2)</f>
        <v>0</v>
      </c>
      <c r="W50" s="268"/>
      <c r="X50" s="269" t="s">
        <v>220</v>
      </c>
      <c r="Y50" s="214"/>
      <c r="Z50" s="214"/>
      <c r="AA50" s="214"/>
      <c r="AB50" s="214"/>
      <c r="AC50" s="214"/>
      <c r="AD50" s="214"/>
      <c r="AE50" s="214"/>
      <c r="AF50" s="214"/>
      <c r="AG50" s="214" t="s">
        <v>284</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ht="22.5" outlineLevel="1" x14ac:dyDescent="0.2">
      <c r="A51" s="263">
        <v>38</v>
      </c>
      <c r="B51" s="264" t="s">
        <v>462</v>
      </c>
      <c r="C51" s="271" t="s">
        <v>463</v>
      </c>
      <c r="D51" s="265" t="s">
        <v>265</v>
      </c>
      <c r="E51" s="266">
        <v>2</v>
      </c>
      <c r="F51" s="267"/>
      <c r="G51" s="268">
        <f>ROUND(E51*F51,2)</f>
        <v>0</v>
      </c>
      <c r="H51" s="267"/>
      <c r="I51" s="268">
        <f>ROUND(E51*H51,2)</f>
        <v>0</v>
      </c>
      <c r="J51" s="267"/>
      <c r="K51" s="268">
        <f>ROUND(E51*J51,2)</f>
        <v>0</v>
      </c>
      <c r="L51" s="268">
        <v>21</v>
      </c>
      <c r="M51" s="268">
        <f>G51*(1+L51/100)</f>
        <v>0</v>
      </c>
      <c r="N51" s="266">
        <v>1.1E-4</v>
      </c>
      <c r="O51" s="266">
        <f>ROUND(E51*N51,2)</f>
        <v>0</v>
      </c>
      <c r="P51" s="266">
        <v>0</v>
      </c>
      <c r="Q51" s="266">
        <f>ROUND(E51*P51,2)</f>
        <v>0</v>
      </c>
      <c r="R51" s="268"/>
      <c r="S51" s="268" t="s">
        <v>304</v>
      </c>
      <c r="T51" s="268" t="s">
        <v>200</v>
      </c>
      <c r="U51" s="268">
        <v>0</v>
      </c>
      <c r="V51" s="268">
        <f>ROUND(E51*U51,2)</f>
        <v>0</v>
      </c>
      <c r="W51" s="268"/>
      <c r="X51" s="269" t="s">
        <v>220</v>
      </c>
      <c r="Y51" s="214"/>
      <c r="Z51" s="214"/>
      <c r="AA51" s="214"/>
      <c r="AB51" s="214"/>
      <c r="AC51" s="214"/>
      <c r="AD51" s="214"/>
      <c r="AE51" s="214"/>
      <c r="AF51" s="214"/>
      <c r="AG51" s="214" t="s">
        <v>284</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ht="22.5" outlineLevel="1" x14ac:dyDescent="0.2">
      <c r="A52" s="263">
        <v>39</v>
      </c>
      <c r="B52" s="264" t="s">
        <v>464</v>
      </c>
      <c r="C52" s="271" t="s">
        <v>465</v>
      </c>
      <c r="D52" s="265" t="s">
        <v>265</v>
      </c>
      <c r="E52" s="266">
        <v>2</v>
      </c>
      <c r="F52" s="267"/>
      <c r="G52" s="268">
        <f>ROUND(E52*F52,2)</f>
        <v>0</v>
      </c>
      <c r="H52" s="267"/>
      <c r="I52" s="268">
        <f>ROUND(E52*H52,2)</f>
        <v>0</v>
      </c>
      <c r="J52" s="267"/>
      <c r="K52" s="268">
        <f>ROUND(E52*J52,2)</f>
        <v>0</v>
      </c>
      <c r="L52" s="268">
        <v>21</v>
      </c>
      <c r="M52" s="268">
        <f>G52*(1+L52/100)</f>
        <v>0</v>
      </c>
      <c r="N52" s="266">
        <v>2.7999999999999998E-4</v>
      </c>
      <c r="O52" s="266">
        <f>ROUND(E52*N52,2)</f>
        <v>0</v>
      </c>
      <c r="P52" s="266">
        <v>0</v>
      </c>
      <c r="Q52" s="266">
        <f>ROUND(E52*P52,2)</f>
        <v>0</v>
      </c>
      <c r="R52" s="268"/>
      <c r="S52" s="268" t="s">
        <v>304</v>
      </c>
      <c r="T52" s="268" t="s">
        <v>200</v>
      </c>
      <c r="U52" s="268">
        <v>0</v>
      </c>
      <c r="V52" s="268">
        <f>ROUND(E52*U52,2)</f>
        <v>0</v>
      </c>
      <c r="W52" s="268"/>
      <c r="X52" s="269" t="s">
        <v>220</v>
      </c>
      <c r="Y52" s="214"/>
      <c r="Z52" s="214"/>
      <c r="AA52" s="214"/>
      <c r="AB52" s="214"/>
      <c r="AC52" s="214"/>
      <c r="AD52" s="214"/>
      <c r="AE52" s="214"/>
      <c r="AF52" s="214"/>
      <c r="AG52" s="214" t="s">
        <v>284</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x14ac:dyDescent="0.2">
      <c r="A53" s="235" t="s">
        <v>194</v>
      </c>
      <c r="B53" s="236" t="s">
        <v>149</v>
      </c>
      <c r="C53" s="251" t="s">
        <v>150</v>
      </c>
      <c r="D53" s="237"/>
      <c r="E53" s="238"/>
      <c r="F53" s="239"/>
      <c r="G53" s="239">
        <f>SUMIF(AG54:AG56,"&lt;&gt;NOR",G54:G56)</f>
        <v>0</v>
      </c>
      <c r="H53" s="239"/>
      <c r="I53" s="239">
        <f>SUM(I54:I56)</f>
        <v>0</v>
      </c>
      <c r="J53" s="239"/>
      <c r="K53" s="239">
        <f>SUM(K54:K56)</f>
        <v>0</v>
      </c>
      <c r="L53" s="239"/>
      <c r="M53" s="239">
        <f>SUM(M54:M56)</f>
        <v>0</v>
      </c>
      <c r="N53" s="238"/>
      <c r="O53" s="238">
        <f>SUM(O54:O56)</f>
        <v>0.06</v>
      </c>
      <c r="P53" s="238"/>
      <c r="Q53" s="238">
        <f>SUM(Q54:Q56)</f>
        <v>0.05</v>
      </c>
      <c r="R53" s="239"/>
      <c r="S53" s="239"/>
      <c r="T53" s="239"/>
      <c r="U53" s="239"/>
      <c r="V53" s="239">
        <f>SUM(V54:V56)</f>
        <v>0</v>
      </c>
      <c r="W53" s="239"/>
      <c r="X53" s="240"/>
      <c r="AG53" t="s">
        <v>195</v>
      </c>
    </row>
    <row r="54" spans="1:60" ht="33.75" outlineLevel="1" x14ac:dyDescent="0.2">
      <c r="A54" s="263">
        <v>40</v>
      </c>
      <c r="B54" s="264" t="s">
        <v>466</v>
      </c>
      <c r="C54" s="271" t="s">
        <v>467</v>
      </c>
      <c r="D54" s="265" t="s">
        <v>265</v>
      </c>
      <c r="E54" s="266">
        <v>2</v>
      </c>
      <c r="F54" s="267"/>
      <c r="G54" s="268">
        <f>ROUND(E54*F54,2)</f>
        <v>0</v>
      </c>
      <c r="H54" s="267"/>
      <c r="I54" s="268">
        <f>ROUND(E54*H54,2)</f>
        <v>0</v>
      </c>
      <c r="J54" s="267"/>
      <c r="K54" s="268">
        <f>ROUND(E54*J54,2)</f>
        <v>0</v>
      </c>
      <c r="L54" s="268">
        <v>21</v>
      </c>
      <c r="M54" s="268">
        <f>G54*(1+L54/100)</f>
        <v>0</v>
      </c>
      <c r="N54" s="266">
        <v>2.87E-2</v>
      </c>
      <c r="O54" s="266">
        <f>ROUND(E54*N54,2)</f>
        <v>0.06</v>
      </c>
      <c r="P54" s="266">
        <v>0</v>
      </c>
      <c r="Q54" s="266">
        <f>ROUND(E54*P54,2)</f>
        <v>0</v>
      </c>
      <c r="R54" s="268"/>
      <c r="S54" s="268" t="s">
        <v>304</v>
      </c>
      <c r="T54" s="268" t="s">
        <v>200</v>
      </c>
      <c r="U54" s="268">
        <v>0</v>
      </c>
      <c r="V54" s="268">
        <f>ROUND(E54*U54,2)</f>
        <v>0</v>
      </c>
      <c r="W54" s="268"/>
      <c r="X54" s="269" t="s">
        <v>220</v>
      </c>
      <c r="Y54" s="214"/>
      <c r="Z54" s="214"/>
      <c r="AA54" s="214"/>
      <c r="AB54" s="214"/>
      <c r="AC54" s="214"/>
      <c r="AD54" s="214"/>
      <c r="AE54" s="214"/>
      <c r="AF54" s="214"/>
      <c r="AG54" s="214" t="s">
        <v>284</v>
      </c>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ht="22.5" outlineLevel="1" x14ac:dyDescent="0.2">
      <c r="A55" s="263">
        <v>41</v>
      </c>
      <c r="B55" s="264" t="s">
        <v>468</v>
      </c>
      <c r="C55" s="271" t="s">
        <v>469</v>
      </c>
      <c r="D55" s="265" t="s">
        <v>265</v>
      </c>
      <c r="E55" s="266">
        <v>4</v>
      </c>
      <c r="F55" s="267"/>
      <c r="G55" s="268">
        <f>ROUND(E55*F55,2)</f>
        <v>0</v>
      </c>
      <c r="H55" s="267"/>
      <c r="I55" s="268">
        <f>ROUND(E55*H55,2)</f>
        <v>0</v>
      </c>
      <c r="J55" s="267"/>
      <c r="K55" s="268">
        <f>ROUND(E55*J55,2)</f>
        <v>0</v>
      </c>
      <c r="L55" s="268">
        <v>21</v>
      </c>
      <c r="M55" s="268">
        <f>G55*(1+L55/100)</f>
        <v>0</v>
      </c>
      <c r="N55" s="266">
        <v>5.0000000000000002E-5</v>
      </c>
      <c r="O55" s="266">
        <f>ROUND(E55*N55,2)</f>
        <v>0</v>
      </c>
      <c r="P55" s="266">
        <v>1.235E-2</v>
      </c>
      <c r="Q55" s="266">
        <f>ROUND(E55*P55,2)</f>
        <v>0.05</v>
      </c>
      <c r="R55" s="268"/>
      <c r="S55" s="268" t="s">
        <v>304</v>
      </c>
      <c r="T55" s="268" t="s">
        <v>200</v>
      </c>
      <c r="U55" s="268">
        <v>0</v>
      </c>
      <c r="V55" s="268">
        <f>ROUND(E55*U55,2)</f>
        <v>0</v>
      </c>
      <c r="W55" s="268"/>
      <c r="X55" s="269" t="s">
        <v>220</v>
      </c>
      <c r="Y55" s="214"/>
      <c r="Z55" s="214"/>
      <c r="AA55" s="214"/>
      <c r="AB55" s="214"/>
      <c r="AC55" s="214"/>
      <c r="AD55" s="214"/>
      <c r="AE55" s="214"/>
      <c r="AF55" s="214"/>
      <c r="AG55" s="214" t="s">
        <v>284</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ht="22.5" outlineLevel="1" x14ac:dyDescent="0.2">
      <c r="A56" s="263">
        <v>42</v>
      </c>
      <c r="B56" s="264" t="s">
        <v>470</v>
      </c>
      <c r="C56" s="271" t="s">
        <v>471</v>
      </c>
      <c r="D56" s="265" t="s">
        <v>265</v>
      </c>
      <c r="E56" s="266">
        <v>2</v>
      </c>
      <c r="F56" s="267"/>
      <c r="G56" s="268">
        <f>ROUND(E56*F56,2)</f>
        <v>0</v>
      </c>
      <c r="H56" s="267"/>
      <c r="I56" s="268">
        <f>ROUND(E56*H56,2)</f>
        <v>0</v>
      </c>
      <c r="J56" s="267"/>
      <c r="K56" s="268">
        <f>ROUND(E56*J56,2)</f>
        <v>0</v>
      </c>
      <c r="L56" s="268">
        <v>21</v>
      </c>
      <c r="M56" s="268">
        <f>G56*(1+L56/100)</f>
        <v>0</v>
      </c>
      <c r="N56" s="266">
        <v>0</v>
      </c>
      <c r="O56" s="266">
        <f>ROUND(E56*N56,2)</f>
        <v>0</v>
      </c>
      <c r="P56" s="266">
        <v>0</v>
      </c>
      <c r="Q56" s="266">
        <f>ROUND(E56*P56,2)</f>
        <v>0</v>
      </c>
      <c r="R56" s="268"/>
      <c r="S56" s="268" t="s">
        <v>304</v>
      </c>
      <c r="T56" s="268" t="s">
        <v>200</v>
      </c>
      <c r="U56" s="268">
        <v>0</v>
      </c>
      <c r="V56" s="268">
        <f>ROUND(E56*U56,2)</f>
        <v>0</v>
      </c>
      <c r="W56" s="268"/>
      <c r="X56" s="269" t="s">
        <v>220</v>
      </c>
      <c r="Y56" s="214"/>
      <c r="Z56" s="214"/>
      <c r="AA56" s="214"/>
      <c r="AB56" s="214"/>
      <c r="AC56" s="214"/>
      <c r="AD56" s="214"/>
      <c r="AE56" s="214"/>
      <c r="AF56" s="214"/>
      <c r="AG56" s="214" t="s">
        <v>284</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x14ac:dyDescent="0.2">
      <c r="A57" s="235" t="s">
        <v>194</v>
      </c>
      <c r="B57" s="236" t="s">
        <v>167</v>
      </c>
      <c r="C57" s="251" t="s">
        <v>30</v>
      </c>
      <c r="D57" s="237"/>
      <c r="E57" s="238"/>
      <c r="F57" s="239"/>
      <c r="G57" s="239">
        <f>SUMIF(AG58:AG60,"&lt;&gt;NOR",G58:G60)</f>
        <v>0</v>
      </c>
      <c r="H57" s="239"/>
      <c r="I57" s="239">
        <f>SUM(I58:I60)</f>
        <v>0</v>
      </c>
      <c r="J57" s="239"/>
      <c r="K57" s="239">
        <f>SUM(K58:K60)</f>
        <v>0</v>
      </c>
      <c r="L57" s="239"/>
      <c r="M57" s="239">
        <f>SUM(M58:M60)</f>
        <v>0</v>
      </c>
      <c r="N57" s="238"/>
      <c r="O57" s="238">
        <f>SUM(O58:O60)</f>
        <v>0</v>
      </c>
      <c r="P57" s="238"/>
      <c r="Q57" s="238">
        <f>SUM(Q58:Q60)</f>
        <v>0</v>
      </c>
      <c r="R57" s="239"/>
      <c r="S57" s="239"/>
      <c r="T57" s="239"/>
      <c r="U57" s="239"/>
      <c r="V57" s="239">
        <f>SUM(V58:V60)</f>
        <v>0</v>
      </c>
      <c r="W57" s="239"/>
      <c r="X57" s="240"/>
      <c r="AG57" t="s">
        <v>195</v>
      </c>
    </row>
    <row r="58" spans="1:60" outlineLevel="1" x14ac:dyDescent="0.2">
      <c r="A58" s="263">
        <v>43</v>
      </c>
      <c r="B58" s="264" t="s">
        <v>472</v>
      </c>
      <c r="C58" s="271" t="s">
        <v>473</v>
      </c>
      <c r="D58" s="265" t="s">
        <v>474</v>
      </c>
      <c r="E58" s="266">
        <v>1</v>
      </c>
      <c r="F58" s="267"/>
      <c r="G58" s="268">
        <f>ROUND(E58*F58,2)</f>
        <v>0</v>
      </c>
      <c r="H58" s="267"/>
      <c r="I58" s="268">
        <f>ROUND(E58*H58,2)</f>
        <v>0</v>
      </c>
      <c r="J58" s="267"/>
      <c r="K58" s="268">
        <f>ROUND(E58*J58,2)</f>
        <v>0</v>
      </c>
      <c r="L58" s="268">
        <v>21</v>
      </c>
      <c r="M58" s="268">
        <f>G58*(1+L58/100)</f>
        <v>0</v>
      </c>
      <c r="N58" s="266">
        <v>0</v>
      </c>
      <c r="O58" s="266">
        <f>ROUND(E58*N58,2)</f>
        <v>0</v>
      </c>
      <c r="P58" s="266">
        <v>0</v>
      </c>
      <c r="Q58" s="266">
        <f>ROUND(E58*P58,2)</f>
        <v>0</v>
      </c>
      <c r="R58" s="268"/>
      <c r="S58" s="268" t="s">
        <v>304</v>
      </c>
      <c r="T58" s="268" t="s">
        <v>200</v>
      </c>
      <c r="U58" s="268">
        <v>0</v>
      </c>
      <c r="V58" s="268">
        <f>ROUND(E58*U58,2)</f>
        <v>0</v>
      </c>
      <c r="W58" s="268"/>
      <c r="X58" s="269" t="s">
        <v>220</v>
      </c>
      <c r="Y58" s="214"/>
      <c r="Z58" s="214"/>
      <c r="AA58" s="214"/>
      <c r="AB58" s="214"/>
      <c r="AC58" s="214"/>
      <c r="AD58" s="214"/>
      <c r="AE58" s="214"/>
      <c r="AF58" s="214"/>
      <c r="AG58" s="214" t="s">
        <v>228</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63">
        <v>44</v>
      </c>
      <c r="B59" s="264" t="s">
        <v>475</v>
      </c>
      <c r="C59" s="271" t="s">
        <v>476</v>
      </c>
      <c r="D59" s="265" t="s">
        <v>474</v>
      </c>
      <c r="E59" s="266">
        <v>1</v>
      </c>
      <c r="F59" s="267"/>
      <c r="G59" s="268">
        <f>ROUND(E59*F59,2)</f>
        <v>0</v>
      </c>
      <c r="H59" s="267"/>
      <c r="I59" s="268">
        <f>ROUND(E59*H59,2)</f>
        <v>0</v>
      </c>
      <c r="J59" s="267"/>
      <c r="K59" s="268">
        <f>ROUND(E59*J59,2)</f>
        <v>0</v>
      </c>
      <c r="L59" s="268">
        <v>21</v>
      </c>
      <c r="M59" s="268">
        <f>G59*(1+L59/100)</f>
        <v>0</v>
      </c>
      <c r="N59" s="266">
        <v>0</v>
      </c>
      <c r="O59" s="266">
        <f>ROUND(E59*N59,2)</f>
        <v>0</v>
      </c>
      <c r="P59" s="266">
        <v>0</v>
      </c>
      <c r="Q59" s="266">
        <f>ROUND(E59*P59,2)</f>
        <v>0</v>
      </c>
      <c r="R59" s="268"/>
      <c r="S59" s="268" t="s">
        <v>304</v>
      </c>
      <c r="T59" s="268" t="s">
        <v>200</v>
      </c>
      <c r="U59" s="268">
        <v>0</v>
      </c>
      <c r="V59" s="268">
        <f>ROUND(E59*U59,2)</f>
        <v>0</v>
      </c>
      <c r="W59" s="268"/>
      <c r="X59" s="269" t="s">
        <v>220</v>
      </c>
      <c r="Y59" s="214"/>
      <c r="Z59" s="214"/>
      <c r="AA59" s="214"/>
      <c r="AB59" s="214"/>
      <c r="AC59" s="214"/>
      <c r="AD59" s="214"/>
      <c r="AE59" s="214"/>
      <c r="AF59" s="214"/>
      <c r="AG59" s="214" t="s">
        <v>228</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ht="22.5" outlineLevel="1" x14ac:dyDescent="0.2">
      <c r="A60" s="241">
        <v>45</v>
      </c>
      <c r="B60" s="242" t="s">
        <v>477</v>
      </c>
      <c r="C60" s="252" t="s">
        <v>478</v>
      </c>
      <c r="D60" s="243" t="s">
        <v>363</v>
      </c>
      <c r="E60" s="244">
        <v>10</v>
      </c>
      <c r="F60" s="245"/>
      <c r="G60" s="246">
        <f>ROUND(E60*F60,2)</f>
        <v>0</v>
      </c>
      <c r="H60" s="245"/>
      <c r="I60" s="246">
        <f>ROUND(E60*H60,2)</f>
        <v>0</v>
      </c>
      <c r="J60" s="245"/>
      <c r="K60" s="246">
        <f>ROUND(E60*J60,2)</f>
        <v>0</v>
      </c>
      <c r="L60" s="246">
        <v>21</v>
      </c>
      <c r="M60" s="246">
        <f>G60*(1+L60/100)</f>
        <v>0</v>
      </c>
      <c r="N60" s="244">
        <v>0</v>
      </c>
      <c r="O60" s="244">
        <f>ROUND(E60*N60,2)</f>
        <v>0</v>
      </c>
      <c r="P60" s="244">
        <v>0</v>
      </c>
      <c r="Q60" s="244">
        <f>ROUND(E60*P60,2)</f>
        <v>0</v>
      </c>
      <c r="R60" s="246"/>
      <c r="S60" s="246" t="s">
        <v>304</v>
      </c>
      <c r="T60" s="246" t="s">
        <v>200</v>
      </c>
      <c r="U60" s="246">
        <v>0</v>
      </c>
      <c r="V60" s="246">
        <f>ROUND(E60*U60,2)</f>
        <v>0</v>
      </c>
      <c r="W60" s="246"/>
      <c r="X60" s="247" t="s">
        <v>220</v>
      </c>
      <c r="Y60" s="214"/>
      <c r="Z60" s="214"/>
      <c r="AA60" s="214"/>
      <c r="AB60" s="214"/>
      <c r="AC60" s="214"/>
      <c r="AD60" s="214"/>
      <c r="AE60" s="214"/>
      <c r="AF60" s="214"/>
      <c r="AG60" s="214" t="s">
        <v>228</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x14ac:dyDescent="0.2">
      <c r="A61" s="3"/>
      <c r="B61" s="4"/>
      <c r="C61" s="254"/>
      <c r="D61" s="6"/>
      <c r="E61" s="3"/>
      <c r="F61" s="3"/>
      <c r="G61" s="3"/>
      <c r="H61" s="3"/>
      <c r="I61" s="3"/>
      <c r="J61" s="3"/>
      <c r="K61" s="3"/>
      <c r="L61" s="3"/>
      <c r="M61" s="3"/>
      <c r="N61" s="3"/>
      <c r="O61" s="3"/>
      <c r="P61" s="3"/>
      <c r="Q61" s="3"/>
      <c r="R61" s="3"/>
      <c r="S61" s="3"/>
      <c r="T61" s="3"/>
      <c r="U61" s="3"/>
      <c r="V61" s="3"/>
      <c r="W61" s="3"/>
      <c r="X61" s="3"/>
      <c r="AE61">
        <v>15</v>
      </c>
      <c r="AF61">
        <v>21</v>
      </c>
      <c r="AG61" t="s">
        <v>181</v>
      </c>
    </row>
    <row r="62" spans="1:60" x14ac:dyDescent="0.2">
      <c r="A62" s="217"/>
      <c r="B62" s="218" t="s">
        <v>31</v>
      </c>
      <c r="C62" s="255"/>
      <c r="D62" s="219"/>
      <c r="E62" s="220"/>
      <c r="F62" s="220"/>
      <c r="G62" s="250">
        <f>G8+G11+G18+G32+G45+G49+G53+G57</f>
        <v>0</v>
      </c>
      <c r="H62" s="3"/>
      <c r="I62" s="3"/>
      <c r="J62" s="3"/>
      <c r="K62" s="3"/>
      <c r="L62" s="3"/>
      <c r="M62" s="3"/>
      <c r="N62" s="3"/>
      <c r="O62" s="3"/>
      <c r="P62" s="3"/>
      <c r="Q62" s="3"/>
      <c r="R62" s="3"/>
      <c r="S62" s="3"/>
      <c r="T62" s="3"/>
      <c r="U62" s="3"/>
      <c r="V62" s="3"/>
      <c r="W62" s="3"/>
      <c r="X62" s="3"/>
      <c r="AE62">
        <f>SUMIF(L7:L60,AE61,G7:G60)</f>
        <v>0</v>
      </c>
      <c r="AF62">
        <f>SUMIF(L7:L60,AF61,G7:G60)</f>
        <v>0</v>
      </c>
      <c r="AG62" t="s">
        <v>213</v>
      </c>
    </row>
    <row r="63" spans="1:60" x14ac:dyDescent="0.2">
      <c r="A63" s="3"/>
      <c r="B63" s="4"/>
      <c r="C63" s="254"/>
      <c r="D63" s="6"/>
      <c r="E63" s="3"/>
      <c r="F63" s="3"/>
      <c r="G63" s="3"/>
      <c r="H63" s="3"/>
      <c r="I63" s="3"/>
      <c r="J63" s="3"/>
      <c r="K63" s="3"/>
      <c r="L63" s="3"/>
      <c r="M63" s="3"/>
      <c r="N63" s="3"/>
      <c r="O63" s="3"/>
      <c r="P63" s="3"/>
      <c r="Q63" s="3"/>
      <c r="R63" s="3"/>
      <c r="S63" s="3"/>
      <c r="T63" s="3"/>
      <c r="U63" s="3"/>
      <c r="V63" s="3"/>
      <c r="W63" s="3"/>
      <c r="X63" s="3"/>
    </row>
    <row r="64" spans="1:60" x14ac:dyDescent="0.2">
      <c r="A64" s="3"/>
      <c r="B64" s="4"/>
      <c r="C64" s="254"/>
      <c r="D64" s="6"/>
      <c r="E64" s="3"/>
      <c r="F64" s="3"/>
      <c r="G64" s="3"/>
      <c r="H64" s="3"/>
      <c r="I64" s="3"/>
      <c r="J64" s="3"/>
      <c r="K64" s="3"/>
      <c r="L64" s="3"/>
      <c r="M64" s="3"/>
      <c r="N64" s="3"/>
      <c r="O64" s="3"/>
      <c r="P64" s="3"/>
      <c r="Q64" s="3"/>
      <c r="R64" s="3"/>
      <c r="S64" s="3"/>
      <c r="T64" s="3"/>
      <c r="U64" s="3"/>
      <c r="V64" s="3"/>
      <c r="W64" s="3"/>
      <c r="X64" s="3"/>
    </row>
    <row r="65" spans="1:33" x14ac:dyDescent="0.2">
      <c r="A65" s="221" t="s">
        <v>214</v>
      </c>
      <c r="B65" s="221"/>
      <c r="C65" s="256"/>
      <c r="D65" s="6"/>
      <c r="E65" s="3"/>
      <c r="F65" s="3"/>
      <c r="G65" s="3"/>
      <c r="H65" s="3"/>
      <c r="I65" s="3"/>
      <c r="J65" s="3"/>
      <c r="K65" s="3"/>
      <c r="L65" s="3"/>
      <c r="M65" s="3"/>
      <c r="N65" s="3"/>
      <c r="O65" s="3"/>
      <c r="P65" s="3"/>
      <c r="Q65" s="3"/>
      <c r="R65" s="3"/>
      <c r="S65" s="3"/>
      <c r="T65" s="3"/>
      <c r="U65" s="3"/>
      <c r="V65" s="3"/>
      <c r="W65" s="3"/>
      <c r="X65" s="3"/>
    </row>
    <row r="66" spans="1:33" x14ac:dyDescent="0.2">
      <c r="A66" s="222"/>
      <c r="B66" s="223"/>
      <c r="C66" s="257"/>
      <c r="D66" s="223"/>
      <c r="E66" s="223"/>
      <c r="F66" s="223"/>
      <c r="G66" s="224"/>
      <c r="H66" s="3"/>
      <c r="I66" s="3"/>
      <c r="J66" s="3"/>
      <c r="K66" s="3"/>
      <c r="L66" s="3"/>
      <c r="M66" s="3"/>
      <c r="N66" s="3"/>
      <c r="O66" s="3"/>
      <c r="P66" s="3"/>
      <c r="Q66" s="3"/>
      <c r="R66" s="3"/>
      <c r="S66" s="3"/>
      <c r="T66" s="3"/>
      <c r="U66" s="3"/>
      <c r="V66" s="3"/>
      <c r="W66" s="3"/>
      <c r="X66" s="3"/>
      <c r="AG66" t="s">
        <v>215</v>
      </c>
    </row>
    <row r="67" spans="1:33" x14ac:dyDescent="0.2">
      <c r="A67" s="225"/>
      <c r="B67" s="226"/>
      <c r="C67" s="258"/>
      <c r="D67" s="226"/>
      <c r="E67" s="226"/>
      <c r="F67" s="226"/>
      <c r="G67" s="227"/>
      <c r="H67" s="3"/>
      <c r="I67" s="3"/>
      <c r="J67" s="3"/>
      <c r="K67" s="3"/>
      <c r="L67" s="3"/>
      <c r="M67" s="3"/>
      <c r="N67" s="3"/>
      <c r="O67" s="3"/>
      <c r="P67" s="3"/>
      <c r="Q67" s="3"/>
      <c r="R67" s="3"/>
      <c r="S67" s="3"/>
      <c r="T67" s="3"/>
      <c r="U67" s="3"/>
      <c r="V67" s="3"/>
      <c r="W67" s="3"/>
      <c r="X67" s="3"/>
    </row>
    <row r="68" spans="1:33" x14ac:dyDescent="0.2">
      <c r="A68" s="225"/>
      <c r="B68" s="226"/>
      <c r="C68" s="258"/>
      <c r="D68" s="226"/>
      <c r="E68" s="226"/>
      <c r="F68" s="226"/>
      <c r="G68" s="227"/>
      <c r="H68" s="3"/>
      <c r="I68" s="3"/>
      <c r="J68" s="3"/>
      <c r="K68" s="3"/>
      <c r="L68" s="3"/>
      <c r="M68" s="3"/>
      <c r="N68" s="3"/>
      <c r="O68" s="3"/>
      <c r="P68" s="3"/>
      <c r="Q68" s="3"/>
      <c r="R68" s="3"/>
      <c r="S68" s="3"/>
      <c r="T68" s="3"/>
      <c r="U68" s="3"/>
      <c r="V68" s="3"/>
      <c r="W68" s="3"/>
      <c r="X68" s="3"/>
    </row>
    <row r="69" spans="1:33" x14ac:dyDescent="0.2">
      <c r="A69" s="225"/>
      <c r="B69" s="226"/>
      <c r="C69" s="258"/>
      <c r="D69" s="226"/>
      <c r="E69" s="226"/>
      <c r="F69" s="226"/>
      <c r="G69" s="227"/>
      <c r="H69" s="3"/>
      <c r="I69" s="3"/>
      <c r="J69" s="3"/>
      <c r="K69" s="3"/>
      <c r="L69" s="3"/>
      <c r="M69" s="3"/>
      <c r="N69" s="3"/>
      <c r="O69" s="3"/>
      <c r="P69" s="3"/>
      <c r="Q69" s="3"/>
      <c r="R69" s="3"/>
      <c r="S69" s="3"/>
      <c r="T69" s="3"/>
      <c r="U69" s="3"/>
      <c r="V69" s="3"/>
      <c r="W69" s="3"/>
      <c r="X69" s="3"/>
    </row>
    <row r="70" spans="1:33" x14ac:dyDescent="0.2">
      <c r="A70" s="228"/>
      <c r="B70" s="229"/>
      <c r="C70" s="259"/>
      <c r="D70" s="229"/>
      <c r="E70" s="229"/>
      <c r="F70" s="229"/>
      <c r="G70" s="230"/>
      <c r="H70" s="3"/>
      <c r="I70" s="3"/>
      <c r="J70" s="3"/>
      <c r="K70" s="3"/>
      <c r="L70" s="3"/>
      <c r="M70" s="3"/>
      <c r="N70" s="3"/>
      <c r="O70" s="3"/>
      <c r="P70" s="3"/>
      <c r="Q70" s="3"/>
      <c r="R70" s="3"/>
      <c r="S70" s="3"/>
      <c r="T70" s="3"/>
      <c r="U70" s="3"/>
      <c r="V70" s="3"/>
      <c r="W70" s="3"/>
      <c r="X70" s="3"/>
    </row>
    <row r="71" spans="1:33" x14ac:dyDescent="0.2">
      <c r="A71" s="3"/>
      <c r="B71" s="4"/>
      <c r="C71" s="254"/>
      <c r="D71" s="6"/>
      <c r="E71" s="3"/>
      <c r="F71" s="3"/>
      <c r="G71" s="3"/>
      <c r="H71" s="3"/>
      <c r="I71" s="3"/>
      <c r="J71" s="3"/>
      <c r="K71" s="3"/>
      <c r="L71" s="3"/>
      <c r="M71" s="3"/>
      <c r="N71" s="3"/>
      <c r="O71" s="3"/>
      <c r="P71" s="3"/>
      <c r="Q71" s="3"/>
      <c r="R71" s="3"/>
      <c r="S71" s="3"/>
      <c r="T71" s="3"/>
      <c r="U71" s="3"/>
      <c r="V71" s="3"/>
      <c r="W71" s="3"/>
      <c r="X71" s="3"/>
    </row>
    <row r="72" spans="1:33" x14ac:dyDescent="0.2">
      <c r="C72" s="260"/>
      <c r="D72" s="10"/>
      <c r="AG72" t="s">
        <v>216</v>
      </c>
    </row>
    <row r="73" spans="1:33" x14ac:dyDescent="0.2">
      <c r="D73" s="10"/>
    </row>
    <row r="74" spans="1:33" x14ac:dyDescent="0.2">
      <c r="D74" s="10"/>
    </row>
    <row r="75" spans="1:33" x14ac:dyDescent="0.2">
      <c r="D75" s="10"/>
    </row>
    <row r="76" spans="1:33" x14ac:dyDescent="0.2">
      <c r="D76" s="10"/>
    </row>
    <row r="77" spans="1:33" x14ac:dyDescent="0.2">
      <c r="D77" s="10"/>
    </row>
    <row r="78" spans="1:33" x14ac:dyDescent="0.2">
      <c r="D78" s="10"/>
    </row>
    <row r="79" spans="1:33" x14ac:dyDescent="0.2">
      <c r="D79" s="10"/>
    </row>
    <row r="80" spans="1:33"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A1:G1"/>
    <mergeCell ref="C2:G2"/>
    <mergeCell ref="C3:G3"/>
    <mergeCell ref="C4:G4"/>
    <mergeCell ref="A65:C65"/>
    <mergeCell ref="A66:G70"/>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SO-00 1 Naklady</vt:lpstr>
      <vt:lpstr>SO-01 1 Pol</vt:lpstr>
      <vt:lpstr>SO-01 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'SO-00 1 Naklady'!Názvy_tisku</vt:lpstr>
      <vt:lpstr>'SO-01 1 Pol'!Názvy_tisku</vt:lpstr>
      <vt:lpstr>'SO-01 2 Pol'!Názvy_tisku</vt:lpstr>
      <vt:lpstr>oadresa</vt:lpstr>
      <vt:lpstr>Stavba!Objednatel</vt:lpstr>
      <vt:lpstr>Stavba!Objekt</vt:lpstr>
      <vt:lpstr>'SO-00 1 Naklady'!Oblast_tisku</vt:lpstr>
      <vt:lpstr>'SO-01 1 Pol'!Oblast_tisku</vt:lpstr>
      <vt:lpstr>'SO-01 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imac</dc:creator>
  <cp:lastModifiedBy>imac</cp:lastModifiedBy>
  <cp:lastPrinted>2019-03-19T12:27:02Z</cp:lastPrinted>
  <dcterms:created xsi:type="dcterms:W3CDTF">2009-04-08T07:15:50Z</dcterms:created>
  <dcterms:modified xsi:type="dcterms:W3CDTF">2022-02-17T09:44:51Z</dcterms:modified>
</cp:coreProperties>
</file>