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/>
  <bookViews>
    <workbookView xWindow="65416" yWindow="65416" windowWidth="29040" windowHeight="15840" activeTab="0"/>
  </bookViews>
  <sheets>
    <sheet name="Rekapitulace stavby" sheetId="1" r:id="rId1"/>
    <sheet name="etapa II - Elektroinstala..." sheetId="2" r:id="rId2"/>
    <sheet name="etapa II st - Stavební čá..." sheetId="3" r:id="rId3"/>
    <sheet name="Pokyny pro vyplnění" sheetId="4" r:id="rId4"/>
  </sheets>
  <definedNames>
    <definedName name="_xlnm._FilterDatabase" localSheetId="1" hidden="1">'etapa II - Elektroinstala...'!$C$91:$L$777</definedName>
    <definedName name="_xlnm._FilterDatabase" localSheetId="2" hidden="1">'etapa II st - Stavební čá...'!$C$94:$L$503</definedName>
    <definedName name="_xlnm.Print_Area" localSheetId="1">'etapa II - Elektroinstala...'!$C$4:$K$41,'etapa II - Elektroinstala...'!$C$47:$K$73,'etapa II - Elektroinstala...'!$C$79:$L$777</definedName>
    <definedName name="_xlnm.Print_Area" localSheetId="2">'etapa II st - Stavební čá...'!$C$4:$K$41,'etapa II st - Stavební čá...'!$C$47:$K$76,'etapa II st - Stavební čá...'!$C$82:$L$503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'etapa II - Elektroinstala...'!$91:$91</definedName>
    <definedName name="_xlnm.Print_Titles" localSheetId="2">'etapa II st - Stavební čá...'!$94:$94</definedName>
  </definedNames>
  <calcPr calcId="181029"/>
</workbook>
</file>

<file path=xl/sharedStrings.xml><?xml version="1.0" encoding="utf-8"?>
<sst xmlns="http://schemas.openxmlformats.org/spreadsheetml/2006/main" count="10656" uniqueCount="1329">
  <si>
    <t>Export Komplet</t>
  </si>
  <si>
    <t>VZ</t>
  </si>
  <si>
    <t>2.0</t>
  </si>
  <si>
    <t>ZAMOK</t>
  </si>
  <si>
    <t>False</t>
  </si>
  <si>
    <t>True</t>
  </si>
  <si>
    <t>{14b6b6a5-2ffd-4865-b65a-cedb777b7425}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</si>
  <si>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</si>
  <si>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</si>
  <si>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</si>
  <si>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</si>
  <si>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</si>
  <si>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</si>
  <si>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</si>
  <si>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</si>
  <si>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210102e2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</si>
  <si>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</si>
  <si>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</si>
  <si>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K. H. Borovského, Sokolov, st.p.č. 3158, oprava elektroinstalace</t>
  </si>
  <si>
    <t>0,1</t>
  </si>
  <si>
    <t>KSO:</t>
  </si>
  <si>
    <t>801 32</t>
  </si>
  <si>
    <t>CC-CZ:</t>
  </si>
  <si>
    <t>12631</t>
  </si>
  <si>
    <t>1</t>
  </si>
  <si>
    <t>Místo:</t>
  </si>
  <si>
    <t>Sokolov</t>
  </si>
  <si>
    <t>Datum:</t>
  </si>
  <si>
    <t>12. 2. 2021</t>
  </si>
  <si>
    <t>10</t>
  </si>
  <si>
    <t>100</t>
  </si>
  <si>
    <t>Zadavatel:</t>
  </si>
  <si>
    <t>IČ:</t>
  </si>
  <si>
    <t/>
  </si>
  <si>
    <t>Město Sokolov, Rokycanova 1929, Sokolov 356 01</t>
  </si>
  <si>
    <t>DIČ:</t>
  </si>
  <si>
    <t>Uchazeč:</t>
  </si>
  <si>
    <t>Vyplň údaj</t>
  </si>
  <si>
    <t>Projektant:</t>
  </si>
  <si>
    <t>Ing. Jiří Voráč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</si>
  <si>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</si>
  <si>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</si>
  <si>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</si>
  <si>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</si>
  <si>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</si>
  <si>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</si>
  <si>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</si>
  <si>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</si>
  <si>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</si>
  <si>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</si>
  <si>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</si>
  <si>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</si>
  <si>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</si>
  <si>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</si>
  <si>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</si>
  <si>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</si>
  <si>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</si>
  <si>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</si>
  <si>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</si>
  <si>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</si>
  <si>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</si>
  <si>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</si>
  <si>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</si>
  <si>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</si>
  <si>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</si>
  <si>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</si>
  <si>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</si>
  <si>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</si>
  <si>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</si>
  <si>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</si>
  <si>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</si>
  <si>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</si>
  <si>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</si>
  <si>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</si>
  <si>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</si>
  <si>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</si>
  <si>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</si>
  <si>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</si>
  <si>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</si>
  <si>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</si>
  <si>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</si>
  <si>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</si>
  <si>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</si>
  <si>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</si>
  <si>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</si>
  <si>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etapa II</t>
  </si>
  <si>
    <t>Elektroinstalace 1.PP a 1.NP</t>
  </si>
  <si>
    <t>STA</t>
  </si>
  <si>
    <t>{5b6ba0c9-da1a-4d9e-9c43-8031e5d4015f}</t>
  </si>
  <si>
    <t>2</t>
  </si>
  <si>
    <t>etapa II st</t>
  </si>
  <si>
    <t>Stavební část 1.PP a 1.NP</t>
  </si>
  <si>
    <t>{47706d94-88ed-4c53-821f-40e289bf0bf2}</t>
  </si>
  <si>
    <t>KRYCÍ LIST SOUPISU PRACÍ</t>
  </si>
  <si>
    <t>Objekt:</t>
  </si>
  <si>
    <t>etapa II - Elektroinstalace 1.PP a 1.NP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</si>
  <si>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</si>
  <si>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</si>
  <si>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</si>
  <si>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</si>
  <si>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</si>
  <si>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</si>
  <si>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</si>
  <si>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</si>
  <si>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</si>
  <si>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</si>
  <si>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</si>
  <si>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</si>
  <si>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</si>
  <si>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</si>
  <si>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</si>
  <si>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  SILN - Silnoproud + příprava pro slaboproud</t>
  </si>
  <si>
    <t xml:space="preserve">      SLAB - Slaboproud</t>
  </si>
  <si>
    <t>OST - Ostatní</t>
  </si>
  <si>
    <t xml:space="preserve">    VRN - Vedlejší rozpočtové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</si>
  <si>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</si>
  <si>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</si>
  <si>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</si>
  <si>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</si>
  <si>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</si>
  <si>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</si>
  <si>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</si>
  <si>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</si>
  <si>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</si>
  <si>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</si>
  <si>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</si>
  <si>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</si>
  <si>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</si>
  <si>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</si>
  <si>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</si>
  <si>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</si>
  <si>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</si>
  <si>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</si>
  <si>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</si>
  <si>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6</t>
  </si>
  <si>
    <t>Úpravy povrchů, podlahy a osazování výplní</t>
  </si>
  <si>
    <t>K</t>
  </si>
  <si>
    <t>612135101</t>
  </si>
  <si>
    <t>Hrubá výplň rýh ve stěnách maltou jakékoli šířky rýhy</t>
  </si>
  <si>
    <t>m2</t>
  </si>
  <si>
    <t>CS ÚRS 2021 01</t>
  </si>
  <si>
    <t>4</t>
  </si>
  <si>
    <t>1082347481</t>
  </si>
  <si>
    <t>PP</t>
  </si>
  <si>
    <t>Hrubá výplň rýh maltou jakékoli šířky rýhy ve stěnách</t>
  </si>
  <si>
    <t>VV</t>
  </si>
  <si>
    <t>531*0,03</t>
  </si>
  <si>
    <t>174*0,05</t>
  </si>
  <si>
    <t>125*0,07</t>
  </si>
  <si>
    <t>35*0,10</t>
  </si>
  <si>
    <t>14*0,15</t>
  </si>
  <si>
    <t>11*0,3</t>
  </si>
  <si>
    <t>612325121</t>
  </si>
  <si>
    <t>Vápenocementová štuková omítka rýh ve stěnách šířky do 150 mm</t>
  </si>
  <si>
    <t>-1569687440</t>
  </si>
  <si>
    <t>Vápenocementová omítka rýh štuková ve stěnách, šířky rýhy do 150 mm</t>
  </si>
  <si>
    <t>531*0,04</t>
  </si>
  <si>
    <t>174*0,06</t>
  </si>
  <si>
    <t>125*0,08</t>
  </si>
  <si>
    <t>35*0,11</t>
  </si>
  <si>
    <t>14*0,17</t>
  </si>
  <si>
    <t>11*0,32</t>
  </si>
  <si>
    <t>3</t>
  </si>
  <si>
    <t>612325221</t>
  </si>
  <si>
    <t>Vápenocementová štuková omítka malých ploch do 0,09 m2 na stěnách</t>
  </si>
  <si>
    <t>kus</t>
  </si>
  <si>
    <t>-1889986214</t>
  </si>
  <si>
    <t>Vápenocementová omítka jednotlivých malých ploch štuková na stěnách, plochy jednotlivě do 0,09 m2</t>
  </si>
  <si>
    <t>9</t>
  </si>
  <si>
    <t>Ostatní konstrukce a práce-bourání</t>
  </si>
  <si>
    <t>974082112</t>
  </si>
  <si>
    <t>Vysekání rýh pro ploché vodiče v omítce MV nebo MVC stěn š do 30 mm</t>
  </si>
  <si>
    <t>m</t>
  </si>
  <si>
    <t>2105924320</t>
  </si>
  <si>
    <t>Vysekání rýh pro ploché vodiče v omítce vápenné nebo vápenocementové stěn, šířky do 30 mm</t>
  </si>
  <si>
    <t>5</t>
  </si>
  <si>
    <t>974082113</t>
  </si>
  <si>
    <t>Vysekání rýh pro ploché vodiče v omítce MV nebo MVC stěn š do 50 mm</t>
  </si>
  <si>
    <t>-2106746215</t>
  </si>
  <si>
    <t>Vysekání rýh pro ploché vodiče v omítce vápenné nebo vápenocementové stěn, šířky do 50 mm</t>
  </si>
  <si>
    <t>974082114</t>
  </si>
  <si>
    <t>Vysekání rýh pro ploché vodiče v omítce MV nebo MVC stěn š do 70 mm</t>
  </si>
  <si>
    <t>1808911534</t>
  </si>
  <si>
    <t>Vysekání rýh pro ploché vodiče v omítce vápenné nebo vápenocementové stěn, šířky do 70 mm</t>
  </si>
  <si>
    <t>7</t>
  </si>
  <si>
    <t>974082115</t>
  </si>
  <si>
    <t>Vysekání rýh pro ploché vodiče v omítce MV nebo MVC stěn š do 100 mm</t>
  </si>
  <si>
    <t>925999854</t>
  </si>
  <si>
    <t>Vysekání rýh pro ploché vodiče v omítce vápenné nebo vápenocementové stěn, šířky do 100 mm</t>
  </si>
  <si>
    <t>8</t>
  </si>
  <si>
    <t>974082116</t>
  </si>
  <si>
    <t>Vysekání rýh pro ploché vodiče v omítce MV nebo MVC stěn š do 150 mm</t>
  </si>
  <si>
    <t>-1360148558</t>
  </si>
  <si>
    <t>Vysekání rýh pro ploché vodiče v omítce vápenné nebo vápenocementové stěn, šířky do 150 mm</t>
  </si>
  <si>
    <t>977151111</t>
  </si>
  <si>
    <t>Jádrové vrty diamantovými korunkami do stavebních materiálů (železobetonu, betonu, cihel, obkladů, dlažeb, kamene) průměru do 35 mm</t>
  </si>
  <si>
    <t>CS ÚRS 2020 01</t>
  </si>
  <si>
    <t>-1766056744</t>
  </si>
  <si>
    <t>13*0,3</t>
  </si>
  <si>
    <t>977151113</t>
  </si>
  <si>
    <t>Jádrové vrty diamantovými korunkami do stavebních materiálů (železobetonu, betonu, cihel, obkladů, dlažeb, kamene) průměru přes 40 do 50 mm</t>
  </si>
  <si>
    <t>-1773247878</t>
  </si>
  <si>
    <t>23*0,3</t>
  </si>
  <si>
    <t>11</t>
  </si>
  <si>
    <t>977151115</t>
  </si>
  <si>
    <t>Jádrové vrty diamantovými korunkami do D 70 mm do stavebních materiálů</t>
  </si>
  <si>
    <t>CS ÚRS 2020 02</t>
  </si>
  <si>
    <t>-1625025865</t>
  </si>
  <si>
    <t>Jádrové vrty diamantovými korunkami do stavebních materiálů (železobetonu, betonu, cihel, obkladů, dlažeb, kamene) průměru přes 60 do 70 mm</t>
  </si>
  <si>
    <t>10*0,3</t>
  </si>
  <si>
    <t>12</t>
  </si>
  <si>
    <t>977151118</t>
  </si>
  <si>
    <t>Jádrové vrty diamantovými korunkami do D 100 mm do stavebních materiálů</t>
  </si>
  <si>
    <t>1381269700</t>
  </si>
  <si>
    <t>Jádrové vrty diamantovými korunkami do stavebních materiálů (železobetonu, betonu, cihel, obkladů, dlažeb, kamene) průměru přes 90 do 100 mm</t>
  </si>
  <si>
    <t>5*0,3</t>
  </si>
  <si>
    <t>13</t>
  </si>
  <si>
    <t>977151123</t>
  </si>
  <si>
    <t>Jádrové vrty diamantovými korunkami do D 150 mm do stavebních materiálů</t>
  </si>
  <si>
    <t>-659444965</t>
  </si>
  <si>
    <t>Jádrové vrty diamantovými korunkami do stavebních materiálů (železobetonu, betonu, cihel, obkladů, dlažeb, kamene) průměru přes 130 do 150 mm</t>
  </si>
  <si>
    <t>0,3*5</t>
  </si>
  <si>
    <t>997</t>
  </si>
  <si>
    <t>Přesun sutě</t>
  </si>
  <si>
    <t>14</t>
  </si>
  <si>
    <t>997013211</t>
  </si>
  <si>
    <t>Vnitrostaveništní doprava suti a vybouraných hmot pro budovy v do 6 m ručně</t>
  </si>
  <si>
    <t>t</t>
  </si>
  <si>
    <t>644564858</t>
  </si>
  <si>
    <t>Vnitrostaveništní doprava suti a vybouraných hmot vodorovně do 50 m svisle ručně pro budovy a haly výšky do 6 m</t>
  </si>
  <si>
    <t>997013501</t>
  </si>
  <si>
    <t>Odvoz suti a vybouraných hmot na skládku nebo meziskládku do 1 km se složením</t>
  </si>
  <si>
    <t>-153068890</t>
  </si>
  <si>
    <t>Odvoz suti a vybouraných hmot na skládku nebo meziskládku se složením, na vzdálenost do 1 km</t>
  </si>
  <si>
    <t>16</t>
  </si>
  <si>
    <t>997013509</t>
  </si>
  <si>
    <t>Příplatek k odvozu suti a vybouraných hmot na skládku ZKD 1 km přes 1 km</t>
  </si>
  <si>
    <t>1344399499</t>
  </si>
  <si>
    <t>Odvoz suti a vybouraných hmot na skládku nebo meziskládku se složením, na vzdálenost Příplatek k ceně za každý další i započatý 1 km přes 1 km</t>
  </si>
  <si>
    <t>1,611*9 'Přepočtené koeficientem množství</t>
  </si>
  <si>
    <t>17</t>
  </si>
  <si>
    <t>997013631</t>
  </si>
  <si>
    <t>Poplatek za uložení na skládce (skládkovné) stavebního odpadu směsného kód odpadu 17 09 04</t>
  </si>
  <si>
    <t>138188672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</si>
  <si>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</si>
  <si>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</si>
  <si>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</si>
  <si>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18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</si>
  <si>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</si>
  <si>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</si>
  <si>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-84231831</t>
  </si>
  <si>
    <t>M</t>
  </si>
  <si>
    <t>Práce a dodávky M</t>
  </si>
  <si>
    <t>21-M</t>
  </si>
  <si>
    <t>Elektromontáže</t>
  </si>
  <si>
    <t>SILN</t>
  </si>
  <si>
    <t>Silnoproud + příprava pro slaboproud</t>
  </si>
  <si>
    <t>19</t>
  </si>
  <si>
    <t>210191507</t>
  </si>
  <si>
    <t>Montáž skříní pojistkových tenkocementových rozpojovacích SR 2.1, 6.1</t>
  </si>
  <si>
    <t>2126040021</t>
  </si>
  <si>
    <t xml:space="preserve">Montáž skříní pojistkových tenkocementových, rozpojovacích bez zapojení vodičů </t>
  </si>
  <si>
    <t>Struktura výpočtu: počet kusů</t>
  </si>
  <si>
    <t>Součet</t>
  </si>
  <si>
    <t>20</t>
  </si>
  <si>
    <t>IP-HDS</t>
  </si>
  <si>
    <t>přípojková skříň DCK typ SS200/KVE4P-M ČEZ</t>
  </si>
  <si>
    <t>ks</t>
  </si>
  <si>
    <t>462648743</t>
  </si>
  <si>
    <t>P</t>
  </si>
  <si>
    <t>Poznámka k položce:
Doporučený typ</t>
  </si>
  <si>
    <t>741320042</t>
  </si>
  <si>
    <t>Montáž pojistka - patrona nožová se zapojením vodičů</t>
  </si>
  <si>
    <t>-400796554</t>
  </si>
  <si>
    <t>Montáž pojistek se zapojením vodičů pojistkových částí patron nožových</t>
  </si>
  <si>
    <t>22</t>
  </si>
  <si>
    <t>35825266</t>
  </si>
  <si>
    <t>pojistka nožová 125A nízkoztrátová 9,80W, provedení normální, charakteristika gG</t>
  </si>
  <si>
    <t>218061311</t>
  </si>
  <si>
    <t>23</t>
  </si>
  <si>
    <t>35825230</t>
  </si>
  <si>
    <t>pojistka nožová 40A nízkoztrátová 3,60W, provedení normální, charakteristika gG</t>
  </si>
  <si>
    <t>-1461215004</t>
  </si>
  <si>
    <t>24</t>
  </si>
  <si>
    <t>741210002</t>
  </si>
  <si>
    <t>Montáž rozvodnice oceloplechová nebo plastová běžná do 50 kg</t>
  </si>
  <si>
    <t>-66914944</t>
  </si>
  <si>
    <t>Montáž rozvodnic oceloplechových nebo plastových bez zapojení vodičů běžných, hmotnosti do 50 kg</t>
  </si>
  <si>
    <t>25</t>
  </si>
  <si>
    <t>IP-RE-RH</t>
  </si>
  <si>
    <t>rozvodnice RE+RH kompletně osazená a zapojená dle schéma včetně vydrátování a typového štítku</t>
  </si>
  <si>
    <t>391789970</t>
  </si>
  <si>
    <t>26</t>
  </si>
  <si>
    <t>IP-RO10</t>
  </si>
  <si>
    <t>Úprava stávající rozvodnice RO10 dle schéma včetně vydrátování</t>
  </si>
  <si>
    <t>-2007079306</t>
  </si>
  <si>
    <t>27</t>
  </si>
  <si>
    <t>741122137</t>
  </si>
  <si>
    <t>Montáž kabel Cu plný kulatý žíla 3x50+35 až 95+50 mm2 zatažený v trubkách (např. CYKY)</t>
  </si>
  <si>
    <t>1431259651</t>
  </si>
  <si>
    <t>Montáž kabelů měděných bez ukončení uložených v trubkách zatažených plných kulatých nebo bezhalogenových (např. CYKY) počtu a průřezu žil 3x50+35 až 95+50 mm2</t>
  </si>
  <si>
    <t>Struktura výpočtu: změřeno v digitální verzi PD funkcí na měření délek</t>
  </si>
  <si>
    <t>28</t>
  </si>
  <si>
    <t>34113127</t>
  </si>
  <si>
    <t>kabel silový jádro Cu izolace PVC plášť PVC 0,6/1kV (1-CYKY) 4x50mm2</t>
  </si>
  <si>
    <t>984198674</t>
  </si>
  <si>
    <t>9*1,15 'Přepočtené koeficientem množství</t>
  </si>
  <si>
    <t>29</t>
  </si>
  <si>
    <t>741122136</t>
  </si>
  <si>
    <t>Montáž kabel Cu plný kulatý žíla 3x35+25 mm2 zatažený v trubkách (např. CYKY)</t>
  </si>
  <si>
    <t>-1086187349</t>
  </si>
  <si>
    <t>Montáž kabelů měděných bez ukončení uložených v trubkách zatažených plných kulatých nebo bezhalogenových (např. CYKY) počtu a průřezu žil 3x35+25 mm2</t>
  </si>
  <si>
    <t>30</t>
  </si>
  <si>
    <t>34113134</t>
  </si>
  <si>
    <t>kabel silový jádro Cu izolace PVC plášť PVC 0,6/1kV (1-CYKY) 5x25mm2</t>
  </si>
  <si>
    <t>1979758003</t>
  </si>
  <si>
    <t>24*1,15 'Přepočtené koeficientem množství</t>
  </si>
  <si>
    <t>31</t>
  </si>
  <si>
    <t>741122024</t>
  </si>
  <si>
    <t>Montáž kabel Cu bez ukončení uložený pod omítku plný kulatý 4x10 mm2 (např. CYKY)</t>
  </si>
  <si>
    <t>1496099064</t>
  </si>
  <si>
    <t>Montáž kabelů měděných bez ukončení uložených pod omítku plných kulatých (např. CYKY), počtu a průřezu žil 4x10 mm2</t>
  </si>
  <si>
    <t>35</t>
  </si>
  <si>
    <t>32</t>
  </si>
  <si>
    <t>34111076</t>
  </si>
  <si>
    <t>kabel instalační jádro Cu plné izolace PVC plášť PVC 450/750V (CYKY) 4x10mm2</t>
  </si>
  <si>
    <t>-109786135</t>
  </si>
  <si>
    <t>33</t>
  </si>
  <si>
    <t>741122211</t>
  </si>
  <si>
    <t>Montáž kabel Cu plný kulatý žíla 3x1,5 až 6 mm2 uložený volně (např. CYKY)</t>
  </si>
  <si>
    <t>111405066</t>
  </si>
  <si>
    <t>Montáž kabelů měděných bez ukončení uložených volně nebo v liště plných kulatých (např. CYKY) počtu a průřezu žil 3x1,5 až 6 mm2</t>
  </si>
  <si>
    <t>34</t>
  </si>
  <si>
    <t>IP-KS-J3x1,5</t>
  </si>
  <si>
    <t>Kabel silový Prakab typ PRAFlaSafe X-J 3x1,5 RE</t>
  </si>
  <si>
    <t>2107848190</t>
  </si>
  <si>
    <t>29*1,15 'Přepočtené koeficientem množství</t>
  </si>
  <si>
    <t>741122016</t>
  </si>
  <si>
    <t>Montáž kabel Cu bez ukončení uložený pod omítku plný kulatý 3x2,5 až 6 mm2 (např. CYKY)</t>
  </si>
  <si>
    <t>1547283651</t>
  </si>
  <si>
    <t>Montáž kabelů měděných bez ukončení uložených pod omítku plných kulatých (např. CYKY), počtu a průřezu žil 3x2,5 až 6 mm2</t>
  </si>
  <si>
    <t>1170</t>
  </si>
  <si>
    <t>36</t>
  </si>
  <si>
    <t>34111036</t>
  </si>
  <si>
    <t>kabel instalační jádro Cu plné izolace PVC plášť PVC 450/750V (CYKY) 3x2,5mm2</t>
  </si>
  <si>
    <t>-511037906</t>
  </si>
  <si>
    <t>37</t>
  </si>
  <si>
    <t>741122031</t>
  </si>
  <si>
    <t>Montáž kabel Cu bez ukončení uložený pod omítku plný kulatý 5x1,5 až 2,5 mm2 (např. CYKY)</t>
  </si>
  <si>
    <t>535314644</t>
  </si>
  <si>
    <t>Montáž kabelů měděných bez ukončení uložených pod omítku plných kulatých (např. CYKY), počtu a průřezu žil 5x1,5 až 2,5 mm2</t>
  </si>
  <si>
    <t>239</t>
  </si>
  <si>
    <t>38</t>
  </si>
  <si>
    <t>34111090</t>
  </si>
  <si>
    <t>kabel instalační jádro Cu plné izolace PVC plášť PVC 450/750V (CYKY) 5x1,5mm2</t>
  </si>
  <si>
    <t>-1639888846</t>
  </si>
  <si>
    <t>39</t>
  </si>
  <si>
    <t>741122015</t>
  </si>
  <si>
    <t>Montáž kabel Cu bez ukončení uložený pod omítku plný kulatý 3x1,5 mm2 (např. CYKY)</t>
  </si>
  <si>
    <t>-1945562872</t>
  </si>
  <si>
    <t>Montáž kabelů měděných bez ukončení uložených pod omítku plných kulatých (např. CYKY), počtu a průřezu žil 3x1,5 mm2</t>
  </si>
  <si>
    <t>261+811</t>
  </si>
  <si>
    <t>40</t>
  </si>
  <si>
    <t>34111030</t>
  </si>
  <si>
    <t>kabel instalační jádro Cu plné izolace PVC plášť PVC 450/750V (CYKY) 3x1,5mm2</t>
  </si>
  <si>
    <t>-1396184138</t>
  </si>
  <si>
    <t>811</t>
  </si>
  <si>
    <t>41</t>
  </si>
  <si>
    <t>IP-SV-011</t>
  </si>
  <si>
    <t>kabel silový CYKY-O 3x1,5</t>
  </si>
  <si>
    <t>909350533</t>
  </si>
  <si>
    <t>330</t>
  </si>
  <si>
    <t>42</t>
  </si>
  <si>
    <t>741112001.1</t>
  </si>
  <si>
    <t>Montáž krabice zapuštěná plastová kruhová</t>
  </si>
  <si>
    <t>-1662407810</t>
  </si>
  <si>
    <t>Montáž krabic elektroinstalačních bez napojení na trubky a lišty, demontáže a montáže víčka a přístroje protahovacích nebo odbočných zapuštěných plastových kruhových</t>
  </si>
  <si>
    <t>102</t>
  </si>
  <si>
    <t>43</t>
  </si>
  <si>
    <t>IP-EK-002</t>
  </si>
  <si>
    <t>krabice elektroinstalační odboční s víčkem Kopos Kolín typ KU 68-1902</t>
  </si>
  <si>
    <t>877633210</t>
  </si>
  <si>
    <t>Poznámka k položce:
Poznámka k položce: Doporučený typ.</t>
  </si>
  <si>
    <t>44</t>
  </si>
  <si>
    <t>IP-BS-002.1</t>
  </si>
  <si>
    <t>bezšroubová svorka Kopos Kolín TYP016 - 3x1,5-2,5</t>
  </si>
  <si>
    <t>-855006795</t>
  </si>
  <si>
    <t>400</t>
  </si>
  <si>
    <t>45</t>
  </si>
  <si>
    <t>IP-BS-003.1</t>
  </si>
  <si>
    <t>bezšroubová svorka Kopos Kolín TYP018 - 4x1,5-2,5</t>
  </si>
  <si>
    <t>161888514</t>
  </si>
  <si>
    <t>120</t>
  </si>
  <si>
    <t>46</t>
  </si>
  <si>
    <t>IP-BS-004</t>
  </si>
  <si>
    <t>bezšroubová svorka Kopos Kolín TYP015 - 5x1,5-2,5</t>
  </si>
  <si>
    <t>-818665993</t>
  </si>
  <si>
    <t>60</t>
  </si>
  <si>
    <t>47</t>
  </si>
  <si>
    <t>741313101</t>
  </si>
  <si>
    <t>Montáž zásuvek průmyslových spojovacích provedení IP 67 2P+PE 16 A</t>
  </si>
  <si>
    <t>468066501</t>
  </si>
  <si>
    <t>Montáž zásuvek průmyslových se zapojením vodičů spojovacích, provedení IP 67 2P+PE 16 A</t>
  </si>
  <si>
    <t>48</t>
  </si>
  <si>
    <t>IP-EP-002.1</t>
  </si>
  <si>
    <t>zásuvka jednonásobná s ochranným kolíkem, s víčkem, IP54 bílá ABB Variant+ typ 5518N-C02510 B</t>
  </si>
  <si>
    <t>939763227</t>
  </si>
  <si>
    <t>49</t>
  </si>
  <si>
    <t>741313001</t>
  </si>
  <si>
    <t>Montáž zásuvka (polo)zapuštěná bezšroubové připojení 2P+PE se zapojením vodičů</t>
  </si>
  <si>
    <t>1327667931</t>
  </si>
  <si>
    <t>Montáž zásuvek domovních se zapojením vodičů bezšroubové připojení polozapuštěných nebo zapuštěných 10/16 A, provedení 2P + PE</t>
  </si>
  <si>
    <t>13+86</t>
  </si>
  <si>
    <t>50</t>
  </si>
  <si>
    <t>IP-EP-002</t>
  </si>
  <si>
    <t>Zásuvka jedn. s clon., s ochranou před přepětím, bezšroub. sv. ABB typ 5599A-A02357 B</t>
  </si>
  <si>
    <t>1969613817</t>
  </si>
  <si>
    <t>Poznámka k položce:
Doporučený typ.</t>
  </si>
  <si>
    <t>51</t>
  </si>
  <si>
    <t>IP-EP-001</t>
  </si>
  <si>
    <t>Zásuvka jedn. s clon., bezšroub. sv. ABB typ 5519A-A02357 B</t>
  </si>
  <si>
    <t>-1380433392</t>
  </si>
  <si>
    <t>86</t>
  </si>
  <si>
    <t>52</t>
  </si>
  <si>
    <t>741313003</t>
  </si>
  <si>
    <t>Montáž zásuvka (polo)zapuštěná bezšroubové připojení 2x(2P+PE) dvojnásobná</t>
  </si>
  <si>
    <t>-970252454</t>
  </si>
  <si>
    <t>Montáž zásuvek domovních se zapojením vodičů bezšroubové připojení polozapuštěných nebo zapuštěných 10/16 A, provedení 2x (2P + PE) dvojnásobná</t>
  </si>
  <si>
    <t>53</t>
  </si>
  <si>
    <t>IP-EP-004</t>
  </si>
  <si>
    <t>Zásuvka dvojnásobná s ochr. kolíky,s clonkami,s natoč. dutinou ABB typ 5513A-C02357 B</t>
  </si>
  <si>
    <t>-106945434</t>
  </si>
  <si>
    <t>Poznámka k položce:
 Doporučený typ</t>
  </si>
  <si>
    <t>54</t>
  </si>
  <si>
    <t>741310001</t>
  </si>
  <si>
    <t>Montáž vypínač nástěnný 1-jednopólový prostředí normální</t>
  </si>
  <si>
    <t>1945111563</t>
  </si>
  <si>
    <t>Montáž spínačů jedno nebo dvoupólových nástěnných se zapojením vodičů, pro prostředí normální vypínačů, řazení 1-jednopólových</t>
  </si>
  <si>
    <t>55</t>
  </si>
  <si>
    <t>IP-EP-006</t>
  </si>
  <si>
    <t>spínač jednopólový, řazení 1, ABB typ 3559-A01345 + 3558A-A651 B</t>
  </si>
  <si>
    <t>-271953139</t>
  </si>
  <si>
    <t>56</t>
  </si>
  <si>
    <t>741310012</t>
  </si>
  <si>
    <t>Montáž ovladač nástěnný 1/0S-tlačítkový zapínací se signální doutnavkou prostředí normální</t>
  </si>
  <si>
    <t>-309239096</t>
  </si>
  <si>
    <t>Montáž spínačů jedno nebo dvoupólových nástěnných se zapojením vodičů, pro prostředí normální ovladačů, řazení 1/0S-tlačítkových zapínacích se signální doutnavkou</t>
  </si>
  <si>
    <t>57</t>
  </si>
  <si>
    <t>IP-EP-010</t>
  </si>
  <si>
    <t>Přístroj tlač. ovládače zapínacího, řazení 1/0, 1/0S, 1/0So, přístroj + kryt, ABB typ 3559-A91345 + 3558A-A653 B</t>
  </si>
  <si>
    <t>1223904323</t>
  </si>
  <si>
    <t>58</t>
  </si>
  <si>
    <t>IP-EP-009</t>
  </si>
  <si>
    <t>doutnavka orientační 0,5mA (univerzální)-oranžové světlo ABB typ 3916-12221</t>
  </si>
  <si>
    <t>-1214758767</t>
  </si>
  <si>
    <t>59</t>
  </si>
  <si>
    <t>741310021</t>
  </si>
  <si>
    <t>Montáž přepínač nástěnný 5-sériový prostředí normální</t>
  </si>
  <si>
    <t>-1058766613</t>
  </si>
  <si>
    <t>Montáž spínačů jedno nebo dvoupólových nástěnných se zapojením vodičů, pro prostředí normální přepínačů, řazení 5-sériových</t>
  </si>
  <si>
    <t>IP-EP-007</t>
  </si>
  <si>
    <t>přepínač sériový, řazení 5, přístroj + kryt, ABB typ 3559-A05345 + 3558A-A652 B</t>
  </si>
  <si>
    <t>1811477259</t>
  </si>
  <si>
    <t>61</t>
  </si>
  <si>
    <t>741310122</t>
  </si>
  <si>
    <t>Montáž přepínač (polo)zapuštěný bezšroubové připojení 6-střídavý</t>
  </si>
  <si>
    <t>1118115727</t>
  </si>
  <si>
    <t>Montáž spínačů jedno nebo dvoupólových polozapuštěných nebo zapuštěných se zapojením vodičů bezšroubové připojení přepínačů, řazení 6-střídavých</t>
  </si>
  <si>
    <t>62</t>
  </si>
  <si>
    <t>IP-EP-005.7</t>
  </si>
  <si>
    <t>přístroj přepínače střídavého, řazení 6, 6So, ABB typ 3559-A06345 + kryt typ 3558A-A651 B</t>
  </si>
  <si>
    <t>-582276476</t>
  </si>
  <si>
    <t>přístroj přepínače střídavého, řazení 6,6So, ABB typ 3559-A06345 + kryt typ 3558A-A651 B</t>
  </si>
  <si>
    <t>63</t>
  </si>
  <si>
    <t>741310123</t>
  </si>
  <si>
    <t>Montáž přepínač (polo)zapuštěný bezšroubové připojení 6So-střídavý s orientační doutnavkou</t>
  </si>
  <si>
    <t>1888897568</t>
  </si>
  <si>
    <t>Montáž spínačů jedno nebo dvoupólových polozapuštěných nebo zapuštěných se zapojením vodičů bezšroubové připojení přepínačů, řazení 6So-střídavých s orientační doutnavkou</t>
  </si>
  <si>
    <t>64</t>
  </si>
  <si>
    <t>754334827</t>
  </si>
  <si>
    <t>65</t>
  </si>
  <si>
    <t>-1853022585</t>
  </si>
  <si>
    <t>66</t>
  </si>
  <si>
    <t>741310126</t>
  </si>
  <si>
    <t>Montáž přepínač (polo)zapuštěný bezšroubové připojení 7-křížový</t>
  </si>
  <si>
    <t>142192720</t>
  </si>
  <si>
    <t>Montáž spínačů jedno nebo dvoupólových polozapuštěných nebo zapuštěných se zapojením vodičů bezšroubové připojení přepínačů, řazení 7-křížových</t>
  </si>
  <si>
    <t>67</t>
  </si>
  <si>
    <t>IP-EP-005.8</t>
  </si>
  <si>
    <t>přístroj přepínače střídavého, řazení 7, 7So, ABB typ 3559-A07345 + kryt typ 3558A-A651 B</t>
  </si>
  <si>
    <t>-1226528147</t>
  </si>
  <si>
    <t>přístroj přepínače křížového řazení 7, 7So, ABB typ 3559-A07345 + kryt typ 3558A-A651 B</t>
  </si>
  <si>
    <t>68</t>
  </si>
  <si>
    <t>934493927</t>
  </si>
  <si>
    <t>69</t>
  </si>
  <si>
    <t>741310125</t>
  </si>
  <si>
    <t>Montáž přepínač (polo)zapuštěný bezšroubové připojení 6+6-dvojitý střídavý</t>
  </si>
  <si>
    <t>452811019</t>
  </si>
  <si>
    <t>Montáž spínačů jedno nebo dvoupólových polozapuštěných nebo zapuštěných se zapojením vodičů bezšroubové připojení přepínačů, řazení 6+6-dvojitých střídavých</t>
  </si>
  <si>
    <t>70</t>
  </si>
  <si>
    <t>IP-EP-005.9</t>
  </si>
  <si>
    <t>přístroj přepínače střídavého, řazení 6+6, ABB typ 3559-A52345 + kryt typ 3558A-A651 B</t>
  </si>
  <si>
    <t>208220222</t>
  </si>
  <si>
    <t>71</t>
  </si>
  <si>
    <t>IP-EP-015</t>
  </si>
  <si>
    <t>rámeček jednonásobný vodorovný ABB typ 3901A-B10 B</t>
  </si>
  <si>
    <t>713147252</t>
  </si>
  <si>
    <t>72</t>
  </si>
  <si>
    <t>IP-EP-016</t>
  </si>
  <si>
    <t>rámeček dvojnásobný vodorovný ABB typ 3901A-B20 B</t>
  </si>
  <si>
    <t>-738701554</t>
  </si>
  <si>
    <t>73</t>
  </si>
  <si>
    <t>IP-EP-017</t>
  </si>
  <si>
    <t>rámeček trojnásobný vodorovný ABB typ 3901A-B30 B</t>
  </si>
  <si>
    <t>-57616711</t>
  </si>
  <si>
    <t>74</t>
  </si>
  <si>
    <t>IP-EP-018</t>
  </si>
  <si>
    <t>rámeček čtyřnásobný vodorovný ABB typ 3901A-B40 B</t>
  </si>
  <si>
    <t>-101135052</t>
  </si>
  <si>
    <t>rámeček čtyřinásobný vodorovný ABB typ 3901A-B40 B</t>
  </si>
  <si>
    <t>75</t>
  </si>
  <si>
    <t>IP-EP-006.7</t>
  </si>
  <si>
    <t>rámeček pětinásobný vodorovný ABB typ 3901A-B50 B</t>
  </si>
  <si>
    <t>-1842006746</t>
  </si>
  <si>
    <t>76</t>
  </si>
  <si>
    <t>741372052</t>
  </si>
  <si>
    <t>Montáž svítidlo LED bytové přisazené stropní reflektorové s čidlem</t>
  </si>
  <si>
    <t>1078530328</t>
  </si>
  <si>
    <t>Montáž svítidel LED se zapojením vodičů bytových nebo společenských místností přisazených stropních reflektorových s pohybovým čidlem</t>
  </si>
  <si>
    <t>77</t>
  </si>
  <si>
    <t>IP-OT293</t>
  </si>
  <si>
    <t>svítidlo se senzorem pohybu Osmont Triton 2 typ 50165, LED-1L15B07/IN-184 B HF 3000</t>
  </si>
  <si>
    <t>-1940287250</t>
  </si>
  <si>
    <t>78</t>
  </si>
  <si>
    <t>741372062</t>
  </si>
  <si>
    <t>Montáž svítidlo LED bytové přisazené stropní panelové do 0,36 m2</t>
  </si>
  <si>
    <t>1693330114</t>
  </si>
  <si>
    <t>Montáž svítidel LED se zapojením vodičů bytových nebo společenských místností přisazených stropních panelových, obsahu přes 0,09 do 0,36 m2</t>
  </si>
  <si>
    <t>5+8+5+16+4+4+6+13+13+6+12+2+2</t>
  </si>
  <si>
    <t>79</t>
  </si>
  <si>
    <t>IP-LL183</t>
  </si>
  <si>
    <t>svítidlo Trevos Linea 1.4ft, atyp., LED modul 18W/2600lm/830, IP54</t>
  </si>
  <si>
    <t>-1835091290</t>
  </si>
  <si>
    <t>80</t>
  </si>
  <si>
    <t>IP-LL223</t>
  </si>
  <si>
    <t>1594708135</t>
  </si>
  <si>
    <t>svítidlo Trevos Linea 1.4ft, atyp., LED modul 22W/3200lm/830, IP54</t>
  </si>
  <si>
    <t>81</t>
  </si>
  <si>
    <t>IP-LL303</t>
  </si>
  <si>
    <t>-836221705</t>
  </si>
  <si>
    <t>svítidlo Trevos Linea 1.4ft, atyp., LED modul 30W/4400lm/830, IP54</t>
  </si>
  <si>
    <t>82</t>
  </si>
  <si>
    <t>IP-LL353</t>
  </si>
  <si>
    <t>-933791228</t>
  </si>
  <si>
    <t>svítidlo Trevos Linea 2.4ft, atyp., LED modul 35W/5200lm/830, IP54</t>
  </si>
  <si>
    <t>83</t>
  </si>
  <si>
    <t>IP-LL583</t>
  </si>
  <si>
    <t>svítidlo Trevos Linea 2.4ft, atyp. , LED modul 58W/8800lm/830, IP54</t>
  </si>
  <si>
    <t>-1954852693</t>
  </si>
  <si>
    <t>84</t>
  </si>
  <si>
    <t>IP-LL424</t>
  </si>
  <si>
    <t>svítidlo Trevos Linea 2.4ft, typ 63250, LED modul 42W/6400lm/840, IP54</t>
  </si>
  <si>
    <t>1926825128</t>
  </si>
  <si>
    <t>85</t>
  </si>
  <si>
    <t>IP-LR123</t>
  </si>
  <si>
    <t>svítidlo Trevos Linea Round, atyp. 3000K, LED modul 12W/1900lm/830, IP54</t>
  </si>
  <si>
    <t>1570653421</t>
  </si>
  <si>
    <t>IP-LR143</t>
  </si>
  <si>
    <t>svítidlo Trevos Linea Round, atyp. 3000K, LED modul 14W/2200lm/830, IP54</t>
  </si>
  <si>
    <t>-282499332</t>
  </si>
  <si>
    <t>87</t>
  </si>
  <si>
    <t>IP-LR163</t>
  </si>
  <si>
    <t>svítidlo Trevos Linea Round, atyp. 3000K, LED modul 16W/2500lm/830, IP54</t>
  </si>
  <si>
    <t>2052193379</t>
  </si>
  <si>
    <t>88</t>
  </si>
  <si>
    <t>IP-LR243</t>
  </si>
  <si>
    <t>svítidlo Trevos Linea Round, atyp. 3000K, LED modul 24W/3600lm/830, IP54</t>
  </si>
  <si>
    <t>-167055364</t>
  </si>
  <si>
    <t>89</t>
  </si>
  <si>
    <t>IP-NM353</t>
  </si>
  <si>
    <t>svítidlo Trevos Naos MPR 2,4ft, atyp. 3000K, LED modul MPR 35W/5200lm/830, IP20</t>
  </si>
  <si>
    <t>69012768</t>
  </si>
  <si>
    <t>90</t>
  </si>
  <si>
    <t>IP-NM354</t>
  </si>
  <si>
    <t>svítidlo Trevos Naos MPR 2,4ft, typ 95510, LED modul MPR 35W/5200lm/840, IP20</t>
  </si>
  <si>
    <t>-1412918835</t>
  </si>
  <si>
    <t>91</t>
  </si>
  <si>
    <t>IP-NM444</t>
  </si>
  <si>
    <t>svítidlo Trevos Naos MPR 2,5ft, typ 95520, LED modul MPR 44W/6500lm/840, IP20</t>
  </si>
  <si>
    <t>-1444087374</t>
  </si>
  <si>
    <t>92</t>
  </si>
  <si>
    <t>IP-MOM</t>
  </si>
  <si>
    <t>montáž ochranné mřížky o velikosti 1300x220x130</t>
  </si>
  <si>
    <t>-195793205</t>
  </si>
  <si>
    <t>93</t>
  </si>
  <si>
    <t>IP-OM</t>
  </si>
  <si>
    <t>ochranná mřížka Trevos typ 11942 pro typy 236, 228/254, 2.4ft (1300 × 220 × 130 mm)</t>
  </si>
  <si>
    <t>-279770915</t>
  </si>
  <si>
    <t>94</t>
  </si>
  <si>
    <t>741372021</t>
  </si>
  <si>
    <t>Montáž svítidlo LED bytové přisazené nástěnné panelové do 0,09 m2</t>
  </si>
  <si>
    <t>-1458962689</t>
  </si>
  <si>
    <t>Montáž svítidel LED se zapojením vodičů bytových nebo společenských místností přisazených nástěnných panelových, obsahu do 0,09 m2</t>
  </si>
  <si>
    <t>95</t>
  </si>
  <si>
    <t>IP-SV-N1</t>
  </si>
  <si>
    <t>svítidlo orientační Trevos Helios LED 102 M1hAt, typ 43541, LED modul 2W/150lm, autotest, 1 hodina, IP65</t>
  </si>
  <si>
    <t>1338627139</t>
  </si>
  <si>
    <t>96</t>
  </si>
  <si>
    <t>741372061</t>
  </si>
  <si>
    <t>Montáž svítidlo LED bytové přisazené stropní panelové do 0,09 m2</t>
  </si>
  <si>
    <t>-958670136</t>
  </si>
  <si>
    <t>Montáž svítidel LED se zapojením vodičů bytových nebo společenských místností přisazených stropních panelových, obsahu do 0,09 m2</t>
  </si>
  <si>
    <t>97</t>
  </si>
  <si>
    <t>1773041786</t>
  </si>
  <si>
    <t>98</t>
  </si>
  <si>
    <t>741130011</t>
  </si>
  <si>
    <t>Ukončení vodič izolovaný do 50 mm2 v rozváděči nebo na přístroji</t>
  </si>
  <si>
    <t>-2049367138</t>
  </si>
  <si>
    <t>Ukončení vodičů izolovaných s označením a zapojením v rozváděči nebo na přístroji, průřezu žíly do 50 mm2</t>
  </si>
  <si>
    <t>99</t>
  </si>
  <si>
    <t>741130007</t>
  </si>
  <si>
    <t>Ukončení vodič izolovaný do 25 mm2 v rozváděči nebo na přístroji</t>
  </si>
  <si>
    <t>-617722950</t>
  </si>
  <si>
    <t>Ukončení vodičů izolovaných s označením a zapojením v rozváděči nebo na přístroji, průřezu žíly do 25 mm2</t>
  </si>
  <si>
    <t>741130005</t>
  </si>
  <si>
    <t>Ukončení vodič izolovaný do 10 mm2 v rozváděči nebo na přístroji</t>
  </si>
  <si>
    <t>-641769152</t>
  </si>
  <si>
    <t>Ukončení vodičů izolovaných s označením a zapojením v rozváděči nebo na přístroji, průřezu žíly do 10 mm2</t>
  </si>
  <si>
    <t>101</t>
  </si>
  <si>
    <t>741130004</t>
  </si>
  <si>
    <t>Ukončení vodič izolovaný do 6 mm2 v rozváděči nebo na přístroji</t>
  </si>
  <si>
    <t>2095261465</t>
  </si>
  <si>
    <t>Ukončení vodičů izolovaných s označením a zapojením v rozváděči nebo na přístroji, průřezu žíly do 6 mm2</t>
  </si>
  <si>
    <t>741130001</t>
  </si>
  <si>
    <t>Ukončení vodič izolovaný do 2,5 mm2 v rozváděči nebo na přístroji</t>
  </si>
  <si>
    <t>931166707</t>
  </si>
  <si>
    <t>Ukončení vodičů izolovaných s označením a zapojením v rozváděči nebo na přístroji, průřezu žíly do 2,5 mm2</t>
  </si>
  <si>
    <t>156</t>
  </si>
  <si>
    <t>103</t>
  </si>
  <si>
    <t>IP-OP-001</t>
  </si>
  <si>
    <t>Oprava a doplnění stávajícího ochraného pospojení (práce+materiál)</t>
  </si>
  <si>
    <t>-579794068</t>
  </si>
  <si>
    <t>104</t>
  </si>
  <si>
    <t>HZS2232</t>
  </si>
  <si>
    <t>Hodinová zúčtovací sazba elektrikář odborný</t>
  </si>
  <si>
    <t>hod</t>
  </si>
  <si>
    <t>-775722148</t>
  </si>
  <si>
    <t>Hodinové zúčtovací sazby profesí PSV provádění stavebních instalací elektrikář odborný</t>
  </si>
  <si>
    <t>105</t>
  </si>
  <si>
    <t>IP-D-001</t>
  </si>
  <si>
    <t>Demontážní práce silnoproud a slaboproud</t>
  </si>
  <si>
    <t>-938768078</t>
  </si>
  <si>
    <t>106</t>
  </si>
  <si>
    <t>IP-D-002</t>
  </si>
  <si>
    <t>drobný materiál</t>
  </si>
  <si>
    <t>1110717691</t>
  </si>
  <si>
    <t>SLAB</t>
  </si>
  <si>
    <t>Slaboproud</t>
  </si>
  <si>
    <t>107</t>
  </si>
  <si>
    <t>742110001</t>
  </si>
  <si>
    <t>Montáž trubek pro slaboproud plastových ohebných uložených pod omítku se zasekáním</t>
  </si>
  <si>
    <t>-1990470792</t>
  </si>
  <si>
    <t>Montáž trubek elektroinstalačních plastových ohebných uložených pod omítku včetně zasekání</t>
  </si>
  <si>
    <t>4+376+106</t>
  </si>
  <si>
    <t>108</t>
  </si>
  <si>
    <t>IP-ET-01425</t>
  </si>
  <si>
    <t>elektroinstalační trubka Kopos Kolín typ Monoflex 1425 s drátem</t>
  </si>
  <si>
    <t>1645279724</t>
  </si>
  <si>
    <t>376</t>
  </si>
  <si>
    <t>109</t>
  </si>
  <si>
    <t>IP-ET-01432</t>
  </si>
  <si>
    <t>elektroinstalační trubka Kopos Kolín typ Monoflex 1432 s drátem</t>
  </si>
  <si>
    <t>-399851321</t>
  </si>
  <si>
    <t>110</t>
  </si>
  <si>
    <t>742121001</t>
  </si>
  <si>
    <t>Montáž kabelů sdělovacích pro vnitřní rozvody do 15 žil</t>
  </si>
  <si>
    <t>2127103673</t>
  </si>
  <si>
    <t>Montáž kabelů sdělovacích pro vnitřní rozvody počtu žil do 15</t>
  </si>
  <si>
    <t>928+14</t>
  </si>
  <si>
    <t>111</t>
  </si>
  <si>
    <t>IP-SLV-001</t>
  </si>
  <si>
    <t>kabel pro sběrnici 2x0,8+2x0,5 typ CC-01</t>
  </si>
  <si>
    <t>224332107</t>
  </si>
  <si>
    <t>112</t>
  </si>
  <si>
    <t>IP-UTP-02</t>
  </si>
  <si>
    <t>kabel UTP Cat 6</t>
  </si>
  <si>
    <t>-1289416970</t>
  </si>
  <si>
    <t>928</t>
  </si>
  <si>
    <t>113</t>
  </si>
  <si>
    <t>220320201</t>
  </si>
  <si>
    <t>Montáž zvonku pro vnitřní použití na střídavý nebo stejnosměrný proud napětí 3 až 24 V</t>
  </si>
  <si>
    <t>-714648482</t>
  </si>
  <si>
    <t>114</t>
  </si>
  <si>
    <t>IP-ZV-001</t>
  </si>
  <si>
    <t>Bytový zvonek dvojtónový s dozvukem-plast Tesla Stropkov typ 4FN 605 11</t>
  </si>
  <si>
    <t>-2027101535</t>
  </si>
  <si>
    <t>115</t>
  </si>
  <si>
    <t>741310011</t>
  </si>
  <si>
    <t>Montáž ovladač nástěnný 1/0-tlačítkový zapínací prostředí normální</t>
  </si>
  <si>
    <t>1218183067</t>
  </si>
  <si>
    <t>Montáž spínačů jedno nebo dvoupólových nástěnných se zapojením vodičů, pro prostředí normální ovladačů, řazení 1/0-tlačítkových zapínacích</t>
  </si>
  <si>
    <t>116</t>
  </si>
  <si>
    <t>IP-EP-010.1</t>
  </si>
  <si>
    <t>Přístroj tlač. ovládače zapínacího, řazení 1/0, 1/0S, 1/0So, přístroj + kryt, ABB typ 3558A-A00620 B + symbol zvonku 3558A-A27/1</t>
  </si>
  <si>
    <t>1152920614</t>
  </si>
  <si>
    <t>117</t>
  </si>
  <si>
    <t>741112061</t>
  </si>
  <si>
    <t>Montáž krabice přístrojová zapuštěná plastová kruhová</t>
  </si>
  <si>
    <t>-1931808727</t>
  </si>
  <si>
    <t>Montáž krabic elektroinstalačních bez napojení na trubky a lišty, demontáže a montáže víčka a přístroje přístrojových zapuštěných plastových kruhových</t>
  </si>
  <si>
    <t>118</t>
  </si>
  <si>
    <t>IP-EK-001</t>
  </si>
  <si>
    <t>krabice elektroinstalační přístrojová Kopos Kolín typ KU 68-1901</t>
  </si>
  <si>
    <t>-1165723984</t>
  </si>
  <si>
    <t>Poznámka k položce:
Poznámka k položce: Doporučený typ</t>
  </si>
  <si>
    <t>119</t>
  </si>
  <si>
    <t>741112001</t>
  </si>
  <si>
    <t>-1064703338</t>
  </si>
  <si>
    <t>-111206727</t>
  </si>
  <si>
    <t>121</t>
  </si>
  <si>
    <t>IP-EK-008</t>
  </si>
  <si>
    <t>krabice odbočná s víčkem Kopos Kolín typ KO97/5</t>
  </si>
  <si>
    <t>-21566999</t>
  </si>
  <si>
    <t>122</t>
  </si>
  <si>
    <t>741112022</t>
  </si>
  <si>
    <t>Montáž krabice nástěnná plastová čtyřhranná do 160x160 mm</t>
  </si>
  <si>
    <t>387177492</t>
  </si>
  <si>
    <t>Montáž krabic elektroinstalačních bez napojení na trubky a lišty, demontáže a montáže víčka a přístroje protahovacích nebo odbočných nástěnných plastových čtyřhranných, vel. do 160x160 mm</t>
  </si>
  <si>
    <t>123</t>
  </si>
  <si>
    <t>IP-EK-007</t>
  </si>
  <si>
    <t>krabice elektroinstalační s víčkem Kopos Kolín typ KO 125</t>
  </si>
  <si>
    <t>-1450702426</t>
  </si>
  <si>
    <t>124</t>
  </si>
  <si>
    <t>741112023</t>
  </si>
  <si>
    <t>Montáž krabice nástěnná plastová čtyřhranná do 250x250 mm</t>
  </si>
  <si>
    <t>1479277203</t>
  </si>
  <si>
    <t>Montáž krabic elektroinstalačních bez napojení na trubky a lišty, demontáže a montáže víčka a přístroje protahovacích nebo odbočných nástěnných plastových čtyřhranných, vel. do 250x250 mm</t>
  </si>
  <si>
    <t>125</t>
  </si>
  <si>
    <t>IP-EK-006</t>
  </si>
  <si>
    <t>krabice elektroinstalační univerzální s víčkem do dutých stěn Kopos Kolín typ KUL 68-45/LD2</t>
  </si>
  <si>
    <t>-669943732</t>
  </si>
  <si>
    <t>126</t>
  </si>
  <si>
    <t>742330042</t>
  </si>
  <si>
    <t>Montáž datové dvouzásuvky</t>
  </si>
  <si>
    <t>-921986410</t>
  </si>
  <si>
    <t>Montáž strukturované kabeláže zásuvek datových pod omítku, do nábytku, do parapetního žlabu nebo podlahové krabice dvouzásuvky</t>
  </si>
  <si>
    <t>127</t>
  </si>
  <si>
    <t>IPZD-002</t>
  </si>
  <si>
    <t>datová dvojzásuvka Tango 2xRJ45 (5014A-A100 B + 5014A-B1018 +2x RJ45C6U)</t>
  </si>
  <si>
    <t>1942019005</t>
  </si>
  <si>
    <t>128</t>
  </si>
  <si>
    <t>742330041</t>
  </si>
  <si>
    <t>Montáž datové jednozásuvky</t>
  </si>
  <si>
    <t>-2142124729</t>
  </si>
  <si>
    <t>Montáž strukturované kabeláže zásuvek datových pod omítku, do nábytku, do parapetního žlabu nebo podlahové krabice jednozásuvky</t>
  </si>
  <si>
    <t>129</t>
  </si>
  <si>
    <t>IPZD-001</t>
  </si>
  <si>
    <t>datová jednozásuvka Tango 1xRJ45 (5014A-A100 B + 5014A-B1018 +  RJ45C6U)</t>
  </si>
  <si>
    <t>562788487</t>
  </si>
  <si>
    <t>130</t>
  </si>
  <si>
    <t>IPZT-001</t>
  </si>
  <si>
    <t>telefonní jednozásuvka ABB Tango 1xRJ12 (5013A-A00213 B + 5013U-A00103)</t>
  </si>
  <si>
    <t>814651099</t>
  </si>
  <si>
    <t>131</t>
  </si>
  <si>
    <t>742-ost-02</t>
  </si>
  <si>
    <t>Drobný elektroinstalační materiál</t>
  </si>
  <si>
    <t>-86859661</t>
  </si>
  <si>
    <t>132</t>
  </si>
  <si>
    <t>742-ost-04</t>
  </si>
  <si>
    <t>Oživení systémů</t>
  </si>
  <si>
    <t>508901017</t>
  </si>
  <si>
    <t>133</t>
  </si>
  <si>
    <t>742-ost-05.2</t>
  </si>
  <si>
    <t>Měření kabelů včetně zpracování protokolu</t>
  </si>
  <si>
    <t>kpl</t>
  </si>
  <si>
    <t>-1258553911</t>
  </si>
  <si>
    <t>134</t>
  </si>
  <si>
    <t>742-ost-06</t>
  </si>
  <si>
    <t>Revize systému</t>
  </si>
  <si>
    <t>1621337154</t>
  </si>
  <si>
    <t>OST</t>
  </si>
  <si>
    <t>Ostatní</t>
  </si>
  <si>
    <t>VRN</t>
  </si>
  <si>
    <t>Vedlejší rozpočtové náklady</t>
  </si>
  <si>
    <t>135</t>
  </si>
  <si>
    <t>741810003</t>
  </si>
  <si>
    <t>Celková prohlídka elektrického rozvodu a zařízení do 1 milionu Kč</t>
  </si>
  <si>
    <t>262144</t>
  </si>
  <si>
    <t>-1793380099</t>
  </si>
  <si>
    <t>Zkoušky a prohlídky elektrických rozvodů a zařízení celková prohlídka a vyhotovení revizní zprávy pro objem montážních prací přes 500 do 1000 tis. Kč</t>
  </si>
  <si>
    <t>136</t>
  </si>
  <si>
    <t>013254000</t>
  </si>
  <si>
    <t>Dokumentace skutečného provedení stavby</t>
  </si>
  <si>
    <t>…</t>
  </si>
  <si>
    <t>-1153930392</t>
  </si>
  <si>
    <t>137</t>
  </si>
  <si>
    <t>999-VRN-1</t>
  </si>
  <si>
    <t>Vedlejší náklady</t>
  </si>
  <si>
    <t>%</t>
  </si>
  <si>
    <t>-840684134</t>
  </si>
  <si>
    <t>etapa II st - Stavební část 1.PP a 1.NP</t>
  </si>
  <si>
    <t>HSV - Práce a dodávky HSV</t>
  </si>
  <si>
    <t xml:space="preserve">    3 - Svislé a kompletní konstrukce</t>
  </si>
  <si>
    <t xml:space="preserve">    9 - Ostatní konstrukce a práce, bourání</t>
  </si>
  <si>
    <t>PSV - Práce a dodávky PSV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</si>
  <si>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</si>
  <si>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</si>
  <si>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</si>
  <si>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</si>
  <si>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</si>
  <si>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</si>
  <si>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>Práce a dodávky HSV</t>
  </si>
  <si>
    <t>Svislé a kompletní konstrukce</t>
  </si>
  <si>
    <t>310237241</t>
  </si>
  <si>
    <t>Zazdívka otvorů pl do 0,25 m2 ve zdivu nadzákladovém cihlami pálenými tl do 300 mm</t>
  </si>
  <si>
    <t>-1849257768</t>
  </si>
  <si>
    <t>Zazdívka otvorů ve zdivu nadzákladovém cihlami pálenými plochy přes 0,09 m2 do 0,25 m2, ve zdi tl. do 300 mm</t>
  </si>
  <si>
    <t>1 "0.4</t>
  </si>
  <si>
    <t>612311131</t>
  </si>
  <si>
    <t>Potažení vnitřních stěn vápenným štukem tloušťky do 3 mm</t>
  </si>
  <si>
    <t>1111596351</t>
  </si>
  <si>
    <t>Potažení vnitřních ploch štukem tloušťky do 3 mm svislých konstrukcí stěn</t>
  </si>
  <si>
    <t>18,44*1,3 "1.12</t>
  </si>
  <si>
    <t>17,6*1,3 "1.13</t>
  </si>
  <si>
    <t>612311141</t>
  </si>
  <si>
    <t>Vápenná omítka štuková dvouvrstvá vnitřních stěn nanášená ručně</t>
  </si>
  <si>
    <t>2120587379</t>
  </si>
  <si>
    <t>Omítka vápenná vnitřních ploch nanášená ručně dvouvrstvá štuková, tloušťky jádrové omítky do 10 mm a tloušťky štuku do 3 mm svislých konstrukcí stěn</t>
  </si>
  <si>
    <t>5,1*1,9 "1.15</t>
  </si>
  <si>
    <t>612315223</t>
  </si>
  <si>
    <t>Vápenná štuková omítka malých ploch do 1,0 m2 na stěnách</t>
  </si>
  <si>
    <t>-910449461</t>
  </si>
  <si>
    <t>Vápenná omítka jednotlivých malých ploch štuková na stěnách, plochy jednotlivě přes 0,25 do 1 m2</t>
  </si>
  <si>
    <t>612321121</t>
  </si>
  <si>
    <t>Vápenocementová omítka hladká jednovrstvá vnitřních stěn nanášená ručně</t>
  </si>
  <si>
    <t>-274384583</t>
  </si>
  <si>
    <t>Omítka vápenocementová vnitřních ploch nanášená ručně jednovrstvá, tloušťky do 10 mm hladká svislých konstrukcí stěn</t>
  </si>
  <si>
    <t>5,09*1,9 "1.15</t>
  </si>
  <si>
    <t>612321141</t>
  </si>
  <si>
    <t>Vápenocementová omítka štuková dvouvrstvá vnitřních stěn nanášená ručně</t>
  </si>
  <si>
    <t>1148873494</t>
  </si>
  <si>
    <t>Omítka vápenocementová vnitřních ploch nanášená ručně dvouvrstvá, tloušťky jádrové omítky do 10 mm a tloušťky štuku do 3 mm štuková svislých konstrukcí stěn</t>
  </si>
  <si>
    <t>4,8*2,6 "0.8</t>
  </si>
  <si>
    <t>612325205</t>
  </si>
  <si>
    <t>Vápenocementová hrubá omítka malých ploch do 4,0 m2 na stěnách</t>
  </si>
  <si>
    <t>-1631781893</t>
  </si>
  <si>
    <t>Vápenocementová omítka jednotlivých malých ploch hrubá na stěnách, plochy jednotlivě přes 1,0 do 4 m2</t>
  </si>
  <si>
    <t>1 "0.4 (2,1 m2)</t>
  </si>
  <si>
    <t>612325411</t>
  </si>
  <si>
    <t>Oprava vnitřní vápenocementové hladké omítky stěn v rozsahu plochy do 10%</t>
  </si>
  <si>
    <t>693816176</t>
  </si>
  <si>
    <t>Oprava vápenocementové omítky vnitřních ploch hladké, tloušťky do 20 mm stěn, v rozsahu opravované plochy do 10%</t>
  </si>
  <si>
    <t>612325421</t>
  </si>
  <si>
    <t>Oprava vnitřní vápenocementové štukové omítky stěn v rozsahu plochy do 10%</t>
  </si>
  <si>
    <t>-577661820</t>
  </si>
  <si>
    <t>Oprava vápenocementové omítky vnitřních ploch štukové dvouvrstvé, tloušťky do 20 mm a tloušťky štuku do 3 mm stěn, v rozsahu opravované plochy do 10%</t>
  </si>
  <si>
    <t>20,1*1,3 "1.01</t>
  </si>
  <si>
    <t>20,1*1,3 "1.20</t>
  </si>
  <si>
    <t>Ostatní konstrukce a práce, bourání</t>
  </si>
  <si>
    <t>978013111</t>
  </si>
  <si>
    <t>Otlučení (osekání) vnitřní vápenné nebo vápenocementové omítky stěn v rozsahu do 5 %</t>
  </si>
  <si>
    <t>-1917263864</t>
  </si>
  <si>
    <t>Otlučení vápenných nebo vápenocementových omítek vnitřních ploch stěn s vyškrabáním spar, s očištěním zdiva, v rozsahu do 5 %</t>
  </si>
  <si>
    <t>17,1*2,6-0,9*2 "0.4</t>
  </si>
  <si>
    <t>978013121</t>
  </si>
  <si>
    <t>Otlučení (osekání) vnitřní vápenné nebo vápenocementové omítky stěn v rozsahu do 10 %</t>
  </si>
  <si>
    <t>289352156</t>
  </si>
  <si>
    <t>Otlučení vápenných nebo vápenocementových omítek vnitřních ploch stěn s vyškrabáním spar, s očištěním zdiva, v rozsahu přes 5 do 10 %</t>
  </si>
  <si>
    <t>978013191</t>
  </si>
  <si>
    <t>Otlučení (osekání) vnitřní vápenné nebo vápenocementové omítky stěn v rozsahu do 100 %</t>
  </si>
  <si>
    <t>1989561580</t>
  </si>
  <si>
    <t>Otlučení vápenných nebo vápenocementových omítek vnitřních ploch stěn s vyškrabáním spar, s očištěním zdiva, v rozsahu přes 50 do 100 %</t>
  </si>
  <si>
    <t>978059541</t>
  </si>
  <si>
    <t>Odsekání a odebrání obkladů stěn z vnitřních obkládaček plochy přes 1 m2</t>
  </si>
  <si>
    <t>-415381954</t>
  </si>
  <si>
    <t>Odsekání obkladů stěn včetně otlučení podkladní omítky až na zdivo z obkládaček vnitřních, z jakýchkoliv materiálů, plochy přes 1 m2</t>
  </si>
  <si>
    <t>1797780337</t>
  </si>
  <si>
    <t>1254963018</t>
  </si>
  <si>
    <t>-1978914574</t>
  </si>
  <si>
    <t>2,474*9 'Přepočtené koeficientem množství</t>
  </si>
  <si>
    <t>997013603</t>
  </si>
  <si>
    <t>Poplatek za uložení na skládce (skládkovné) stavebního odpadu cihelného kód odpadu 17 01 02</t>
  </si>
  <si>
    <t>-472119394</t>
  </si>
  <si>
    <t>Poplatek za uložení stavebního odpadu na skládce (skládkovné) cihelného zatříděného do Katalogu odpadů pod kódem 17 01 02</t>
  </si>
  <si>
    <t>997013811</t>
  </si>
  <si>
    <t>Poplatek za uložení na skládce (skládkovné) stavebního odpadu dřevěného kód odpadu 17 02 01</t>
  </si>
  <si>
    <t>1710335056</t>
  </si>
  <si>
    <t>Poplatek za uložení stavebního odpadu na skládce (skládkovné) dřevěného zatříděného do Katalogu odpadů pod kódem 17 02 01</t>
  </si>
  <si>
    <t>998018001</t>
  </si>
  <si>
    <t>Přesun hmot ruční pro budovy v do 6 m</t>
  </si>
  <si>
    <t>2119355334</t>
  </si>
  <si>
    <t>Přesun hmot pro budovy občanské výstavby, bydlení, výrobu a služby ruční - bez užití mechanizace vodorovná dopravní vzdálenost do 100 m pro budovy s jakoukoliv nosnou konstrukcí výšky do 6 m</t>
  </si>
  <si>
    <t>PSV</t>
  </si>
  <si>
    <t>Práce a dodávky PSV</t>
  </si>
  <si>
    <t>766</t>
  </si>
  <si>
    <t>Konstrukce truhlářské</t>
  </si>
  <si>
    <t>766411821</t>
  </si>
  <si>
    <t>Demontáž truhlářského obložení stěn z palubek</t>
  </si>
  <si>
    <t>92043339</t>
  </si>
  <si>
    <t>Demontáž obložení stěn palubkami</t>
  </si>
  <si>
    <t>18,95*1,3 "1.12</t>
  </si>
  <si>
    <t>18,95*1,3 "1.13</t>
  </si>
  <si>
    <t>766411822</t>
  </si>
  <si>
    <t>Demontáž truhlářského obložení stěn podkladových roštů</t>
  </si>
  <si>
    <t>305958457</t>
  </si>
  <si>
    <t>Demontáž obložení stěn podkladových roštů</t>
  </si>
  <si>
    <t>Demontáž a zpětná montáž dřev.krytu radiátoru</t>
  </si>
  <si>
    <t>1375722679</t>
  </si>
  <si>
    <t>776</t>
  </si>
  <si>
    <t>Podlahy povlakové</t>
  </si>
  <si>
    <t>776410811</t>
  </si>
  <si>
    <t>Odstranění soklíků a lišt pryžových nebo plastových</t>
  </si>
  <si>
    <t>-2025261717</t>
  </si>
  <si>
    <t>Demontáž soklíků nebo lišt pryžových nebo plastových</t>
  </si>
  <si>
    <t>18,95 "1.12</t>
  </si>
  <si>
    <t>18,95 "1.13</t>
  </si>
  <si>
    <t>776411111</t>
  </si>
  <si>
    <t>Montáž obvodových soklíků výšky do 80 mm</t>
  </si>
  <si>
    <t>1680651204</t>
  </si>
  <si>
    <t>Montáž soklíků lepením obvodových, výšky do 80 mm</t>
  </si>
  <si>
    <t>28411003</t>
  </si>
  <si>
    <t>lišta soklová PVC 30x30mm</t>
  </si>
  <si>
    <t>-1175570055</t>
  </si>
  <si>
    <t>37,9*1,02 'Přepočtené koeficientem množství</t>
  </si>
  <si>
    <t>998776201</t>
  </si>
  <si>
    <t>Přesun hmot procentní pro podlahy povlakové v objektech v do 6 m</t>
  </si>
  <si>
    <t>680673461</t>
  </si>
  <si>
    <t>Přesun hmot pro podlahy povlakové stanovený procentní sazbou (%) z ceny vodorovná dopravní vzdálenost do 50 m v objektech výšky do 6 m</t>
  </si>
  <si>
    <t>781</t>
  </si>
  <si>
    <t>Dokončovací práce - obklady</t>
  </si>
  <si>
    <t>781474115</t>
  </si>
  <si>
    <t>Montáž obkladů vnitřních keramických hladkých do 25 ks/m2 lepených flexibilním lepidlem</t>
  </si>
  <si>
    <t>165915909</t>
  </si>
  <si>
    <t>Montáž obkladů vnitřních stěn z dlaždic keramických lepených flexibilním lepidlem maloformátových hladkých přes 22 do 25 ks/m2</t>
  </si>
  <si>
    <t>59761039</t>
  </si>
  <si>
    <t>obklad keramický hladký přes 22 do 25ks/m2</t>
  </si>
  <si>
    <t>-1907808818</t>
  </si>
  <si>
    <t>9,671*1,1 'Přepočtené koeficientem množství</t>
  </si>
  <si>
    <t>781477111</t>
  </si>
  <si>
    <t>Příplatek k montáži obkladů vnitřních keramických hladkých za plochu do 10 m2</t>
  </si>
  <si>
    <t>-392728667</t>
  </si>
  <si>
    <t>Montáž obkladů vnitřních stěn z dlaždic keramických Příplatek k cenám za plochu do 10 m2 jednotlivě</t>
  </si>
  <si>
    <t>781493511</t>
  </si>
  <si>
    <t>Plastové profily ukončovací lepené standardním lepidlem</t>
  </si>
  <si>
    <t>1940303633</t>
  </si>
  <si>
    <t>Obklad - dokončující práce profily ukončovací lepené standardním lepidlem ukončovací</t>
  </si>
  <si>
    <t>5,09 "1.15</t>
  </si>
  <si>
    <t>781495115</t>
  </si>
  <si>
    <t>Spárování vnitřních obkladů silikonem</t>
  </si>
  <si>
    <t>2000336938</t>
  </si>
  <si>
    <t>Obklad - dokončující práce ostatní práce spárování silikonem</t>
  </si>
  <si>
    <t>15 "1.15</t>
  </si>
  <si>
    <t>998781201</t>
  </si>
  <si>
    <t>Přesun hmot procentní pro obklady keramické v objektech v do 6 m</t>
  </si>
  <si>
    <t>-1199497338</t>
  </si>
  <si>
    <t>Přesun hmot pro obklady keramické stanovený procentní sazbou (%) z ceny vodorovná dopravní vzdálenost do 50 m v objektech výšky do 6 m</t>
  </si>
  <si>
    <t>783</t>
  </si>
  <si>
    <t>Dokončovací práce - nátěry</t>
  </si>
  <si>
    <t>783801201</t>
  </si>
  <si>
    <t>Příprava podkladu omítek před provedením nátěru obroušení</t>
  </si>
  <si>
    <t>-1605543266</t>
  </si>
  <si>
    <t>21,07*1,3 "1.01</t>
  </si>
  <si>
    <t>20,07*1,3 "1.20</t>
  </si>
  <si>
    <t>4,99*1,3 "1.06</t>
  </si>
  <si>
    <t>23,12*1,3 "1.12</t>
  </si>
  <si>
    <t>22,03*1,3 "1.13</t>
  </si>
  <si>
    <t>4,51*1,3 "1.17</t>
  </si>
  <si>
    <t>783823131</t>
  </si>
  <si>
    <t>Penetrační nátěr omítek hladkých omítek hladkých, zrnitých tenkovrstvých nebo štukových stupně členitosti 1 a 2 akrylátový</t>
  </si>
  <si>
    <t>-114490217</t>
  </si>
  <si>
    <t>783827421</t>
  </si>
  <si>
    <t>Krycí (ochranný ) nátěr omítek dvojnásobný hladkých omítek hladkých, zrnitých tenkovrstvých nebo štukových stupně členitosti 1 a 2 akrylátový</t>
  </si>
  <si>
    <t>1623333549</t>
  </si>
  <si>
    <t>784</t>
  </si>
  <si>
    <t>Dokončovací práce - malby a tapety</t>
  </si>
  <si>
    <t>784121001</t>
  </si>
  <si>
    <t>Oškrabání malby v místnostech výšky do 3,80 m</t>
  </si>
  <si>
    <t>-392676323</t>
  </si>
  <si>
    <t>7,6</t>
  </si>
  <si>
    <t>16,9*(2,9-1,3) "1.03</t>
  </si>
  <si>
    <t>31,6*(2,9-1,3)-1*2,9 "1.12</t>
  </si>
  <si>
    <t>31,7*(2,9-1,3) "1.13</t>
  </si>
  <si>
    <t>8,6*(2,9-1,3) "1.16</t>
  </si>
  <si>
    <t>16,9*(2,9-1,3) "1.17</t>
  </si>
  <si>
    <t>784171101</t>
  </si>
  <si>
    <t>Zakrytí nemalovaných ploch (materiál ve specifikaci) včetně pozdějšího odkrytí podlah</t>
  </si>
  <si>
    <t>-1789517187</t>
  </si>
  <si>
    <t>1,8 "dveře</t>
  </si>
  <si>
    <t>1,3</t>
  </si>
  <si>
    <t>7*0,18</t>
  </si>
  <si>
    <t>1,8+1,3</t>
  </si>
  <si>
    <t>2*1,9</t>
  </si>
  <si>
    <t>0,9*2*5</t>
  </si>
  <si>
    <t>1,8</t>
  </si>
  <si>
    <t>0,9*0,7</t>
  </si>
  <si>
    <t>0,9*0,7+0,7*0,7</t>
  </si>
  <si>
    <t>3*0,9*0,1</t>
  </si>
  <si>
    <t>2*0,8*0,7</t>
  </si>
  <si>
    <t>2*0,7*2</t>
  </si>
  <si>
    <t>0,7*2+1,8*2,6+1,45*2</t>
  </si>
  <si>
    <t>4*0,9*2+1,45*2</t>
  </si>
  <si>
    <t>3*0,9*0,7</t>
  </si>
  <si>
    <t>4*0,9*0,7</t>
  </si>
  <si>
    <t>0,9*2</t>
  </si>
  <si>
    <t>0,7*2</t>
  </si>
  <si>
    <t>3*1,95*1,15 "okno</t>
  </si>
  <si>
    <t>2*1,2*1,3</t>
  </si>
  <si>
    <t>1,2*1,3</t>
  </si>
  <si>
    <t>1,18*1,6+1,2*1,3</t>
  </si>
  <si>
    <t>1,18*1</t>
  </si>
  <si>
    <t>1,2*0,3</t>
  </si>
  <si>
    <t>5*1,2*1,3</t>
  </si>
  <si>
    <t>2*1,2*1,8</t>
  </si>
  <si>
    <t>1,2*0,7+1,18*1</t>
  </si>
  <si>
    <t>2*1,2*1,2</t>
  </si>
  <si>
    <t>3*1,95*1,15</t>
  </si>
  <si>
    <t>58124844</t>
  </si>
  <si>
    <t>fólie pro malířské potřeby zakrývací tl 25µ 4x5m</t>
  </si>
  <si>
    <t>613543591</t>
  </si>
  <si>
    <t>117,312*1,1 'Přepočtené koeficientem množství</t>
  </si>
  <si>
    <t>784181101</t>
  </si>
  <si>
    <t>Penetrace podkladu jednonásobná základní akrylátová v místnostech výšky do 3,80 m</t>
  </si>
  <si>
    <t>1933506133</t>
  </si>
  <si>
    <t>3 "0.1 - lokální opravy</t>
  </si>
  <si>
    <t>5 "0.2 - lokální opravy</t>
  </si>
  <si>
    <t>4 "0.3 - lokální opravy</t>
  </si>
  <si>
    <t>7,6 "0.4</t>
  </si>
  <si>
    <t>17,1*2,6</t>
  </si>
  <si>
    <t>1,44 "0.5</t>
  </si>
  <si>
    <t>5*(2,6-1,35)</t>
  </si>
  <si>
    <t>1,7 "0.6</t>
  </si>
  <si>
    <t>5,7*2,6-0,8*1,35</t>
  </si>
  <si>
    <t>18,17 "0.7</t>
  </si>
  <si>
    <t>32,4*(2,6-1,8)+5,5*2,6</t>
  </si>
  <si>
    <t>17,24 "0.8</t>
  </si>
  <si>
    <t>19,3*2,6</t>
  </si>
  <si>
    <t>1,82 "0.9</t>
  </si>
  <si>
    <t>2,75 "0.10</t>
  </si>
  <si>
    <t>3*2,6</t>
  </si>
  <si>
    <t>6 "0.11 - lokální opravy</t>
  </si>
  <si>
    <t>3 "0.12 - lokální opravy</t>
  </si>
  <si>
    <t>30,32 "0.13</t>
  </si>
  <si>
    <t>29,27*2,6-2*1,9</t>
  </si>
  <si>
    <t>8,14 "0.14</t>
  </si>
  <si>
    <t>13,85*(2,6-1,8)</t>
  </si>
  <si>
    <t>6,56 "0.15 - atest potraviny</t>
  </si>
  <si>
    <t>10,54*2,6</t>
  </si>
  <si>
    <t>8,27 "0.16</t>
  </si>
  <si>
    <t>18,68*(2,6-1,8)</t>
  </si>
  <si>
    <t>31,06 "1.01</t>
  </si>
  <si>
    <t>25,7*(2,9-1,3)</t>
  </si>
  <si>
    <t>16,07 "1.03</t>
  </si>
  <si>
    <t>16,9*(2,9-1,3)</t>
  </si>
  <si>
    <t>14,08 "1.04</t>
  </si>
  <si>
    <t>20,7*(2,9-1,9)</t>
  </si>
  <si>
    <t>4,49 "1.05</t>
  </si>
  <si>
    <t>8,6*(2,9-1,3)</t>
  </si>
  <si>
    <t>3,3 "1.06</t>
  </si>
  <si>
    <t>8*(2,9-1,3)</t>
  </si>
  <si>
    <t>5,81 "1.07 - atest potraviny</t>
  </si>
  <si>
    <t>11,5*(2,9*1,9)</t>
  </si>
  <si>
    <t>1,62 "1.08</t>
  </si>
  <si>
    <t>5,3*(2,9-2)</t>
  </si>
  <si>
    <t>2,2 "1.09</t>
  </si>
  <si>
    <t>6,7*2,9</t>
  </si>
  <si>
    <t>3,85 "1.10</t>
  </si>
  <si>
    <t>9,1*2,9-4,15*1,2</t>
  </si>
  <si>
    <t>8,35 "1.11</t>
  </si>
  <si>
    <t>12,9*2,9-1*2,9-6,48*1,2</t>
  </si>
  <si>
    <t>49,16 "1.12</t>
  </si>
  <si>
    <t>31,6*(2,9-1,3)-1*2,9</t>
  </si>
  <si>
    <t>48,97 "1.13</t>
  </si>
  <si>
    <t>31,7*(2,9-1,3)</t>
  </si>
  <si>
    <t>11,99 "1.14</t>
  </si>
  <si>
    <t>15,1*2,9</t>
  </si>
  <si>
    <t>6,91 "1.15</t>
  </si>
  <si>
    <t>11,8*(2,9-1,9)</t>
  </si>
  <si>
    <t>4,49 "1.16</t>
  </si>
  <si>
    <t>3,3 "1.17</t>
  </si>
  <si>
    <t>7,8*(2,9-1,3)</t>
  </si>
  <si>
    <t>16,07 "1.18</t>
  </si>
  <si>
    <t>13,98 "1.19</t>
  </si>
  <si>
    <t>22,7*(2,9-1,9)</t>
  </si>
  <si>
    <t>31,23 "1.20</t>
  </si>
  <si>
    <t>26,04*(2,9-1,3)</t>
  </si>
  <si>
    <t>4,14 "1.22</t>
  </si>
  <si>
    <t>8,4*2,9</t>
  </si>
  <si>
    <t>4,14 "1.23</t>
  </si>
  <si>
    <t>14 "1.24 - lokální opravy</t>
  </si>
  <si>
    <t>17 "1.25 - lokální opravy</t>
  </si>
  <si>
    <t>784191003</t>
  </si>
  <si>
    <t>Čištění vnitřních ploch hrubý úklid po provedení malířských prací omytím oken dvojitých nebo zdvojených</t>
  </si>
  <si>
    <t>1959518680</t>
  </si>
  <si>
    <t>3*1,95*1,15*2 "okno</t>
  </si>
  <si>
    <t>2*1,2*1,3*2</t>
  </si>
  <si>
    <t>1,2*1,3*2</t>
  </si>
  <si>
    <t>(1,18*1,6+1,2*1,3)*2</t>
  </si>
  <si>
    <t>1,18*1*2</t>
  </si>
  <si>
    <t>1,2*0,3*2</t>
  </si>
  <si>
    <t>5*1,2*1,3*2</t>
  </si>
  <si>
    <t>2*1,2*1,8*2</t>
  </si>
  <si>
    <t>(1,2*0,7+1,18*1)*2</t>
  </si>
  <si>
    <t>2*1,2*1,2*2</t>
  </si>
  <si>
    <t>3*1,95*1,15*2</t>
  </si>
  <si>
    <t>784191005</t>
  </si>
  <si>
    <t>Čištění vnitřních ploch hrubý úklid po provedení malířských prací omytím dveří nebo vrat</t>
  </si>
  <si>
    <t>-977733817</t>
  </si>
  <si>
    <t>784221101</t>
  </si>
  <si>
    <t>Malby z malířských směsí otěruvzdorných za sucha dvojnásobné, bílé za sucha otěruvzdorné dobře v místnostech výšky do 3,80 m</t>
  </si>
  <si>
    <t>-73563642</t>
  </si>
  <si>
    <t>6,56 "0.15</t>
  </si>
  <si>
    <t>6,91 "1.15 - atest potraviny</t>
  </si>
  <si>
    <t>784221153</t>
  </si>
  <si>
    <t>Příplatek k cenám 2x maleb za sucha otěruvzdorných za barevnou malbu v odstínu středně sytém</t>
  </si>
  <si>
    <t>1125666304</t>
  </si>
  <si>
    <t>Malby z malířských směsí otěruvzdorných za sucha Příplatek k cenám dvojnásobných maleb na tónovacích automatech, v odstínu středně sytém</t>
  </si>
  <si>
    <t>999-1</t>
  </si>
  <si>
    <t>P02 - Vyklizení, přesun, uskladnění, přesun zpět - vybavení a mobiliář místností - 1.PP - 0.4, 0.8, 0.13, 0.15</t>
  </si>
  <si>
    <t>h</t>
  </si>
  <si>
    <t>1871139973</t>
  </si>
  <si>
    <t>999-2</t>
  </si>
  <si>
    <t>P02 - Vyklizení, přesun, uskladnění, přesun zpět - vybavení a mobiliář místností - 1.NP - 1.03, 1.05, 1.12-16, 1.18, 1.22, 1.23</t>
  </si>
  <si>
    <t>1376457639</t>
  </si>
  <si>
    <t xml:space="preserve">P02 - Vyklizení, přesun, uskladnění, přesun zpět - vybavení a mobiliář místností - 1.NP - 1.03, 1.05, 1.12-16, 1.18, 1.22, 1.23
</t>
  </si>
  <si>
    <t>999-4</t>
  </si>
  <si>
    <t>P03 - Vyklizení, přesun, uskladnění, přesun zpět - dětské postele</t>
  </si>
  <si>
    <t>-394851238</t>
  </si>
  <si>
    <t>25 "1.01</t>
  </si>
  <si>
    <t>25 "1.20</t>
  </si>
  <si>
    <t>999-5</t>
  </si>
  <si>
    <t>N01 - D+MNT-Ochrana podlah.krytin - stáv.koberec/PVC</t>
  </si>
  <si>
    <t>-1154221686</t>
  </si>
  <si>
    <t>"Položení ochranné vrstvy podlah - geotextilie 200g/m2+slepené přesahy</t>
  </si>
  <si>
    <t>29,27 "0.13</t>
  </si>
  <si>
    <t>4,5 "1.05</t>
  </si>
  <si>
    <t>48,98 "1.13</t>
  </si>
  <si>
    <t>11,98 "1.14</t>
  </si>
  <si>
    <t>4,5 "1.16</t>
  </si>
  <si>
    <t>16,16 "1.18</t>
  </si>
  <si>
    <t>999-6</t>
  </si>
  <si>
    <t>N02 - D+MNT-Ochrana podlah.krytin - stáv.ker.dlažba</t>
  </si>
  <si>
    <t>-131527975</t>
  </si>
  <si>
    <t>"Pložení ochranné vrstvy podlah - geotextilie 200g/m2+OSB/DTD desky tl.12mm</t>
  </si>
  <si>
    <t>5 "1.15</t>
  </si>
  <si>
    <t>1167612237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</si>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</sst>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8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2" fillId="0" borderId="10" xfId="0" applyNumberFormat="1" applyFont="1" applyBorder="1" applyAlignment="1" applyProtection="1">
      <alignment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 wrapText="1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44:72" s="1" customFormat="1" ht="36.95" customHeight="1">
      <c r="AR2" s="364"/>
      <c r="AS2" s="364"/>
      <c r="AT2" s="364"/>
      <c r="AU2" s="364"/>
      <c r="AV2" s="364"/>
      <c r="AW2" s="364"/>
      <c r="AX2" s="364"/>
      <c r="AY2" s="364"/>
      <c r="AZ2" s="364"/>
      <c r="BA2" s="364"/>
      <c r="BB2" s="364"/>
      <c r="BC2" s="364"/>
      <c r="BD2" s="364"/>
      <c r="BE2" s="364"/>
      <c r="BF2" s="364"/>
      <c r="BG2" s="364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pans="2:71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328" t="s">
        <v>15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3"/>
      <c r="AQ5" s="23"/>
      <c r="AR5" s="21"/>
      <c r="BG5" s="325" t="s">
        <v>16</v>
      </c>
      <c r="BS5" s="18" t="s">
        <v>7</v>
      </c>
    </row>
    <row r="6" spans="2:71" s="1" customFormat="1" ht="36.95" customHeight="1">
      <c r="B6" s="22"/>
      <c r="C6" s="23"/>
      <c r="D6" s="29" t="s">
        <v>17</v>
      </c>
      <c r="E6" s="23"/>
      <c r="F6" s="23"/>
      <c r="G6" s="23"/>
      <c r="H6" s="23"/>
      <c r="I6" s="23"/>
      <c r="J6" s="23"/>
      <c r="K6" s="330" t="s">
        <v>18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3"/>
      <c r="AQ6" s="23"/>
      <c r="AR6" s="21"/>
      <c r="BG6" s="326"/>
      <c r="BS6" s="18" t="s">
        <v>19</v>
      </c>
    </row>
    <row r="7" spans="2:71" s="1" customFormat="1" ht="12" customHeight="1">
      <c r="B7" s="22"/>
      <c r="C7" s="23"/>
      <c r="D7" s="30" t="s">
        <v>20</v>
      </c>
      <c r="E7" s="23"/>
      <c r="F7" s="23"/>
      <c r="G7" s="23"/>
      <c r="H7" s="23"/>
      <c r="I7" s="23"/>
      <c r="J7" s="23"/>
      <c r="K7" s="28" t="s">
        <v>21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22</v>
      </c>
      <c r="AL7" s="23"/>
      <c r="AM7" s="23"/>
      <c r="AN7" s="28" t="s">
        <v>23</v>
      </c>
      <c r="AO7" s="23"/>
      <c r="AP7" s="23"/>
      <c r="AQ7" s="23"/>
      <c r="AR7" s="21"/>
      <c r="BG7" s="326"/>
      <c r="BS7" s="18" t="s">
        <v>24</v>
      </c>
    </row>
    <row r="8" spans="2:71" s="1" customFormat="1" ht="12" customHeight="1">
      <c r="B8" s="22"/>
      <c r="C8" s="23"/>
      <c r="D8" s="30" t="s">
        <v>25</v>
      </c>
      <c r="E8" s="23"/>
      <c r="F8" s="23"/>
      <c r="G8" s="23"/>
      <c r="H8" s="23"/>
      <c r="I8" s="23"/>
      <c r="J8" s="23"/>
      <c r="K8" s="28" t="s">
        <v>26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27</v>
      </c>
      <c r="AL8" s="23"/>
      <c r="AM8" s="23"/>
      <c r="AN8" s="31" t="s">
        <v>28</v>
      </c>
      <c r="AO8" s="23"/>
      <c r="AP8" s="23"/>
      <c r="AQ8" s="23"/>
      <c r="AR8" s="21"/>
      <c r="BG8" s="326"/>
      <c r="BS8" s="18" t="s">
        <v>29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26"/>
      <c r="BS9" s="18" t="s">
        <v>30</v>
      </c>
    </row>
    <row r="10" spans="2:71" s="1" customFormat="1" ht="12" customHeight="1">
      <c r="B10" s="22"/>
      <c r="C10" s="23"/>
      <c r="D10" s="30" t="s">
        <v>31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32</v>
      </c>
      <c r="AL10" s="23"/>
      <c r="AM10" s="23"/>
      <c r="AN10" s="28" t="s">
        <v>33</v>
      </c>
      <c r="AO10" s="23"/>
      <c r="AP10" s="23"/>
      <c r="AQ10" s="23"/>
      <c r="AR10" s="21"/>
      <c r="BG10" s="326"/>
      <c r="BS10" s="18" t="s">
        <v>19</v>
      </c>
    </row>
    <row r="11" spans="2:71" s="1" customFormat="1" ht="18.4" customHeight="1">
      <c r="B11" s="22"/>
      <c r="C11" s="23"/>
      <c r="D11" s="23"/>
      <c r="E11" s="28" t="s">
        <v>34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35</v>
      </c>
      <c r="AL11" s="23"/>
      <c r="AM11" s="23"/>
      <c r="AN11" s="28" t="s">
        <v>33</v>
      </c>
      <c r="AO11" s="23"/>
      <c r="AP11" s="23"/>
      <c r="AQ11" s="23"/>
      <c r="AR11" s="21"/>
      <c r="BG11" s="326"/>
      <c r="BS11" s="18" t="s">
        <v>19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26"/>
      <c r="BS12" s="18" t="s">
        <v>19</v>
      </c>
    </row>
    <row r="13" spans="2:71" s="1" customFormat="1" ht="12" customHeight="1">
      <c r="B13" s="22"/>
      <c r="C13" s="23"/>
      <c r="D13" s="30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32</v>
      </c>
      <c r="AL13" s="23"/>
      <c r="AM13" s="23"/>
      <c r="AN13" s="32" t="s">
        <v>37</v>
      </c>
      <c r="AO13" s="23"/>
      <c r="AP13" s="23"/>
      <c r="AQ13" s="23"/>
      <c r="AR13" s="21"/>
      <c r="BG13" s="326"/>
      <c r="BS13" s="18" t="s">
        <v>19</v>
      </c>
    </row>
    <row r="14" spans="2:71" ht="12.75">
      <c r="B14" s="22"/>
      <c r="C14" s="23"/>
      <c r="D14" s="23"/>
      <c r="E14" s="331" t="s">
        <v>37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0" t="s">
        <v>35</v>
      </c>
      <c r="AL14" s="23"/>
      <c r="AM14" s="23"/>
      <c r="AN14" s="32" t="s">
        <v>37</v>
      </c>
      <c r="AO14" s="23"/>
      <c r="AP14" s="23"/>
      <c r="AQ14" s="23"/>
      <c r="AR14" s="21"/>
      <c r="BG14" s="326"/>
      <c r="BS14" s="18" t="s">
        <v>19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26"/>
      <c r="BS15" s="18" t="s">
        <v>4</v>
      </c>
    </row>
    <row r="16" spans="2:71" s="1" customFormat="1" ht="12" customHeight="1">
      <c r="B16" s="22"/>
      <c r="C16" s="23"/>
      <c r="D16" s="30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32</v>
      </c>
      <c r="AL16" s="23"/>
      <c r="AM16" s="23"/>
      <c r="AN16" s="28" t="s">
        <v>33</v>
      </c>
      <c r="AO16" s="23"/>
      <c r="AP16" s="23"/>
      <c r="AQ16" s="23"/>
      <c r="AR16" s="21"/>
      <c r="BG16" s="326"/>
      <c r="BS16" s="18" t="s">
        <v>4</v>
      </c>
    </row>
    <row r="17" spans="2:71" s="1" customFormat="1" ht="18.4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35</v>
      </c>
      <c r="AL17" s="23"/>
      <c r="AM17" s="23"/>
      <c r="AN17" s="28" t="s">
        <v>33</v>
      </c>
      <c r="AO17" s="23"/>
      <c r="AP17" s="23"/>
      <c r="AQ17" s="23"/>
      <c r="AR17" s="21"/>
      <c r="BG17" s="326"/>
      <c r="BS17" s="18" t="s">
        <v>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26"/>
      <c r="BS18" s="18" t="s">
        <v>7</v>
      </c>
    </row>
    <row r="19" spans="2:71" s="1" customFormat="1" ht="12" customHeight="1">
      <c r="B19" s="22"/>
      <c r="C19" s="23"/>
      <c r="D19" s="30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32</v>
      </c>
      <c r="AL19" s="23"/>
      <c r="AM19" s="23"/>
      <c r="AN19" s="28" t="s">
        <v>33</v>
      </c>
      <c r="AO19" s="23"/>
      <c r="AP19" s="23"/>
      <c r="AQ19" s="23"/>
      <c r="AR19" s="21"/>
      <c r="BG19" s="326"/>
      <c r="BS19" s="18" t="s">
        <v>19</v>
      </c>
    </row>
    <row r="20" spans="2:71" s="1" customFormat="1" ht="18.4" customHeight="1">
      <c r="B20" s="22"/>
      <c r="C20" s="23"/>
      <c r="D20" s="23"/>
      <c r="E20" s="28" t="s">
        <v>41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35</v>
      </c>
      <c r="AL20" s="23"/>
      <c r="AM20" s="23"/>
      <c r="AN20" s="28" t="s">
        <v>33</v>
      </c>
      <c r="AO20" s="23"/>
      <c r="AP20" s="23"/>
      <c r="AQ20" s="23"/>
      <c r="AR20" s="21"/>
      <c r="BG20" s="326"/>
      <c r="BS20" s="18" t="s">
        <v>5</v>
      </c>
    </row>
    <row r="21" spans="2:59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26"/>
    </row>
    <row r="22" spans="2:59" s="1" customFormat="1" ht="12" customHeight="1">
      <c r="B22" s="22"/>
      <c r="C22" s="23"/>
      <c r="D22" s="30" t="s">
        <v>42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26"/>
    </row>
    <row r="23" spans="2:59" s="1" customFormat="1" ht="47.25" customHeight="1">
      <c r="B23" s="22"/>
      <c r="C23" s="23"/>
      <c r="D23" s="23"/>
      <c r="E23" s="333" t="s">
        <v>43</v>
      </c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23"/>
      <c r="AP23" s="23"/>
      <c r="AQ23" s="23"/>
      <c r="AR23" s="21"/>
      <c r="BG23" s="326"/>
    </row>
    <row r="24" spans="2:59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26"/>
    </row>
    <row r="25" spans="2:59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G25" s="326"/>
    </row>
    <row r="26" spans="1:59" s="2" customFormat="1" ht="25.9" customHeight="1">
      <c r="A26" s="35"/>
      <c r="B26" s="36"/>
      <c r="C26" s="37"/>
      <c r="D26" s="38" t="s">
        <v>44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4">
        <f>ROUND(AG54,2)</f>
        <v>0</v>
      </c>
      <c r="AL26" s="335"/>
      <c r="AM26" s="335"/>
      <c r="AN26" s="335"/>
      <c r="AO26" s="335"/>
      <c r="AP26" s="37"/>
      <c r="AQ26" s="37"/>
      <c r="AR26" s="40"/>
      <c r="BG26" s="326"/>
    </row>
    <row r="27" spans="1:59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G27" s="326"/>
    </row>
    <row r="28" spans="1:59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6" t="s">
        <v>45</v>
      </c>
      <c r="M28" s="336"/>
      <c r="N28" s="336"/>
      <c r="O28" s="336"/>
      <c r="P28" s="336"/>
      <c r="Q28" s="37"/>
      <c r="R28" s="37"/>
      <c r="S28" s="37"/>
      <c r="T28" s="37"/>
      <c r="U28" s="37"/>
      <c r="V28" s="37"/>
      <c r="W28" s="336" t="s">
        <v>46</v>
      </c>
      <c r="X28" s="336"/>
      <c r="Y28" s="336"/>
      <c r="Z28" s="336"/>
      <c r="AA28" s="336"/>
      <c r="AB28" s="336"/>
      <c r="AC28" s="336"/>
      <c r="AD28" s="336"/>
      <c r="AE28" s="336"/>
      <c r="AF28" s="37"/>
      <c r="AG28" s="37"/>
      <c r="AH28" s="37"/>
      <c r="AI28" s="37"/>
      <c r="AJ28" s="37"/>
      <c r="AK28" s="336" t="s">
        <v>47</v>
      </c>
      <c r="AL28" s="336"/>
      <c r="AM28" s="336"/>
      <c r="AN28" s="336"/>
      <c r="AO28" s="336"/>
      <c r="AP28" s="37"/>
      <c r="AQ28" s="37"/>
      <c r="AR28" s="40"/>
      <c r="BG28" s="326"/>
    </row>
    <row r="29" spans="2:59" s="3" customFormat="1" ht="14.45" customHeight="1">
      <c r="B29" s="41"/>
      <c r="C29" s="42"/>
      <c r="D29" s="30" t="s">
        <v>48</v>
      </c>
      <c r="E29" s="42"/>
      <c r="F29" s="30" t="s">
        <v>49</v>
      </c>
      <c r="G29" s="42"/>
      <c r="H29" s="42"/>
      <c r="I29" s="42"/>
      <c r="J29" s="42"/>
      <c r="K29" s="42"/>
      <c r="L29" s="339">
        <v>0.21</v>
      </c>
      <c r="M29" s="338"/>
      <c r="N29" s="338"/>
      <c r="O29" s="338"/>
      <c r="P29" s="338"/>
      <c r="Q29" s="42"/>
      <c r="R29" s="42"/>
      <c r="S29" s="42"/>
      <c r="T29" s="42"/>
      <c r="U29" s="42"/>
      <c r="V29" s="42"/>
      <c r="W29" s="337">
        <f>ROUND(BB54,2)</f>
        <v>0</v>
      </c>
      <c r="X29" s="338"/>
      <c r="Y29" s="338"/>
      <c r="Z29" s="338"/>
      <c r="AA29" s="338"/>
      <c r="AB29" s="338"/>
      <c r="AC29" s="338"/>
      <c r="AD29" s="338"/>
      <c r="AE29" s="338"/>
      <c r="AF29" s="42"/>
      <c r="AG29" s="42"/>
      <c r="AH29" s="42"/>
      <c r="AI29" s="42"/>
      <c r="AJ29" s="42"/>
      <c r="AK29" s="337">
        <f>ROUND(AX54,2)</f>
        <v>0</v>
      </c>
      <c r="AL29" s="338"/>
      <c r="AM29" s="338"/>
      <c r="AN29" s="338"/>
      <c r="AO29" s="338"/>
      <c r="AP29" s="42"/>
      <c r="AQ29" s="42"/>
      <c r="AR29" s="43"/>
      <c r="BG29" s="327"/>
    </row>
    <row r="30" spans="2:59" s="3" customFormat="1" ht="14.45" customHeight="1">
      <c r="B30" s="41"/>
      <c r="C30" s="42"/>
      <c r="D30" s="42"/>
      <c r="E30" s="42"/>
      <c r="F30" s="30" t="s">
        <v>50</v>
      </c>
      <c r="G30" s="42"/>
      <c r="H30" s="42"/>
      <c r="I30" s="42"/>
      <c r="J30" s="42"/>
      <c r="K30" s="42"/>
      <c r="L30" s="339">
        <v>0.15</v>
      </c>
      <c r="M30" s="338"/>
      <c r="N30" s="338"/>
      <c r="O30" s="338"/>
      <c r="P30" s="338"/>
      <c r="Q30" s="42"/>
      <c r="R30" s="42"/>
      <c r="S30" s="42"/>
      <c r="T30" s="42"/>
      <c r="U30" s="42"/>
      <c r="V30" s="42"/>
      <c r="W30" s="337">
        <f>ROUND(BC54,2)</f>
        <v>0</v>
      </c>
      <c r="X30" s="338"/>
      <c r="Y30" s="338"/>
      <c r="Z30" s="338"/>
      <c r="AA30" s="338"/>
      <c r="AB30" s="338"/>
      <c r="AC30" s="338"/>
      <c r="AD30" s="338"/>
      <c r="AE30" s="338"/>
      <c r="AF30" s="42"/>
      <c r="AG30" s="42"/>
      <c r="AH30" s="42"/>
      <c r="AI30" s="42"/>
      <c r="AJ30" s="42"/>
      <c r="AK30" s="337">
        <f>ROUND(AY54,2)</f>
        <v>0</v>
      </c>
      <c r="AL30" s="338"/>
      <c r="AM30" s="338"/>
      <c r="AN30" s="338"/>
      <c r="AO30" s="338"/>
      <c r="AP30" s="42"/>
      <c r="AQ30" s="42"/>
      <c r="AR30" s="43"/>
      <c r="BG30" s="327"/>
    </row>
    <row r="31" spans="2:59" s="3" customFormat="1" ht="14.45" customHeight="1" hidden="1">
      <c r="B31" s="41"/>
      <c r="C31" s="42"/>
      <c r="D31" s="42"/>
      <c r="E31" s="42"/>
      <c r="F31" s="30" t="s">
        <v>51</v>
      </c>
      <c r="G31" s="42"/>
      <c r="H31" s="42"/>
      <c r="I31" s="42"/>
      <c r="J31" s="42"/>
      <c r="K31" s="42"/>
      <c r="L31" s="339">
        <v>0.21</v>
      </c>
      <c r="M31" s="338"/>
      <c r="N31" s="338"/>
      <c r="O31" s="338"/>
      <c r="P31" s="338"/>
      <c r="Q31" s="42"/>
      <c r="R31" s="42"/>
      <c r="S31" s="42"/>
      <c r="T31" s="42"/>
      <c r="U31" s="42"/>
      <c r="V31" s="42"/>
      <c r="W31" s="337">
        <f>ROUND(BD54,2)</f>
        <v>0</v>
      </c>
      <c r="X31" s="338"/>
      <c r="Y31" s="338"/>
      <c r="Z31" s="338"/>
      <c r="AA31" s="338"/>
      <c r="AB31" s="338"/>
      <c r="AC31" s="338"/>
      <c r="AD31" s="338"/>
      <c r="AE31" s="338"/>
      <c r="AF31" s="42"/>
      <c r="AG31" s="42"/>
      <c r="AH31" s="42"/>
      <c r="AI31" s="42"/>
      <c r="AJ31" s="42"/>
      <c r="AK31" s="337">
        <v>0</v>
      </c>
      <c r="AL31" s="338"/>
      <c r="AM31" s="338"/>
      <c r="AN31" s="338"/>
      <c r="AO31" s="338"/>
      <c r="AP31" s="42"/>
      <c r="AQ31" s="42"/>
      <c r="AR31" s="43"/>
      <c r="BG31" s="327"/>
    </row>
    <row r="32" spans="2:59" s="3" customFormat="1" ht="14.45" customHeight="1" hidden="1">
      <c r="B32" s="41"/>
      <c r="C32" s="42"/>
      <c r="D32" s="42"/>
      <c r="E32" s="42"/>
      <c r="F32" s="30" t="s">
        <v>52</v>
      </c>
      <c r="G32" s="42"/>
      <c r="H32" s="42"/>
      <c r="I32" s="42"/>
      <c r="J32" s="42"/>
      <c r="K32" s="42"/>
      <c r="L32" s="339">
        <v>0.15</v>
      </c>
      <c r="M32" s="338"/>
      <c r="N32" s="338"/>
      <c r="O32" s="338"/>
      <c r="P32" s="338"/>
      <c r="Q32" s="42"/>
      <c r="R32" s="42"/>
      <c r="S32" s="42"/>
      <c r="T32" s="42"/>
      <c r="U32" s="42"/>
      <c r="V32" s="42"/>
      <c r="W32" s="337">
        <f>ROUND(BE54,2)</f>
        <v>0</v>
      </c>
      <c r="X32" s="338"/>
      <c r="Y32" s="338"/>
      <c r="Z32" s="338"/>
      <c r="AA32" s="338"/>
      <c r="AB32" s="338"/>
      <c r="AC32" s="338"/>
      <c r="AD32" s="338"/>
      <c r="AE32" s="338"/>
      <c r="AF32" s="42"/>
      <c r="AG32" s="42"/>
      <c r="AH32" s="42"/>
      <c r="AI32" s="42"/>
      <c r="AJ32" s="42"/>
      <c r="AK32" s="337">
        <v>0</v>
      </c>
      <c r="AL32" s="338"/>
      <c r="AM32" s="338"/>
      <c r="AN32" s="338"/>
      <c r="AO32" s="338"/>
      <c r="AP32" s="42"/>
      <c r="AQ32" s="42"/>
      <c r="AR32" s="43"/>
      <c r="BG32" s="327"/>
    </row>
    <row r="33" spans="2:44" s="3" customFormat="1" ht="14.45" customHeight="1" hidden="1">
      <c r="B33" s="41"/>
      <c r="C33" s="42"/>
      <c r="D33" s="42"/>
      <c r="E33" s="42"/>
      <c r="F33" s="30" t="s">
        <v>53</v>
      </c>
      <c r="G33" s="42"/>
      <c r="H33" s="42"/>
      <c r="I33" s="42"/>
      <c r="J33" s="42"/>
      <c r="K33" s="42"/>
      <c r="L33" s="339">
        <v>0</v>
      </c>
      <c r="M33" s="338"/>
      <c r="N33" s="338"/>
      <c r="O33" s="338"/>
      <c r="P33" s="338"/>
      <c r="Q33" s="42"/>
      <c r="R33" s="42"/>
      <c r="S33" s="42"/>
      <c r="T33" s="42"/>
      <c r="U33" s="42"/>
      <c r="V33" s="42"/>
      <c r="W33" s="337">
        <f>ROUND(BF54,2)</f>
        <v>0</v>
      </c>
      <c r="X33" s="338"/>
      <c r="Y33" s="338"/>
      <c r="Z33" s="338"/>
      <c r="AA33" s="338"/>
      <c r="AB33" s="338"/>
      <c r="AC33" s="338"/>
      <c r="AD33" s="338"/>
      <c r="AE33" s="338"/>
      <c r="AF33" s="42"/>
      <c r="AG33" s="42"/>
      <c r="AH33" s="42"/>
      <c r="AI33" s="42"/>
      <c r="AJ33" s="42"/>
      <c r="AK33" s="337">
        <v>0</v>
      </c>
      <c r="AL33" s="338"/>
      <c r="AM33" s="338"/>
      <c r="AN33" s="338"/>
      <c r="AO33" s="338"/>
      <c r="AP33" s="42"/>
      <c r="AQ33" s="42"/>
      <c r="AR33" s="43"/>
    </row>
    <row r="34" spans="1:59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G34" s="35"/>
    </row>
    <row r="35" spans="1:59" s="2" customFormat="1" ht="25.9" customHeight="1">
      <c r="A35" s="35"/>
      <c r="B35" s="36"/>
      <c r="C35" s="44"/>
      <c r="D35" s="45" t="s">
        <v>54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55</v>
      </c>
      <c r="U35" s="46"/>
      <c r="V35" s="46"/>
      <c r="W35" s="46"/>
      <c r="X35" s="340" t="s">
        <v>56</v>
      </c>
      <c r="Y35" s="341"/>
      <c r="Z35" s="341"/>
      <c r="AA35" s="341"/>
      <c r="AB35" s="341"/>
      <c r="AC35" s="46"/>
      <c r="AD35" s="46"/>
      <c r="AE35" s="46"/>
      <c r="AF35" s="46"/>
      <c r="AG35" s="46"/>
      <c r="AH35" s="46"/>
      <c r="AI35" s="46"/>
      <c r="AJ35" s="46"/>
      <c r="AK35" s="342">
        <f>SUM(AK26:AK33)</f>
        <v>0</v>
      </c>
      <c r="AL35" s="341"/>
      <c r="AM35" s="341"/>
      <c r="AN35" s="341"/>
      <c r="AO35" s="343"/>
      <c r="AP35" s="44"/>
      <c r="AQ35" s="44"/>
      <c r="AR35" s="40"/>
      <c r="BG35" s="35"/>
    </row>
    <row r="36" spans="1:59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G36" s="35"/>
    </row>
    <row r="37" spans="1:59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G37" s="35"/>
    </row>
    <row r="41" spans="1:59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G41" s="35"/>
    </row>
    <row r="42" spans="1:59" s="2" customFormat="1" ht="24.95" customHeight="1">
      <c r="A42" s="35"/>
      <c r="B42" s="36"/>
      <c r="C42" s="24" t="s">
        <v>57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G42" s="35"/>
    </row>
    <row r="43" spans="1:59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G43" s="35"/>
    </row>
    <row r="44" spans="2:44" s="4" customFormat="1" ht="12" customHeight="1">
      <c r="B44" s="52"/>
      <c r="C44" s="30" t="s">
        <v>14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210102e2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17</v>
      </c>
      <c r="D45" s="57"/>
      <c r="E45" s="57"/>
      <c r="F45" s="57"/>
      <c r="G45" s="57"/>
      <c r="H45" s="57"/>
      <c r="I45" s="57"/>
      <c r="J45" s="57"/>
      <c r="K45" s="57"/>
      <c r="L45" s="344" t="str">
        <f>K6</f>
        <v>MŠ K. H. Borovského, Sokolov, st.p.č. 3158, oprava elektroinstalace</v>
      </c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5"/>
      <c r="AJ45" s="345"/>
      <c r="AK45" s="345"/>
      <c r="AL45" s="345"/>
      <c r="AM45" s="345"/>
      <c r="AN45" s="345"/>
      <c r="AO45" s="345"/>
      <c r="AP45" s="57"/>
      <c r="AQ45" s="57"/>
      <c r="AR45" s="58"/>
    </row>
    <row r="46" spans="1:59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G46" s="35"/>
    </row>
    <row r="47" spans="1:59" s="2" customFormat="1" ht="12" customHeight="1">
      <c r="A47" s="35"/>
      <c r="B47" s="36"/>
      <c r="C47" s="30" t="s">
        <v>25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Sokolov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27</v>
      </c>
      <c r="AJ47" s="37"/>
      <c r="AK47" s="37"/>
      <c r="AL47" s="37"/>
      <c r="AM47" s="346" t="str">
        <f>IF(AN8="","",AN8)</f>
        <v>12. 2. 2021</v>
      </c>
      <c r="AN47" s="346"/>
      <c r="AO47" s="37"/>
      <c r="AP47" s="37"/>
      <c r="AQ47" s="37"/>
      <c r="AR47" s="40"/>
      <c r="BG47" s="35"/>
    </row>
    <row r="48" spans="1:59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G48" s="35"/>
    </row>
    <row r="49" spans="1:59" s="2" customFormat="1" ht="15.2" customHeight="1">
      <c r="A49" s="35"/>
      <c r="B49" s="36"/>
      <c r="C49" s="30" t="s">
        <v>31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Sokolov, Rokycanova 1929, Sokolov 356 01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38</v>
      </c>
      <c r="AJ49" s="37"/>
      <c r="AK49" s="37"/>
      <c r="AL49" s="37"/>
      <c r="AM49" s="347" t="str">
        <f>IF(E17="","",E17)</f>
        <v>Ing. Jiří Voráč</v>
      </c>
      <c r="AN49" s="348"/>
      <c r="AO49" s="348"/>
      <c r="AP49" s="348"/>
      <c r="AQ49" s="37"/>
      <c r="AR49" s="40"/>
      <c r="AS49" s="349" t="s">
        <v>58</v>
      </c>
      <c r="AT49" s="350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2"/>
      <c r="BG49" s="35"/>
    </row>
    <row r="50" spans="1:59" s="2" customFormat="1" ht="15.2" customHeight="1">
      <c r="A50" s="35"/>
      <c r="B50" s="36"/>
      <c r="C50" s="30" t="s">
        <v>36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40</v>
      </c>
      <c r="AJ50" s="37"/>
      <c r="AK50" s="37"/>
      <c r="AL50" s="37"/>
      <c r="AM50" s="347" t="str">
        <f>IF(E20="","",E20)</f>
        <v xml:space="preserve"> </v>
      </c>
      <c r="AN50" s="348"/>
      <c r="AO50" s="348"/>
      <c r="AP50" s="348"/>
      <c r="AQ50" s="37"/>
      <c r="AR50" s="40"/>
      <c r="AS50" s="351"/>
      <c r="AT50" s="352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4"/>
      <c r="BG50" s="35"/>
    </row>
    <row r="51" spans="1:59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3"/>
      <c r="AT51" s="354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6"/>
      <c r="BG51" s="35"/>
    </row>
    <row r="52" spans="1:59" s="2" customFormat="1" ht="29.25" customHeight="1">
      <c r="A52" s="35"/>
      <c r="B52" s="36"/>
      <c r="C52" s="355" t="s">
        <v>59</v>
      </c>
      <c r="D52" s="356"/>
      <c r="E52" s="356"/>
      <c r="F52" s="356"/>
      <c r="G52" s="356"/>
      <c r="H52" s="67"/>
      <c r="I52" s="357" t="s">
        <v>60</v>
      </c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8" t="s">
        <v>61</v>
      </c>
      <c r="AH52" s="356"/>
      <c r="AI52" s="356"/>
      <c r="AJ52" s="356"/>
      <c r="AK52" s="356"/>
      <c r="AL52" s="356"/>
      <c r="AM52" s="356"/>
      <c r="AN52" s="357" t="s">
        <v>62</v>
      </c>
      <c r="AO52" s="356"/>
      <c r="AP52" s="356"/>
      <c r="AQ52" s="68" t="s">
        <v>63</v>
      </c>
      <c r="AR52" s="40"/>
      <c r="AS52" s="69" t="s">
        <v>64</v>
      </c>
      <c r="AT52" s="70" t="s">
        <v>65</v>
      </c>
      <c r="AU52" s="70" t="s">
        <v>66</v>
      </c>
      <c r="AV52" s="70" t="s">
        <v>67</v>
      </c>
      <c r="AW52" s="70" t="s">
        <v>68</v>
      </c>
      <c r="AX52" s="70" t="s">
        <v>69</v>
      </c>
      <c r="AY52" s="70" t="s">
        <v>70</v>
      </c>
      <c r="AZ52" s="70" t="s">
        <v>71</v>
      </c>
      <c r="BA52" s="70" t="s">
        <v>72</v>
      </c>
      <c r="BB52" s="70" t="s">
        <v>73</v>
      </c>
      <c r="BC52" s="70" t="s">
        <v>74</v>
      </c>
      <c r="BD52" s="70" t="s">
        <v>75</v>
      </c>
      <c r="BE52" s="70" t="s">
        <v>76</v>
      </c>
      <c r="BF52" s="71" t="s">
        <v>77</v>
      </c>
      <c r="BG52" s="35"/>
    </row>
    <row r="53" spans="1:59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4"/>
      <c r="BG53" s="35"/>
    </row>
    <row r="54" spans="2:90" s="6" customFormat="1" ht="32.45" customHeight="1">
      <c r="B54" s="75"/>
      <c r="C54" s="76" t="s">
        <v>78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62">
        <f>ROUND(SUM(AG55:AG56),2)</f>
        <v>0</v>
      </c>
      <c r="AH54" s="362"/>
      <c r="AI54" s="362"/>
      <c r="AJ54" s="362"/>
      <c r="AK54" s="362"/>
      <c r="AL54" s="362"/>
      <c r="AM54" s="362"/>
      <c r="AN54" s="363">
        <f>SUM(AG54,AV54)</f>
        <v>0</v>
      </c>
      <c r="AO54" s="363"/>
      <c r="AP54" s="363"/>
      <c r="AQ54" s="79" t="s">
        <v>33</v>
      </c>
      <c r="AR54" s="80"/>
      <c r="AS54" s="81">
        <f>ROUND(SUM(AS55:AS56),2)</f>
        <v>0</v>
      </c>
      <c r="AT54" s="82">
        <f>ROUND(SUM(AT55:AT56),2)</f>
        <v>0</v>
      </c>
      <c r="AU54" s="83">
        <f>ROUND(SUM(AU55:AU56),2)</f>
        <v>0</v>
      </c>
      <c r="AV54" s="83">
        <f>ROUND(SUM(AX54:AY54),1)</f>
        <v>0</v>
      </c>
      <c r="AW54" s="84">
        <f>ROUND(SUM(AW55:AW56),5)</f>
        <v>0</v>
      </c>
      <c r="AX54" s="83">
        <f>ROUND(BB54*L29,1)</f>
        <v>0</v>
      </c>
      <c r="AY54" s="83">
        <f>ROUND(BC54*L30,1)</f>
        <v>0</v>
      </c>
      <c r="AZ54" s="83">
        <f>ROUND(BD54*L29,1)</f>
        <v>0</v>
      </c>
      <c r="BA54" s="83">
        <f>ROUND(BE54*L30,1)</f>
        <v>0</v>
      </c>
      <c r="BB54" s="83">
        <f>ROUND(SUM(BB55:BB56),2)</f>
        <v>0</v>
      </c>
      <c r="BC54" s="83">
        <f>ROUND(SUM(BC55:BC56),2)</f>
        <v>0</v>
      </c>
      <c r="BD54" s="83">
        <f>ROUND(SUM(BD55:BD56),2)</f>
        <v>0</v>
      </c>
      <c r="BE54" s="83">
        <f>ROUND(SUM(BE55:BE56),2)</f>
        <v>0</v>
      </c>
      <c r="BF54" s="85">
        <f>ROUND(SUM(BF55:BF56),2)</f>
        <v>0</v>
      </c>
      <c r="BS54" s="86" t="s">
        <v>79</v>
      </c>
      <c r="BT54" s="86" t="s">
        <v>80</v>
      </c>
      <c r="BU54" s="87" t="s">
        <v>81</v>
      </c>
      <c r="BV54" s="86" t="s">
        <v>82</v>
      </c>
      <c r="BW54" s="86" t="s">
        <v>6</v>
      </c>
      <c r="BX54" s="86" t="s">
        <v>83</v>
      </c>
      <c r="CL54" s="86" t="s">
        <v>21</v>
      </c>
    </row>
    <row r="55" spans="1:91" s="7" customFormat="1" ht="16.5" customHeight="1">
      <c r="A55" s="88" t="s">
        <v>84</v>
      </c>
      <c r="B55" s="89"/>
      <c r="C55" s="90"/>
      <c r="D55" s="361" t="s">
        <v>85</v>
      </c>
      <c r="E55" s="361"/>
      <c r="F55" s="361"/>
      <c r="G55" s="361"/>
      <c r="H55" s="361"/>
      <c r="I55" s="91"/>
      <c r="J55" s="361" t="s">
        <v>86</v>
      </c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1"/>
      <c r="AA55" s="361"/>
      <c r="AB55" s="361"/>
      <c r="AC55" s="361"/>
      <c r="AD55" s="361"/>
      <c r="AE55" s="361"/>
      <c r="AF55" s="361"/>
      <c r="AG55" s="359">
        <f>'etapa II - Elektroinstala...'!K32</f>
        <v>0</v>
      </c>
      <c r="AH55" s="360"/>
      <c r="AI55" s="360"/>
      <c r="AJ55" s="360"/>
      <c r="AK55" s="360"/>
      <c r="AL55" s="360"/>
      <c r="AM55" s="360"/>
      <c r="AN55" s="359">
        <f>SUM(AG55,AV55)</f>
        <v>0</v>
      </c>
      <c r="AO55" s="360"/>
      <c r="AP55" s="360"/>
      <c r="AQ55" s="92" t="s">
        <v>87</v>
      </c>
      <c r="AR55" s="93"/>
      <c r="AS55" s="94">
        <f>'etapa II - Elektroinstala...'!K30</f>
        <v>0</v>
      </c>
      <c r="AT55" s="95">
        <f>'etapa II - Elektroinstala...'!K31</f>
        <v>0</v>
      </c>
      <c r="AU55" s="95">
        <v>0</v>
      </c>
      <c r="AV55" s="95">
        <f>ROUND(SUM(AX55:AY55),1)</f>
        <v>0</v>
      </c>
      <c r="AW55" s="96">
        <f>'etapa II - Elektroinstala...'!T92</f>
        <v>0</v>
      </c>
      <c r="AX55" s="95">
        <f>'etapa II - Elektroinstala...'!K35</f>
        <v>0</v>
      </c>
      <c r="AY55" s="95">
        <f>'etapa II - Elektroinstala...'!K36</f>
        <v>0</v>
      </c>
      <c r="AZ55" s="95">
        <f>'etapa II - Elektroinstala...'!K37</f>
        <v>0</v>
      </c>
      <c r="BA55" s="95">
        <f>'etapa II - Elektroinstala...'!K38</f>
        <v>0</v>
      </c>
      <c r="BB55" s="95">
        <f>'etapa II - Elektroinstala...'!F35</f>
        <v>0</v>
      </c>
      <c r="BC55" s="95">
        <f>'etapa II - Elektroinstala...'!F36</f>
        <v>0</v>
      </c>
      <c r="BD55" s="95">
        <f>'etapa II - Elektroinstala...'!F37</f>
        <v>0</v>
      </c>
      <c r="BE55" s="95">
        <f>'etapa II - Elektroinstala...'!F38</f>
        <v>0</v>
      </c>
      <c r="BF55" s="97">
        <f>'etapa II - Elektroinstala...'!F39</f>
        <v>0</v>
      </c>
      <c r="BT55" s="98" t="s">
        <v>24</v>
      </c>
      <c r="BV55" s="98" t="s">
        <v>82</v>
      </c>
      <c r="BW55" s="98" t="s">
        <v>88</v>
      </c>
      <c r="BX55" s="98" t="s">
        <v>6</v>
      </c>
      <c r="CL55" s="98" t="s">
        <v>33</v>
      </c>
      <c r="CM55" s="98" t="s">
        <v>89</v>
      </c>
    </row>
    <row r="56" spans="1:91" s="7" customFormat="1" ht="24.75" customHeight="1">
      <c r="A56" s="88" t="s">
        <v>84</v>
      </c>
      <c r="B56" s="89"/>
      <c r="C56" s="90"/>
      <c r="D56" s="361" t="s">
        <v>90</v>
      </c>
      <c r="E56" s="361"/>
      <c r="F56" s="361"/>
      <c r="G56" s="361"/>
      <c r="H56" s="361"/>
      <c r="I56" s="91"/>
      <c r="J56" s="361" t="s">
        <v>91</v>
      </c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59">
        <f>'etapa II st - Stavební čá...'!K32</f>
        <v>0</v>
      </c>
      <c r="AH56" s="360"/>
      <c r="AI56" s="360"/>
      <c r="AJ56" s="360"/>
      <c r="AK56" s="360"/>
      <c r="AL56" s="360"/>
      <c r="AM56" s="360"/>
      <c r="AN56" s="359">
        <f>SUM(AG56,AV56)</f>
        <v>0</v>
      </c>
      <c r="AO56" s="360"/>
      <c r="AP56" s="360"/>
      <c r="AQ56" s="92" t="s">
        <v>87</v>
      </c>
      <c r="AR56" s="93"/>
      <c r="AS56" s="99">
        <f>'etapa II st - Stavební čá...'!K30</f>
        <v>0</v>
      </c>
      <c r="AT56" s="100">
        <f>'etapa II st - Stavební čá...'!K31</f>
        <v>0</v>
      </c>
      <c r="AU56" s="100">
        <v>0</v>
      </c>
      <c r="AV56" s="100">
        <f>ROUND(SUM(AX56:AY56),1)</f>
        <v>0</v>
      </c>
      <c r="AW56" s="101">
        <f>'etapa II st - Stavební čá...'!T95</f>
        <v>0</v>
      </c>
      <c r="AX56" s="100">
        <f>'etapa II st - Stavební čá...'!K35</f>
        <v>0</v>
      </c>
      <c r="AY56" s="100">
        <f>'etapa II st - Stavební čá...'!K36</f>
        <v>0</v>
      </c>
      <c r="AZ56" s="100">
        <f>'etapa II st - Stavební čá...'!K37</f>
        <v>0</v>
      </c>
      <c r="BA56" s="100">
        <f>'etapa II st - Stavební čá...'!K38</f>
        <v>0</v>
      </c>
      <c r="BB56" s="100">
        <f>'etapa II st - Stavební čá...'!F35</f>
        <v>0</v>
      </c>
      <c r="BC56" s="100">
        <f>'etapa II st - Stavební čá...'!F36</f>
        <v>0</v>
      </c>
      <c r="BD56" s="100">
        <f>'etapa II st - Stavební čá...'!F37</f>
        <v>0</v>
      </c>
      <c r="BE56" s="100">
        <f>'etapa II st - Stavební čá...'!F38</f>
        <v>0</v>
      </c>
      <c r="BF56" s="102">
        <f>'etapa II st - Stavební čá...'!F39</f>
        <v>0</v>
      </c>
      <c r="BT56" s="98" t="s">
        <v>24</v>
      </c>
      <c r="BV56" s="98" t="s">
        <v>82</v>
      </c>
      <c r="BW56" s="98" t="s">
        <v>92</v>
      </c>
      <c r="BX56" s="98" t="s">
        <v>6</v>
      </c>
      <c r="CL56" s="98" t="s">
        <v>33</v>
      </c>
      <c r="CM56" s="98" t="s">
        <v>89</v>
      </c>
    </row>
    <row r="57" spans="1:59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</row>
    <row r="58" spans="1:59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</row>
  </sheetData>
  <sheetProtection algorithmName="SHA-512" hashValue="sRdM8PD39WxWDETjq4fqwTB9HKlul8vgyoiEjvlj4y6OiN/vgCfprAFstfA+95khv2HrSztLsndS7EbM4d+G+w==" saltValue="4CtSfW72dI3rqUF1QkWXskF32mvjYacc63+9Kus7MBhMLPrwvEGNRDPoQGZ+nik4ghcqRqbIyOBrGh+iw8hipw==" spinCount="100000" sheet="1" objects="1" scenarios="1" formatColumns="0" formatRows="0"/>
  <mergeCells count="46">
    <mergeCell ref="AR2:BG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etapa II - Elektroinstala...'!C2" display="/"/>
    <hyperlink ref="A56" location="'etapa II st - Stavební čá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7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T2" s="18" t="s">
        <v>88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21"/>
      <c r="AT3" s="18" t="s">
        <v>89</v>
      </c>
    </row>
    <row r="4" spans="2:46" s="1" customFormat="1" ht="24.95" customHeight="1">
      <c r="B4" s="21"/>
      <c r="D4" s="105" t="s">
        <v>93</v>
      </c>
      <c r="M4" s="21"/>
      <c r="N4" s="106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07" t="s">
        <v>17</v>
      </c>
      <c r="M6" s="21"/>
    </row>
    <row r="7" spans="2:13" s="1" customFormat="1" ht="16.5" customHeight="1">
      <c r="B7" s="21"/>
      <c r="E7" s="365" t="str">
        <f>'Rekapitulace stavby'!K6</f>
        <v>MŠ K. H. Borovského, Sokolov, st.p.č. 3158, oprava elektroinstalace</v>
      </c>
      <c r="F7" s="366"/>
      <c r="G7" s="366"/>
      <c r="H7" s="366"/>
      <c r="M7" s="21"/>
    </row>
    <row r="8" spans="1:31" s="2" customFormat="1" ht="12" customHeight="1">
      <c r="A8" s="35"/>
      <c r="B8" s="40"/>
      <c r="C8" s="35"/>
      <c r="D8" s="107" t="s">
        <v>94</v>
      </c>
      <c r="E8" s="35"/>
      <c r="F8" s="35"/>
      <c r="G8" s="35"/>
      <c r="H8" s="35"/>
      <c r="I8" s="35"/>
      <c r="J8" s="35"/>
      <c r="K8" s="35"/>
      <c r="L8" s="35"/>
      <c r="M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95</v>
      </c>
      <c r="F9" s="368"/>
      <c r="G9" s="368"/>
      <c r="H9" s="368"/>
      <c r="I9" s="35"/>
      <c r="J9" s="35"/>
      <c r="K9" s="35"/>
      <c r="L9" s="35"/>
      <c r="M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20</v>
      </c>
      <c r="E11" s="35"/>
      <c r="F11" s="109" t="s">
        <v>33</v>
      </c>
      <c r="G11" s="35"/>
      <c r="H11" s="35"/>
      <c r="I11" s="107" t="s">
        <v>22</v>
      </c>
      <c r="J11" s="109" t="s">
        <v>23</v>
      </c>
      <c r="K11" s="35"/>
      <c r="L11" s="35"/>
      <c r="M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25</v>
      </c>
      <c r="E12" s="35"/>
      <c r="F12" s="109" t="s">
        <v>26</v>
      </c>
      <c r="G12" s="35"/>
      <c r="H12" s="35"/>
      <c r="I12" s="107" t="s">
        <v>27</v>
      </c>
      <c r="J12" s="110" t="str">
        <f>'Rekapitulace stavby'!AN8</f>
        <v>12. 2. 2021</v>
      </c>
      <c r="K12" s="35"/>
      <c r="L12" s="35"/>
      <c r="M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31</v>
      </c>
      <c r="E14" s="35"/>
      <c r="F14" s="35"/>
      <c r="G14" s="35"/>
      <c r="H14" s="35"/>
      <c r="I14" s="107" t="s">
        <v>32</v>
      </c>
      <c r="J14" s="109" t="s">
        <v>33</v>
      </c>
      <c r="K14" s="35"/>
      <c r="L14" s="35"/>
      <c r="M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34</v>
      </c>
      <c r="F15" s="35"/>
      <c r="G15" s="35"/>
      <c r="H15" s="35"/>
      <c r="I15" s="107" t="s">
        <v>35</v>
      </c>
      <c r="J15" s="109" t="s">
        <v>33</v>
      </c>
      <c r="K15" s="35"/>
      <c r="L15" s="35"/>
      <c r="M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32</v>
      </c>
      <c r="J17" s="31" t="str">
        <f>'Rekapitulace stavby'!AN13</f>
        <v>Vyplň údaj</v>
      </c>
      <c r="K17" s="35"/>
      <c r="L17" s="35"/>
      <c r="M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7" t="s">
        <v>35</v>
      </c>
      <c r="J18" s="31" t="str">
        <f>'Rekapitulace stavby'!AN14</f>
        <v>Vyplň údaj</v>
      </c>
      <c r="K18" s="35"/>
      <c r="L18" s="35"/>
      <c r="M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32</v>
      </c>
      <c r="J20" s="109" t="s">
        <v>33</v>
      </c>
      <c r="K20" s="35"/>
      <c r="L20" s="35"/>
      <c r="M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39</v>
      </c>
      <c r="F21" s="35"/>
      <c r="G21" s="35"/>
      <c r="H21" s="35"/>
      <c r="I21" s="107" t="s">
        <v>35</v>
      </c>
      <c r="J21" s="109" t="s">
        <v>33</v>
      </c>
      <c r="K21" s="35"/>
      <c r="L21" s="35"/>
      <c r="M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40</v>
      </c>
      <c r="E23" s="35"/>
      <c r="F23" s="35"/>
      <c r="G23" s="35"/>
      <c r="H23" s="35"/>
      <c r="I23" s="107" t="s">
        <v>32</v>
      </c>
      <c r="J23" s="109" t="s">
        <v>33</v>
      </c>
      <c r="K23" s="35"/>
      <c r="L23" s="35"/>
      <c r="M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41</v>
      </c>
      <c r="F24" s="35"/>
      <c r="G24" s="35"/>
      <c r="H24" s="35"/>
      <c r="I24" s="107" t="s">
        <v>35</v>
      </c>
      <c r="J24" s="109" t="s">
        <v>33</v>
      </c>
      <c r="K24" s="35"/>
      <c r="L24" s="35"/>
      <c r="M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42</v>
      </c>
      <c r="E26" s="35"/>
      <c r="F26" s="35"/>
      <c r="G26" s="35"/>
      <c r="H26" s="35"/>
      <c r="I26" s="35"/>
      <c r="J26" s="35"/>
      <c r="K26" s="35"/>
      <c r="L26" s="35"/>
      <c r="M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71" t="s">
        <v>33</v>
      </c>
      <c r="F27" s="371"/>
      <c r="G27" s="371"/>
      <c r="H27" s="371"/>
      <c r="I27" s="111"/>
      <c r="J27" s="111"/>
      <c r="K27" s="111"/>
      <c r="L27" s="111"/>
      <c r="M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14"/>
      <c r="M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>
      <c r="A30" s="35"/>
      <c r="B30" s="40"/>
      <c r="C30" s="35"/>
      <c r="D30" s="35"/>
      <c r="E30" s="107" t="s">
        <v>96</v>
      </c>
      <c r="F30" s="35"/>
      <c r="G30" s="35"/>
      <c r="H30" s="35"/>
      <c r="I30" s="35"/>
      <c r="J30" s="35"/>
      <c r="K30" s="115">
        <f>I61</f>
        <v>0</v>
      </c>
      <c r="L30" s="35"/>
      <c r="M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>
      <c r="A31" s="35"/>
      <c r="B31" s="40"/>
      <c r="C31" s="35"/>
      <c r="D31" s="35"/>
      <c r="E31" s="107" t="s">
        <v>97</v>
      </c>
      <c r="F31" s="35"/>
      <c r="G31" s="35"/>
      <c r="H31" s="35"/>
      <c r="I31" s="35"/>
      <c r="J31" s="35"/>
      <c r="K31" s="115">
        <f>J61</f>
        <v>0</v>
      </c>
      <c r="L31" s="35"/>
      <c r="M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16" t="s">
        <v>44</v>
      </c>
      <c r="E32" s="35"/>
      <c r="F32" s="35"/>
      <c r="G32" s="35"/>
      <c r="H32" s="35"/>
      <c r="I32" s="35"/>
      <c r="J32" s="35"/>
      <c r="K32" s="117">
        <f>ROUND(K92,2)</f>
        <v>0</v>
      </c>
      <c r="L32" s="35"/>
      <c r="M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4"/>
      <c r="E33" s="114"/>
      <c r="F33" s="114"/>
      <c r="G33" s="114"/>
      <c r="H33" s="114"/>
      <c r="I33" s="114"/>
      <c r="J33" s="114"/>
      <c r="K33" s="114"/>
      <c r="L33" s="114"/>
      <c r="M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18" t="s">
        <v>46</v>
      </c>
      <c r="G34" s="35"/>
      <c r="H34" s="35"/>
      <c r="I34" s="118" t="s">
        <v>45</v>
      </c>
      <c r="J34" s="35"/>
      <c r="K34" s="118" t="s">
        <v>47</v>
      </c>
      <c r="L34" s="35"/>
      <c r="M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19" t="s">
        <v>48</v>
      </c>
      <c r="E35" s="107" t="s">
        <v>49</v>
      </c>
      <c r="F35" s="115">
        <f>ROUND((SUM(BE92:BE777)),2)</f>
        <v>0</v>
      </c>
      <c r="G35" s="35"/>
      <c r="H35" s="35"/>
      <c r="I35" s="120">
        <v>0.21</v>
      </c>
      <c r="J35" s="35"/>
      <c r="K35" s="115">
        <f>ROUND(((SUM(BE92:BE777))*I35),2)</f>
        <v>0</v>
      </c>
      <c r="L35" s="35"/>
      <c r="M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07" t="s">
        <v>50</v>
      </c>
      <c r="F36" s="115">
        <f>ROUND((SUM(BF92:BF777)),2)</f>
        <v>0</v>
      </c>
      <c r="G36" s="35"/>
      <c r="H36" s="35"/>
      <c r="I36" s="120">
        <v>0.15</v>
      </c>
      <c r="J36" s="35"/>
      <c r="K36" s="115">
        <f>ROUND(((SUM(BF92:BF777))*I36),2)</f>
        <v>0</v>
      </c>
      <c r="L36" s="35"/>
      <c r="M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51</v>
      </c>
      <c r="F37" s="115">
        <f>ROUND((SUM(BG92:BG777)),2)</f>
        <v>0</v>
      </c>
      <c r="G37" s="35"/>
      <c r="H37" s="35"/>
      <c r="I37" s="120">
        <v>0.21</v>
      </c>
      <c r="J37" s="35"/>
      <c r="K37" s="115">
        <f>0</f>
        <v>0</v>
      </c>
      <c r="L37" s="35"/>
      <c r="M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07" t="s">
        <v>52</v>
      </c>
      <c r="F38" s="115">
        <f>ROUND((SUM(BH92:BH777)),2)</f>
        <v>0</v>
      </c>
      <c r="G38" s="35"/>
      <c r="H38" s="35"/>
      <c r="I38" s="120">
        <v>0.15</v>
      </c>
      <c r="J38" s="35"/>
      <c r="K38" s="115">
        <f>0</f>
        <v>0</v>
      </c>
      <c r="L38" s="35"/>
      <c r="M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07" t="s">
        <v>53</v>
      </c>
      <c r="F39" s="115">
        <f>ROUND((SUM(BI92:BI777)),2)</f>
        <v>0</v>
      </c>
      <c r="G39" s="35"/>
      <c r="H39" s="35"/>
      <c r="I39" s="120">
        <v>0</v>
      </c>
      <c r="J39" s="35"/>
      <c r="K39" s="115">
        <f>0</f>
        <v>0</v>
      </c>
      <c r="L39" s="35"/>
      <c r="M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1"/>
      <c r="D41" s="122" t="s">
        <v>54</v>
      </c>
      <c r="E41" s="123"/>
      <c r="F41" s="123"/>
      <c r="G41" s="124" t="s">
        <v>55</v>
      </c>
      <c r="H41" s="125" t="s">
        <v>56</v>
      </c>
      <c r="I41" s="123"/>
      <c r="J41" s="123"/>
      <c r="K41" s="126">
        <f>SUM(K32:K39)</f>
        <v>0</v>
      </c>
      <c r="L41" s="127"/>
      <c r="M41" s="10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08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98</v>
      </c>
      <c r="D47" s="37"/>
      <c r="E47" s="37"/>
      <c r="F47" s="37"/>
      <c r="G47" s="37"/>
      <c r="H47" s="37"/>
      <c r="I47" s="37"/>
      <c r="J47" s="37"/>
      <c r="K47" s="37"/>
      <c r="L47" s="37"/>
      <c r="M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37"/>
      <c r="M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2" t="str">
        <f>E7</f>
        <v>MŠ K. H. Borovského, Sokolov, st.p.č. 3158, oprava elektroinstalace</v>
      </c>
      <c r="F50" s="373"/>
      <c r="G50" s="373"/>
      <c r="H50" s="373"/>
      <c r="I50" s="37"/>
      <c r="J50" s="37"/>
      <c r="K50" s="37"/>
      <c r="L50" s="37"/>
      <c r="M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>
      <c r="A51" s="35"/>
      <c r="B51" s="36"/>
      <c r="C51" s="30" t="s">
        <v>94</v>
      </c>
      <c r="D51" s="37"/>
      <c r="E51" s="37"/>
      <c r="F51" s="37"/>
      <c r="G51" s="37"/>
      <c r="H51" s="37"/>
      <c r="I51" s="37"/>
      <c r="J51" s="37"/>
      <c r="K51" s="37"/>
      <c r="L51" s="37"/>
      <c r="M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>
      <c r="A52" s="35"/>
      <c r="B52" s="36"/>
      <c r="C52" s="37"/>
      <c r="D52" s="37"/>
      <c r="E52" s="344" t="str">
        <f>E9</f>
        <v>etapa II - Elektroinstalace 1.PP a 1.NP</v>
      </c>
      <c r="F52" s="374"/>
      <c r="G52" s="374"/>
      <c r="H52" s="374"/>
      <c r="I52" s="37"/>
      <c r="J52" s="37"/>
      <c r="K52" s="37"/>
      <c r="L52" s="37"/>
      <c r="M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2" customHeight="1">
      <c r="A54" s="35"/>
      <c r="B54" s="36"/>
      <c r="C54" s="30" t="s">
        <v>25</v>
      </c>
      <c r="D54" s="37"/>
      <c r="E54" s="37"/>
      <c r="F54" s="28" t="str">
        <f>F12</f>
        <v>Sokolov</v>
      </c>
      <c r="G54" s="37"/>
      <c r="H54" s="37"/>
      <c r="I54" s="30" t="s">
        <v>27</v>
      </c>
      <c r="J54" s="60" t="str">
        <f>IF(J12="","",J12)</f>
        <v>12. 2. 2021</v>
      </c>
      <c r="K54" s="37"/>
      <c r="L54" s="37"/>
      <c r="M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5.2" customHeight="1">
      <c r="A56" s="35"/>
      <c r="B56" s="36"/>
      <c r="C56" s="30" t="s">
        <v>31</v>
      </c>
      <c r="D56" s="37"/>
      <c r="E56" s="37"/>
      <c r="F56" s="28" t="str">
        <f>E15</f>
        <v>Město Sokolov, Rokycanova 1929, Sokolov 356 01</v>
      </c>
      <c r="G56" s="37"/>
      <c r="H56" s="37"/>
      <c r="I56" s="30" t="s">
        <v>38</v>
      </c>
      <c r="J56" s="33" t="str">
        <f>E21</f>
        <v>Ing. Jiří Voráč</v>
      </c>
      <c r="K56" s="37"/>
      <c r="L56" s="37"/>
      <c r="M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5.2" customHeight="1">
      <c r="A57" s="35"/>
      <c r="B57" s="36"/>
      <c r="C57" s="30" t="s">
        <v>36</v>
      </c>
      <c r="D57" s="37"/>
      <c r="E57" s="37"/>
      <c r="F57" s="28" t="str">
        <f>IF(E18="","",E18)</f>
        <v>Vyplň údaj</v>
      </c>
      <c r="G57" s="37"/>
      <c r="H57" s="37"/>
      <c r="I57" s="30" t="s">
        <v>40</v>
      </c>
      <c r="J57" s="33" t="str">
        <f>E24</f>
        <v xml:space="preserve"> </v>
      </c>
      <c r="K57" s="37"/>
      <c r="L57" s="37"/>
      <c r="M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9.25" customHeight="1">
      <c r="A59" s="35"/>
      <c r="B59" s="36"/>
      <c r="C59" s="132" t="s">
        <v>99</v>
      </c>
      <c r="D59" s="133"/>
      <c r="E59" s="133"/>
      <c r="F59" s="133"/>
      <c r="G59" s="133"/>
      <c r="H59" s="133"/>
      <c r="I59" s="134" t="s">
        <v>100</v>
      </c>
      <c r="J59" s="134" t="s">
        <v>101</v>
      </c>
      <c r="K59" s="134" t="s">
        <v>102</v>
      </c>
      <c r="L59" s="133"/>
      <c r="M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08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2.9" customHeight="1">
      <c r="A61" s="35"/>
      <c r="B61" s="36"/>
      <c r="C61" s="135" t="s">
        <v>78</v>
      </c>
      <c r="D61" s="37"/>
      <c r="E61" s="37"/>
      <c r="F61" s="37"/>
      <c r="G61" s="37"/>
      <c r="H61" s="37"/>
      <c r="I61" s="78">
        <f aca="true" t="shared" si="0" ref="I61:J63">Q92</f>
        <v>0</v>
      </c>
      <c r="J61" s="78">
        <f t="shared" si="0"/>
        <v>0</v>
      </c>
      <c r="K61" s="78">
        <f>K92</f>
        <v>0</v>
      </c>
      <c r="L61" s="37"/>
      <c r="M61" s="108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U61" s="18" t="s">
        <v>103</v>
      </c>
    </row>
    <row r="62" spans="2:13" s="9" customFormat="1" ht="24.95" customHeight="1">
      <c r="B62" s="136"/>
      <c r="C62" s="137"/>
      <c r="D62" s="138" t="s">
        <v>104</v>
      </c>
      <c r="E62" s="139"/>
      <c r="F62" s="139"/>
      <c r="G62" s="139"/>
      <c r="H62" s="139"/>
      <c r="I62" s="140">
        <f t="shared" si="0"/>
        <v>0</v>
      </c>
      <c r="J62" s="140">
        <f t="shared" si="0"/>
        <v>0</v>
      </c>
      <c r="K62" s="140">
        <f>K93</f>
        <v>0</v>
      </c>
      <c r="L62" s="137"/>
      <c r="M62" s="141"/>
    </row>
    <row r="63" spans="2:13" s="10" customFormat="1" ht="19.9" customHeight="1">
      <c r="B63" s="142"/>
      <c r="C63" s="143"/>
      <c r="D63" s="144" t="s">
        <v>105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6">
        <f>K94</f>
        <v>0</v>
      </c>
      <c r="L63" s="143"/>
      <c r="M63" s="147"/>
    </row>
    <row r="64" spans="2:13" s="10" customFormat="1" ht="19.9" customHeight="1">
      <c r="B64" s="142"/>
      <c r="C64" s="143"/>
      <c r="D64" s="144" t="s">
        <v>106</v>
      </c>
      <c r="E64" s="145"/>
      <c r="F64" s="145"/>
      <c r="G64" s="145"/>
      <c r="H64" s="145"/>
      <c r="I64" s="146">
        <f>Q113</f>
        <v>0</v>
      </c>
      <c r="J64" s="146">
        <f>R113</f>
        <v>0</v>
      </c>
      <c r="K64" s="146">
        <f>K113</f>
        <v>0</v>
      </c>
      <c r="L64" s="143"/>
      <c r="M64" s="147"/>
    </row>
    <row r="65" spans="2:13" s="10" customFormat="1" ht="19.9" customHeight="1">
      <c r="B65" s="142"/>
      <c r="C65" s="143"/>
      <c r="D65" s="144" t="s">
        <v>107</v>
      </c>
      <c r="E65" s="145"/>
      <c r="F65" s="145"/>
      <c r="G65" s="145"/>
      <c r="H65" s="145"/>
      <c r="I65" s="146">
        <f>Q139</f>
        <v>0</v>
      </c>
      <c r="J65" s="146">
        <f>R139</f>
        <v>0</v>
      </c>
      <c r="K65" s="146">
        <f>K139</f>
        <v>0</v>
      </c>
      <c r="L65" s="143"/>
      <c r="M65" s="147"/>
    </row>
    <row r="66" spans="2:13" s="10" customFormat="1" ht="19.9" customHeight="1">
      <c r="B66" s="142"/>
      <c r="C66" s="143"/>
      <c r="D66" s="144" t="s">
        <v>108</v>
      </c>
      <c r="E66" s="145"/>
      <c r="F66" s="145"/>
      <c r="G66" s="145"/>
      <c r="H66" s="145"/>
      <c r="I66" s="146">
        <f>Q149</f>
        <v>0</v>
      </c>
      <c r="J66" s="146">
        <f>R149</f>
        <v>0</v>
      </c>
      <c r="K66" s="146">
        <f>K149</f>
        <v>0</v>
      </c>
      <c r="L66" s="143"/>
      <c r="M66" s="147"/>
    </row>
    <row r="67" spans="2:13" s="9" customFormat="1" ht="24.95" customHeight="1">
      <c r="B67" s="136"/>
      <c r="C67" s="137"/>
      <c r="D67" s="138" t="s">
        <v>109</v>
      </c>
      <c r="E67" s="139"/>
      <c r="F67" s="139"/>
      <c r="G67" s="139"/>
      <c r="H67" s="139"/>
      <c r="I67" s="140">
        <f aca="true" t="shared" si="1" ref="I67:J69">Q152</f>
        <v>0</v>
      </c>
      <c r="J67" s="140">
        <f t="shared" si="1"/>
        <v>0</v>
      </c>
      <c r="K67" s="140">
        <f>K152</f>
        <v>0</v>
      </c>
      <c r="L67" s="137"/>
      <c r="M67" s="141"/>
    </row>
    <row r="68" spans="2:13" s="10" customFormat="1" ht="19.9" customHeight="1">
      <c r="B68" s="142"/>
      <c r="C68" s="143"/>
      <c r="D68" s="144" t="s">
        <v>110</v>
      </c>
      <c r="E68" s="145"/>
      <c r="F68" s="145"/>
      <c r="G68" s="145"/>
      <c r="H68" s="145"/>
      <c r="I68" s="146">
        <f t="shared" si="1"/>
        <v>0</v>
      </c>
      <c r="J68" s="146">
        <f t="shared" si="1"/>
        <v>0</v>
      </c>
      <c r="K68" s="146">
        <f>K153</f>
        <v>0</v>
      </c>
      <c r="L68" s="143"/>
      <c r="M68" s="147"/>
    </row>
    <row r="69" spans="2:13" s="10" customFormat="1" ht="14.85" customHeight="1">
      <c r="B69" s="142"/>
      <c r="C69" s="143"/>
      <c r="D69" s="144" t="s">
        <v>111</v>
      </c>
      <c r="E69" s="145"/>
      <c r="F69" s="145"/>
      <c r="G69" s="145"/>
      <c r="H69" s="145"/>
      <c r="I69" s="146">
        <f t="shared" si="1"/>
        <v>0</v>
      </c>
      <c r="J69" s="146">
        <f t="shared" si="1"/>
        <v>0</v>
      </c>
      <c r="K69" s="146">
        <f>K154</f>
        <v>0</v>
      </c>
      <c r="L69" s="143"/>
      <c r="M69" s="147"/>
    </row>
    <row r="70" spans="2:13" s="10" customFormat="1" ht="14.85" customHeight="1">
      <c r="B70" s="142"/>
      <c r="C70" s="143"/>
      <c r="D70" s="144" t="s">
        <v>112</v>
      </c>
      <c r="E70" s="145"/>
      <c r="F70" s="145"/>
      <c r="G70" s="145"/>
      <c r="H70" s="145"/>
      <c r="I70" s="146">
        <f>Q628</f>
        <v>0</v>
      </c>
      <c r="J70" s="146">
        <f>R628</f>
        <v>0</v>
      </c>
      <c r="K70" s="146">
        <f>K628</f>
        <v>0</v>
      </c>
      <c r="L70" s="143"/>
      <c r="M70" s="147"/>
    </row>
    <row r="71" spans="2:13" s="9" customFormat="1" ht="24.95" customHeight="1">
      <c r="B71" s="136"/>
      <c r="C71" s="137"/>
      <c r="D71" s="138" t="s">
        <v>113</v>
      </c>
      <c r="E71" s="139"/>
      <c r="F71" s="139"/>
      <c r="G71" s="139"/>
      <c r="H71" s="139"/>
      <c r="I71" s="140">
        <f>Q770</f>
        <v>0</v>
      </c>
      <c r="J71" s="140">
        <f>R770</f>
        <v>0</v>
      </c>
      <c r="K71" s="140">
        <f>K770</f>
        <v>0</v>
      </c>
      <c r="L71" s="137"/>
      <c r="M71" s="141"/>
    </row>
    <row r="72" spans="2:13" s="10" customFormat="1" ht="19.9" customHeight="1">
      <c r="B72" s="142"/>
      <c r="C72" s="143"/>
      <c r="D72" s="144" t="s">
        <v>114</v>
      </c>
      <c r="E72" s="145"/>
      <c r="F72" s="145"/>
      <c r="G72" s="145"/>
      <c r="H72" s="145"/>
      <c r="I72" s="146">
        <f>Q771</f>
        <v>0</v>
      </c>
      <c r="J72" s="146">
        <f>R771</f>
        <v>0</v>
      </c>
      <c r="K72" s="146">
        <f>K771</f>
        <v>0</v>
      </c>
      <c r="L72" s="143"/>
      <c r="M72" s="147"/>
    </row>
    <row r="73" spans="1:31" s="2" customFormat="1" ht="21.7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108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108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6.9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108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4.95" customHeight="1">
      <c r="A79" s="35"/>
      <c r="B79" s="36"/>
      <c r="C79" s="24" t="s">
        <v>115</v>
      </c>
      <c r="D79" s="37"/>
      <c r="E79" s="37"/>
      <c r="F79" s="37"/>
      <c r="G79" s="37"/>
      <c r="H79" s="37"/>
      <c r="I79" s="37"/>
      <c r="J79" s="37"/>
      <c r="K79" s="37"/>
      <c r="L79" s="37"/>
      <c r="M79" s="108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108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17</v>
      </c>
      <c r="D81" s="37"/>
      <c r="E81" s="37"/>
      <c r="F81" s="37"/>
      <c r="G81" s="37"/>
      <c r="H81" s="37"/>
      <c r="I81" s="37"/>
      <c r="J81" s="37"/>
      <c r="K81" s="37"/>
      <c r="L81" s="37"/>
      <c r="M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7"/>
      <c r="D82" s="37"/>
      <c r="E82" s="372" t="str">
        <f>E7</f>
        <v>MŠ K. H. Borovského, Sokolov, st.p.č. 3158, oprava elektroinstalace</v>
      </c>
      <c r="F82" s="373"/>
      <c r="G82" s="373"/>
      <c r="H82" s="373"/>
      <c r="I82" s="37"/>
      <c r="J82" s="37"/>
      <c r="K82" s="37"/>
      <c r="L82" s="37"/>
      <c r="M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30" t="s">
        <v>94</v>
      </c>
      <c r="D83" s="37"/>
      <c r="E83" s="37"/>
      <c r="F83" s="37"/>
      <c r="G83" s="37"/>
      <c r="H83" s="37"/>
      <c r="I83" s="37"/>
      <c r="J83" s="37"/>
      <c r="K83" s="37"/>
      <c r="L83" s="37"/>
      <c r="M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7"/>
      <c r="D84" s="37"/>
      <c r="E84" s="344" t="str">
        <f>E9</f>
        <v>etapa II - Elektroinstalace 1.PP a 1.NP</v>
      </c>
      <c r="F84" s="374"/>
      <c r="G84" s="374"/>
      <c r="H84" s="374"/>
      <c r="I84" s="37"/>
      <c r="J84" s="37"/>
      <c r="K84" s="37"/>
      <c r="L84" s="37"/>
      <c r="M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6.9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25</v>
      </c>
      <c r="D86" s="37"/>
      <c r="E86" s="37"/>
      <c r="F86" s="28" t="str">
        <f>F12</f>
        <v>Sokolov</v>
      </c>
      <c r="G86" s="37"/>
      <c r="H86" s="37"/>
      <c r="I86" s="30" t="s">
        <v>27</v>
      </c>
      <c r="J86" s="60" t="str">
        <f>IF(J12="","",J12)</f>
        <v>12. 2. 2021</v>
      </c>
      <c r="K86" s="37"/>
      <c r="L86" s="37"/>
      <c r="M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6.9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5.2" customHeight="1">
      <c r="A88" s="35"/>
      <c r="B88" s="36"/>
      <c r="C88" s="30" t="s">
        <v>31</v>
      </c>
      <c r="D88" s="37"/>
      <c r="E88" s="37"/>
      <c r="F88" s="28" t="str">
        <f>E15</f>
        <v>Město Sokolov, Rokycanova 1929, Sokolov 356 01</v>
      </c>
      <c r="G88" s="37"/>
      <c r="H88" s="37"/>
      <c r="I88" s="30" t="s">
        <v>38</v>
      </c>
      <c r="J88" s="33" t="str">
        <f>E21</f>
        <v>Ing. Jiří Voráč</v>
      </c>
      <c r="K88" s="37"/>
      <c r="L88" s="37"/>
      <c r="M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2" customHeight="1">
      <c r="A89" s="35"/>
      <c r="B89" s="36"/>
      <c r="C89" s="30" t="s">
        <v>36</v>
      </c>
      <c r="D89" s="37"/>
      <c r="E89" s="37"/>
      <c r="F89" s="28" t="str">
        <f>IF(E18="","",E18)</f>
        <v>Vyplň údaj</v>
      </c>
      <c r="G89" s="37"/>
      <c r="H89" s="37"/>
      <c r="I89" s="30" t="s">
        <v>40</v>
      </c>
      <c r="J89" s="33" t="str">
        <f>E24</f>
        <v xml:space="preserve"> </v>
      </c>
      <c r="K89" s="37"/>
      <c r="L89" s="37"/>
      <c r="M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3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108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48"/>
      <c r="B91" s="149"/>
      <c r="C91" s="150" t="s">
        <v>116</v>
      </c>
      <c r="D91" s="151" t="s">
        <v>63</v>
      </c>
      <c r="E91" s="151" t="s">
        <v>59</v>
      </c>
      <c r="F91" s="151" t="s">
        <v>60</v>
      </c>
      <c r="G91" s="151" t="s">
        <v>117</v>
      </c>
      <c r="H91" s="151" t="s">
        <v>118</v>
      </c>
      <c r="I91" s="151" t="s">
        <v>119</v>
      </c>
      <c r="J91" s="151" t="s">
        <v>120</v>
      </c>
      <c r="K91" s="151" t="s">
        <v>102</v>
      </c>
      <c r="L91" s="152" t="s">
        <v>121</v>
      </c>
      <c r="M91" s="153"/>
      <c r="N91" s="69" t="s">
        <v>33</v>
      </c>
      <c r="O91" s="70" t="s">
        <v>48</v>
      </c>
      <c r="P91" s="70" t="s">
        <v>122</v>
      </c>
      <c r="Q91" s="70" t="s">
        <v>123</v>
      </c>
      <c r="R91" s="70" t="s">
        <v>124</v>
      </c>
      <c r="S91" s="70" t="s">
        <v>125</v>
      </c>
      <c r="T91" s="70" t="s">
        <v>126</v>
      </c>
      <c r="U91" s="70" t="s">
        <v>127</v>
      </c>
      <c r="V91" s="70" t="s">
        <v>128</v>
      </c>
      <c r="W91" s="70" t="s">
        <v>129</v>
      </c>
      <c r="X91" s="71" t="s">
        <v>130</v>
      </c>
      <c r="Y91" s="148"/>
      <c r="Z91" s="148"/>
      <c r="AA91" s="148"/>
      <c r="AB91" s="148"/>
      <c r="AC91" s="148"/>
      <c r="AD91" s="148"/>
      <c r="AE91" s="148"/>
    </row>
    <row r="92" spans="1:63" s="2" customFormat="1" ht="22.9" customHeight="1">
      <c r="A92" s="35"/>
      <c r="B92" s="36"/>
      <c r="C92" s="76" t="s">
        <v>131</v>
      </c>
      <c r="D92" s="37"/>
      <c r="E92" s="37"/>
      <c r="F92" s="37"/>
      <c r="G92" s="37"/>
      <c r="H92" s="37"/>
      <c r="I92" s="37"/>
      <c r="J92" s="37"/>
      <c r="K92" s="154">
        <f>BK92</f>
        <v>0</v>
      </c>
      <c r="L92" s="37"/>
      <c r="M92" s="40"/>
      <c r="N92" s="72"/>
      <c r="O92" s="155"/>
      <c r="P92" s="73"/>
      <c r="Q92" s="156">
        <f>Q93+Q152+Q770</f>
        <v>0</v>
      </c>
      <c r="R92" s="156">
        <f>R93+R152+R770</f>
        <v>0</v>
      </c>
      <c r="S92" s="73"/>
      <c r="T92" s="157">
        <f>T93+T152+T770</f>
        <v>0</v>
      </c>
      <c r="U92" s="73"/>
      <c r="V92" s="157">
        <f>V93+V152+V770</f>
        <v>4.6855714</v>
      </c>
      <c r="W92" s="73"/>
      <c r="X92" s="158">
        <f>X93+X152+X770</f>
        <v>1.6104999999999998</v>
      </c>
      <c r="Y92" s="35"/>
      <c r="Z92" s="35"/>
      <c r="AA92" s="35"/>
      <c r="AB92" s="35"/>
      <c r="AC92" s="35"/>
      <c r="AD92" s="35"/>
      <c r="AE92" s="35"/>
      <c r="AT92" s="18" t="s">
        <v>79</v>
      </c>
      <c r="AU92" s="18" t="s">
        <v>103</v>
      </c>
      <c r="BK92" s="159">
        <f>BK93+BK152+BK770</f>
        <v>0</v>
      </c>
    </row>
    <row r="93" spans="2:63" s="12" customFormat="1" ht="25.9" customHeight="1">
      <c r="B93" s="160"/>
      <c r="C93" s="161"/>
      <c r="D93" s="162" t="s">
        <v>79</v>
      </c>
      <c r="E93" s="163" t="s">
        <v>132</v>
      </c>
      <c r="F93" s="163" t="s">
        <v>132</v>
      </c>
      <c r="G93" s="161"/>
      <c r="H93" s="161"/>
      <c r="I93" s="164"/>
      <c r="J93" s="164"/>
      <c r="K93" s="165">
        <f>BK93</f>
        <v>0</v>
      </c>
      <c r="L93" s="161"/>
      <c r="M93" s="166"/>
      <c r="N93" s="167"/>
      <c r="O93" s="168"/>
      <c r="P93" s="168"/>
      <c r="Q93" s="169">
        <f>Q94+Q113+Q139+Q149</f>
        <v>0</v>
      </c>
      <c r="R93" s="169">
        <f>R94+R113+R139+R149</f>
        <v>0</v>
      </c>
      <c r="S93" s="168"/>
      <c r="T93" s="170">
        <f>T94+T113+T139+T149</f>
        <v>0</v>
      </c>
      <c r="U93" s="168"/>
      <c r="V93" s="170">
        <f>V94+V113+V139+V149</f>
        <v>4.2523779</v>
      </c>
      <c r="W93" s="168"/>
      <c r="X93" s="171">
        <f>X94+X113+X139+X149</f>
        <v>1.6104999999999998</v>
      </c>
      <c r="AR93" s="172" t="s">
        <v>24</v>
      </c>
      <c r="AT93" s="173" t="s">
        <v>79</v>
      </c>
      <c r="AU93" s="173" t="s">
        <v>80</v>
      </c>
      <c r="AY93" s="172" t="s">
        <v>133</v>
      </c>
      <c r="BK93" s="174">
        <f>BK94+BK113+BK139+BK149</f>
        <v>0</v>
      </c>
    </row>
    <row r="94" spans="2:63" s="12" customFormat="1" ht="22.9" customHeight="1">
      <c r="B94" s="160"/>
      <c r="C94" s="161"/>
      <c r="D94" s="162" t="s">
        <v>79</v>
      </c>
      <c r="E94" s="175" t="s">
        <v>134</v>
      </c>
      <c r="F94" s="175" t="s">
        <v>135</v>
      </c>
      <c r="G94" s="161"/>
      <c r="H94" s="161"/>
      <c r="I94" s="164"/>
      <c r="J94" s="164"/>
      <c r="K94" s="176">
        <f>BK94</f>
        <v>0</v>
      </c>
      <c r="L94" s="161"/>
      <c r="M94" s="166"/>
      <c r="N94" s="167"/>
      <c r="O94" s="168"/>
      <c r="P94" s="168"/>
      <c r="Q94" s="169">
        <f>SUM(Q95:Q112)</f>
        <v>0</v>
      </c>
      <c r="R94" s="169">
        <f>SUM(R95:R112)</f>
        <v>0</v>
      </c>
      <c r="S94" s="168"/>
      <c r="T94" s="170">
        <f>SUM(T95:T112)</f>
        <v>0</v>
      </c>
      <c r="U94" s="168"/>
      <c r="V94" s="170">
        <f>SUM(V95:V112)</f>
        <v>4.2482079</v>
      </c>
      <c r="W94" s="168"/>
      <c r="X94" s="171">
        <f>SUM(X95:X112)</f>
        <v>0</v>
      </c>
      <c r="AR94" s="172" t="s">
        <v>24</v>
      </c>
      <c r="AT94" s="173" t="s">
        <v>79</v>
      </c>
      <c r="AU94" s="173" t="s">
        <v>24</v>
      </c>
      <c r="AY94" s="172" t="s">
        <v>133</v>
      </c>
      <c r="BK94" s="174">
        <f>SUM(BK95:BK112)</f>
        <v>0</v>
      </c>
    </row>
    <row r="95" spans="1:65" s="2" customFormat="1" ht="24.2" customHeight="1">
      <c r="A95" s="35"/>
      <c r="B95" s="36"/>
      <c r="C95" s="177" t="s">
        <v>24</v>
      </c>
      <c r="D95" s="177" t="s">
        <v>136</v>
      </c>
      <c r="E95" s="178" t="s">
        <v>137</v>
      </c>
      <c r="F95" s="179" t="s">
        <v>138</v>
      </c>
      <c r="G95" s="180" t="s">
        <v>139</v>
      </c>
      <c r="H95" s="181">
        <v>42.28</v>
      </c>
      <c r="I95" s="182"/>
      <c r="J95" s="182"/>
      <c r="K95" s="183">
        <f>ROUND(P95*H95,2)</f>
        <v>0</v>
      </c>
      <c r="L95" s="179" t="s">
        <v>140</v>
      </c>
      <c r="M95" s="40"/>
      <c r="N95" s="184" t="s">
        <v>33</v>
      </c>
      <c r="O95" s="185" t="s">
        <v>49</v>
      </c>
      <c r="P95" s="186">
        <f>I95+J95</f>
        <v>0</v>
      </c>
      <c r="Q95" s="186">
        <f>ROUND(I95*H95,2)</f>
        <v>0</v>
      </c>
      <c r="R95" s="186">
        <f>ROUND(J95*H95,2)</f>
        <v>0</v>
      </c>
      <c r="S95" s="65"/>
      <c r="T95" s="187">
        <f>S95*H95</f>
        <v>0</v>
      </c>
      <c r="U95" s="187">
        <v>0.04</v>
      </c>
      <c r="V95" s="187">
        <f>U95*H95</f>
        <v>1.6912</v>
      </c>
      <c r="W95" s="187">
        <v>0</v>
      </c>
      <c r="X95" s="188">
        <f>W95*H95</f>
        <v>0</v>
      </c>
      <c r="Y95" s="35"/>
      <c r="Z95" s="35"/>
      <c r="AA95" s="35"/>
      <c r="AB95" s="35"/>
      <c r="AC95" s="35"/>
      <c r="AD95" s="35"/>
      <c r="AE95" s="35"/>
      <c r="AR95" s="189" t="s">
        <v>141</v>
      </c>
      <c r="AT95" s="189" t="s">
        <v>136</v>
      </c>
      <c r="AU95" s="189" t="s">
        <v>89</v>
      </c>
      <c r="AY95" s="18" t="s">
        <v>133</v>
      </c>
      <c r="BE95" s="190">
        <f>IF(O95="základní",K95,0)</f>
        <v>0</v>
      </c>
      <c r="BF95" s="190">
        <f>IF(O95="snížená",K95,0)</f>
        <v>0</v>
      </c>
      <c r="BG95" s="190">
        <f>IF(O95="zákl. přenesená",K95,0)</f>
        <v>0</v>
      </c>
      <c r="BH95" s="190">
        <f>IF(O95="sníž. přenesená",K95,0)</f>
        <v>0</v>
      </c>
      <c r="BI95" s="190">
        <f>IF(O95="nulová",K95,0)</f>
        <v>0</v>
      </c>
      <c r="BJ95" s="18" t="s">
        <v>24</v>
      </c>
      <c r="BK95" s="190">
        <f>ROUND(P95*H95,2)</f>
        <v>0</v>
      </c>
      <c r="BL95" s="18" t="s">
        <v>141</v>
      </c>
      <c r="BM95" s="189" t="s">
        <v>142</v>
      </c>
    </row>
    <row r="96" spans="1:47" s="2" customFormat="1" ht="11.25">
      <c r="A96" s="35"/>
      <c r="B96" s="36"/>
      <c r="C96" s="37"/>
      <c r="D96" s="191" t="s">
        <v>143</v>
      </c>
      <c r="E96" s="37"/>
      <c r="F96" s="192" t="s">
        <v>144</v>
      </c>
      <c r="G96" s="37"/>
      <c r="H96" s="37"/>
      <c r="I96" s="193"/>
      <c r="J96" s="193"/>
      <c r="K96" s="37"/>
      <c r="L96" s="37"/>
      <c r="M96" s="40"/>
      <c r="N96" s="194"/>
      <c r="O96" s="195"/>
      <c r="P96" s="65"/>
      <c r="Q96" s="65"/>
      <c r="R96" s="65"/>
      <c r="S96" s="65"/>
      <c r="T96" s="65"/>
      <c r="U96" s="65"/>
      <c r="V96" s="65"/>
      <c r="W96" s="65"/>
      <c r="X96" s="66"/>
      <c r="Y96" s="35"/>
      <c r="Z96" s="35"/>
      <c r="AA96" s="35"/>
      <c r="AB96" s="35"/>
      <c r="AC96" s="35"/>
      <c r="AD96" s="35"/>
      <c r="AE96" s="35"/>
      <c r="AT96" s="18" t="s">
        <v>143</v>
      </c>
      <c r="AU96" s="18" t="s">
        <v>89</v>
      </c>
    </row>
    <row r="97" spans="2:51" s="13" customFormat="1" ht="11.25">
      <c r="B97" s="196"/>
      <c r="C97" s="197"/>
      <c r="D97" s="191" t="s">
        <v>145</v>
      </c>
      <c r="E97" s="198" t="s">
        <v>33</v>
      </c>
      <c r="F97" s="199" t="s">
        <v>146</v>
      </c>
      <c r="G97" s="197"/>
      <c r="H97" s="200">
        <v>15.93</v>
      </c>
      <c r="I97" s="201"/>
      <c r="J97" s="201"/>
      <c r="K97" s="197"/>
      <c r="L97" s="197"/>
      <c r="M97" s="202"/>
      <c r="N97" s="203"/>
      <c r="O97" s="204"/>
      <c r="P97" s="204"/>
      <c r="Q97" s="204"/>
      <c r="R97" s="204"/>
      <c r="S97" s="204"/>
      <c r="T97" s="204"/>
      <c r="U97" s="204"/>
      <c r="V97" s="204"/>
      <c r="W97" s="204"/>
      <c r="X97" s="205"/>
      <c r="AT97" s="206" t="s">
        <v>145</v>
      </c>
      <c r="AU97" s="206" t="s">
        <v>89</v>
      </c>
      <c r="AV97" s="13" t="s">
        <v>89</v>
      </c>
      <c r="AW97" s="13" t="s">
        <v>5</v>
      </c>
      <c r="AX97" s="13" t="s">
        <v>80</v>
      </c>
      <c r="AY97" s="206" t="s">
        <v>133</v>
      </c>
    </row>
    <row r="98" spans="2:51" s="13" customFormat="1" ht="11.25">
      <c r="B98" s="196"/>
      <c r="C98" s="197"/>
      <c r="D98" s="191" t="s">
        <v>145</v>
      </c>
      <c r="E98" s="198" t="s">
        <v>33</v>
      </c>
      <c r="F98" s="199" t="s">
        <v>147</v>
      </c>
      <c r="G98" s="197"/>
      <c r="H98" s="200">
        <v>8.7</v>
      </c>
      <c r="I98" s="201"/>
      <c r="J98" s="201"/>
      <c r="K98" s="197"/>
      <c r="L98" s="197"/>
      <c r="M98" s="202"/>
      <c r="N98" s="203"/>
      <c r="O98" s="204"/>
      <c r="P98" s="204"/>
      <c r="Q98" s="204"/>
      <c r="R98" s="204"/>
      <c r="S98" s="204"/>
      <c r="T98" s="204"/>
      <c r="U98" s="204"/>
      <c r="V98" s="204"/>
      <c r="W98" s="204"/>
      <c r="X98" s="205"/>
      <c r="AT98" s="206" t="s">
        <v>145</v>
      </c>
      <c r="AU98" s="206" t="s">
        <v>89</v>
      </c>
      <c r="AV98" s="13" t="s">
        <v>89</v>
      </c>
      <c r="AW98" s="13" t="s">
        <v>5</v>
      </c>
      <c r="AX98" s="13" t="s">
        <v>80</v>
      </c>
      <c r="AY98" s="206" t="s">
        <v>133</v>
      </c>
    </row>
    <row r="99" spans="2:51" s="13" customFormat="1" ht="11.25">
      <c r="B99" s="196"/>
      <c r="C99" s="197"/>
      <c r="D99" s="191" t="s">
        <v>145</v>
      </c>
      <c r="E99" s="198" t="s">
        <v>33</v>
      </c>
      <c r="F99" s="199" t="s">
        <v>148</v>
      </c>
      <c r="G99" s="197"/>
      <c r="H99" s="200">
        <v>8.75</v>
      </c>
      <c r="I99" s="201"/>
      <c r="J99" s="201"/>
      <c r="K99" s="197"/>
      <c r="L99" s="197"/>
      <c r="M99" s="202"/>
      <c r="N99" s="203"/>
      <c r="O99" s="204"/>
      <c r="P99" s="204"/>
      <c r="Q99" s="204"/>
      <c r="R99" s="204"/>
      <c r="S99" s="204"/>
      <c r="T99" s="204"/>
      <c r="U99" s="204"/>
      <c r="V99" s="204"/>
      <c r="W99" s="204"/>
      <c r="X99" s="205"/>
      <c r="AT99" s="206" t="s">
        <v>145</v>
      </c>
      <c r="AU99" s="206" t="s">
        <v>89</v>
      </c>
      <c r="AV99" s="13" t="s">
        <v>89</v>
      </c>
      <c r="AW99" s="13" t="s">
        <v>5</v>
      </c>
      <c r="AX99" s="13" t="s">
        <v>80</v>
      </c>
      <c r="AY99" s="206" t="s">
        <v>133</v>
      </c>
    </row>
    <row r="100" spans="2:51" s="13" customFormat="1" ht="11.25">
      <c r="B100" s="196"/>
      <c r="C100" s="197"/>
      <c r="D100" s="191" t="s">
        <v>145</v>
      </c>
      <c r="E100" s="198" t="s">
        <v>33</v>
      </c>
      <c r="F100" s="199" t="s">
        <v>149</v>
      </c>
      <c r="G100" s="197"/>
      <c r="H100" s="200">
        <v>3.5</v>
      </c>
      <c r="I100" s="201"/>
      <c r="J100" s="201"/>
      <c r="K100" s="197"/>
      <c r="L100" s="197"/>
      <c r="M100" s="202"/>
      <c r="N100" s="203"/>
      <c r="O100" s="204"/>
      <c r="P100" s="204"/>
      <c r="Q100" s="204"/>
      <c r="R100" s="204"/>
      <c r="S100" s="204"/>
      <c r="T100" s="204"/>
      <c r="U100" s="204"/>
      <c r="V100" s="204"/>
      <c r="W100" s="204"/>
      <c r="X100" s="205"/>
      <c r="AT100" s="206" t="s">
        <v>145</v>
      </c>
      <c r="AU100" s="206" t="s">
        <v>89</v>
      </c>
      <c r="AV100" s="13" t="s">
        <v>89</v>
      </c>
      <c r="AW100" s="13" t="s">
        <v>5</v>
      </c>
      <c r="AX100" s="13" t="s">
        <v>80</v>
      </c>
      <c r="AY100" s="206" t="s">
        <v>133</v>
      </c>
    </row>
    <row r="101" spans="2:51" s="13" customFormat="1" ht="11.25">
      <c r="B101" s="196"/>
      <c r="C101" s="197"/>
      <c r="D101" s="191" t="s">
        <v>145</v>
      </c>
      <c r="E101" s="198" t="s">
        <v>33</v>
      </c>
      <c r="F101" s="199" t="s">
        <v>150</v>
      </c>
      <c r="G101" s="197"/>
      <c r="H101" s="200">
        <v>2.1</v>
      </c>
      <c r="I101" s="201"/>
      <c r="J101" s="201"/>
      <c r="K101" s="197"/>
      <c r="L101" s="197"/>
      <c r="M101" s="202"/>
      <c r="N101" s="203"/>
      <c r="O101" s="204"/>
      <c r="P101" s="204"/>
      <c r="Q101" s="204"/>
      <c r="R101" s="204"/>
      <c r="S101" s="204"/>
      <c r="T101" s="204"/>
      <c r="U101" s="204"/>
      <c r="V101" s="204"/>
      <c r="W101" s="204"/>
      <c r="X101" s="205"/>
      <c r="AT101" s="206" t="s">
        <v>145</v>
      </c>
      <c r="AU101" s="206" t="s">
        <v>89</v>
      </c>
      <c r="AV101" s="13" t="s">
        <v>89</v>
      </c>
      <c r="AW101" s="13" t="s">
        <v>5</v>
      </c>
      <c r="AX101" s="13" t="s">
        <v>80</v>
      </c>
      <c r="AY101" s="206" t="s">
        <v>133</v>
      </c>
    </row>
    <row r="102" spans="2:51" s="13" customFormat="1" ht="11.25">
      <c r="B102" s="196"/>
      <c r="C102" s="197"/>
      <c r="D102" s="191" t="s">
        <v>145</v>
      </c>
      <c r="E102" s="198" t="s">
        <v>33</v>
      </c>
      <c r="F102" s="199" t="s">
        <v>151</v>
      </c>
      <c r="G102" s="197"/>
      <c r="H102" s="200">
        <v>3.3</v>
      </c>
      <c r="I102" s="201"/>
      <c r="J102" s="201"/>
      <c r="K102" s="197"/>
      <c r="L102" s="197"/>
      <c r="M102" s="202"/>
      <c r="N102" s="203"/>
      <c r="O102" s="204"/>
      <c r="P102" s="204"/>
      <c r="Q102" s="204"/>
      <c r="R102" s="204"/>
      <c r="S102" s="204"/>
      <c r="T102" s="204"/>
      <c r="U102" s="204"/>
      <c r="V102" s="204"/>
      <c r="W102" s="204"/>
      <c r="X102" s="205"/>
      <c r="AT102" s="206" t="s">
        <v>145</v>
      </c>
      <c r="AU102" s="206" t="s">
        <v>89</v>
      </c>
      <c r="AV102" s="13" t="s">
        <v>89</v>
      </c>
      <c r="AW102" s="13" t="s">
        <v>5</v>
      </c>
      <c r="AX102" s="13" t="s">
        <v>80</v>
      </c>
      <c r="AY102" s="206" t="s">
        <v>133</v>
      </c>
    </row>
    <row r="103" spans="1:65" s="2" customFormat="1" ht="24.2" customHeight="1">
      <c r="A103" s="35"/>
      <c r="B103" s="36"/>
      <c r="C103" s="177" t="s">
        <v>89</v>
      </c>
      <c r="D103" s="177" t="s">
        <v>136</v>
      </c>
      <c r="E103" s="178" t="s">
        <v>152</v>
      </c>
      <c r="F103" s="179" t="s">
        <v>153</v>
      </c>
      <c r="G103" s="180" t="s">
        <v>139</v>
      </c>
      <c r="H103" s="181">
        <v>51.43</v>
      </c>
      <c r="I103" s="182"/>
      <c r="J103" s="182"/>
      <c r="K103" s="183">
        <f>ROUND(P103*H103,2)</f>
        <v>0</v>
      </c>
      <c r="L103" s="179" t="s">
        <v>140</v>
      </c>
      <c r="M103" s="40"/>
      <c r="N103" s="184" t="s">
        <v>33</v>
      </c>
      <c r="O103" s="185" t="s">
        <v>49</v>
      </c>
      <c r="P103" s="186">
        <f>I103+J103</f>
        <v>0</v>
      </c>
      <c r="Q103" s="186">
        <f>ROUND(I103*H103,2)</f>
        <v>0</v>
      </c>
      <c r="R103" s="186">
        <f>ROUND(J103*H103,2)</f>
        <v>0</v>
      </c>
      <c r="S103" s="65"/>
      <c r="T103" s="187">
        <f>S103*H103</f>
        <v>0</v>
      </c>
      <c r="U103" s="187">
        <v>0.04153</v>
      </c>
      <c r="V103" s="187">
        <f>U103*H103</f>
        <v>2.1358878999999997</v>
      </c>
      <c r="W103" s="187">
        <v>0</v>
      </c>
      <c r="X103" s="188">
        <f>W103*H103</f>
        <v>0</v>
      </c>
      <c r="Y103" s="35"/>
      <c r="Z103" s="35"/>
      <c r="AA103" s="35"/>
      <c r="AB103" s="35"/>
      <c r="AC103" s="35"/>
      <c r="AD103" s="35"/>
      <c r="AE103" s="35"/>
      <c r="AR103" s="189" t="s">
        <v>141</v>
      </c>
      <c r="AT103" s="189" t="s">
        <v>136</v>
      </c>
      <c r="AU103" s="189" t="s">
        <v>89</v>
      </c>
      <c r="AY103" s="18" t="s">
        <v>133</v>
      </c>
      <c r="BE103" s="190">
        <f>IF(O103="základní",K103,0)</f>
        <v>0</v>
      </c>
      <c r="BF103" s="190">
        <f>IF(O103="snížená",K103,0)</f>
        <v>0</v>
      </c>
      <c r="BG103" s="190">
        <f>IF(O103="zákl. přenesená",K103,0)</f>
        <v>0</v>
      </c>
      <c r="BH103" s="190">
        <f>IF(O103="sníž. přenesená",K103,0)</f>
        <v>0</v>
      </c>
      <c r="BI103" s="190">
        <f>IF(O103="nulová",K103,0)</f>
        <v>0</v>
      </c>
      <c r="BJ103" s="18" t="s">
        <v>24</v>
      </c>
      <c r="BK103" s="190">
        <f>ROUND(P103*H103,2)</f>
        <v>0</v>
      </c>
      <c r="BL103" s="18" t="s">
        <v>141</v>
      </c>
      <c r="BM103" s="189" t="s">
        <v>154</v>
      </c>
    </row>
    <row r="104" spans="1:47" s="2" customFormat="1" ht="11.25">
      <c r="A104" s="35"/>
      <c r="B104" s="36"/>
      <c r="C104" s="37"/>
      <c r="D104" s="191" t="s">
        <v>143</v>
      </c>
      <c r="E104" s="37"/>
      <c r="F104" s="192" t="s">
        <v>155</v>
      </c>
      <c r="G104" s="37"/>
      <c r="H104" s="37"/>
      <c r="I104" s="193"/>
      <c r="J104" s="193"/>
      <c r="K104" s="37"/>
      <c r="L104" s="37"/>
      <c r="M104" s="40"/>
      <c r="N104" s="194"/>
      <c r="O104" s="195"/>
      <c r="P104" s="65"/>
      <c r="Q104" s="65"/>
      <c r="R104" s="65"/>
      <c r="S104" s="65"/>
      <c r="T104" s="65"/>
      <c r="U104" s="65"/>
      <c r="V104" s="65"/>
      <c r="W104" s="65"/>
      <c r="X104" s="66"/>
      <c r="Y104" s="35"/>
      <c r="Z104" s="35"/>
      <c r="AA104" s="35"/>
      <c r="AB104" s="35"/>
      <c r="AC104" s="35"/>
      <c r="AD104" s="35"/>
      <c r="AE104" s="35"/>
      <c r="AT104" s="18" t="s">
        <v>143</v>
      </c>
      <c r="AU104" s="18" t="s">
        <v>89</v>
      </c>
    </row>
    <row r="105" spans="2:51" s="13" customFormat="1" ht="11.25">
      <c r="B105" s="196"/>
      <c r="C105" s="197"/>
      <c r="D105" s="191" t="s">
        <v>145</v>
      </c>
      <c r="E105" s="198" t="s">
        <v>33</v>
      </c>
      <c r="F105" s="199" t="s">
        <v>156</v>
      </c>
      <c r="G105" s="197"/>
      <c r="H105" s="200">
        <v>21.24</v>
      </c>
      <c r="I105" s="201"/>
      <c r="J105" s="201"/>
      <c r="K105" s="197"/>
      <c r="L105" s="197"/>
      <c r="M105" s="202"/>
      <c r="N105" s="203"/>
      <c r="O105" s="204"/>
      <c r="P105" s="204"/>
      <c r="Q105" s="204"/>
      <c r="R105" s="204"/>
      <c r="S105" s="204"/>
      <c r="T105" s="204"/>
      <c r="U105" s="204"/>
      <c r="V105" s="204"/>
      <c r="W105" s="204"/>
      <c r="X105" s="205"/>
      <c r="AT105" s="206" t="s">
        <v>145</v>
      </c>
      <c r="AU105" s="206" t="s">
        <v>89</v>
      </c>
      <c r="AV105" s="13" t="s">
        <v>89</v>
      </c>
      <c r="AW105" s="13" t="s">
        <v>5</v>
      </c>
      <c r="AX105" s="13" t="s">
        <v>80</v>
      </c>
      <c r="AY105" s="206" t="s">
        <v>133</v>
      </c>
    </row>
    <row r="106" spans="2:51" s="13" customFormat="1" ht="11.25">
      <c r="B106" s="196"/>
      <c r="C106" s="197"/>
      <c r="D106" s="191" t="s">
        <v>145</v>
      </c>
      <c r="E106" s="198" t="s">
        <v>33</v>
      </c>
      <c r="F106" s="199" t="s">
        <v>157</v>
      </c>
      <c r="G106" s="197"/>
      <c r="H106" s="200">
        <v>10.44</v>
      </c>
      <c r="I106" s="201"/>
      <c r="J106" s="201"/>
      <c r="K106" s="197"/>
      <c r="L106" s="197"/>
      <c r="M106" s="202"/>
      <c r="N106" s="203"/>
      <c r="O106" s="204"/>
      <c r="P106" s="204"/>
      <c r="Q106" s="204"/>
      <c r="R106" s="204"/>
      <c r="S106" s="204"/>
      <c r="T106" s="204"/>
      <c r="U106" s="204"/>
      <c r="V106" s="204"/>
      <c r="W106" s="204"/>
      <c r="X106" s="205"/>
      <c r="AT106" s="206" t="s">
        <v>145</v>
      </c>
      <c r="AU106" s="206" t="s">
        <v>89</v>
      </c>
      <c r="AV106" s="13" t="s">
        <v>89</v>
      </c>
      <c r="AW106" s="13" t="s">
        <v>5</v>
      </c>
      <c r="AX106" s="13" t="s">
        <v>80</v>
      </c>
      <c r="AY106" s="206" t="s">
        <v>133</v>
      </c>
    </row>
    <row r="107" spans="2:51" s="13" customFormat="1" ht="11.25">
      <c r="B107" s="196"/>
      <c r="C107" s="197"/>
      <c r="D107" s="191" t="s">
        <v>145</v>
      </c>
      <c r="E107" s="198" t="s">
        <v>33</v>
      </c>
      <c r="F107" s="199" t="s">
        <v>158</v>
      </c>
      <c r="G107" s="197"/>
      <c r="H107" s="200">
        <v>10</v>
      </c>
      <c r="I107" s="201"/>
      <c r="J107" s="201"/>
      <c r="K107" s="197"/>
      <c r="L107" s="197"/>
      <c r="M107" s="202"/>
      <c r="N107" s="203"/>
      <c r="O107" s="204"/>
      <c r="P107" s="204"/>
      <c r="Q107" s="204"/>
      <c r="R107" s="204"/>
      <c r="S107" s="204"/>
      <c r="T107" s="204"/>
      <c r="U107" s="204"/>
      <c r="V107" s="204"/>
      <c r="W107" s="204"/>
      <c r="X107" s="205"/>
      <c r="AT107" s="206" t="s">
        <v>145</v>
      </c>
      <c r="AU107" s="206" t="s">
        <v>89</v>
      </c>
      <c r="AV107" s="13" t="s">
        <v>89</v>
      </c>
      <c r="AW107" s="13" t="s">
        <v>5</v>
      </c>
      <c r="AX107" s="13" t="s">
        <v>80</v>
      </c>
      <c r="AY107" s="206" t="s">
        <v>133</v>
      </c>
    </row>
    <row r="108" spans="2:51" s="13" customFormat="1" ht="11.25">
      <c r="B108" s="196"/>
      <c r="C108" s="197"/>
      <c r="D108" s="191" t="s">
        <v>145</v>
      </c>
      <c r="E108" s="198" t="s">
        <v>33</v>
      </c>
      <c r="F108" s="199" t="s">
        <v>159</v>
      </c>
      <c r="G108" s="197"/>
      <c r="H108" s="200">
        <v>3.85</v>
      </c>
      <c r="I108" s="201"/>
      <c r="J108" s="201"/>
      <c r="K108" s="197"/>
      <c r="L108" s="197"/>
      <c r="M108" s="202"/>
      <c r="N108" s="203"/>
      <c r="O108" s="204"/>
      <c r="P108" s="204"/>
      <c r="Q108" s="204"/>
      <c r="R108" s="204"/>
      <c r="S108" s="204"/>
      <c r="T108" s="204"/>
      <c r="U108" s="204"/>
      <c r="V108" s="204"/>
      <c r="W108" s="204"/>
      <c r="X108" s="205"/>
      <c r="AT108" s="206" t="s">
        <v>145</v>
      </c>
      <c r="AU108" s="206" t="s">
        <v>89</v>
      </c>
      <c r="AV108" s="13" t="s">
        <v>89</v>
      </c>
      <c r="AW108" s="13" t="s">
        <v>5</v>
      </c>
      <c r="AX108" s="13" t="s">
        <v>80</v>
      </c>
      <c r="AY108" s="206" t="s">
        <v>133</v>
      </c>
    </row>
    <row r="109" spans="2:51" s="13" customFormat="1" ht="11.25">
      <c r="B109" s="196"/>
      <c r="C109" s="197"/>
      <c r="D109" s="191" t="s">
        <v>145</v>
      </c>
      <c r="E109" s="198" t="s">
        <v>33</v>
      </c>
      <c r="F109" s="199" t="s">
        <v>160</v>
      </c>
      <c r="G109" s="197"/>
      <c r="H109" s="200">
        <v>2.38</v>
      </c>
      <c r="I109" s="201"/>
      <c r="J109" s="201"/>
      <c r="K109" s="197"/>
      <c r="L109" s="197"/>
      <c r="M109" s="202"/>
      <c r="N109" s="203"/>
      <c r="O109" s="204"/>
      <c r="P109" s="204"/>
      <c r="Q109" s="204"/>
      <c r="R109" s="204"/>
      <c r="S109" s="204"/>
      <c r="T109" s="204"/>
      <c r="U109" s="204"/>
      <c r="V109" s="204"/>
      <c r="W109" s="204"/>
      <c r="X109" s="205"/>
      <c r="AT109" s="206" t="s">
        <v>145</v>
      </c>
      <c r="AU109" s="206" t="s">
        <v>89</v>
      </c>
      <c r="AV109" s="13" t="s">
        <v>89</v>
      </c>
      <c r="AW109" s="13" t="s">
        <v>5</v>
      </c>
      <c r="AX109" s="13" t="s">
        <v>80</v>
      </c>
      <c r="AY109" s="206" t="s">
        <v>133</v>
      </c>
    </row>
    <row r="110" spans="2:51" s="13" customFormat="1" ht="11.25">
      <c r="B110" s="196"/>
      <c r="C110" s="197"/>
      <c r="D110" s="191" t="s">
        <v>145</v>
      </c>
      <c r="E110" s="198" t="s">
        <v>33</v>
      </c>
      <c r="F110" s="199" t="s">
        <v>161</v>
      </c>
      <c r="G110" s="197"/>
      <c r="H110" s="200">
        <v>3.52</v>
      </c>
      <c r="I110" s="201"/>
      <c r="J110" s="201"/>
      <c r="K110" s="197"/>
      <c r="L110" s="197"/>
      <c r="M110" s="202"/>
      <c r="N110" s="203"/>
      <c r="O110" s="204"/>
      <c r="P110" s="204"/>
      <c r="Q110" s="204"/>
      <c r="R110" s="204"/>
      <c r="S110" s="204"/>
      <c r="T110" s="204"/>
      <c r="U110" s="204"/>
      <c r="V110" s="204"/>
      <c r="W110" s="204"/>
      <c r="X110" s="205"/>
      <c r="AT110" s="206" t="s">
        <v>145</v>
      </c>
      <c r="AU110" s="206" t="s">
        <v>89</v>
      </c>
      <c r="AV110" s="13" t="s">
        <v>89</v>
      </c>
      <c r="AW110" s="13" t="s">
        <v>5</v>
      </c>
      <c r="AX110" s="13" t="s">
        <v>80</v>
      </c>
      <c r="AY110" s="206" t="s">
        <v>133</v>
      </c>
    </row>
    <row r="111" spans="1:65" s="2" customFormat="1" ht="24.2" customHeight="1">
      <c r="A111" s="35"/>
      <c r="B111" s="36"/>
      <c r="C111" s="177" t="s">
        <v>162</v>
      </c>
      <c r="D111" s="177" t="s">
        <v>136</v>
      </c>
      <c r="E111" s="178" t="s">
        <v>163</v>
      </c>
      <c r="F111" s="179" t="s">
        <v>164</v>
      </c>
      <c r="G111" s="180" t="s">
        <v>165</v>
      </c>
      <c r="H111" s="181">
        <v>112</v>
      </c>
      <c r="I111" s="182"/>
      <c r="J111" s="182"/>
      <c r="K111" s="183">
        <f>ROUND(P111*H111,2)</f>
        <v>0</v>
      </c>
      <c r="L111" s="179" t="s">
        <v>140</v>
      </c>
      <c r="M111" s="40"/>
      <c r="N111" s="184" t="s">
        <v>33</v>
      </c>
      <c r="O111" s="185" t="s">
        <v>49</v>
      </c>
      <c r="P111" s="186">
        <f>I111+J111</f>
        <v>0</v>
      </c>
      <c r="Q111" s="186">
        <f>ROUND(I111*H111,2)</f>
        <v>0</v>
      </c>
      <c r="R111" s="186">
        <f>ROUND(J111*H111,2)</f>
        <v>0</v>
      </c>
      <c r="S111" s="65"/>
      <c r="T111" s="187">
        <f>S111*H111</f>
        <v>0</v>
      </c>
      <c r="U111" s="187">
        <v>0.00376</v>
      </c>
      <c r="V111" s="187">
        <f>U111*H111</f>
        <v>0.42112</v>
      </c>
      <c r="W111" s="187">
        <v>0</v>
      </c>
      <c r="X111" s="188">
        <f>W111*H111</f>
        <v>0</v>
      </c>
      <c r="Y111" s="35"/>
      <c r="Z111" s="35"/>
      <c r="AA111" s="35"/>
      <c r="AB111" s="35"/>
      <c r="AC111" s="35"/>
      <c r="AD111" s="35"/>
      <c r="AE111" s="35"/>
      <c r="AR111" s="189" t="s">
        <v>141</v>
      </c>
      <c r="AT111" s="189" t="s">
        <v>136</v>
      </c>
      <c r="AU111" s="189" t="s">
        <v>89</v>
      </c>
      <c r="AY111" s="18" t="s">
        <v>133</v>
      </c>
      <c r="BE111" s="190">
        <f>IF(O111="základní",K111,0)</f>
        <v>0</v>
      </c>
      <c r="BF111" s="190">
        <f>IF(O111="snížená",K111,0)</f>
        <v>0</v>
      </c>
      <c r="BG111" s="190">
        <f>IF(O111="zákl. přenesená",K111,0)</f>
        <v>0</v>
      </c>
      <c r="BH111" s="190">
        <f>IF(O111="sníž. přenesená",K111,0)</f>
        <v>0</v>
      </c>
      <c r="BI111" s="190">
        <f>IF(O111="nulová",K111,0)</f>
        <v>0</v>
      </c>
      <c r="BJ111" s="18" t="s">
        <v>24</v>
      </c>
      <c r="BK111" s="190">
        <f>ROUND(P111*H111,2)</f>
        <v>0</v>
      </c>
      <c r="BL111" s="18" t="s">
        <v>141</v>
      </c>
      <c r="BM111" s="189" t="s">
        <v>166</v>
      </c>
    </row>
    <row r="112" spans="1:47" s="2" customFormat="1" ht="11.25">
      <c r="A112" s="35"/>
      <c r="B112" s="36"/>
      <c r="C112" s="37"/>
      <c r="D112" s="191" t="s">
        <v>143</v>
      </c>
      <c r="E112" s="37"/>
      <c r="F112" s="192" t="s">
        <v>167</v>
      </c>
      <c r="G112" s="37"/>
      <c r="H112" s="37"/>
      <c r="I112" s="193"/>
      <c r="J112" s="193"/>
      <c r="K112" s="37"/>
      <c r="L112" s="37"/>
      <c r="M112" s="40"/>
      <c r="N112" s="194"/>
      <c r="O112" s="195"/>
      <c r="P112" s="65"/>
      <c r="Q112" s="65"/>
      <c r="R112" s="65"/>
      <c r="S112" s="65"/>
      <c r="T112" s="65"/>
      <c r="U112" s="65"/>
      <c r="V112" s="65"/>
      <c r="W112" s="65"/>
      <c r="X112" s="66"/>
      <c r="Y112" s="35"/>
      <c r="Z112" s="35"/>
      <c r="AA112" s="35"/>
      <c r="AB112" s="35"/>
      <c r="AC112" s="35"/>
      <c r="AD112" s="35"/>
      <c r="AE112" s="35"/>
      <c r="AT112" s="18" t="s">
        <v>143</v>
      </c>
      <c r="AU112" s="18" t="s">
        <v>89</v>
      </c>
    </row>
    <row r="113" spans="2:63" s="12" customFormat="1" ht="22.9" customHeight="1">
      <c r="B113" s="160"/>
      <c r="C113" s="161"/>
      <c r="D113" s="162" t="s">
        <v>79</v>
      </c>
      <c r="E113" s="175" t="s">
        <v>168</v>
      </c>
      <c r="F113" s="175" t="s">
        <v>169</v>
      </c>
      <c r="G113" s="161"/>
      <c r="H113" s="161"/>
      <c r="I113" s="164"/>
      <c r="J113" s="164"/>
      <c r="K113" s="176">
        <f>BK113</f>
        <v>0</v>
      </c>
      <c r="L113" s="161"/>
      <c r="M113" s="166"/>
      <c r="N113" s="167"/>
      <c r="O113" s="168"/>
      <c r="P113" s="168"/>
      <c r="Q113" s="169">
        <f>SUM(Q114:Q138)</f>
        <v>0</v>
      </c>
      <c r="R113" s="169">
        <f>SUM(R114:R138)</f>
        <v>0</v>
      </c>
      <c r="S113" s="168"/>
      <c r="T113" s="170">
        <f>SUM(T114:T138)</f>
        <v>0</v>
      </c>
      <c r="U113" s="168"/>
      <c r="V113" s="170">
        <f>SUM(V114:V138)</f>
        <v>0.00417</v>
      </c>
      <c r="W113" s="168"/>
      <c r="X113" s="171">
        <f>SUM(X114:X138)</f>
        <v>1.6104999999999998</v>
      </c>
      <c r="AR113" s="172" t="s">
        <v>24</v>
      </c>
      <c r="AT113" s="173" t="s">
        <v>79</v>
      </c>
      <c r="AU113" s="173" t="s">
        <v>24</v>
      </c>
      <c r="AY113" s="172" t="s">
        <v>133</v>
      </c>
      <c r="BK113" s="174">
        <f>SUM(BK114:BK138)</f>
        <v>0</v>
      </c>
    </row>
    <row r="114" spans="1:65" s="2" customFormat="1" ht="24.2" customHeight="1">
      <c r="A114" s="35"/>
      <c r="B114" s="36"/>
      <c r="C114" s="177" t="s">
        <v>141</v>
      </c>
      <c r="D114" s="177" t="s">
        <v>136</v>
      </c>
      <c r="E114" s="178" t="s">
        <v>170</v>
      </c>
      <c r="F114" s="179" t="s">
        <v>171</v>
      </c>
      <c r="G114" s="180" t="s">
        <v>172</v>
      </c>
      <c r="H114" s="181">
        <v>531</v>
      </c>
      <c r="I114" s="182"/>
      <c r="J114" s="182"/>
      <c r="K114" s="183">
        <f>ROUND(P114*H114,2)</f>
        <v>0</v>
      </c>
      <c r="L114" s="179" t="s">
        <v>140</v>
      </c>
      <c r="M114" s="40"/>
      <c r="N114" s="184" t="s">
        <v>33</v>
      </c>
      <c r="O114" s="185" t="s">
        <v>49</v>
      </c>
      <c r="P114" s="186">
        <f>I114+J114</f>
        <v>0</v>
      </c>
      <c r="Q114" s="186">
        <f>ROUND(I114*H114,2)</f>
        <v>0</v>
      </c>
      <c r="R114" s="186">
        <f>ROUND(J114*H114,2)</f>
        <v>0</v>
      </c>
      <c r="S114" s="65"/>
      <c r="T114" s="187">
        <f>S114*H114</f>
        <v>0</v>
      </c>
      <c r="U114" s="187">
        <v>0</v>
      </c>
      <c r="V114" s="187">
        <f>U114*H114</f>
        <v>0</v>
      </c>
      <c r="W114" s="187">
        <v>0.001</v>
      </c>
      <c r="X114" s="188">
        <f>W114*H114</f>
        <v>0.531</v>
      </c>
      <c r="Y114" s="35"/>
      <c r="Z114" s="35"/>
      <c r="AA114" s="35"/>
      <c r="AB114" s="35"/>
      <c r="AC114" s="35"/>
      <c r="AD114" s="35"/>
      <c r="AE114" s="35"/>
      <c r="AR114" s="189" t="s">
        <v>141</v>
      </c>
      <c r="AT114" s="189" t="s">
        <v>136</v>
      </c>
      <c r="AU114" s="189" t="s">
        <v>89</v>
      </c>
      <c r="AY114" s="18" t="s">
        <v>133</v>
      </c>
      <c r="BE114" s="190">
        <f>IF(O114="základní",K114,0)</f>
        <v>0</v>
      </c>
      <c r="BF114" s="190">
        <f>IF(O114="snížená",K114,0)</f>
        <v>0</v>
      </c>
      <c r="BG114" s="190">
        <f>IF(O114="zákl. přenesená",K114,0)</f>
        <v>0</v>
      </c>
      <c r="BH114" s="190">
        <f>IF(O114="sníž. přenesená",K114,0)</f>
        <v>0</v>
      </c>
      <c r="BI114" s="190">
        <f>IF(O114="nulová",K114,0)</f>
        <v>0</v>
      </c>
      <c r="BJ114" s="18" t="s">
        <v>24</v>
      </c>
      <c r="BK114" s="190">
        <f>ROUND(P114*H114,2)</f>
        <v>0</v>
      </c>
      <c r="BL114" s="18" t="s">
        <v>141</v>
      </c>
      <c r="BM114" s="189" t="s">
        <v>173</v>
      </c>
    </row>
    <row r="115" spans="1:47" s="2" customFormat="1" ht="11.25">
      <c r="A115" s="35"/>
      <c r="B115" s="36"/>
      <c r="C115" s="37"/>
      <c r="D115" s="191" t="s">
        <v>143</v>
      </c>
      <c r="E115" s="37"/>
      <c r="F115" s="192" t="s">
        <v>174</v>
      </c>
      <c r="G115" s="37"/>
      <c r="H115" s="37"/>
      <c r="I115" s="193"/>
      <c r="J115" s="193"/>
      <c r="K115" s="37"/>
      <c r="L115" s="37"/>
      <c r="M115" s="40"/>
      <c r="N115" s="194"/>
      <c r="O115" s="195"/>
      <c r="P115" s="65"/>
      <c r="Q115" s="65"/>
      <c r="R115" s="65"/>
      <c r="S115" s="65"/>
      <c r="T115" s="65"/>
      <c r="U115" s="65"/>
      <c r="V115" s="65"/>
      <c r="W115" s="65"/>
      <c r="X115" s="66"/>
      <c r="Y115" s="35"/>
      <c r="Z115" s="35"/>
      <c r="AA115" s="35"/>
      <c r="AB115" s="35"/>
      <c r="AC115" s="35"/>
      <c r="AD115" s="35"/>
      <c r="AE115" s="35"/>
      <c r="AT115" s="18" t="s">
        <v>143</v>
      </c>
      <c r="AU115" s="18" t="s">
        <v>89</v>
      </c>
    </row>
    <row r="116" spans="1:65" s="2" customFormat="1" ht="24.2" customHeight="1">
      <c r="A116" s="35"/>
      <c r="B116" s="36"/>
      <c r="C116" s="177" t="s">
        <v>175</v>
      </c>
      <c r="D116" s="177" t="s">
        <v>136</v>
      </c>
      <c r="E116" s="178" t="s">
        <v>176</v>
      </c>
      <c r="F116" s="179" t="s">
        <v>177</v>
      </c>
      <c r="G116" s="180" t="s">
        <v>172</v>
      </c>
      <c r="H116" s="181">
        <v>174</v>
      </c>
      <c r="I116" s="182"/>
      <c r="J116" s="182"/>
      <c r="K116" s="183">
        <f>ROUND(P116*H116,2)</f>
        <v>0</v>
      </c>
      <c r="L116" s="179" t="s">
        <v>140</v>
      </c>
      <c r="M116" s="40"/>
      <c r="N116" s="184" t="s">
        <v>33</v>
      </c>
      <c r="O116" s="185" t="s">
        <v>49</v>
      </c>
      <c r="P116" s="186">
        <f>I116+J116</f>
        <v>0</v>
      </c>
      <c r="Q116" s="186">
        <f>ROUND(I116*H116,2)</f>
        <v>0</v>
      </c>
      <c r="R116" s="186">
        <f>ROUND(J116*H116,2)</f>
        <v>0</v>
      </c>
      <c r="S116" s="65"/>
      <c r="T116" s="187">
        <f>S116*H116</f>
        <v>0</v>
      </c>
      <c r="U116" s="187">
        <v>0</v>
      </c>
      <c r="V116" s="187">
        <f>U116*H116</f>
        <v>0</v>
      </c>
      <c r="W116" s="187">
        <v>0.002</v>
      </c>
      <c r="X116" s="188">
        <f>W116*H116</f>
        <v>0.34800000000000003</v>
      </c>
      <c r="Y116" s="35"/>
      <c r="Z116" s="35"/>
      <c r="AA116" s="35"/>
      <c r="AB116" s="35"/>
      <c r="AC116" s="35"/>
      <c r="AD116" s="35"/>
      <c r="AE116" s="35"/>
      <c r="AR116" s="189" t="s">
        <v>141</v>
      </c>
      <c r="AT116" s="189" t="s">
        <v>136</v>
      </c>
      <c r="AU116" s="189" t="s">
        <v>89</v>
      </c>
      <c r="AY116" s="18" t="s">
        <v>133</v>
      </c>
      <c r="BE116" s="190">
        <f>IF(O116="základní",K116,0)</f>
        <v>0</v>
      </c>
      <c r="BF116" s="190">
        <f>IF(O116="snížená",K116,0)</f>
        <v>0</v>
      </c>
      <c r="BG116" s="190">
        <f>IF(O116="zákl. přenesená",K116,0)</f>
        <v>0</v>
      </c>
      <c r="BH116" s="190">
        <f>IF(O116="sníž. přenesená",K116,0)</f>
        <v>0</v>
      </c>
      <c r="BI116" s="190">
        <f>IF(O116="nulová",K116,0)</f>
        <v>0</v>
      </c>
      <c r="BJ116" s="18" t="s">
        <v>24</v>
      </c>
      <c r="BK116" s="190">
        <f>ROUND(P116*H116,2)</f>
        <v>0</v>
      </c>
      <c r="BL116" s="18" t="s">
        <v>141</v>
      </c>
      <c r="BM116" s="189" t="s">
        <v>178</v>
      </c>
    </row>
    <row r="117" spans="1:47" s="2" customFormat="1" ht="11.25">
      <c r="A117" s="35"/>
      <c r="B117" s="36"/>
      <c r="C117" s="37"/>
      <c r="D117" s="191" t="s">
        <v>143</v>
      </c>
      <c r="E117" s="37"/>
      <c r="F117" s="192" t="s">
        <v>179</v>
      </c>
      <c r="G117" s="37"/>
      <c r="H117" s="37"/>
      <c r="I117" s="193"/>
      <c r="J117" s="193"/>
      <c r="K117" s="37"/>
      <c r="L117" s="37"/>
      <c r="M117" s="40"/>
      <c r="N117" s="194"/>
      <c r="O117" s="195"/>
      <c r="P117" s="65"/>
      <c r="Q117" s="65"/>
      <c r="R117" s="65"/>
      <c r="S117" s="65"/>
      <c r="T117" s="65"/>
      <c r="U117" s="65"/>
      <c r="V117" s="65"/>
      <c r="W117" s="65"/>
      <c r="X117" s="66"/>
      <c r="Y117" s="35"/>
      <c r="Z117" s="35"/>
      <c r="AA117" s="35"/>
      <c r="AB117" s="35"/>
      <c r="AC117" s="35"/>
      <c r="AD117" s="35"/>
      <c r="AE117" s="35"/>
      <c r="AT117" s="18" t="s">
        <v>143</v>
      </c>
      <c r="AU117" s="18" t="s">
        <v>89</v>
      </c>
    </row>
    <row r="118" spans="1:65" s="2" customFormat="1" ht="24.2" customHeight="1">
      <c r="A118" s="35"/>
      <c r="B118" s="36"/>
      <c r="C118" s="177" t="s">
        <v>134</v>
      </c>
      <c r="D118" s="177" t="s">
        <v>136</v>
      </c>
      <c r="E118" s="178" t="s">
        <v>180</v>
      </c>
      <c r="F118" s="179" t="s">
        <v>181</v>
      </c>
      <c r="G118" s="180" t="s">
        <v>172</v>
      </c>
      <c r="H118" s="181">
        <v>125</v>
      </c>
      <c r="I118" s="182"/>
      <c r="J118" s="182"/>
      <c r="K118" s="183">
        <f>ROUND(P118*H118,2)</f>
        <v>0</v>
      </c>
      <c r="L118" s="179" t="s">
        <v>140</v>
      </c>
      <c r="M118" s="40"/>
      <c r="N118" s="184" t="s">
        <v>33</v>
      </c>
      <c r="O118" s="185" t="s">
        <v>49</v>
      </c>
      <c r="P118" s="186">
        <f>I118+J118</f>
        <v>0</v>
      </c>
      <c r="Q118" s="186">
        <f>ROUND(I118*H118,2)</f>
        <v>0</v>
      </c>
      <c r="R118" s="186">
        <f>ROUND(J118*H118,2)</f>
        <v>0</v>
      </c>
      <c r="S118" s="65"/>
      <c r="T118" s="187">
        <f>S118*H118</f>
        <v>0</v>
      </c>
      <c r="U118" s="187">
        <v>0</v>
      </c>
      <c r="V118" s="187">
        <f>U118*H118</f>
        <v>0</v>
      </c>
      <c r="W118" s="187">
        <v>0.002</v>
      </c>
      <c r="X118" s="188">
        <f>W118*H118</f>
        <v>0.25</v>
      </c>
      <c r="Y118" s="35"/>
      <c r="Z118" s="35"/>
      <c r="AA118" s="35"/>
      <c r="AB118" s="35"/>
      <c r="AC118" s="35"/>
      <c r="AD118" s="35"/>
      <c r="AE118" s="35"/>
      <c r="AR118" s="189" t="s">
        <v>141</v>
      </c>
      <c r="AT118" s="189" t="s">
        <v>136</v>
      </c>
      <c r="AU118" s="189" t="s">
        <v>89</v>
      </c>
      <c r="AY118" s="18" t="s">
        <v>133</v>
      </c>
      <c r="BE118" s="190">
        <f>IF(O118="základní",K118,0)</f>
        <v>0</v>
      </c>
      <c r="BF118" s="190">
        <f>IF(O118="snížená",K118,0)</f>
        <v>0</v>
      </c>
      <c r="BG118" s="190">
        <f>IF(O118="zákl. přenesená",K118,0)</f>
        <v>0</v>
      </c>
      <c r="BH118" s="190">
        <f>IF(O118="sníž. přenesená",K118,0)</f>
        <v>0</v>
      </c>
      <c r="BI118" s="190">
        <f>IF(O118="nulová",K118,0)</f>
        <v>0</v>
      </c>
      <c r="BJ118" s="18" t="s">
        <v>24</v>
      </c>
      <c r="BK118" s="190">
        <f>ROUND(P118*H118,2)</f>
        <v>0</v>
      </c>
      <c r="BL118" s="18" t="s">
        <v>141</v>
      </c>
      <c r="BM118" s="189" t="s">
        <v>182</v>
      </c>
    </row>
    <row r="119" spans="1:47" s="2" customFormat="1" ht="11.25">
      <c r="A119" s="35"/>
      <c r="B119" s="36"/>
      <c r="C119" s="37"/>
      <c r="D119" s="191" t="s">
        <v>143</v>
      </c>
      <c r="E119" s="37"/>
      <c r="F119" s="192" t="s">
        <v>183</v>
      </c>
      <c r="G119" s="37"/>
      <c r="H119" s="37"/>
      <c r="I119" s="193"/>
      <c r="J119" s="193"/>
      <c r="K119" s="37"/>
      <c r="L119" s="37"/>
      <c r="M119" s="40"/>
      <c r="N119" s="194"/>
      <c r="O119" s="195"/>
      <c r="P119" s="65"/>
      <c r="Q119" s="65"/>
      <c r="R119" s="65"/>
      <c r="S119" s="65"/>
      <c r="T119" s="65"/>
      <c r="U119" s="65"/>
      <c r="V119" s="65"/>
      <c r="W119" s="65"/>
      <c r="X119" s="66"/>
      <c r="Y119" s="35"/>
      <c r="Z119" s="35"/>
      <c r="AA119" s="35"/>
      <c r="AB119" s="35"/>
      <c r="AC119" s="35"/>
      <c r="AD119" s="35"/>
      <c r="AE119" s="35"/>
      <c r="AT119" s="18" t="s">
        <v>143</v>
      </c>
      <c r="AU119" s="18" t="s">
        <v>89</v>
      </c>
    </row>
    <row r="120" spans="1:65" s="2" customFormat="1" ht="24.2" customHeight="1">
      <c r="A120" s="35"/>
      <c r="B120" s="36"/>
      <c r="C120" s="177" t="s">
        <v>184</v>
      </c>
      <c r="D120" s="177" t="s">
        <v>136</v>
      </c>
      <c r="E120" s="178" t="s">
        <v>185</v>
      </c>
      <c r="F120" s="179" t="s">
        <v>186</v>
      </c>
      <c r="G120" s="180" t="s">
        <v>172</v>
      </c>
      <c r="H120" s="181">
        <v>35</v>
      </c>
      <c r="I120" s="182"/>
      <c r="J120" s="182"/>
      <c r="K120" s="183">
        <f>ROUND(P120*H120,2)</f>
        <v>0</v>
      </c>
      <c r="L120" s="179" t="s">
        <v>140</v>
      </c>
      <c r="M120" s="40"/>
      <c r="N120" s="184" t="s">
        <v>33</v>
      </c>
      <c r="O120" s="185" t="s">
        <v>49</v>
      </c>
      <c r="P120" s="186">
        <f>I120+J120</f>
        <v>0</v>
      </c>
      <c r="Q120" s="186">
        <f>ROUND(I120*H120,2)</f>
        <v>0</v>
      </c>
      <c r="R120" s="186">
        <f>ROUND(J120*H120,2)</f>
        <v>0</v>
      </c>
      <c r="S120" s="65"/>
      <c r="T120" s="187">
        <f>S120*H120</f>
        <v>0</v>
      </c>
      <c r="U120" s="187">
        <v>0</v>
      </c>
      <c r="V120" s="187">
        <f>U120*H120</f>
        <v>0</v>
      </c>
      <c r="W120" s="187">
        <v>0.003</v>
      </c>
      <c r="X120" s="188">
        <f>W120*H120</f>
        <v>0.105</v>
      </c>
      <c r="Y120" s="35"/>
      <c r="Z120" s="35"/>
      <c r="AA120" s="35"/>
      <c r="AB120" s="35"/>
      <c r="AC120" s="35"/>
      <c r="AD120" s="35"/>
      <c r="AE120" s="35"/>
      <c r="AR120" s="189" t="s">
        <v>141</v>
      </c>
      <c r="AT120" s="189" t="s">
        <v>136</v>
      </c>
      <c r="AU120" s="189" t="s">
        <v>89</v>
      </c>
      <c r="AY120" s="18" t="s">
        <v>133</v>
      </c>
      <c r="BE120" s="190">
        <f>IF(O120="základní",K120,0)</f>
        <v>0</v>
      </c>
      <c r="BF120" s="190">
        <f>IF(O120="snížená",K120,0)</f>
        <v>0</v>
      </c>
      <c r="BG120" s="190">
        <f>IF(O120="zákl. přenesená",K120,0)</f>
        <v>0</v>
      </c>
      <c r="BH120" s="190">
        <f>IF(O120="sníž. přenesená",K120,0)</f>
        <v>0</v>
      </c>
      <c r="BI120" s="190">
        <f>IF(O120="nulová",K120,0)</f>
        <v>0</v>
      </c>
      <c r="BJ120" s="18" t="s">
        <v>24</v>
      </c>
      <c r="BK120" s="190">
        <f>ROUND(P120*H120,2)</f>
        <v>0</v>
      </c>
      <c r="BL120" s="18" t="s">
        <v>141</v>
      </c>
      <c r="BM120" s="189" t="s">
        <v>187</v>
      </c>
    </row>
    <row r="121" spans="1:47" s="2" customFormat="1" ht="11.25">
      <c r="A121" s="35"/>
      <c r="B121" s="36"/>
      <c r="C121" s="37"/>
      <c r="D121" s="191" t="s">
        <v>143</v>
      </c>
      <c r="E121" s="37"/>
      <c r="F121" s="192" t="s">
        <v>188</v>
      </c>
      <c r="G121" s="37"/>
      <c r="H121" s="37"/>
      <c r="I121" s="193"/>
      <c r="J121" s="193"/>
      <c r="K121" s="37"/>
      <c r="L121" s="37"/>
      <c r="M121" s="40"/>
      <c r="N121" s="194"/>
      <c r="O121" s="195"/>
      <c r="P121" s="65"/>
      <c r="Q121" s="65"/>
      <c r="R121" s="65"/>
      <c r="S121" s="65"/>
      <c r="T121" s="65"/>
      <c r="U121" s="65"/>
      <c r="V121" s="65"/>
      <c r="W121" s="65"/>
      <c r="X121" s="66"/>
      <c r="Y121" s="35"/>
      <c r="Z121" s="35"/>
      <c r="AA121" s="35"/>
      <c r="AB121" s="35"/>
      <c r="AC121" s="35"/>
      <c r="AD121" s="35"/>
      <c r="AE121" s="35"/>
      <c r="AT121" s="18" t="s">
        <v>143</v>
      </c>
      <c r="AU121" s="18" t="s">
        <v>89</v>
      </c>
    </row>
    <row r="122" spans="1:65" s="2" customFormat="1" ht="24.2" customHeight="1">
      <c r="A122" s="35"/>
      <c r="B122" s="36"/>
      <c r="C122" s="177" t="s">
        <v>189</v>
      </c>
      <c r="D122" s="177" t="s">
        <v>136</v>
      </c>
      <c r="E122" s="178" t="s">
        <v>190</v>
      </c>
      <c r="F122" s="179" t="s">
        <v>191</v>
      </c>
      <c r="G122" s="180" t="s">
        <v>172</v>
      </c>
      <c r="H122" s="181">
        <v>36</v>
      </c>
      <c r="I122" s="182"/>
      <c r="J122" s="182"/>
      <c r="K122" s="183">
        <f>ROUND(P122*H122,2)</f>
        <v>0</v>
      </c>
      <c r="L122" s="179" t="s">
        <v>140</v>
      </c>
      <c r="M122" s="40"/>
      <c r="N122" s="184" t="s">
        <v>33</v>
      </c>
      <c r="O122" s="185" t="s">
        <v>49</v>
      </c>
      <c r="P122" s="186">
        <f>I122+J122</f>
        <v>0</v>
      </c>
      <c r="Q122" s="186">
        <f>ROUND(I122*H122,2)</f>
        <v>0</v>
      </c>
      <c r="R122" s="186">
        <f>ROUND(J122*H122,2)</f>
        <v>0</v>
      </c>
      <c r="S122" s="65"/>
      <c r="T122" s="187">
        <f>S122*H122</f>
        <v>0</v>
      </c>
      <c r="U122" s="187">
        <v>0</v>
      </c>
      <c r="V122" s="187">
        <f>U122*H122</f>
        <v>0</v>
      </c>
      <c r="W122" s="187">
        <v>0.005</v>
      </c>
      <c r="X122" s="188">
        <f>W122*H122</f>
        <v>0.18</v>
      </c>
      <c r="Y122" s="35"/>
      <c r="Z122" s="35"/>
      <c r="AA122" s="35"/>
      <c r="AB122" s="35"/>
      <c r="AC122" s="35"/>
      <c r="AD122" s="35"/>
      <c r="AE122" s="35"/>
      <c r="AR122" s="189" t="s">
        <v>141</v>
      </c>
      <c r="AT122" s="189" t="s">
        <v>136</v>
      </c>
      <c r="AU122" s="189" t="s">
        <v>89</v>
      </c>
      <c r="AY122" s="18" t="s">
        <v>133</v>
      </c>
      <c r="BE122" s="190">
        <f>IF(O122="základní",K122,0)</f>
        <v>0</v>
      </c>
      <c r="BF122" s="190">
        <f>IF(O122="snížená",K122,0)</f>
        <v>0</v>
      </c>
      <c r="BG122" s="190">
        <f>IF(O122="zákl. přenesená",K122,0)</f>
        <v>0</v>
      </c>
      <c r="BH122" s="190">
        <f>IF(O122="sníž. přenesená",K122,0)</f>
        <v>0</v>
      </c>
      <c r="BI122" s="190">
        <f>IF(O122="nulová",K122,0)</f>
        <v>0</v>
      </c>
      <c r="BJ122" s="18" t="s">
        <v>24</v>
      </c>
      <c r="BK122" s="190">
        <f>ROUND(P122*H122,2)</f>
        <v>0</v>
      </c>
      <c r="BL122" s="18" t="s">
        <v>141</v>
      </c>
      <c r="BM122" s="189" t="s">
        <v>192</v>
      </c>
    </row>
    <row r="123" spans="1:47" s="2" customFormat="1" ht="11.25">
      <c r="A123" s="35"/>
      <c r="B123" s="36"/>
      <c r="C123" s="37"/>
      <c r="D123" s="191" t="s">
        <v>143</v>
      </c>
      <c r="E123" s="37"/>
      <c r="F123" s="192" t="s">
        <v>193</v>
      </c>
      <c r="G123" s="37"/>
      <c r="H123" s="37"/>
      <c r="I123" s="193"/>
      <c r="J123" s="193"/>
      <c r="K123" s="37"/>
      <c r="L123" s="37"/>
      <c r="M123" s="40"/>
      <c r="N123" s="194"/>
      <c r="O123" s="195"/>
      <c r="P123" s="65"/>
      <c r="Q123" s="65"/>
      <c r="R123" s="65"/>
      <c r="S123" s="65"/>
      <c r="T123" s="65"/>
      <c r="U123" s="65"/>
      <c r="V123" s="65"/>
      <c r="W123" s="65"/>
      <c r="X123" s="66"/>
      <c r="Y123" s="35"/>
      <c r="Z123" s="35"/>
      <c r="AA123" s="35"/>
      <c r="AB123" s="35"/>
      <c r="AC123" s="35"/>
      <c r="AD123" s="35"/>
      <c r="AE123" s="35"/>
      <c r="AT123" s="18" t="s">
        <v>143</v>
      </c>
      <c r="AU123" s="18" t="s">
        <v>89</v>
      </c>
    </row>
    <row r="124" spans="1:65" s="2" customFormat="1" ht="24.2" customHeight="1">
      <c r="A124" s="35"/>
      <c r="B124" s="36"/>
      <c r="C124" s="177" t="s">
        <v>168</v>
      </c>
      <c r="D124" s="177" t="s">
        <v>136</v>
      </c>
      <c r="E124" s="178" t="s">
        <v>194</v>
      </c>
      <c r="F124" s="179" t="s">
        <v>195</v>
      </c>
      <c r="G124" s="180" t="s">
        <v>172</v>
      </c>
      <c r="H124" s="181">
        <v>3.9</v>
      </c>
      <c r="I124" s="182"/>
      <c r="J124" s="182"/>
      <c r="K124" s="183">
        <f>ROUND(P124*H124,2)</f>
        <v>0</v>
      </c>
      <c r="L124" s="179" t="s">
        <v>196</v>
      </c>
      <c r="M124" s="40"/>
      <c r="N124" s="184" t="s">
        <v>33</v>
      </c>
      <c r="O124" s="185" t="s">
        <v>49</v>
      </c>
      <c r="P124" s="186">
        <f>I124+J124</f>
        <v>0</v>
      </c>
      <c r="Q124" s="186">
        <f>ROUND(I124*H124,2)</f>
        <v>0</v>
      </c>
      <c r="R124" s="186">
        <f>ROUND(J124*H124,2)</f>
        <v>0</v>
      </c>
      <c r="S124" s="65"/>
      <c r="T124" s="187">
        <f>S124*H124</f>
        <v>0</v>
      </c>
      <c r="U124" s="187">
        <v>0</v>
      </c>
      <c r="V124" s="187">
        <f>U124*H124</f>
        <v>0</v>
      </c>
      <c r="W124" s="187">
        <v>0</v>
      </c>
      <c r="X124" s="188">
        <f>W124*H124</f>
        <v>0</v>
      </c>
      <c r="Y124" s="35"/>
      <c r="Z124" s="35"/>
      <c r="AA124" s="35"/>
      <c r="AB124" s="35"/>
      <c r="AC124" s="35"/>
      <c r="AD124" s="35"/>
      <c r="AE124" s="35"/>
      <c r="AR124" s="189" t="s">
        <v>141</v>
      </c>
      <c r="AT124" s="189" t="s">
        <v>136</v>
      </c>
      <c r="AU124" s="189" t="s">
        <v>89</v>
      </c>
      <c r="AY124" s="18" t="s">
        <v>133</v>
      </c>
      <c r="BE124" s="190">
        <f>IF(O124="základní",K124,0)</f>
        <v>0</v>
      </c>
      <c r="BF124" s="190">
        <f>IF(O124="snížená",K124,0)</f>
        <v>0</v>
      </c>
      <c r="BG124" s="190">
        <f>IF(O124="zákl. přenesená",K124,0)</f>
        <v>0</v>
      </c>
      <c r="BH124" s="190">
        <f>IF(O124="sníž. přenesená",K124,0)</f>
        <v>0</v>
      </c>
      <c r="BI124" s="190">
        <f>IF(O124="nulová",K124,0)</f>
        <v>0</v>
      </c>
      <c r="BJ124" s="18" t="s">
        <v>24</v>
      </c>
      <c r="BK124" s="190">
        <f>ROUND(P124*H124,2)</f>
        <v>0</v>
      </c>
      <c r="BL124" s="18" t="s">
        <v>141</v>
      </c>
      <c r="BM124" s="189" t="s">
        <v>197</v>
      </c>
    </row>
    <row r="125" spans="1:47" s="2" customFormat="1" ht="19.5">
      <c r="A125" s="35"/>
      <c r="B125" s="36"/>
      <c r="C125" s="37"/>
      <c r="D125" s="191" t="s">
        <v>143</v>
      </c>
      <c r="E125" s="37"/>
      <c r="F125" s="192" t="s">
        <v>195</v>
      </c>
      <c r="G125" s="37"/>
      <c r="H125" s="37"/>
      <c r="I125" s="193"/>
      <c r="J125" s="193"/>
      <c r="K125" s="37"/>
      <c r="L125" s="37"/>
      <c r="M125" s="40"/>
      <c r="N125" s="194"/>
      <c r="O125" s="195"/>
      <c r="P125" s="65"/>
      <c r="Q125" s="65"/>
      <c r="R125" s="65"/>
      <c r="S125" s="65"/>
      <c r="T125" s="65"/>
      <c r="U125" s="65"/>
      <c r="V125" s="65"/>
      <c r="W125" s="65"/>
      <c r="X125" s="66"/>
      <c r="Y125" s="35"/>
      <c r="Z125" s="35"/>
      <c r="AA125" s="35"/>
      <c r="AB125" s="35"/>
      <c r="AC125" s="35"/>
      <c r="AD125" s="35"/>
      <c r="AE125" s="35"/>
      <c r="AT125" s="18" t="s">
        <v>143</v>
      </c>
      <c r="AU125" s="18" t="s">
        <v>89</v>
      </c>
    </row>
    <row r="126" spans="2:51" s="13" customFormat="1" ht="11.25">
      <c r="B126" s="196"/>
      <c r="C126" s="197"/>
      <c r="D126" s="191" t="s">
        <v>145</v>
      </c>
      <c r="E126" s="198" t="s">
        <v>33</v>
      </c>
      <c r="F126" s="199" t="s">
        <v>198</v>
      </c>
      <c r="G126" s="197"/>
      <c r="H126" s="200">
        <v>3.9</v>
      </c>
      <c r="I126" s="201"/>
      <c r="J126" s="201"/>
      <c r="K126" s="197"/>
      <c r="L126" s="197"/>
      <c r="M126" s="202"/>
      <c r="N126" s="203"/>
      <c r="O126" s="204"/>
      <c r="P126" s="204"/>
      <c r="Q126" s="204"/>
      <c r="R126" s="204"/>
      <c r="S126" s="204"/>
      <c r="T126" s="204"/>
      <c r="U126" s="204"/>
      <c r="V126" s="204"/>
      <c r="W126" s="204"/>
      <c r="X126" s="205"/>
      <c r="AT126" s="206" t="s">
        <v>145</v>
      </c>
      <c r="AU126" s="206" t="s">
        <v>89</v>
      </c>
      <c r="AV126" s="13" t="s">
        <v>89</v>
      </c>
      <c r="AW126" s="13" t="s">
        <v>5</v>
      </c>
      <c r="AX126" s="13" t="s">
        <v>24</v>
      </c>
      <c r="AY126" s="206" t="s">
        <v>133</v>
      </c>
    </row>
    <row r="127" spans="1:65" s="2" customFormat="1" ht="24.2" customHeight="1">
      <c r="A127" s="35"/>
      <c r="B127" s="36"/>
      <c r="C127" s="177" t="s">
        <v>29</v>
      </c>
      <c r="D127" s="177" t="s">
        <v>136</v>
      </c>
      <c r="E127" s="178" t="s">
        <v>199</v>
      </c>
      <c r="F127" s="179" t="s">
        <v>200</v>
      </c>
      <c r="G127" s="180" t="s">
        <v>172</v>
      </c>
      <c r="H127" s="181">
        <v>6.9</v>
      </c>
      <c r="I127" s="182"/>
      <c r="J127" s="182"/>
      <c r="K127" s="183">
        <f>ROUND(P127*H127,2)</f>
        <v>0</v>
      </c>
      <c r="L127" s="179" t="s">
        <v>196</v>
      </c>
      <c r="M127" s="40"/>
      <c r="N127" s="184" t="s">
        <v>33</v>
      </c>
      <c r="O127" s="185" t="s">
        <v>49</v>
      </c>
      <c r="P127" s="186">
        <f>I127+J127</f>
        <v>0</v>
      </c>
      <c r="Q127" s="186">
        <f>ROUND(I127*H127,2)</f>
        <v>0</v>
      </c>
      <c r="R127" s="186">
        <f>ROUND(J127*H127,2)</f>
        <v>0</v>
      </c>
      <c r="S127" s="65"/>
      <c r="T127" s="187">
        <f>S127*H127</f>
        <v>0</v>
      </c>
      <c r="U127" s="187">
        <v>0</v>
      </c>
      <c r="V127" s="187">
        <f>U127*H127</f>
        <v>0</v>
      </c>
      <c r="W127" s="187">
        <v>0</v>
      </c>
      <c r="X127" s="188">
        <f>W127*H127</f>
        <v>0</v>
      </c>
      <c r="Y127" s="35"/>
      <c r="Z127" s="35"/>
      <c r="AA127" s="35"/>
      <c r="AB127" s="35"/>
      <c r="AC127" s="35"/>
      <c r="AD127" s="35"/>
      <c r="AE127" s="35"/>
      <c r="AR127" s="189" t="s">
        <v>141</v>
      </c>
      <c r="AT127" s="189" t="s">
        <v>136</v>
      </c>
      <c r="AU127" s="189" t="s">
        <v>89</v>
      </c>
      <c r="AY127" s="18" t="s">
        <v>133</v>
      </c>
      <c r="BE127" s="190">
        <f>IF(O127="základní",K127,0)</f>
        <v>0</v>
      </c>
      <c r="BF127" s="190">
        <f>IF(O127="snížená",K127,0)</f>
        <v>0</v>
      </c>
      <c r="BG127" s="190">
        <f>IF(O127="zákl. přenesená",K127,0)</f>
        <v>0</v>
      </c>
      <c r="BH127" s="190">
        <f>IF(O127="sníž. přenesená",K127,0)</f>
        <v>0</v>
      </c>
      <c r="BI127" s="190">
        <f>IF(O127="nulová",K127,0)</f>
        <v>0</v>
      </c>
      <c r="BJ127" s="18" t="s">
        <v>24</v>
      </c>
      <c r="BK127" s="190">
        <f>ROUND(P127*H127,2)</f>
        <v>0</v>
      </c>
      <c r="BL127" s="18" t="s">
        <v>141</v>
      </c>
      <c r="BM127" s="189" t="s">
        <v>201</v>
      </c>
    </row>
    <row r="128" spans="1:47" s="2" customFormat="1" ht="19.5">
      <c r="A128" s="35"/>
      <c r="B128" s="36"/>
      <c r="C128" s="37"/>
      <c r="D128" s="191" t="s">
        <v>143</v>
      </c>
      <c r="E128" s="37"/>
      <c r="F128" s="192" t="s">
        <v>200</v>
      </c>
      <c r="G128" s="37"/>
      <c r="H128" s="37"/>
      <c r="I128" s="193"/>
      <c r="J128" s="193"/>
      <c r="K128" s="37"/>
      <c r="L128" s="37"/>
      <c r="M128" s="40"/>
      <c r="N128" s="194"/>
      <c r="O128" s="195"/>
      <c r="P128" s="65"/>
      <c r="Q128" s="65"/>
      <c r="R128" s="65"/>
      <c r="S128" s="65"/>
      <c r="T128" s="65"/>
      <c r="U128" s="65"/>
      <c r="V128" s="65"/>
      <c r="W128" s="65"/>
      <c r="X128" s="66"/>
      <c r="Y128" s="35"/>
      <c r="Z128" s="35"/>
      <c r="AA128" s="35"/>
      <c r="AB128" s="35"/>
      <c r="AC128" s="35"/>
      <c r="AD128" s="35"/>
      <c r="AE128" s="35"/>
      <c r="AT128" s="18" t="s">
        <v>143</v>
      </c>
      <c r="AU128" s="18" t="s">
        <v>89</v>
      </c>
    </row>
    <row r="129" spans="2:51" s="13" customFormat="1" ht="11.25">
      <c r="B129" s="196"/>
      <c r="C129" s="197"/>
      <c r="D129" s="191" t="s">
        <v>145</v>
      </c>
      <c r="E129" s="198" t="s">
        <v>33</v>
      </c>
      <c r="F129" s="199" t="s">
        <v>202</v>
      </c>
      <c r="G129" s="197"/>
      <c r="H129" s="200">
        <v>6.9</v>
      </c>
      <c r="I129" s="201"/>
      <c r="J129" s="201"/>
      <c r="K129" s="197"/>
      <c r="L129" s="197"/>
      <c r="M129" s="202"/>
      <c r="N129" s="203"/>
      <c r="O129" s="204"/>
      <c r="P129" s="204"/>
      <c r="Q129" s="204"/>
      <c r="R129" s="204"/>
      <c r="S129" s="204"/>
      <c r="T129" s="204"/>
      <c r="U129" s="204"/>
      <c r="V129" s="204"/>
      <c r="W129" s="204"/>
      <c r="X129" s="205"/>
      <c r="AT129" s="206" t="s">
        <v>145</v>
      </c>
      <c r="AU129" s="206" t="s">
        <v>89</v>
      </c>
      <c r="AV129" s="13" t="s">
        <v>89</v>
      </c>
      <c r="AW129" s="13" t="s">
        <v>5</v>
      </c>
      <c r="AX129" s="13" t="s">
        <v>24</v>
      </c>
      <c r="AY129" s="206" t="s">
        <v>133</v>
      </c>
    </row>
    <row r="130" spans="1:65" s="2" customFormat="1" ht="24.2" customHeight="1">
      <c r="A130" s="35"/>
      <c r="B130" s="36"/>
      <c r="C130" s="177" t="s">
        <v>203</v>
      </c>
      <c r="D130" s="177" t="s">
        <v>136</v>
      </c>
      <c r="E130" s="178" t="s">
        <v>204</v>
      </c>
      <c r="F130" s="179" t="s">
        <v>205</v>
      </c>
      <c r="G130" s="180" t="s">
        <v>172</v>
      </c>
      <c r="H130" s="181">
        <v>3</v>
      </c>
      <c r="I130" s="182"/>
      <c r="J130" s="182"/>
      <c r="K130" s="183">
        <f>ROUND(P130*H130,2)</f>
        <v>0</v>
      </c>
      <c r="L130" s="179" t="s">
        <v>206</v>
      </c>
      <c r="M130" s="40"/>
      <c r="N130" s="184" t="s">
        <v>33</v>
      </c>
      <c r="O130" s="185" t="s">
        <v>49</v>
      </c>
      <c r="P130" s="186">
        <f>I130+J130</f>
        <v>0</v>
      </c>
      <c r="Q130" s="186">
        <f>ROUND(I130*H130,2)</f>
        <v>0</v>
      </c>
      <c r="R130" s="186">
        <f>ROUND(J130*H130,2)</f>
        <v>0</v>
      </c>
      <c r="S130" s="65"/>
      <c r="T130" s="187">
        <f>S130*H130</f>
        <v>0</v>
      </c>
      <c r="U130" s="187">
        <v>0.00059</v>
      </c>
      <c r="V130" s="187">
        <f>U130*H130</f>
        <v>0.00177</v>
      </c>
      <c r="W130" s="187">
        <v>0.015</v>
      </c>
      <c r="X130" s="188">
        <f>W130*H130</f>
        <v>0.045</v>
      </c>
      <c r="Y130" s="35"/>
      <c r="Z130" s="35"/>
      <c r="AA130" s="35"/>
      <c r="AB130" s="35"/>
      <c r="AC130" s="35"/>
      <c r="AD130" s="35"/>
      <c r="AE130" s="35"/>
      <c r="AR130" s="189" t="s">
        <v>141</v>
      </c>
      <c r="AT130" s="189" t="s">
        <v>136</v>
      </c>
      <c r="AU130" s="189" t="s">
        <v>89</v>
      </c>
      <c r="AY130" s="18" t="s">
        <v>133</v>
      </c>
      <c r="BE130" s="190">
        <f>IF(O130="základní",K130,0)</f>
        <v>0</v>
      </c>
      <c r="BF130" s="190">
        <f>IF(O130="snížená",K130,0)</f>
        <v>0</v>
      </c>
      <c r="BG130" s="190">
        <f>IF(O130="zákl. přenesená",K130,0)</f>
        <v>0</v>
      </c>
      <c r="BH130" s="190">
        <f>IF(O130="sníž. přenesená",K130,0)</f>
        <v>0</v>
      </c>
      <c r="BI130" s="190">
        <f>IF(O130="nulová",K130,0)</f>
        <v>0</v>
      </c>
      <c r="BJ130" s="18" t="s">
        <v>24</v>
      </c>
      <c r="BK130" s="190">
        <f>ROUND(P130*H130,2)</f>
        <v>0</v>
      </c>
      <c r="BL130" s="18" t="s">
        <v>141</v>
      </c>
      <c r="BM130" s="189" t="s">
        <v>207</v>
      </c>
    </row>
    <row r="131" spans="1:47" s="2" customFormat="1" ht="19.5">
      <c r="A131" s="35"/>
      <c r="B131" s="36"/>
      <c r="C131" s="37"/>
      <c r="D131" s="191" t="s">
        <v>143</v>
      </c>
      <c r="E131" s="37"/>
      <c r="F131" s="192" t="s">
        <v>208</v>
      </c>
      <c r="G131" s="37"/>
      <c r="H131" s="37"/>
      <c r="I131" s="193"/>
      <c r="J131" s="193"/>
      <c r="K131" s="37"/>
      <c r="L131" s="37"/>
      <c r="M131" s="40"/>
      <c r="N131" s="194"/>
      <c r="O131" s="195"/>
      <c r="P131" s="65"/>
      <c r="Q131" s="65"/>
      <c r="R131" s="65"/>
      <c r="S131" s="65"/>
      <c r="T131" s="65"/>
      <c r="U131" s="65"/>
      <c r="V131" s="65"/>
      <c r="W131" s="65"/>
      <c r="X131" s="66"/>
      <c r="Y131" s="35"/>
      <c r="Z131" s="35"/>
      <c r="AA131" s="35"/>
      <c r="AB131" s="35"/>
      <c r="AC131" s="35"/>
      <c r="AD131" s="35"/>
      <c r="AE131" s="35"/>
      <c r="AT131" s="18" t="s">
        <v>143</v>
      </c>
      <c r="AU131" s="18" t="s">
        <v>89</v>
      </c>
    </row>
    <row r="132" spans="2:51" s="13" customFormat="1" ht="11.25">
      <c r="B132" s="196"/>
      <c r="C132" s="197"/>
      <c r="D132" s="191" t="s">
        <v>145</v>
      </c>
      <c r="E132" s="198" t="s">
        <v>33</v>
      </c>
      <c r="F132" s="199" t="s">
        <v>209</v>
      </c>
      <c r="G132" s="197"/>
      <c r="H132" s="200">
        <v>3</v>
      </c>
      <c r="I132" s="201"/>
      <c r="J132" s="201"/>
      <c r="K132" s="197"/>
      <c r="L132" s="197"/>
      <c r="M132" s="202"/>
      <c r="N132" s="203"/>
      <c r="O132" s="204"/>
      <c r="P132" s="204"/>
      <c r="Q132" s="204"/>
      <c r="R132" s="204"/>
      <c r="S132" s="204"/>
      <c r="T132" s="204"/>
      <c r="U132" s="204"/>
      <c r="V132" s="204"/>
      <c r="W132" s="204"/>
      <c r="X132" s="205"/>
      <c r="AT132" s="206" t="s">
        <v>145</v>
      </c>
      <c r="AU132" s="206" t="s">
        <v>89</v>
      </c>
      <c r="AV132" s="13" t="s">
        <v>89</v>
      </c>
      <c r="AW132" s="13" t="s">
        <v>5</v>
      </c>
      <c r="AX132" s="13" t="s">
        <v>24</v>
      </c>
      <c r="AY132" s="206" t="s">
        <v>133</v>
      </c>
    </row>
    <row r="133" spans="1:65" s="2" customFormat="1" ht="24.2" customHeight="1">
      <c r="A133" s="35"/>
      <c r="B133" s="36"/>
      <c r="C133" s="177" t="s">
        <v>210</v>
      </c>
      <c r="D133" s="177" t="s">
        <v>136</v>
      </c>
      <c r="E133" s="178" t="s">
        <v>211</v>
      </c>
      <c r="F133" s="179" t="s">
        <v>212</v>
      </c>
      <c r="G133" s="180" t="s">
        <v>172</v>
      </c>
      <c r="H133" s="181">
        <v>1.5</v>
      </c>
      <c r="I133" s="182"/>
      <c r="J133" s="182"/>
      <c r="K133" s="183">
        <f>ROUND(P133*H133,2)</f>
        <v>0</v>
      </c>
      <c r="L133" s="179" t="s">
        <v>206</v>
      </c>
      <c r="M133" s="40"/>
      <c r="N133" s="184" t="s">
        <v>33</v>
      </c>
      <c r="O133" s="185" t="s">
        <v>49</v>
      </c>
      <c r="P133" s="186">
        <f>I133+J133</f>
        <v>0</v>
      </c>
      <c r="Q133" s="186">
        <f>ROUND(I133*H133,2)</f>
        <v>0</v>
      </c>
      <c r="R133" s="186">
        <f>ROUND(J133*H133,2)</f>
        <v>0</v>
      </c>
      <c r="S133" s="65"/>
      <c r="T133" s="187">
        <f>S133*H133</f>
        <v>0</v>
      </c>
      <c r="U133" s="187">
        <v>0.00067</v>
      </c>
      <c r="V133" s="187">
        <f>U133*H133</f>
        <v>0.001005</v>
      </c>
      <c r="W133" s="187">
        <v>0.031</v>
      </c>
      <c r="X133" s="188">
        <f>W133*H133</f>
        <v>0.0465</v>
      </c>
      <c r="Y133" s="35"/>
      <c r="Z133" s="35"/>
      <c r="AA133" s="35"/>
      <c r="AB133" s="35"/>
      <c r="AC133" s="35"/>
      <c r="AD133" s="35"/>
      <c r="AE133" s="35"/>
      <c r="AR133" s="189" t="s">
        <v>141</v>
      </c>
      <c r="AT133" s="189" t="s">
        <v>136</v>
      </c>
      <c r="AU133" s="189" t="s">
        <v>89</v>
      </c>
      <c r="AY133" s="18" t="s">
        <v>133</v>
      </c>
      <c r="BE133" s="190">
        <f>IF(O133="základní",K133,0)</f>
        <v>0</v>
      </c>
      <c r="BF133" s="190">
        <f>IF(O133="snížená",K133,0)</f>
        <v>0</v>
      </c>
      <c r="BG133" s="190">
        <f>IF(O133="zákl. přenesená",K133,0)</f>
        <v>0</v>
      </c>
      <c r="BH133" s="190">
        <f>IF(O133="sníž. přenesená",K133,0)</f>
        <v>0</v>
      </c>
      <c r="BI133" s="190">
        <f>IF(O133="nulová",K133,0)</f>
        <v>0</v>
      </c>
      <c r="BJ133" s="18" t="s">
        <v>24</v>
      </c>
      <c r="BK133" s="190">
        <f>ROUND(P133*H133,2)</f>
        <v>0</v>
      </c>
      <c r="BL133" s="18" t="s">
        <v>141</v>
      </c>
      <c r="BM133" s="189" t="s">
        <v>213</v>
      </c>
    </row>
    <row r="134" spans="1:47" s="2" customFormat="1" ht="19.5">
      <c r="A134" s="35"/>
      <c r="B134" s="36"/>
      <c r="C134" s="37"/>
      <c r="D134" s="191" t="s">
        <v>143</v>
      </c>
      <c r="E134" s="37"/>
      <c r="F134" s="192" t="s">
        <v>214</v>
      </c>
      <c r="G134" s="37"/>
      <c r="H134" s="37"/>
      <c r="I134" s="193"/>
      <c r="J134" s="193"/>
      <c r="K134" s="37"/>
      <c r="L134" s="37"/>
      <c r="M134" s="40"/>
      <c r="N134" s="194"/>
      <c r="O134" s="195"/>
      <c r="P134" s="65"/>
      <c r="Q134" s="65"/>
      <c r="R134" s="65"/>
      <c r="S134" s="65"/>
      <c r="T134" s="65"/>
      <c r="U134" s="65"/>
      <c r="V134" s="65"/>
      <c r="W134" s="65"/>
      <c r="X134" s="66"/>
      <c r="Y134" s="35"/>
      <c r="Z134" s="35"/>
      <c r="AA134" s="35"/>
      <c r="AB134" s="35"/>
      <c r="AC134" s="35"/>
      <c r="AD134" s="35"/>
      <c r="AE134" s="35"/>
      <c r="AT134" s="18" t="s">
        <v>143</v>
      </c>
      <c r="AU134" s="18" t="s">
        <v>89</v>
      </c>
    </row>
    <row r="135" spans="2:51" s="13" customFormat="1" ht="11.25">
      <c r="B135" s="196"/>
      <c r="C135" s="197"/>
      <c r="D135" s="191" t="s">
        <v>145</v>
      </c>
      <c r="E135" s="198" t="s">
        <v>33</v>
      </c>
      <c r="F135" s="199" t="s">
        <v>215</v>
      </c>
      <c r="G135" s="197"/>
      <c r="H135" s="200">
        <v>1.5</v>
      </c>
      <c r="I135" s="201"/>
      <c r="J135" s="201"/>
      <c r="K135" s="197"/>
      <c r="L135" s="197"/>
      <c r="M135" s="202"/>
      <c r="N135" s="203"/>
      <c r="O135" s="204"/>
      <c r="P135" s="204"/>
      <c r="Q135" s="204"/>
      <c r="R135" s="204"/>
      <c r="S135" s="204"/>
      <c r="T135" s="204"/>
      <c r="U135" s="204"/>
      <c r="V135" s="204"/>
      <c r="W135" s="204"/>
      <c r="X135" s="205"/>
      <c r="AT135" s="206" t="s">
        <v>145</v>
      </c>
      <c r="AU135" s="206" t="s">
        <v>89</v>
      </c>
      <c r="AV135" s="13" t="s">
        <v>89</v>
      </c>
      <c r="AW135" s="13" t="s">
        <v>5</v>
      </c>
      <c r="AX135" s="13" t="s">
        <v>24</v>
      </c>
      <c r="AY135" s="206" t="s">
        <v>133</v>
      </c>
    </row>
    <row r="136" spans="1:65" s="2" customFormat="1" ht="24.2" customHeight="1">
      <c r="A136" s="35"/>
      <c r="B136" s="36"/>
      <c r="C136" s="177" t="s">
        <v>216</v>
      </c>
      <c r="D136" s="177" t="s">
        <v>136</v>
      </c>
      <c r="E136" s="178" t="s">
        <v>217</v>
      </c>
      <c r="F136" s="179" t="s">
        <v>218</v>
      </c>
      <c r="G136" s="180" t="s">
        <v>172</v>
      </c>
      <c r="H136" s="181">
        <v>1.5</v>
      </c>
      <c r="I136" s="182"/>
      <c r="J136" s="182"/>
      <c r="K136" s="183">
        <f>ROUND(P136*H136,2)</f>
        <v>0</v>
      </c>
      <c r="L136" s="179" t="s">
        <v>206</v>
      </c>
      <c r="M136" s="40"/>
      <c r="N136" s="184" t="s">
        <v>33</v>
      </c>
      <c r="O136" s="185" t="s">
        <v>49</v>
      </c>
      <c r="P136" s="186">
        <f>I136+J136</f>
        <v>0</v>
      </c>
      <c r="Q136" s="186">
        <f>ROUND(I136*H136,2)</f>
        <v>0</v>
      </c>
      <c r="R136" s="186">
        <f>ROUND(J136*H136,2)</f>
        <v>0</v>
      </c>
      <c r="S136" s="65"/>
      <c r="T136" s="187">
        <f>S136*H136</f>
        <v>0</v>
      </c>
      <c r="U136" s="187">
        <v>0.00093</v>
      </c>
      <c r="V136" s="187">
        <f>U136*H136</f>
        <v>0.001395</v>
      </c>
      <c r="W136" s="187">
        <v>0.07</v>
      </c>
      <c r="X136" s="188">
        <f>W136*H136</f>
        <v>0.10500000000000001</v>
      </c>
      <c r="Y136" s="35"/>
      <c r="Z136" s="35"/>
      <c r="AA136" s="35"/>
      <c r="AB136" s="35"/>
      <c r="AC136" s="35"/>
      <c r="AD136" s="35"/>
      <c r="AE136" s="35"/>
      <c r="AR136" s="189" t="s">
        <v>141</v>
      </c>
      <c r="AT136" s="189" t="s">
        <v>136</v>
      </c>
      <c r="AU136" s="189" t="s">
        <v>89</v>
      </c>
      <c r="AY136" s="18" t="s">
        <v>133</v>
      </c>
      <c r="BE136" s="190">
        <f>IF(O136="základní",K136,0)</f>
        <v>0</v>
      </c>
      <c r="BF136" s="190">
        <f>IF(O136="snížená",K136,0)</f>
        <v>0</v>
      </c>
      <c r="BG136" s="190">
        <f>IF(O136="zákl. přenesená",K136,0)</f>
        <v>0</v>
      </c>
      <c r="BH136" s="190">
        <f>IF(O136="sníž. přenesená",K136,0)</f>
        <v>0</v>
      </c>
      <c r="BI136" s="190">
        <f>IF(O136="nulová",K136,0)</f>
        <v>0</v>
      </c>
      <c r="BJ136" s="18" t="s">
        <v>24</v>
      </c>
      <c r="BK136" s="190">
        <f>ROUND(P136*H136,2)</f>
        <v>0</v>
      </c>
      <c r="BL136" s="18" t="s">
        <v>141</v>
      </c>
      <c r="BM136" s="189" t="s">
        <v>219</v>
      </c>
    </row>
    <row r="137" spans="1:47" s="2" customFormat="1" ht="19.5">
      <c r="A137" s="35"/>
      <c r="B137" s="36"/>
      <c r="C137" s="37"/>
      <c r="D137" s="191" t="s">
        <v>143</v>
      </c>
      <c r="E137" s="37"/>
      <c r="F137" s="192" t="s">
        <v>220</v>
      </c>
      <c r="G137" s="37"/>
      <c r="H137" s="37"/>
      <c r="I137" s="193"/>
      <c r="J137" s="193"/>
      <c r="K137" s="37"/>
      <c r="L137" s="37"/>
      <c r="M137" s="40"/>
      <c r="N137" s="194"/>
      <c r="O137" s="195"/>
      <c r="P137" s="65"/>
      <c r="Q137" s="65"/>
      <c r="R137" s="65"/>
      <c r="S137" s="65"/>
      <c r="T137" s="65"/>
      <c r="U137" s="65"/>
      <c r="V137" s="65"/>
      <c r="W137" s="65"/>
      <c r="X137" s="66"/>
      <c r="Y137" s="35"/>
      <c r="Z137" s="35"/>
      <c r="AA137" s="35"/>
      <c r="AB137" s="35"/>
      <c r="AC137" s="35"/>
      <c r="AD137" s="35"/>
      <c r="AE137" s="35"/>
      <c r="AT137" s="18" t="s">
        <v>143</v>
      </c>
      <c r="AU137" s="18" t="s">
        <v>89</v>
      </c>
    </row>
    <row r="138" spans="2:51" s="13" customFormat="1" ht="11.25">
      <c r="B138" s="196"/>
      <c r="C138" s="197"/>
      <c r="D138" s="191" t="s">
        <v>145</v>
      </c>
      <c r="E138" s="198" t="s">
        <v>33</v>
      </c>
      <c r="F138" s="199" t="s">
        <v>221</v>
      </c>
      <c r="G138" s="197"/>
      <c r="H138" s="200">
        <v>1.5</v>
      </c>
      <c r="I138" s="201"/>
      <c r="J138" s="201"/>
      <c r="K138" s="197"/>
      <c r="L138" s="197"/>
      <c r="M138" s="202"/>
      <c r="N138" s="203"/>
      <c r="O138" s="204"/>
      <c r="P138" s="204"/>
      <c r="Q138" s="204"/>
      <c r="R138" s="204"/>
      <c r="S138" s="204"/>
      <c r="T138" s="204"/>
      <c r="U138" s="204"/>
      <c r="V138" s="204"/>
      <c r="W138" s="204"/>
      <c r="X138" s="205"/>
      <c r="AT138" s="206" t="s">
        <v>145</v>
      </c>
      <c r="AU138" s="206" t="s">
        <v>89</v>
      </c>
      <c r="AV138" s="13" t="s">
        <v>89</v>
      </c>
      <c r="AW138" s="13" t="s">
        <v>5</v>
      </c>
      <c r="AX138" s="13" t="s">
        <v>24</v>
      </c>
      <c r="AY138" s="206" t="s">
        <v>133</v>
      </c>
    </row>
    <row r="139" spans="2:63" s="12" customFormat="1" ht="22.9" customHeight="1">
      <c r="B139" s="160"/>
      <c r="C139" s="161"/>
      <c r="D139" s="162" t="s">
        <v>79</v>
      </c>
      <c r="E139" s="175" t="s">
        <v>222</v>
      </c>
      <c r="F139" s="175" t="s">
        <v>223</v>
      </c>
      <c r="G139" s="161"/>
      <c r="H139" s="161"/>
      <c r="I139" s="164"/>
      <c r="J139" s="164"/>
      <c r="K139" s="176">
        <f>BK139</f>
        <v>0</v>
      </c>
      <c r="L139" s="161"/>
      <c r="M139" s="166"/>
      <c r="N139" s="167"/>
      <c r="O139" s="168"/>
      <c r="P139" s="168"/>
      <c r="Q139" s="169">
        <f>SUM(Q140:Q148)</f>
        <v>0</v>
      </c>
      <c r="R139" s="169">
        <f>SUM(R140:R148)</f>
        <v>0</v>
      </c>
      <c r="S139" s="168"/>
      <c r="T139" s="170">
        <f>SUM(T140:T148)</f>
        <v>0</v>
      </c>
      <c r="U139" s="168"/>
      <c r="V139" s="170">
        <f>SUM(V140:V148)</f>
        <v>0</v>
      </c>
      <c r="W139" s="168"/>
      <c r="X139" s="171">
        <f>SUM(X140:X148)</f>
        <v>0</v>
      </c>
      <c r="AR139" s="172" t="s">
        <v>24</v>
      </c>
      <c r="AT139" s="173" t="s">
        <v>79</v>
      </c>
      <c r="AU139" s="173" t="s">
        <v>24</v>
      </c>
      <c r="AY139" s="172" t="s">
        <v>133</v>
      </c>
      <c r="BK139" s="174">
        <f>SUM(BK140:BK148)</f>
        <v>0</v>
      </c>
    </row>
    <row r="140" spans="1:65" s="2" customFormat="1" ht="24.2" customHeight="1">
      <c r="A140" s="35"/>
      <c r="B140" s="36"/>
      <c r="C140" s="177" t="s">
        <v>224</v>
      </c>
      <c r="D140" s="177" t="s">
        <v>136</v>
      </c>
      <c r="E140" s="178" t="s">
        <v>225</v>
      </c>
      <c r="F140" s="179" t="s">
        <v>226</v>
      </c>
      <c r="G140" s="180" t="s">
        <v>227</v>
      </c>
      <c r="H140" s="181">
        <v>1.611</v>
      </c>
      <c r="I140" s="182"/>
      <c r="J140" s="182"/>
      <c r="K140" s="183">
        <f>ROUND(P140*H140,2)</f>
        <v>0</v>
      </c>
      <c r="L140" s="179" t="s">
        <v>140</v>
      </c>
      <c r="M140" s="40"/>
      <c r="N140" s="184" t="s">
        <v>33</v>
      </c>
      <c r="O140" s="185" t="s">
        <v>49</v>
      </c>
      <c r="P140" s="186">
        <f>I140+J140</f>
        <v>0</v>
      </c>
      <c r="Q140" s="186">
        <f>ROUND(I140*H140,2)</f>
        <v>0</v>
      </c>
      <c r="R140" s="186">
        <f>ROUND(J140*H140,2)</f>
        <v>0</v>
      </c>
      <c r="S140" s="65"/>
      <c r="T140" s="187">
        <f>S140*H140</f>
        <v>0</v>
      </c>
      <c r="U140" s="187">
        <v>0</v>
      </c>
      <c r="V140" s="187">
        <f>U140*H140</f>
        <v>0</v>
      </c>
      <c r="W140" s="187">
        <v>0</v>
      </c>
      <c r="X140" s="188">
        <f>W140*H140</f>
        <v>0</v>
      </c>
      <c r="Y140" s="35"/>
      <c r="Z140" s="35"/>
      <c r="AA140" s="35"/>
      <c r="AB140" s="35"/>
      <c r="AC140" s="35"/>
      <c r="AD140" s="35"/>
      <c r="AE140" s="35"/>
      <c r="AR140" s="189" t="s">
        <v>141</v>
      </c>
      <c r="AT140" s="189" t="s">
        <v>136</v>
      </c>
      <c r="AU140" s="189" t="s">
        <v>89</v>
      </c>
      <c r="AY140" s="18" t="s">
        <v>133</v>
      </c>
      <c r="BE140" s="190">
        <f>IF(O140="základní",K140,0)</f>
        <v>0</v>
      </c>
      <c r="BF140" s="190">
        <f>IF(O140="snížená",K140,0)</f>
        <v>0</v>
      </c>
      <c r="BG140" s="190">
        <f>IF(O140="zákl. přenesená",K140,0)</f>
        <v>0</v>
      </c>
      <c r="BH140" s="190">
        <f>IF(O140="sníž. přenesená",K140,0)</f>
        <v>0</v>
      </c>
      <c r="BI140" s="190">
        <f>IF(O140="nulová",K140,0)</f>
        <v>0</v>
      </c>
      <c r="BJ140" s="18" t="s">
        <v>24</v>
      </c>
      <c r="BK140" s="190">
        <f>ROUND(P140*H140,2)</f>
        <v>0</v>
      </c>
      <c r="BL140" s="18" t="s">
        <v>141</v>
      </c>
      <c r="BM140" s="189" t="s">
        <v>228</v>
      </c>
    </row>
    <row r="141" spans="1:47" s="2" customFormat="1" ht="11.25">
      <c r="A141" s="35"/>
      <c r="B141" s="36"/>
      <c r="C141" s="37"/>
      <c r="D141" s="191" t="s">
        <v>143</v>
      </c>
      <c r="E141" s="37"/>
      <c r="F141" s="192" t="s">
        <v>229</v>
      </c>
      <c r="G141" s="37"/>
      <c r="H141" s="37"/>
      <c r="I141" s="193"/>
      <c r="J141" s="193"/>
      <c r="K141" s="37"/>
      <c r="L141" s="37"/>
      <c r="M141" s="40"/>
      <c r="N141" s="194"/>
      <c r="O141" s="195"/>
      <c r="P141" s="65"/>
      <c r="Q141" s="65"/>
      <c r="R141" s="65"/>
      <c r="S141" s="65"/>
      <c r="T141" s="65"/>
      <c r="U141" s="65"/>
      <c r="V141" s="65"/>
      <c r="W141" s="65"/>
      <c r="X141" s="66"/>
      <c r="Y141" s="35"/>
      <c r="Z141" s="35"/>
      <c r="AA141" s="35"/>
      <c r="AB141" s="35"/>
      <c r="AC141" s="35"/>
      <c r="AD141" s="35"/>
      <c r="AE141" s="35"/>
      <c r="AT141" s="18" t="s">
        <v>143</v>
      </c>
      <c r="AU141" s="18" t="s">
        <v>89</v>
      </c>
    </row>
    <row r="142" spans="1:65" s="2" customFormat="1" ht="24.2" customHeight="1">
      <c r="A142" s="35"/>
      <c r="B142" s="36"/>
      <c r="C142" s="177" t="s">
        <v>9</v>
      </c>
      <c r="D142" s="177" t="s">
        <v>136</v>
      </c>
      <c r="E142" s="178" t="s">
        <v>230</v>
      </c>
      <c r="F142" s="179" t="s">
        <v>231</v>
      </c>
      <c r="G142" s="180" t="s">
        <v>227</v>
      </c>
      <c r="H142" s="181">
        <v>1.611</v>
      </c>
      <c r="I142" s="182"/>
      <c r="J142" s="182"/>
      <c r="K142" s="183">
        <f>ROUND(P142*H142,2)</f>
        <v>0</v>
      </c>
      <c r="L142" s="179" t="s">
        <v>140</v>
      </c>
      <c r="M142" s="40"/>
      <c r="N142" s="184" t="s">
        <v>33</v>
      </c>
      <c r="O142" s="185" t="s">
        <v>49</v>
      </c>
      <c r="P142" s="186">
        <f>I142+J142</f>
        <v>0</v>
      </c>
      <c r="Q142" s="186">
        <f>ROUND(I142*H142,2)</f>
        <v>0</v>
      </c>
      <c r="R142" s="186">
        <f>ROUND(J142*H142,2)</f>
        <v>0</v>
      </c>
      <c r="S142" s="65"/>
      <c r="T142" s="187">
        <f>S142*H142</f>
        <v>0</v>
      </c>
      <c r="U142" s="187">
        <v>0</v>
      </c>
      <c r="V142" s="187">
        <f>U142*H142</f>
        <v>0</v>
      </c>
      <c r="W142" s="187">
        <v>0</v>
      </c>
      <c r="X142" s="188">
        <f>W142*H142</f>
        <v>0</v>
      </c>
      <c r="Y142" s="35"/>
      <c r="Z142" s="35"/>
      <c r="AA142" s="35"/>
      <c r="AB142" s="35"/>
      <c r="AC142" s="35"/>
      <c r="AD142" s="35"/>
      <c r="AE142" s="35"/>
      <c r="AR142" s="189" t="s">
        <v>141</v>
      </c>
      <c r="AT142" s="189" t="s">
        <v>136</v>
      </c>
      <c r="AU142" s="189" t="s">
        <v>89</v>
      </c>
      <c r="AY142" s="18" t="s">
        <v>133</v>
      </c>
      <c r="BE142" s="190">
        <f>IF(O142="základní",K142,0)</f>
        <v>0</v>
      </c>
      <c r="BF142" s="190">
        <f>IF(O142="snížená",K142,0)</f>
        <v>0</v>
      </c>
      <c r="BG142" s="190">
        <f>IF(O142="zákl. přenesená",K142,0)</f>
        <v>0</v>
      </c>
      <c r="BH142" s="190">
        <f>IF(O142="sníž. přenesená",K142,0)</f>
        <v>0</v>
      </c>
      <c r="BI142" s="190">
        <f>IF(O142="nulová",K142,0)</f>
        <v>0</v>
      </c>
      <c r="BJ142" s="18" t="s">
        <v>24</v>
      </c>
      <c r="BK142" s="190">
        <f>ROUND(P142*H142,2)</f>
        <v>0</v>
      </c>
      <c r="BL142" s="18" t="s">
        <v>141</v>
      </c>
      <c r="BM142" s="189" t="s">
        <v>232</v>
      </c>
    </row>
    <row r="143" spans="1:47" s="2" customFormat="1" ht="11.25">
      <c r="A143" s="35"/>
      <c r="B143" s="36"/>
      <c r="C143" s="37"/>
      <c r="D143" s="191" t="s">
        <v>143</v>
      </c>
      <c r="E143" s="37"/>
      <c r="F143" s="192" t="s">
        <v>233</v>
      </c>
      <c r="G143" s="37"/>
      <c r="H143" s="37"/>
      <c r="I143" s="193"/>
      <c r="J143" s="193"/>
      <c r="K143" s="37"/>
      <c r="L143" s="37"/>
      <c r="M143" s="40"/>
      <c r="N143" s="194"/>
      <c r="O143" s="195"/>
      <c r="P143" s="65"/>
      <c r="Q143" s="65"/>
      <c r="R143" s="65"/>
      <c r="S143" s="65"/>
      <c r="T143" s="65"/>
      <c r="U143" s="65"/>
      <c r="V143" s="65"/>
      <c r="W143" s="65"/>
      <c r="X143" s="66"/>
      <c r="Y143" s="35"/>
      <c r="Z143" s="35"/>
      <c r="AA143" s="35"/>
      <c r="AB143" s="35"/>
      <c r="AC143" s="35"/>
      <c r="AD143" s="35"/>
      <c r="AE143" s="35"/>
      <c r="AT143" s="18" t="s">
        <v>143</v>
      </c>
      <c r="AU143" s="18" t="s">
        <v>89</v>
      </c>
    </row>
    <row r="144" spans="1:65" s="2" customFormat="1" ht="24.2" customHeight="1">
      <c r="A144" s="35"/>
      <c r="B144" s="36"/>
      <c r="C144" s="177" t="s">
        <v>234</v>
      </c>
      <c r="D144" s="177" t="s">
        <v>136</v>
      </c>
      <c r="E144" s="178" t="s">
        <v>235</v>
      </c>
      <c r="F144" s="179" t="s">
        <v>236</v>
      </c>
      <c r="G144" s="180" t="s">
        <v>227</v>
      </c>
      <c r="H144" s="181">
        <v>14.499</v>
      </c>
      <c r="I144" s="182"/>
      <c r="J144" s="182"/>
      <c r="K144" s="183">
        <f>ROUND(P144*H144,2)</f>
        <v>0</v>
      </c>
      <c r="L144" s="179" t="s">
        <v>140</v>
      </c>
      <c r="M144" s="40"/>
      <c r="N144" s="184" t="s">
        <v>33</v>
      </c>
      <c r="O144" s="185" t="s">
        <v>49</v>
      </c>
      <c r="P144" s="186">
        <f>I144+J144</f>
        <v>0</v>
      </c>
      <c r="Q144" s="186">
        <f>ROUND(I144*H144,2)</f>
        <v>0</v>
      </c>
      <c r="R144" s="186">
        <f>ROUND(J144*H144,2)</f>
        <v>0</v>
      </c>
      <c r="S144" s="65"/>
      <c r="T144" s="187">
        <f>S144*H144</f>
        <v>0</v>
      </c>
      <c r="U144" s="187">
        <v>0</v>
      </c>
      <c r="V144" s="187">
        <f>U144*H144</f>
        <v>0</v>
      </c>
      <c r="W144" s="187">
        <v>0</v>
      </c>
      <c r="X144" s="188">
        <f>W144*H144</f>
        <v>0</v>
      </c>
      <c r="Y144" s="35"/>
      <c r="Z144" s="35"/>
      <c r="AA144" s="35"/>
      <c r="AB144" s="35"/>
      <c r="AC144" s="35"/>
      <c r="AD144" s="35"/>
      <c r="AE144" s="35"/>
      <c r="AR144" s="189" t="s">
        <v>141</v>
      </c>
      <c r="AT144" s="189" t="s">
        <v>136</v>
      </c>
      <c r="AU144" s="189" t="s">
        <v>89</v>
      </c>
      <c r="AY144" s="18" t="s">
        <v>133</v>
      </c>
      <c r="BE144" s="190">
        <f>IF(O144="základní",K144,0)</f>
        <v>0</v>
      </c>
      <c r="BF144" s="190">
        <f>IF(O144="snížená",K144,0)</f>
        <v>0</v>
      </c>
      <c r="BG144" s="190">
        <f>IF(O144="zákl. přenesená",K144,0)</f>
        <v>0</v>
      </c>
      <c r="BH144" s="190">
        <f>IF(O144="sníž. přenesená",K144,0)</f>
        <v>0</v>
      </c>
      <c r="BI144" s="190">
        <f>IF(O144="nulová",K144,0)</f>
        <v>0</v>
      </c>
      <c r="BJ144" s="18" t="s">
        <v>24</v>
      </c>
      <c r="BK144" s="190">
        <f>ROUND(P144*H144,2)</f>
        <v>0</v>
      </c>
      <c r="BL144" s="18" t="s">
        <v>141</v>
      </c>
      <c r="BM144" s="189" t="s">
        <v>237</v>
      </c>
    </row>
    <row r="145" spans="1:47" s="2" customFormat="1" ht="19.5">
      <c r="A145" s="35"/>
      <c r="B145" s="36"/>
      <c r="C145" s="37"/>
      <c r="D145" s="191" t="s">
        <v>143</v>
      </c>
      <c r="E145" s="37"/>
      <c r="F145" s="192" t="s">
        <v>238</v>
      </c>
      <c r="G145" s="37"/>
      <c r="H145" s="37"/>
      <c r="I145" s="193"/>
      <c r="J145" s="193"/>
      <c r="K145" s="37"/>
      <c r="L145" s="37"/>
      <c r="M145" s="40"/>
      <c r="N145" s="194"/>
      <c r="O145" s="195"/>
      <c r="P145" s="65"/>
      <c r="Q145" s="65"/>
      <c r="R145" s="65"/>
      <c r="S145" s="65"/>
      <c r="T145" s="65"/>
      <c r="U145" s="65"/>
      <c r="V145" s="65"/>
      <c r="W145" s="65"/>
      <c r="X145" s="66"/>
      <c r="Y145" s="35"/>
      <c r="Z145" s="35"/>
      <c r="AA145" s="35"/>
      <c r="AB145" s="35"/>
      <c r="AC145" s="35"/>
      <c r="AD145" s="35"/>
      <c r="AE145" s="35"/>
      <c r="AT145" s="18" t="s">
        <v>143</v>
      </c>
      <c r="AU145" s="18" t="s">
        <v>89</v>
      </c>
    </row>
    <row r="146" spans="2:51" s="13" customFormat="1" ht="11.25">
      <c r="B146" s="196"/>
      <c r="C146" s="197"/>
      <c r="D146" s="191" t="s">
        <v>145</v>
      </c>
      <c r="E146" s="197"/>
      <c r="F146" s="199" t="s">
        <v>239</v>
      </c>
      <c r="G146" s="197"/>
      <c r="H146" s="200">
        <v>14.499</v>
      </c>
      <c r="I146" s="201"/>
      <c r="J146" s="201"/>
      <c r="K146" s="197"/>
      <c r="L146" s="197"/>
      <c r="M146" s="202"/>
      <c r="N146" s="203"/>
      <c r="O146" s="204"/>
      <c r="P146" s="204"/>
      <c r="Q146" s="204"/>
      <c r="R146" s="204"/>
      <c r="S146" s="204"/>
      <c r="T146" s="204"/>
      <c r="U146" s="204"/>
      <c r="V146" s="204"/>
      <c r="W146" s="204"/>
      <c r="X146" s="205"/>
      <c r="AT146" s="206" t="s">
        <v>145</v>
      </c>
      <c r="AU146" s="206" t="s">
        <v>89</v>
      </c>
      <c r="AV146" s="13" t="s">
        <v>89</v>
      </c>
      <c r="AW146" s="13" t="s">
        <v>4</v>
      </c>
      <c r="AX146" s="13" t="s">
        <v>24</v>
      </c>
      <c r="AY146" s="206" t="s">
        <v>133</v>
      </c>
    </row>
    <row r="147" spans="1:65" s="2" customFormat="1" ht="24.2" customHeight="1">
      <c r="A147" s="35"/>
      <c r="B147" s="36"/>
      <c r="C147" s="177" t="s">
        <v>240</v>
      </c>
      <c r="D147" s="177" t="s">
        <v>136</v>
      </c>
      <c r="E147" s="178" t="s">
        <v>241</v>
      </c>
      <c r="F147" s="179" t="s">
        <v>242</v>
      </c>
      <c r="G147" s="180" t="s">
        <v>227</v>
      </c>
      <c r="H147" s="181">
        <v>1.611</v>
      </c>
      <c r="I147" s="182"/>
      <c r="J147" s="182"/>
      <c r="K147" s="183">
        <f>ROUND(P147*H147,2)</f>
        <v>0</v>
      </c>
      <c r="L147" s="179" t="s">
        <v>140</v>
      </c>
      <c r="M147" s="40"/>
      <c r="N147" s="184" t="s">
        <v>33</v>
      </c>
      <c r="O147" s="185" t="s">
        <v>49</v>
      </c>
      <c r="P147" s="186">
        <f>I147+J147</f>
        <v>0</v>
      </c>
      <c r="Q147" s="186">
        <f>ROUND(I147*H147,2)</f>
        <v>0</v>
      </c>
      <c r="R147" s="186">
        <f>ROUND(J147*H147,2)</f>
        <v>0</v>
      </c>
      <c r="S147" s="65"/>
      <c r="T147" s="187">
        <f>S147*H147</f>
        <v>0</v>
      </c>
      <c r="U147" s="187">
        <v>0</v>
      </c>
      <c r="V147" s="187">
        <f>U147*H147</f>
        <v>0</v>
      </c>
      <c r="W147" s="187">
        <v>0</v>
      </c>
      <c r="X147" s="188">
        <f>W147*H147</f>
        <v>0</v>
      </c>
      <c r="Y147" s="35"/>
      <c r="Z147" s="35"/>
      <c r="AA147" s="35"/>
      <c r="AB147" s="35"/>
      <c r="AC147" s="35"/>
      <c r="AD147" s="35"/>
      <c r="AE147" s="35"/>
      <c r="AR147" s="189" t="s">
        <v>141</v>
      </c>
      <c r="AT147" s="189" t="s">
        <v>136</v>
      </c>
      <c r="AU147" s="189" t="s">
        <v>89</v>
      </c>
      <c r="AY147" s="18" t="s">
        <v>133</v>
      </c>
      <c r="BE147" s="190">
        <f>IF(O147="základní",K147,0)</f>
        <v>0</v>
      </c>
      <c r="BF147" s="190">
        <f>IF(O147="snížená",K147,0)</f>
        <v>0</v>
      </c>
      <c r="BG147" s="190">
        <f>IF(O147="zákl. přenesená",K147,0)</f>
        <v>0</v>
      </c>
      <c r="BH147" s="190">
        <f>IF(O147="sníž. přenesená",K147,0)</f>
        <v>0</v>
      </c>
      <c r="BI147" s="190">
        <f>IF(O147="nulová",K147,0)</f>
        <v>0</v>
      </c>
      <c r="BJ147" s="18" t="s">
        <v>24</v>
      </c>
      <c r="BK147" s="190">
        <f>ROUND(P147*H147,2)</f>
        <v>0</v>
      </c>
      <c r="BL147" s="18" t="s">
        <v>141</v>
      </c>
      <c r="BM147" s="189" t="s">
        <v>243</v>
      </c>
    </row>
    <row r="148" spans="1:47" s="2" customFormat="1" ht="19.5">
      <c r="A148" s="35"/>
      <c r="B148" s="36"/>
      <c r="C148" s="37"/>
      <c r="D148" s="191" t="s">
        <v>143</v>
      </c>
      <c r="E148" s="37"/>
      <c r="F148" s="192" t="s">
        <v>244</v>
      </c>
      <c r="G148" s="37"/>
      <c r="H148" s="37"/>
      <c r="I148" s="193"/>
      <c r="J148" s="193"/>
      <c r="K148" s="37"/>
      <c r="L148" s="37"/>
      <c r="M148" s="40"/>
      <c r="N148" s="194"/>
      <c r="O148" s="195"/>
      <c r="P148" s="65"/>
      <c r="Q148" s="65"/>
      <c r="R148" s="65"/>
      <c r="S148" s="65"/>
      <c r="T148" s="65"/>
      <c r="U148" s="65"/>
      <c r="V148" s="65"/>
      <c r="W148" s="65"/>
      <c r="X148" s="66"/>
      <c r="Y148" s="35"/>
      <c r="Z148" s="35"/>
      <c r="AA148" s="35"/>
      <c r="AB148" s="35"/>
      <c r="AC148" s="35"/>
      <c r="AD148" s="35"/>
      <c r="AE148" s="35"/>
      <c r="AT148" s="18" t="s">
        <v>143</v>
      </c>
      <c r="AU148" s="18" t="s">
        <v>89</v>
      </c>
    </row>
    <row r="149" spans="2:63" s="12" customFormat="1" ht="22.9" customHeight="1">
      <c r="B149" s="160"/>
      <c r="C149" s="161"/>
      <c r="D149" s="162" t="s">
        <v>79</v>
      </c>
      <c r="E149" s="175" t="s">
        <v>245</v>
      </c>
      <c r="F149" s="175" t="s">
        <v>246</v>
      </c>
      <c r="G149" s="161"/>
      <c r="H149" s="161"/>
      <c r="I149" s="164"/>
      <c r="J149" s="164"/>
      <c r="K149" s="176">
        <f>BK149</f>
        <v>0</v>
      </c>
      <c r="L149" s="161"/>
      <c r="M149" s="166"/>
      <c r="N149" s="167"/>
      <c r="O149" s="168"/>
      <c r="P149" s="168"/>
      <c r="Q149" s="169">
        <f>SUM(Q150:Q151)</f>
        <v>0</v>
      </c>
      <c r="R149" s="169">
        <f>SUM(R150:R151)</f>
        <v>0</v>
      </c>
      <c r="S149" s="168"/>
      <c r="T149" s="170">
        <f>SUM(T150:T151)</f>
        <v>0</v>
      </c>
      <c r="U149" s="168"/>
      <c r="V149" s="170">
        <f>SUM(V150:V151)</f>
        <v>0</v>
      </c>
      <c r="W149" s="168"/>
      <c r="X149" s="171">
        <f>SUM(X150:X151)</f>
        <v>0</v>
      </c>
      <c r="AR149" s="172" t="s">
        <v>24</v>
      </c>
      <c r="AT149" s="173" t="s">
        <v>79</v>
      </c>
      <c r="AU149" s="173" t="s">
        <v>24</v>
      </c>
      <c r="AY149" s="172" t="s">
        <v>133</v>
      </c>
      <c r="BK149" s="174">
        <f>SUM(BK150:BK151)</f>
        <v>0</v>
      </c>
    </row>
    <row r="150" spans="1:65" s="2" customFormat="1" ht="24.2" customHeight="1">
      <c r="A150" s="35"/>
      <c r="B150" s="36"/>
      <c r="C150" s="177" t="s">
        <v>247</v>
      </c>
      <c r="D150" s="177" t="s">
        <v>136</v>
      </c>
      <c r="E150" s="178" t="s">
        <v>248</v>
      </c>
      <c r="F150" s="179" t="s">
        <v>249</v>
      </c>
      <c r="G150" s="180" t="s">
        <v>227</v>
      </c>
      <c r="H150" s="181">
        <v>3.163</v>
      </c>
      <c r="I150" s="182"/>
      <c r="J150" s="182"/>
      <c r="K150" s="183">
        <f>ROUND(P150*H150,2)</f>
        <v>0</v>
      </c>
      <c r="L150" s="179" t="s">
        <v>196</v>
      </c>
      <c r="M150" s="40"/>
      <c r="N150" s="184" t="s">
        <v>33</v>
      </c>
      <c r="O150" s="185" t="s">
        <v>49</v>
      </c>
      <c r="P150" s="186">
        <f>I150+J150</f>
        <v>0</v>
      </c>
      <c r="Q150" s="186">
        <f>ROUND(I150*H150,2)</f>
        <v>0</v>
      </c>
      <c r="R150" s="186">
        <f>ROUND(J150*H150,2)</f>
        <v>0</v>
      </c>
      <c r="S150" s="65"/>
      <c r="T150" s="187">
        <f>S150*H150</f>
        <v>0</v>
      </c>
      <c r="U150" s="187">
        <v>0</v>
      </c>
      <c r="V150" s="187">
        <f>U150*H150</f>
        <v>0</v>
      </c>
      <c r="W150" s="187">
        <v>0</v>
      </c>
      <c r="X150" s="188">
        <f>W150*H150</f>
        <v>0</v>
      </c>
      <c r="Y150" s="35"/>
      <c r="Z150" s="35"/>
      <c r="AA150" s="35"/>
      <c r="AB150" s="35"/>
      <c r="AC150" s="35"/>
      <c r="AD150" s="35"/>
      <c r="AE150" s="35"/>
      <c r="AR150" s="189" t="s">
        <v>141</v>
      </c>
      <c r="AT150" s="189" t="s">
        <v>136</v>
      </c>
      <c r="AU150" s="189" t="s">
        <v>89</v>
      </c>
      <c r="AY150" s="18" t="s">
        <v>133</v>
      </c>
      <c r="BE150" s="190">
        <f>IF(O150="základní",K150,0)</f>
        <v>0</v>
      </c>
      <c r="BF150" s="190">
        <f>IF(O150="snížená",K150,0)</f>
        <v>0</v>
      </c>
      <c r="BG150" s="190">
        <f>IF(O150="zákl. přenesená",K150,0)</f>
        <v>0</v>
      </c>
      <c r="BH150" s="190">
        <f>IF(O150="sníž. přenesená",K150,0)</f>
        <v>0</v>
      </c>
      <c r="BI150" s="190">
        <f>IF(O150="nulová",K150,0)</f>
        <v>0</v>
      </c>
      <c r="BJ150" s="18" t="s">
        <v>24</v>
      </c>
      <c r="BK150" s="190">
        <f>ROUND(P150*H150,2)</f>
        <v>0</v>
      </c>
      <c r="BL150" s="18" t="s">
        <v>141</v>
      </c>
      <c r="BM150" s="189" t="s">
        <v>250</v>
      </c>
    </row>
    <row r="151" spans="1:47" s="2" customFormat="1" ht="19.5">
      <c r="A151" s="35"/>
      <c r="B151" s="36"/>
      <c r="C151" s="37"/>
      <c r="D151" s="191" t="s">
        <v>143</v>
      </c>
      <c r="E151" s="37"/>
      <c r="F151" s="192" t="s">
        <v>249</v>
      </c>
      <c r="G151" s="37"/>
      <c r="H151" s="37"/>
      <c r="I151" s="193"/>
      <c r="J151" s="193"/>
      <c r="K151" s="37"/>
      <c r="L151" s="37"/>
      <c r="M151" s="40"/>
      <c r="N151" s="194"/>
      <c r="O151" s="195"/>
      <c r="P151" s="65"/>
      <c r="Q151" s="65"/>
      <c r="R151" s="65"/>
      <c r="S151" s="65"/>
      <c r="T151" s="65"/>
      <c r="U151" s="65"/>
      <c r="V151" s="65"/>
      <c r="W151" s="65"/>
      <c r="X151" s="66"/>
      <c r="Y151" s="35"/>
      <c r="Z151" s="35"/>
      <c r="AA151" s="35"/>
      <c r="AB151" s="35"/>
      <c r="AC151" s="35"/>
      <c r="AD151" s="35"/>
      <c r="AE151" s="35"/>
      <c r="AT151" s="18" t="s">
        <v>143</v>
      </c>
      <c r="AU151" s="18" t="s">
        <v>89</v>
      </c>
    </row>
    <row r="152" spans="2:63" s="12" customFormat="1" ht="25.9" customHeight="1">
      <c r="B152" s="160"/>
      <c r="C152" s="161"/>
      <c r="D152" s="162" t="s">
        <v>79</v>
      </c>
      <c r="E152" s="163" t="s">
        <v>251</v>
      </c>
      <c r="F152" s="163" t="s">
        <v>252</v>
      </c>
      <c r="G152" s="161"/>
      <c r="H152" s="161"/>
      <c r="I152" s="164"/>
      <c r="J152" s="164"/>
      <c r="K152" s="165">
        <f>BK152</f>
        <v>0</v>
      </c>
      <c r="L152" s="161"/>
      <c r="M152" s="166"/>
      <c r="N152" s="167"/>
      <c r="O152" s="168"/>
      <c r="P152" s="168"/>
      <c r="Q152" s="169">
        <f>Q153</f>
        <v>0</v>
      </c>
      <c r="R152" s="169">
        <f>R153</f>
        <v>0</v>
      </c>
      <c r="S152" s="168"/>
      <c r="T152" s="170">
        <f>T153</f>
        <v>0</v>
      </c>
      <c r="U152" s="168"/>
      <c r="V152" s="170">
        <f>V153</f>
        <v>0.4331935</v>
      </c>
      <c r="W152" s="168"/>
      <c r="X152" s="171">
        <f>X153</f>
        <v>0</v>
      </c>
      <c r="AR152" s="172" t="s">
        <v>141</v>
      </c>
      <c r="AT152" s="173" t="s">
        <v>79</v>
      </c>
      <c r="AU152" s="173" t="s">
        <v>80</v>
      </c>
      <c r="AY152" s="172" t="s">
        <v>133</v>
      </c>
      <c r="BK152" s="174">
        <f>BK153</f>
        <v>0</v>
      </c>
    </row>
    <row r="153" spans="2:63" s="12" customFormat="1" ht="22.9" customHeight="1">
      <c r="B153" s="160"/>
      <c r="C153" s="161"/>
      <c r="D153" s="162" t="s">
        <v>79</v>
      </c>
      <c r="E153" s="175" t="s">
        <v>253</v>
      </c>
      <c r="F153" s="175" t="s">
        <v>254</v>
      </c>
      <c r="G153" s="161"/>
      <c r="H153" s="161"/>
      <c r="I153" s="164"/>
      <c r="J153" s="164"/>
      <c r="K153" s="176">
        <f>BK153</f>
        <v>0</v>
      </c>
      <c r="L153" s="161"/>
      <c r="M153" s="166"/>
      <c r="N153" s="167"/>
      <c r="O153" s="168"/>
      <c r="P153" s="168"/>
      <c r="Q153" s="169">
        <f>Q154+Q628</f>
        <v>0</v>
      </c>
      <c r="R153" s="169">
        <f>R154+R628</f>
        <v>0</v>
      </c>
      <c r="S153" s="168"/>
      <c r="T153" s="170">
        <f>T154+T628</f>
        <v>0</v>
      </c>
      <c r="U153" s="168"/>
      <c r="V153" s="170">
        <f>V154+V628</f>
        <v>0.4331935</v>
      </c>
      <c r="W153" s="168"/>
      <c r="X153" s="171">
        <f>X154+X628</f>
        <v>0</v>
      </c>
      <c r="AR153" s="172" t="s">
        <v>141</v>
      </c>
      <c r="AT153" s="173" t="s">
        <v>79</v>
      </c>
      <c r="AU153" s="173" t="s">
        <v>24</v>
      </c>
      <c r="AY153" s="172" t="s">
        <v>133</v>
      </c>
      <c r="BK153" s="174">
        <f>BK154+BK628</f>
        <v>0</v>
      </c>
    </row>
    <row r="154" spans="2:63" s="12" customFormat="1" ht="20.85" customHeight="1">
      <c r="B154" s="160"/>
      <c r="C154" s="161"/>
      <c r="D154" s="162" t="s">
        <v>79</v>
      </c>
      <c r="E154" s="175" t="s">
        <v>255</v>
      </c>
      <c r="F154" s="175" t="s">
        <v>256</v>
      </c>
      <c r="G154" s="161"/>
      <c r="H154" s="161"/>
      <c r="I154" s="164"/>
      <c r="J154" s="164"/>
      <c r="K154" s="176">
        <f>BK154</f>
        <v>0</v>
      </c>
      <c r="L154" s="161"/>
      <c r="M154" s="166"/>
      <c r="N154" s="167"/>
      <c r="O154" s="168"/>
      <c r="P154" s="168"/>
      <c r="Q154" s="169">
        <f>SUM(Q155:Q627)</f>
        <v>0</v>
      </c>
      <c r="R154" s="169">
        <f>SUM(R155:R627)</f>
        <v>0</v>
      </c>
      <c r="S154" s="168"/>
      <c r="T154" s="170">
        <f>SUM(T155:T627)</f>
        <v>0</v>
      </c>
      <c r="U154" s="168"/>
      <c r="V154" s="170">
        <f>SUM(V155:V627)</f>
        <v>0.4331935</v>
      </c>
      <c r="W154" s="168"/>
      <c r="X154" s="171">
        <f>SUM(X155:X627)</f>
        <v>0</v>
      </c>
      <c r="AR154" s="172" t="s">
        <v>24</v>
      </c>
      <c r="AT154" s="173" t="s">
        <v>79</v>
      </c>
      <c r="AU154" s="173" t="s">
        <v>89</v>
      </c>
      <c r="AY154" s="172" t="s">
        <v>133</v>
      </c>
      <c r="BK154" s="174">
        <f>SUM(BK155:BK627)</f>
        <v>0</v>
      </c>
    </row>
    <row r="155" spans="1:65" s="2" customFormat="1" ht="24.2" customHeight="1">
      <c r="A155" s="35"/>
      <c r="B155" s="36"/>
      <c r="C155" s="177" t="s">
        <v>257</v>
      </c>
      <c r="D155" s="177" t="s">
        <v>136</v>
      </c>
      <c r="E155" s="178" t="s">
        <v>258</v>
      </c>
      <c r="F155" s="179" t="s">
        <v>259</v>
      </c>
      <c r="G155" s="180" t="s">
        <v>165</v>
      </c>
      <c r="H155" s="181">
        <v>1</v>
      </c>
      <c r="I155" s="182"/>
      <c r="J155" s="182"/>
      <c r="K155" s="183">
        <f>ROUND(P155*H155,2)</f>
        <v>0</v>
      </c>
      <c r="L155" s="179" t="s">
        <v>140</v>
      </c>
      <c r="M155" s="40"/>
      <c r="N155" s="184" t="s">
        <v>33</v>
      </c>
      <c r="O155" s="185" t="s">
        <v>49</v>
      </c>
      <c r="P155" s="186">
        <f>I155+J155</f>
        <v>0</v>
      </c>
      <c r="Q155" s="186">
        <f>ROUND(I155*H155,2)</f>
        <v>0</v>
      </c>
      <c r="R155" s="186">
        <f>ROUND(J155*H155,2)</f>
        <v>0</v>
      </c>
      <c r="S155" s="65"/>
      <c r="T155" s="187">
        <f>S155*H155</f>
        <v>0</v>
      </c>
      <c r="U155" s="187">
        <v>0</v>
      </c>
      <c r="V155" s="187">
        <f>U155*H155</f>
        <v>0</v>
      </c>
      <c r="W155" s="187">
        <v>0</v>
      </c>
      <c r="X155" s="188">
        <f>W155*H155</f>
        <v>0</v>
      </c>
      <c r="Y155" s="35"/>
      <c r="Z155" s="35"/>
      <c r="AA155" s="35"/>
      <c r="AB155" s="35"/>
      <c r="AC155" s="35"/>
      <c r="AD155" s="35"/>
      <c r="AE155" s="35"/>
      <c r="AR155" s="189" t="s">
        <v>141</v>
      </c>
      <c r="AT155" s="189" t="s">
        <v>136</v>
      </c>
      <c r="AU155" s="189" t="s">
        <v>162</v>
      </c>
      <c r="AY155" s="18" t="s">
        <v>133</v>
      </c>
      <c r="BE155" s="190">
        <f>IF(O155="základní",K155,0)</f>
        <v>0</v>
      </c>
      <c r="BF155" s="190">
        <f>IF(O155="snížená",K155,0)</f>
        <v>0</v>
      </c>
      <c r="BG155" s="190">
        <f>IF(O155="zákl. přenesená",K155,0)</f>
        <v>0</v>
      </c>
      <c r="BH155" s="190">
        <f>IF(O155="sníž. přenesená",K155,0)</f>
        <v>0</v>
      </c>
      <c r="BI155" s="190">
        <f>IF(O155="nulová",K155,0)</f>
        <v>0</v>
      </c>
      <c r="BJ155" s="18" t="s">
        <v>24</v>
      </c>
      <c r="BK155" s="190">
        <f>ROUND(P155*H155,2)</f>
        <v>0</v>
      </c>
      <c r="BL155" s="18" t="s">
        <v>141</v>
      </c>
      <c r="BM155" s="189" t="s">
        <v>260</v>
      </c>
    </row>
    <row r="156" spans="1:47" s="2" customFormat="1" ht="11.25">
      <c r="A156" s="35"/>
      <c r="B156" s="36"/>
      <c r="C156" s="37"/>
      <c r="D156" s="191" t="s">
        <v>143</v>
      </c>
      <c r="E156" s="37"/>
      <c r="F156" s="192" t="s">
        <v>261</v>
      </c>
      <c r="G156" s="37"/>
      <c r="H156" s="37"/>
      <c r="I156" s="193"/>
      <c r="J156" s="193"/>
      <c r="K156" s="37"/>
      <c r="L156" s="37"/>
      <c r="M156" s="40"/>
      <c r="N156" s="194"/>
      <c r="O156" s="195"/>
      <c r="P156" s="65"/>
      <c r="Q156" s="65"/>
      <c r="R156" s="65"/>
      <c r="S156" s="65"/>
      <c r="T156" s="65"/>
      <c r="U156" s="65"/>
      <c r="V156" s="65"/>
      <c r="W156" s="65"/>
      <c r="X156" s="66"/>
      <c r="Y156" s="35"/>
      <c r="Z156" s="35"/>
      <c r="AA156" s="35"/>
      <c r="AB156" s="35"/>
      <c r="AC156" s="35"/>
      <c r="AD156" s="35"/>
      <c r="AE156" s="35"/>
      <c r="AT156" s="18" t="s">
        <v>143</v>
      </c>
      <c r="AU156" s="18" t="s">
        <v>162</v>
      </c>
    </row>
    <row r="157" spans="2:51" s="14" customFormat="1" ht="11.25">
      <c r="B157" s="207"/>
      <c r="C157" s="208"/>
      <c r="D157" s="191" t="s">
        <v>145</v>
      </c>
      <c r="E157" s="209" t="s">
        <v>33</v>
      </c>
      <c r="F157" s="210" t="s">
        <v>262</v>
      </c>
      <c r="G157" s="208"/>
      <c r="H157" s="209" t="s">
        <v>33</v>
      </c>
      <c r="I157" s="211"/>
      <c r="J157" s="211"/>
      <c r="K157" s="208"/>
      <c r="L157" s="208"/>
      <c r="M157" s="212"/>
      <c r="N157" s="213"/>
      <c r="O157" s="214"/>
      <c r="P157" s="214"/>
      <c r="Q157" s="214"/>
      <c r="R157" s="214"/>
      <c r="S157" s="214"/>
      <c r="T157" s="214"/>
      <c r="U157" s="214"/>
      <c r="V157" s="214"/>
      <c r="W157" s="214"/>
      <c r="X157" s="215"/>
      <c r="AT157" s="216" t="s">
        <v>145</v>
      </c>
      <c r="AU157" s="216" t="s">
        <v>162</v>
      </c>
      <c r="AV157" s="14" t="s">
        <v>24</v>
      </c>
      <c r="AW157" s="14" t="s">
        <v>5</v>
      </c>
      <c r="AX157" s="14" t="s">
        <v>80</v>
      </c>
      <c r="AY157" s="216" t="s">
        <v>133</v>
      </c>
    </row>
    <row r="158" spans="2:51" s="13" customFormat="1" ht="11.25">
      <c r="B158" s="196"/>
      <c r="C158" s="197"/>
      <c r="D158" s="191" t="s">
        <v>145</v>
      </c>
      <c r="E158" s="198" t="s">
        <v>33</v>
      </c>
      <c r="F158" s="199" t="s">
        <v>24</v>
      </c>
      <c r="G158" s="197"/>
      <c r="H158" s="200">
        <v>1</v>
      </c>
      <c r="I158" s="201"/>
      <c r="J158" s="201"/>
      <c r="K158" s="197"/>
      <c r="L158" s="197"/>
      <c r="M158" s="202"/>
      <c r="N158" s="203"/>
      <c r="O158" s="204"/>
      <c r="P158" s="204"/>
      <c r="Q158" s="204"/>
      <c r="R158" s="204"/>
      <c r="S158" s="204"/>
      <c r="T158" s="204"/>
      <c r="U158" s="204"/>
      <c r="V158" s="204"/>
      <c r="W158" s="204"/>
      <c r="X158" s="205"/>
      <c r="AT158" s="206" t="s">
        <v>145</v>
      </c>
      <c r="AU158" s="206" t="s">
        <v>162</v>
      </c>
      <c r="AV158" s="13" t="s">
        <v>89</v>
      </c>
      <c r="AW158" s="13" t="s">
        <v>5</v>
      </c>
      <c r="AX158" s="13" t="s">
        <v>80</v>
      </c>
      <c r="AY158" s="206" t="s">
        <v>133</v>
      </c>
    </row>
    <row r="159" spans="2:51" s="15" customFormat="1" ht="11.25">
      <c r="B159" s="217"/>
      <c r="C159" s="218"/>
      <c r="D159" s="191" t="s">
        <v>145</v>
      </c>
      <c r="E159" s="219" t="s">
        <v>33</v>
      </c>
      <c r="F159" s="220" t="s">
        <v>263</v>
      </c>
      <c r="G159" s="218"/>
      <c r="H159" s="221">
        <v>1</v>
      </c>
      <c r="I159" s="222"/>
      <c r="J159" s="222"/>
      <c r="K159" s="218"/>
      <c r="L159" s="218"/>
      <c r="M159" s="223"/>
      <c r="N159" s="224"/>
      <c r="O159" s="225"/>
      <c r="P159" s="225"/>
      <c r="Q159" s="225"/>
      <c r="R159" s="225"/>
      <c r="S159" s="225"/>
      <c r="T159" s="225"/>
      <c r="U159" s="225"/>
      <c r="V159" s="225"/>
      <c r="W159" s="225"/>
      <c r="X159" s="226"/>
      <c r="AT159" s="227" t="s">
        <v>145</v>
      </c>
      <c r="AU159" s="227" t="s">
        <v>162</v>
      </c>
      <c r="AV159" s="15" t="s">
        <v>141</v>
      </c>
      <c r="AW159" s="15" t="s">
        <v>5</v>
      </c>
      <c r="AX159" s="15" t="s">
        <v>24</v>
      </c>
      <c r="AY159" s="227" t="s">
        <v>133</v>
      </c>
    </row>
    <row r="160" spans="1:65" s="2" customFormat="1" ht="14.45" customHeight="1">
      <c r="A160" s="35"/>
      <c r="B160" s="36"/>
      <c r="C160" s="228" t="s">
        <v>264</v>
      </c>
      <c r="D160" s="228" t="s">
        <v>251</v>
      </c>
      <c r="E160" s="229" t="s">
        <v>265</v>
      </c>
      <c r="F160" s="230" t="s">
        <v>266</v>
      </c>
      <c r="G160" s="231" t="s">
        <v>267</v>
      </c>
      <c r="H160" s="232">
        <v>1</v>
      </c>
      <c r="I160" s="233"/>
      <c r="J160" s="234"/>
      <c r="K160" s="235">
        <f>ROUND(P160*H160,2)</f>
        <v>0</v>
      </c>
      <c r="L160" s="230" t="s">
        <v>33</v>
      </c>
      <c r="M160" s="236"/>
      <c r="N160" s="237" t="s">
        <v>33</v>
      </c>
      <c r="O160" s="185" t="s">
        <v>49</v>
      </c>
      <c r="P160" s="186">
        <f>I160+J160</f>
        <v>0</v>
      </c>
      <c r="Q160" s="186">
        <f>ROUND(I160*H160,2)</f>
        <v>0</v>
      </c>
      <c r="R160" s="186">
        <f>ROUND(J160*H160,2)</f>
        <v>0</v>
      </c>
      <c r="S160" s="65"/>
      <c r="T160" s="187">
        <f>S160*H160</f>
        <v>0</v>
      </c>
      <c r="U160" s="187">
        <v>0</v>
      </c>
      <c r="V160" s="187">
        <f>U160*H160</f>
        <v>0</v>
      </c>
      <c r="W160" s="187">
        <v>0</v>
      </c>
      <c r="X160" s="188">
        <f>W160*H160</f>
        <v>0</v>
      </c>
      <c r="Y160" s="35"/>
      <c r="Z160" s="35"/>
      <c r="AA160" s="35"/>
      <c r="AB160" s="35"/>
      <c r="AC160" s="35"/>
      <c r="AD160" s="35"/>
      <c r="AE160" s="35"/>
      <c r="AR160" s="189" t="s">
        <v>189</v>
      </c>
      <c r="AT160" s="189" t="s">
        <v>251</v>
      </c>
      <c r="AU160" s="189" t="s">
        <v>162</v>
      </c>
      <c r="AY160" s="18" t="s">
        <v>133</v>
      </c>
      <c r="BE160" s="190">
        <f>IF(O160="základní",K160,0)</f>
        <v>0</v>
      </c>
      <c r="BF160" s="190">
        <f>IF(O160="snížená",K160,0)</f>
        <v>0</v>
      </c>
      <c r="BG160" s="190">
        <f>IF(O160="zákl. přenesená",K160,0)</f>
        <v>0</v>
      </c>
      <c r="BH160" s="190">
        <f>IF(O160="sníž. přenesená",K160,0)</f>
        <v>0</v>
      </c>
      <c r="BI160" s="190">
        <f>IF(O160="nulová",K160,0)</f>
        <v>0</v>
      </c>
      <c r="BJ160" s="18" t="s">
        <v>24</v>
      </c>
      <c r="BK160" s="190">
        <f>ROUND(P160*H160,2)</f>
        <v>0</v>
      </c>
      <c r="BL160" s="18" t="s">
        <v>141</v>
      </c>
      <c r="BM160" s="189" t="s">
        <v>268</v>
      </c>
    </row>
    <row r="161" spans="1:47" s="2" customFormat="1" ht="11.25">
      <c r="A161" s="35"/>
      <c r="B161" s="36"/>
      <c r="C161" s="37"/>
      <c r="D161" s="191" t="s">
        <v>143</v>
      </c>
      <c r="E161" s="37"/>
      <c r="F161" s="192" t="s">
        <v>266</v>
      </c>
      <c r="G161" s="37"/>
      <c r="H161" s="37"/>
      <c r="I161" s="193"/>
      <c r="J161" s="193"/>
      <c r="K161" s="37"/>
      <c r="L161" s="37"/>
      <c r="M161" s="40"/>
      <c r="N161" s="194"/>
      <c r="O161" s="195"/>
      <c r="P161" s="65"/>
      <c r="Q161" s="65"/>
      <c r="R161" s="65"/>
      <c r="S161" s="65"/>
      <c r="T161" s="65"/>
      <c r="U161" s="65"/>
      <c r="V161" s="65"/>
      <c r="W161" s="65"/>
      <c r="X161" s="66"/>
      <c r="Y161" s="35"/>
      <c r="Z161" s="35"/>
      <c r="AA161" s="35"/>
      <c r="AB161" s="35"/>
      <c r="AC161" s="35"/>
      <c r="AD161" s="35"/>
      <c r="AE161" s="35"/>
      <c r="AT161" s="18" t="s">
        <v>143</v>
      </c>
      <c r="AU161" s="18" t="s">
        <v>162</v>
      </c>
    </row>
    <row r="162" spans="1:47" s="2" customFormat="1" ht="19.5">
      <c r="A162" s="35"/>
      <c r="B162" s="36"/>
      <c r="C162" s="37"/>
      <c r="D162" s="191" t="s">
        <v>269</v>
      </c>
      <c r="E162" s="37"/>
      <c r="F162" s="238" t="s">
        <v>270</v>
      </c>
      <c r="G162" s="37"/>
      <c r="H162" s="37"/>
      <c r="I162" s="193"/>
      <c r="J162" s="193"/>
      <c r="K162" s="37"/>
      <c r="L162" s="37"/>
      <c r="M162" s="40"/>
      <c r="N162" s="194"/>
      <c r="O162" s="195"/>
      <c r="P162" s="65"/>
      <c r="Q162" s="65"/>
      <c r="R162" s="65"/>
      <c r="S162" s="65"/>
      <c r="T162" s="65"/>
      <c r="U162" s="65"/>
      <c r="V162" s="65"/>
      <c r="W162" s="65"/>
      <c r="X162" s="66"/>
      <c r="Y162" s="35"/>
      <c r="Z162" s="35"/>
      <c r="AA162" s="35"/>
      <c r="AB162" s="35"/>
      <c r="AC162" s="35"/>
      <c r="AD162" s="35"/>
      <c r="AE162" s="35"/>
      <c r="AT162" s="18" t="s">
        <v>269</v>
      </c>
      <c r="AU162" s="18" t="s">
        <v>162</v>
      </c>
    </row>
    <row r="163" spans="2:51" s="14" customFormat="1" ht="11.25">
      <c r="B163" s="207"/>
      <c r="C163" s="208"/>
      <c r="D163" s="191" t="s">
        <v>145</v>
      </c>
      <c r="E163" s="209" t="s">
        <v>33</v>
      </c>
      <c r="F163" s="210" t="s">
        <v>262</v>
      </c>
      <c r="G163" s="208"/>
      <c r="H163" s="209" t="s">
        <v>33</v>
      </c>
      <c r="I163" s="211"/>
      <c r="J163" s="211"/>
      <c r="K163" s="208"/>
      <c r="L163" s="208"/>
      <c r="M163" s="212"/>
      <c r="N163" s="213"/>
      <c r="O163" s="214"/>
      <c r="P163" s="214"/>
      <c r="Q163" s="214"/>
      <c r="R163" s="214"/>
      <c r="S163" s="214"/>
      <c r="T163" s="214"/>
      <c r="U163" s="214"/>
      <c r="V163" s="214"/>
      <c r="W163" s="214"/>
      <c r="X163" s="215"/>
      <c r="AT163" s="216" t="s">
        <v>145</v>
      </c>
      <c r="AU163" s="216" t="s">
        <v>162</v>
      </c>
      <c r="AV163" s="14" t="s">
        <v>24</v>
      </c>
      <c r="AW163" s="14" t="s">
        <v>5</v>
      </c>
      <c r="AX163" s="14" t="s">
        <v>80</v>
      </c>
      <c r="AY163" s="216" t="s">
        <v>133</v>
      </c>
    </row>
    <row r="164" spans="2:51" s="13" customFormat="1" ht="11.25">
      <c r="B164" s="196"/>
      <c r="C164" s="197"/>
      <c r="D164" s="191" t="s">
        <v>145</v>
      </c>
      <c r="E164" s="198" t="s">
        <v>33</v>
      </c>
      <c r="F164" s="199" t="s">
        <v>24</v>
      </c>
      <c r="G164" s="197"/>
      <c r="H164" s="200">
        <v>1</v>
      </c>
      <c r="I164" s="201"/>
      <c r="J164" s="201"/>
      <c r="K164" s="197"/>
      <c r="L164" s="197"/>
      <c r="M164" s="202"/>
      <c r="N164" s="203"/>
      <c r="O164" s="204"/>
      <c r="P164" s="204"/>
      <c r="Q164" s="204"/>
      <c r="R164" s="204"/>
      <c r="S164" s="204"/>
      <c r="T164" s="204"/>
      <c r="U164" s="204"/>
      <c r="V164" s="204"/>
      <c r="W164" s="204"/>
      <c r="X164" s="205"/>
      <c r="AT164" s="206" t="s">
        <v>145</v>
      </c>
      <c r="AU164" s="206" t="s">
        <v>162</v>
      </c>
      <c r="AV164" s="13" t="s">
        <v>89</v>
      </c>
      <c r="AW164" s="13" t="s">
        <v>5</v>
      </c>
      <c r="AX164" s="13" t="s">
        <v>80</v>
      </c>
      <c r="AY164" s="206" t="s">
        <v>133</v>
      </c>
    </row>
    <row r="165" spans="2:51" s="15" customFormat="1" ht="11.25">
      <c r="B165" s="217"/>
      <c r="C165" s="218"/>
      <c r="D165" s="191" t="s">
        <v>145</v>
      </c>
      <c r="E165" s="219" t="s">
        <v>33</v>
      </c>
      <c r="F165" s="220" t="s">
        <v>263</v>
      </c>
      <c r="G165" s="218"/>
      <c r="H165" s="221">
        <v>1</v>
      </c>
      <c r="I165" s="222"/>
      <c r="J165" s="222"/>
      <c r="K165" s="218"/>
      <c r="L165" s="218"/>
      <c r="M165" s="223"/>
      <c r="N165" s="224"/>
      <c r="O165" s="225"/>
      <c r="P165" s="225"/>
      <c r="Q165" s="225"/>
      <c r="R165" s="225"/>
      <c r="S165" s="225"/>
      <c r="T165" s="225"/>
      <c r="U165" s="225"/>
      <c r="V165" s="225"/>
      <c r="W165" s="225"/>
      <c r="X165" s="226"/>
      <c r="AT165" s="227" t="s">
        <v>145</v>
      </c>
      <c r="AU165" s="227" t="s">
        <v>162</v>
      </c>
      <c r="AV165" s="15" t="s">
        <v>141</v>
      </c>
      <c r="AW165" s="15" t="s">
        <v>5</v>
      </c>
      <c r="AX165" s="15" t="s">
        <v>24</v>
      </c>
      <c r="AY165" s="227" t="s">
        <v>133</v>
      </c>
    </row>
    <row r="166" spans="1:65" s="2" customFormat="1" ht="24.2" customHeight="1">
      <c r="A166" s="35"/>
      <c r="B166" s="36"/>
      <c r="C166" s="177" t="s">
        <v>8</v>
      </c>
      <c r="D166" s="177" t="s">
        <v>136</v>
      </c>
      <c r="E166" s="178" t="s">
        <v>271</v>
      </c>
      <c r="F166" s="179" t="s">
        <v>272</v>
      </c>
      <c r="G166" s="180" t="s">
        <v>165</v>
      </c>
      <c r="H166" s="181">
        <v>6</v>
      </c>
      <c r="I166" s="182"/>
      <c r="J166" s="182"/>
      <c r="K166" s="183">
        <f>ROUND(P166*H166,2)</f>
        <v>0</v>
      </c>
      <c r="L166" s="179" t="s">
        <v>140</v>
      </c>
      <c r="M166" s="40"/>
      <c r="N166" s="184" t="s">
        <v>33</v>
      </c>
      <c r="O166" s="185" t="s">
        <v>49</v>
      </c>
      <c r="P166" s="186">
        <f>I166+J166</f>
        <v>0</v>
      </c>
      <c r="Q166" s="186">
        <f>ROUND(I166*H166,2)</f>
        <v>0</v>
      </c>
      <c r="R166" s="186">
        <f>ROUND(J166*H166,2)</f>
        <v>0</v>
      </c>
      <c r="S166" s="65"/>
      <c r="T166" s="187">
        <f>S166*H166</f>
        <v>0</v>
      </c>
      <c r="U166" s="187">
        <v>0</v>
      </c>
      <c r="V166" s="187">
        <f>U166*H166</f>
        <v>0</v>
      </c>
      <c r="W166" s="187">
        <v>0</v>
      </c>
      <c r="X166" s="188">
        <f>W166*H166</f>
        <v>0</v>
      </c>
      <c r="Y166" s="35"/>
      <c r="Z166" s="35"/>
      <c r="AA166" s="35"/>
      <c r="AB166" s="35"/>
      <c r="AC166" s="35"/>
      <c r="AD166" s="35"/>
      <c r="AE166" s="35"/>
      <c r="AR166" s="189" t="s">
        <v>141</v>
      </c>
      <c r="AT166" s="189" t="s">
        <v>136</v>
      </c>
      <c r="AU166" s="189" t="s">
        <v>162</v>
      </c>
      <c r="AY166" s="18" t="s">
        <v>133</v>
      </c>
      <c r="BE166" s="190">
        <f>IF(O166="základní",K166,0)</f>
        <v>0</v>
      </c>
      <c r="BF166" s="190">
        <f>IF(O166="snížená",K166,0)</f>
        <v>0</v>
      </c>
      <c r="BG166" s="190">
        <f>IF(O166="zákl. přenesená",K166,0)</f>
        <v>0</v>
      </c>
      <c r="BH166" s="190">
        <f>IF(O166="sníž. přenesená",K166,0)</f>
        <v>0</v>
      </c>
      <c r="BI166" s="190">
        <f>IF(O166="nulová",K166,0)</f>
        <v>0</v>
      </c>
      <c r="BJ166" s="18" t="s">
        <v>24</v>
      </c>
      <c r="BK166" s="190">
        <f>ROUND(P166*H166,2)</f>
        <v>0</v>
      </c>
      <c r="BL166" s="18" t="s">
        <v>141</v>
      </c>
      <c r="BM166" s="189" t="s">
        <v>273</v>
      </c>
    </row>
    <row r="167" spans="1:47" s="2" customFormat="1" ht="11.25">
      <c r="A167" s="35"/>
      <c r="B167" s="36"/>
      <c r="C167" s="37"/>
      <c r="D167" s="191" t="s">
        <v>143</v>
      </c>
      <c r="E167" s="37"/>
      <c r="F167" s="192" t="s">
        <v>274</v>
      </c>
      <c r="G167" s="37"/>
      <c r="H167" s="37"/>
      <c r="I167" s="193"/>
      <c r="J167" s="193"/>
      <c r="K167" s="37"/>
      <c r="L167" s="37"/>
      <c r="M167" s="40"/>
      <c r="N167" s="194"/>
      <c r="O167" s="195"/>
      <c r="P167" s="65"/>
      <c r="Q167" s="65"/>
      <c r="R167" s="65"/>
      <c r="S167" s="65"/>
      <c r="T167" s="65"/>
      <c r="U167" s="65"/>
      <c r="V167" s="65"/>
      <c r="W167" s="65"/>
      <c r="X167" s="66"/>
      <c r="Y167" s="35"/>
      <c r="Z167" s="35"/>
      <c r="AA167" s="35"/>
      <c r="AB167" s="35"/>
      <c r="AC167" s="35"/>
      <c r="AD167" s="35"/>
      <c r="AE167" s="35"/>
      <c r="AT167" s="18" t="s">
        <v>143</v>
      </c>
      <c r="AU167" s="18" t="s">
        <v>162</v>
      </c>
    </row>
    <row r="168" spans="2:51" s="14" customFormat="1" ht="11.25">
      <c r="B168" s="207"/>
      <c r="C168" s="208"/>
      <c r="D168" s="191" t="s">
        <v>145</v>
      </c>
      <c r="E168" s="209" t="s">
        <v>33</v>
      </c>
      <c r="F168" s="210" t="s">
        <v>262</v>
      </c>
      <c r="G168" s="208"/>
      <c r="H168" s="209" t="s">
        <v>33</v>
      </c>
      <c r="I168" s="211"/>
      <c r="J168" s="211"/>
      <c r="K168" s="208"/>
      <c r="L168" s="208"/>
      <c r="M168" s="212"/>
      <c r="N168" s="213"/>
      <c r="O168" s="214"/>
      <c r="P168" s="214"/>
      <c r="Q168" s="214"/>
      <c r="R168" s="214"/>
      <c r="S168" s="214"/>
      <c r="T168" s="214"/>
      <c r="U168" s="214"/>
      <c r="V168" s="214"/>
      <c r="W168" s="214"/>
      <c r="X168" s="215"/>
      <c r="AT168" s="216" t="s">
        <v>145</v>
      </c>
      <c r="AU168" s="216" t="s">
        <v>162</v>
      </c>
      <c r="AV168" s="14" t="s">
        <v>24</v>
      </c>
      <c r="AW168" s="14" t="s">
        <v>5</v>
      </c>
      <c r="AX168" s="14" t="s">
        <v>80</v>
      </c>
      <c r="AY168" s="216" t="s">
        <v>133</v>
      </c>
    </row>
    <row r="169" spans="2:51" s="13" customFormat="1" ht="11.25">
      <c r="B169" s="196"/>
      <c r="C169" s="197"/>
      <c r="D169" s="191" t="s">
        <v>145</v>
      </c>
      <c r="E169" s="198" t="s">
        <v>33</v>
      </c>
      <c r="F169" s="199" t="s">
        <v>134</v>
      </c>
      <c r="G169" s="197"/>
      <c r="H169" s="200">
        <v>6</v>
      </c>
      <c r="I169" s="201"/>
      <c r="J169" s="201"/>
      <c r="K169" s="197"/>
      <c r="L169" s="197"/>
      <c r="M169" s="202"/>
      <c r="N169" s="203"/>
      <c r="O169" s="204"/>
      <c r="P169" s="204"/>
      <c r="Q169" s="204"/>
      <c r="R169" s="204"/>
      <c r="S169" s="204"/>
      <c r="T169" s="204"/>
      <c r="U169" s="204"/>
      <c r="V169" s="204"/>
      <c r="W169" s="204"/>
      <c r="X169" s="205"/>
      <c r="AT169" s="206" t="s">
        <v>145</v>
      </c>
      <c r="AU169" s="206" t="s">
        <v>162</v>
      </c>
      <c r="AV169" s="13" t="s">
        <v>89</v>
      </c>
      <c r="AW169" s="13" t="s">
        <v>5</v>
      </c>
      <c r="AX169" s="13" t="s">
        <v>80</v>
      </c>
      <c r="AY169" s="206" t="s">
        <v>133</v>
      </c>
    </row>
    <row r="170" spans="2:51" s="15" customFormat="1" ht="11.25">
      <c r="B170" s="217"/>
      <c r="C170" s="218"/>
      <c r="D170" s="191" t="s">
        <v>145</v>
      </c>
      <c r="E170" s="219" t="s">
        <v>33</v>
      </c>
      <c r="F170" s="220" t="s">
        <v>263</v>
      </c>
      <c r="G170" s="218"/>
      <c r="H170" s="221">
        <v>6</v>
      </c>
      <c r="I170" s="222"/>
      <c r="J170" s="222"/>
      <c r="K170" s="218"/>
      <c r="L170" s="218"/>
      <c r="M170" s="223"/>
      <c r="N170" s="224"/>
      <c r="O170" s="225"/>
      <c r="P170" s="225"/>
      <c r="Q170" s="225"/>
      <c r="R170" s="225"/>
      <c r="S170" s="225"/>
      <c r="T170" s="225"/>
      <c r="U170" s="225"/>
      <c r="V170" s="225"/>
      <c r="W170" s="225"/>
      <c r="X170" s="226"/>
      <c r="AT170" s="227" t="s">
        <v>145</v>
      </c>
      <c r="AU170" s="227" t="s">
        <v>162</v>
      </c>
      <c r="AV170" s="15" t="s">
        <v>141</v>
      </c>
      <c r="AW170" s="15" t="s">
        <v>5</v>
      </c>
      <c r="AX170" s="15" t="s">
        <v>24</v>
      </c>
      <c r="AY170" s="227" t="s">
        <v>133</v>
      </c>
    </row>
    <row r="171" spans="1:65" s="2" customFormat="1" ht="24.2" customHeight="1">
      <c r="A171" s="35"/>
      <c r="B171" s="36"/>
      <c r="C171" s="228" t="s">
        <v>275</v>
      </c>
      <c r="D171" s="228" t="s">
        <v>251</v>
      </c>
      <c r="E171" s="229" t="s">
        <v>276</v>
      </c>
      <c r="F171" s="230" t="s">
        <v>277</v>
      </c>
      <c r="G171" s="231" t="s">
        <v>165</v>
      </c>
      <c r="H171" s="232">
        <v>3</v>
      </c>
      <c r="I171" s="233"/>
      <c r="J171" s="234"/>
      <c r="K171" s="235">
        <f>ROUND(P171*H171,2)</f>
        <v>0</v>
      </c>
      <c r="L171" s="230" t="s">
        <v>140</v>
      </c>
      <c r="M171" s="236"/>
      <c r="N171" s="237" t="s">
        <v>33</v>
      </c>
      <c r="O171" s="185" t="s">
        <v>49</v>
      </c>
      <c r="P171" s="186">
        <f>I171+J171</f>
        <v>0</v>
      </c>
      <c r="Q171" s="186">
        <f>ROUND(I171*H171,2)</f>
        <v>0</v>
      </c>
      <c r="R171" s="186">
        <f>ROUND(J171*H171,2)</f>
        <v>0</v>
      </c>
      <c r="S171" s="65"/>
      <c r="T171" s="187">
        <f>S171*H171</f>
        <v>0</v>
      </c>
      <c r="U171" s="187">
        <v>0.00044</v>
      </c>
      <c r="V171" s="187">
        <f>U171*H171</f>
        <v>0.00132</v>
      </c>
      <c r="W171" s="187">
        <v>0</v>
      </c>
      <c r="X171" s="188">
        <f>W171*H171</f>
        <v>0</v>
      </c>
      <c r="Y171" s="35"/>
      <c r="Z171" s="35"/>
      <c r="AA171" s="35"/>
      <c r="AB171" s="35"/>
      <c r="AC171" s="35"/>
      <c r="AD171" s="35"/>
      <c r="AE171" s="35"/>
      <c r="AR171" s="189" t="s">
        <v>189</v>
      </c>
      <c r="AT171" s="189" t="s">
        <v>251</v>
      </c>
      <c r="AU171" s="189" t="s">
        <v>162</v>
      </c>
      <c r="AY171" s="18" t="s">
        <v>133</v>
      </c>
      <c r="BE171" s="190">
        <f>IF(O171="základní",K171,0)</f>
        <v>0</v>
      </c>
      <c r="BF171" s="190">
        <f>IF(O171="snížená",K171,0)</f>
        <v>0</v>
      </c>
      <c r="BG171" s="190">
        <f>IF(O171="zákl. přenesená",K171,0)</f>
        <v>0</v>
      </c>
      <c r="BH171" s="190">
        <f>IF(O171="sníž. přenesená",K171,0)</f>
        <v>0</v>
      </c>
      <c r="BI171" s="190">
        <f>IF(O171="nulová",K171,0)</f>
        <v>0</v>
      </c>
      <c r="BJ171" s="18" t="s">
        <v>24</v>
      </c>
      <c r="BK171" s="190">
        <f>ROUND(P171*H171,2)</f>
        <v>0</v>
      </c>
      <c r="BL171" s="18" t="s">
        <v>141</v>
      </c>
      <c r="BM171" s="189" t="s">
        <v>278</v>
      </c>
    </row>
    <row r="172" spans="1:47" s="2" customFormat="1" ht="11.25">
      <c r="A172" s="35"/>
      <c r="B172" s="36"/>
      <c r="C172" s="37"/>
      <c r="D172" s="191" t="s">
        <v>143</v>
      </c>
      <c r="E172" s="37"/>
      <c r="F172" s="192" t="s">
        <v>277</v>
      </c>
      <c r="G172" s="37"/>
      <c r="H172" s="37"/>
      <c r="I172" s="193"/>
      <c r="J172" s="193"/>
      <c r="K172" s="37"/>
      <c r="L172" s="37"/>
      <c r="M172" s="40"/>
      <c r="N172" s="194"/>
      <c r="O172" s="195"/>
      <c r="P172" s="65"/>
      <c r="Q172" s="65"/>
      <c r="R172" s="65"/>
      <c r="S172" s="65"/>
      <c r="T172" s="65"/>
      <c r="U172" s="65"/>
      <c r="V172" s="65"/>
      <c r="W172" s="65"/>
      <c r="X172" s="66"/>
      <c r="Y172" s="35"/>
      <c r="Z172" s="35"/>
      <c r="AA172" s="35"/>
      <c r="AB172" s="35"/>
      <c r="AC172" s="35"/>
      <c r="AD172" s="35"/>
      <c r="AE172" s="35"/>
      <c r="AT172" s="18" t="s">
        <v>143</v>
      </c>
      <c r="AU172" s="18" t="s">
        <v>162</v>
      </c>
    </row>
    <row r="173" spans="2:51" s="14" customFormat="1" ht="11.25">
      <c r="B173" s="207"/>
      <c r="C173" s="208"/>
      <c r="D173" s="191" t="s">
        <v>145</v>
      </c>
      <c r="E173" s="209" t="s">
        <v>33</v>
      </c>
      <c r="F173" s="210" t="s">
        <v>262</v>
      </c>
      <c r="G173" s="208"/>
      <c r="H173" s="209" t="s">
        <v>33</v>
      </c>
      <c r="I173" s="211"/>
      <c r="J173" s="211"/>
      <c r="K173" s="208"/>
      <c r="L173" s="208"/>
      <c r="M173" s="212"/>
      <c r="N173" s="213"/>
      <c r="O173" s="214"/>
      <c r="P173" s="214"/>
      <c r="Q173" s="214"/>
      <c r="R173" s="214"/>
      <c r="S173" s="214"/>
      <c r="T173" s="214"/>
      <c r="U173" s="214"/>
      <c r="V173" s="214"/>
      <c r="W173" s="214"/>
      <c r="X173" s="215"/>
      <c r="AT173" s="216" t="s">
        <v>145</v>
      </c>
      <c r="AU173" s="216" t="s">
        <v>162</v>
      </c>
      <c r="AV173" s="14" t="s">
        <v>24</v>
      </c>
      <c r="AW173" s="14" t="s">
        <v>5</v>
      </c>
      <c r="AX173" s="14" t="s">
        <v>80</v>
      </c>
      <c r="AY173" s="216" t="s">
        <v>133</v>
      </c>
    </row>
    <row r="174" spans="2:51" s="13" customFormat="1" ht="11.25">
      <c r="B174" s="196"/>
      <c r="C174" s="197"/>
      <c r="D174" s="191" t="s">
        <v>145</v>
      </c>
      <c r="E174" s="198" t="s">
        <v>33</v>
      </c>
      <c r="F174" s="199" t="s">
        <v>162</v>
      </c>
      <c r="G174" s="197"/>
      <c r="H174" s="200">
        <v>3</v>
      </c>
      <c r="I174" s="201"/>
      <c r="J174" s="201"/>
      <c r="K174" s="197"/>
      <c r="L174" s="197"/>
      <c r="M174" s="202"/>
      <c r="N174" s="203"/>
      <c r="O174" s="204"/>
      <c r="P174" s="204"/>
      <c r="Q174" s="204"/>
      <c r="R174" s="204"/>
      <c r="S174" s="204"/>
      <c r="T174" s="204"/>
      <c r="U174" s="204"/>
      <c r="V174" s="204"/>
      <c r="W174" s="204"/>
      <c r="X174" s="205"/>
      <c r="AT174" s="206" t="s">
        <v>145</v>
      </c>
      <c r="AU174" s="206" t="s">
        <v>162</v>
      </c>
      <c r="AV174" s="13" t="s">
        <v>89</v>
      </c>
      <c r="AW174" s="13" t="s">
        <v>5</v>
      </c>
      <c r="AX174" s="13" t="s">
        <v>80</v>
      </c>
      <c r="AY174" s="206" t="s">
        <v>133</v>
      </c>
    </row>
    <row r="175" spans="2:51" s="15" customFormat="1" ht="11.25">
      <c r="B175" s="217"/>
      <c r="C175" s="218"/>
      <c r="D175" s="191" t="s">
        <v>145</v>
      </c>
      <c r="E175" s="219" t="s">
        <v>33</v>
      </c>
      <c r="F175" s="220" t="s">
        <v>263</v>
      </c>
      <c r="G175" s="218"/>
      <c r="H175" s="221">
        <v>3</v>
      </c>
      <c r="I175" s="222"/>
      <c r="J175" s="222"/>
      <c r="K175" s="218"/>
      <c r="L175" s="218"/>
      <c r="M175" s="223"/>
      <c r="N175" s="224"/>
      <c r="O175" s="225"/>
      <c r="P175" s="225"/>
      <c r="Q175" s="225"/>
      <c r="R175" s="225"/>
      <c r="S175" s="225"/>
      <c r="T175" s="225"/>
      <c r="U175" s="225"/>
      <c r="V175" s="225"/>
      <c r="W175" s="225"/>
      <c r="X175" s="226"/>
      <c r="AT175" s="227" t="s">
        <v>145</v>
      </c>
      <c r="AU175" s="227" t="s">
        <v>162</v>
      </c>
      <c r="AV175" s="15" t="s">
        <v>141</v>
      </c>
      <c r="AW175" s="15" t="s">
        <v>5</v>
      </c>
      <c r="AX175" s="15" t="s">
        <v>24</v>
      </c>
      <c r="AY175" s="227" t="s">
        <v>133</v>
      </c>
    </row>
    <row r="176" spans="1:65" s="2" customFormat="1" ht="24.2" customHeight="1">
      <c r="A176" s="35"/>
      <c r="B176" s="36"/>
      <c r="C176" s="228" t="s">
        <v>279</v>
      </c>
      <c r="D176" s="228" t="s">
        <v>251</v>
      </c>
      <c r="E176" s="229" t="s">
        <v>280</v>
      </c>
      <c r="F176" s="230" t="s">
        <v>281</v>
      </c>
      <c r="G176" s="231" t="s">
        <v>165</v>
      </c>
      <c r="H176" s="232">
        <v>3</v>
      </c>
      <c r="I176" s="233"/>
      <c r="J176" s="234"/>
      <c r="K176" s="235">
        <f>ROUND(P176*H176,2)</f>
        <v>0</v>
      </c>
      <c r="L176" s="230" t="s">
        <v>140</v>
      </c>
      <c r="M176" s="236"/>
      <c r="N176" s="237" t="s">
        <v>33</v>
      </c>
      <c r="O176" s="185" t="s">
        <v>49</v>
      </c>
      <c r="P176" s="186">
        <f>I176+J176</f>
        <v>0</v>
      </c>
      <c r="Q176" s="186">
        <f>ROUND(I176*H176,2)</f>
        <v>0</v>
      </c>
      <c r="R176" s="186">
        <f>ROUND(J176*H176,2)</f>
        <v>0</v>
      </c>
      <c r="S176" s="65"/>
      <c r="T176" s="187">
        <f>S176*H176</f>
        <v>0</v>
      </c>
      <c r="U176" s="187">
        <v>0.00013</v>
      </c>
      <c r="V176" s="187">
        <f>U176*H176</f>
        <v>0.00038999999999999994</v>
      </c>
      <c r="W176" s="187">
        <v>0</v>
      </c>
      <c r="X176" s="188">
        <f>W176*H176</f>
        <v>0</v>
      </c>
      <c r="Y176" s="35"/>
      <c r="Z176" s="35"/>
      <c r="AA176" s="35"/>
      <c r="AB176" s="35"/>
      <c r="AC176" s="35"/>
      <c r="AD176" s="35"/>
      <c r="AE176" s="35"/>
      <c r="AR176" s="189" t="s">
        <v>189</v>
      </c>
      <c r="AT176" s="189" t="s">
        <v>251</v>
      </c>
      <c r="AU176" s="189" t="s">
        <v>162</v>
      </c>
      <c r="AY176" s="18" t="s">
        <v>133</v>
      </c>
      <c r="BE176" s="190">
        <f>IF(O176="základní",K176,0)</f>
        <v>0</v>
      </c>
      <c r="BF176" s="190">
        <f>IF(O176="snížená",K176,0)</f>
        <v>0</v>
      </c>
      <c r="BG176" s="190">
        <f>IF(O176="zákl. přenesená",K176,0)</f>
        <v>0</v>
      </c>
      <c r="BH176" s="190">
        <f>IF(O176="sníž. přenesená",K176,0)</f>
        <v>0</v>
      </c>
      <c r="BI176" s="190">
        <f>IF(O176="nulová",K176,0)</f>
        <v>0</v>
      </c>
      <c r="BJ176" s="18" t="s">
        <v>24</v>
      </c>
      <c r="BK176" s="190">
        <f>ROUND(P176*H176,2)</f>
        <v>0</v>
      </c>
      <c r="BL176" s="18" t="s">
        <v>141</v>
      </c>
      <c r="BM176" s="189" t="s">
        <v>282</v>
      </c>
    </row>
    <row r="177" spans="1:47" s="2" customFormat="1" ht="11.25">
      <c r="A177" s="35"/>
      <c r="B177" s="36"/>
      <c r="C177" s="37"/>
      <c r="D177" s="191" t="s">
        <v>143</v>
      </c>
      <c r="E177" s="37"/>
      <c r="F177" s="192" t="s">
        <v>281</v>
      </c>
      <c r="G177" s="37"/>
      <c r="H177" s="37"/>
      <c r="I177" s="193"/>
      <c r="J177" s="193"/>
      <c r="K177" s="37"/>
      <c r="L177" s="37"/>
      <c r="M177" s="40"/>
      <c r="N177" s="194"/>
      <c r="O177" s="195"/>
      <c r="P177" s="65"/>
      <c r="Q177" s="65"/>
      <c r="R177" s="65"/>
      <c r="S177" s="65"/>
      <c r="T177" s="65"/>
      <c r="U177" s="65"/>
      <c r="V177" s="65"/>
      <c r="W177" s="65"/>
      <c r="X177" s="66"/>
      <c r="Y177" s="35"/>
      <c r="Z177" s="35"/>
      <c r="AA177" s="35"/>
      <c r="AB177" s="35"/>
      <c r="AC177" s="35"/>
      <c r="AD177" s="35"/>
      <c r="AE177" s="35"/>
      <c r="AT177" s="18" t="s">
        <v>143</v>
      </c>
      <c r="AU177" s="18" t="s">
        <v>162</v>
      </c>
    </row>
    <row r="178" spans="2:51" s="14" customFormat="1" ht="11.25">
      <c r="B178" s="207"/>
      <c r="C178" s="208"/>
      <c r="D178" s="191" t="s">
        <v>145</v>
      </c>
      <c r="E178" s="209" t="s">
        <v>33</v>
      </c>
      <c r="F178" s="210" t="s">
        <v>262</v>
      </c>
      <c r="G178" s="208"/>
      <c r="H178" s="209" t="s">
        <v>33</v>
      </c>
      <c r="I178" s="211"/>
      <c r="J178" s="211"/>
      <c r="K178" s="208"/>
      <c r="L178" s="208"/>
      <c r="M178" s="212"/>
      <c r="N178" s="213"/>
      <c r="O178" s="214"/>
      <c r="P178" s="214"/>
      <c r="Q178" s="214"/>
      <c r="R178" s="214"/>
      <c r="S178" s="214"/>
      <c r="T178" s="214"/>
      <c r="U178" s="214"/>
      <c r="V178" s="214"/>
      <c r="W178" s="214"/>
      <c r="X178" s="215"/>
      <c r="AT178" s="216" t="s">
        <v>145</v>
      </c>
      <c r="AU178" s="216" t="s">
        <v>162</v>
      </c>
      <c r="AV178" s="14" t="s">
        <v>24</v>
      </c>
      <c r="AW178" s="14" t="s">
        <v>5</v>
      </c>
      <c r="AX178" s="14" t="s">
        <v>80</v>
      </c>
      <c r="AY178" s="216" t="s">
        <v>133</v>
      </c>
    </row>
    <row r="179" spans="2:51" s="13" customFormat="1" ht="11.25">
      <c r="B179" s="196"/>
      <c r="C179" s="197"/>
      <c r="D179" s="191" t="s">
        <v>145</v>
      </c>
      <c r="E179" s="198" t="s">
        <v>33</v>
      </c>
      <c r="F179" s="199" t="s">
        <v>162</v>
      </c>
      <c r="G179" s="197"/>
      <c r="H179" s="200">
        <v>3</v>
      </c>
      <c r="I179" s="201"/>
      <c r="J179" s="201"/>
      <c r="K179" s="197"/>
      <c r="L179" s="197"/>
      <c r="M179" s="202"/>
      <c r="N179" s="203"/>
      <c r="O179" s="204"/>
      <c r="P179" s="204"/>
      <c r="Q179" s="204"/>
      <c r="R179" s="204"/>
      <c r="S179" s="204"/>
      <c r="T179" s="204"/>
      <c r="U179" s="204"/>
      <c r="V179" s="204"/>
      <c r="W179" s="204"/>
      <c r="X179" s="205"/>
      <c r="AT179" s="206" t="s">
        <v>145</v>
      </c>
      <c r="AU179" s="206" t="s">
        <v>162</v>
      </c>
      <c r="AV179" s="13" t="s">
        <v>89</v>
      </c>
      <c r="AW179" s="13" t="s">
        <v>5</v>
      </c>
      <c r="AX179" s="13" t="s">
        <v>80</v>
      </c>
      <c r="AY179" s="206" t="s">
        <v>133</v>
      </c>
    </row>
    <row r="180" spans="2:51" s="15" customFormat="1" ht="11.25">
      <c r="B180" s="217"/>
      <c r="C180" s="218"/>
      <c r="D180" s="191" t="s">
        <v>145</v>
      </c>
      <c r="E180" s="219" t="s">
        <v>33</v>
      </c>
      <c r="F180" s="220" t="s">
        <v>263</v>
      </c>
      <c r="G180" s="218"/>
      <c r="H180" s="221">
        <v>3</v>
      </c>
      <c r="I180" s="222"/>
      <c r="J180" s="222"/>
      <c r="K180" s="218"/>
      <c r="L180" s="218"/>
      <c r="M180" s="223"/>
      <c r="N180" s="224"/>
      <c r="O180" s="225"/>
      <c r="P180" s="225"/>
      <c r="Q180" s="225"/>
      <c r="R180" s="225"/>
      <c r="S180" s="225"/>
      <c r="T180" s="225"/>
      <c r="U180" s="225"/>
      <c r="V180" s="225"/>
      <c r="W180" s="225"/>
      <c r="X180" s="226"/>
      <c r="AT180" s="227" t="s">
        <v>145</v>
      </c>
      <c r="AU180" s="227" t="s">
        <v>162</v>
      </c>
      <c r="AV180" s="15" t="s">
        <v>141</v>
      </c>
      <c r="AW180" s="15" t="s">
        <v>5</v>
      </c>
      <c r="AX180" s="15" t="s">
        <v>24</v>
      </c>
      <c r="AY180" s="227" t="s">
        <v>133</v>
      </c>
    </row>
    <row r="181" spans="1:65" s="2" customFormat="1" ht="24.2" customHeight="1">
      <c r="A181" s="35"/>
      <c r="B181" s="36"/>
      <c r="C181" s="177" t="s">
        <v>283</v>
      </c>
      <c r="D181" s="177" t="s">
        <v>136</v>
      </c>
      <c r="E181" s="178" t="s">
        <v>284</v>
      </c>
      <c r="F181" s="179" t="s">
        <v>285</v>
      </c>
      <c r="G181" s="180" t="s">
        <v>165</v>
      </c>
      <c r="H181" s="181">
        <v>1</v>
      </c>
      <c r="I181" s="182"/>
      <c r="J181" s="182"/>
      <c r="K181" s="183">
        <f>ROUND(P181*H181,2)</f>
        <v>0</v>
      </c>
      <c r="L181" s="179" t="s">
        <v>140</v>
      </c>
      <c r="M181" s="40"/>
      <c r="N181" s="184" t="s">
        <v>33</v>
      </c>
      <c r="O181" s="185" t="s">
        <v>49</v>
      </c>
      <c r="P181" s="186">
        <f>I181+J181</f>
        <v>0</v>
      </c>
      <c r="Q181" s="186">
        <f>ROUND(I181*H181,2)</f>
        <v>0</v>
      </c>
      <c r="R181" s="186">
        <f>ROUND(J181*H181,2)</f>
        <v>0</v>
      </c>
      <c r="S181" s="65"/>
      <c r="T181" s="187">
        <f>S181*H181</f>
        <v>0</v>
      </c>
      <c r="U181" s="187">
        <v>0</v>
      </c>
      <c r="V181" s="187">
        <f>U181*H181</f>
        <v>0</v>
      </c>
      <c r="W181" s="187">
        <v>0</v>
      </c>
      <c r="X181" s="188">
        <f>W181*H181</f>
        <v>0</v>
      </c>
      <c r="Y181" s="35"/>
      <c r="Z181" s="35"/>
      <c r="AA181" s="35"/>
      <c r="AB181" s="35"/>
      <c r="AC181" s="35"/>
      <c r="AD181" s="35"/>
      <c r="AE181" s="35"/>
      <c r="AR181" s="189" t="s">
        <v>141</v>
      </c>
      <c r="AT181" s="189" t="s">
        <v>136</v>
      </c>
      <c r="AU181" s="189" t="s">
        <v>162</v>
      </c>
      <c r="AY181" s="18" t="s">
        <v>133</v>
      </c>
      <c r="BE181" s="190">
        <f>IF(O181="základní",K181,0)</f>
        <v>0</v>
      </c>
      <c r="BF181" s="190">
        <f>IF(O181="snížená",K181,0)</f>
        <v>0</v>
      </c>
      <c r="BG181" s="190">
        <f>IF(O181="zákl. přenesená",K181,0)</f>
        <v>0</v>
      </c>
      <c r="BH181" s="190">
        <f>IF(O181="sníž. přenesená",K181,0)</f>
        <v>0</v>
      </c>
      <c r="BI181" s="190">
        <f>IF(O181="nulová",K181,0)</f>
        <v>0</v>
      </c>
      <c r="BJ181" s="18" t="s">
        <v>24</v>
      </c>
      <c r="BK181" s="190">
        <f>ROUND(P181*H181,2)</f>
        <v>0</v>
      </c>
      <c r="BL181" s="18" t="s">
        <v>141</v>
      </c>
      <c r="BM181" s="189" t="s">
        <v>286</v>
      </c>
    </row>
    <row r="182" spans="1:47" s="2" customFormat="1" ht="11.25">
      <c r="A182" s="35"/>
      <c r="B182" s="36"/>
      <c r="C182" s="37"/>
      <c r="D182" s="191" t="s">
        <v>143</v>
      </c>
      <c r="E182" s="37"/>
      <c r="F182" s="192" t="s">
        <v>287</v>
      </c>
      <c r="G182" s="37"/>
      <c r="H182" s="37"/>
      <c r="I182" s="193"/>
      <c r="J182" s="193"/>
      <c r="K182" s="37"/>
      <c r="L182" s="37"/>
      <c r="M182" s="40"/>
      <c r="N182" s="194"/>
      <c r="O182" s="195"/>
      <c r="P182" s="65"/>
      <c r="Q182" s="65"/>
      <c r="R182" s="65"/>
      <c r="S182" s="65"/>
      <c r="T182" s="65"/>
      <c r="U182" s="65"/>
      <c r="V182" s="65"/>
      <c r="W182" s="65"/>
      <c r="X182" s="66"/>
      <c r="Y182" s="35"/>
      <c r="Z182" s="35"/>
      <c r="AA182" s="35"/>
      <c r="AB182" s="35"/>
      <c r="AC182" s="35"/>
      <c r="AD182" s="35"/>
      <c r="AE182" s="35"/>
      <c r="AT182" s="18" t="s">
        <v>143</v>
      </c>
      <c r="AU182" s="18" t="s">
        <v>162</v>
      </c>
    </row>
    <row r="183" spans="2:51" s="14" customFormat="1" ht="11.25">
      <c r="B183" s="207"/>
      <c r="C183" s="208"/>
      <c r="D183" s="191" t="s">
        <v>145</v>
      </c>
      <c r="E183" s="209" t="s">
        <v>33</v>
      </c>
      <c r="F183" s="210" t="s">
        <v>262</v>
      </c>
      <c r="G183" s="208"/>
      <c r="H183" s="209" t="s">
        <v>33</v>
      </c>
      <c r="I183" s="211"/>
      <c r="J183" s="211"/>
      <c r="K183" s="208"/>
      <c r="L183" s="208"/>
      <c r="M183" s="212"/>
      <c r="N183" s="213"/>
      <c r="O183" s="214"/>
      <c r="P183" s="214"/>
      <c r="Q183" s="214"/>
      <c r="R183" s="214"/>
      <c r="S183" s="214"/>
      <c r="T183" s="214"/>
      <c r="U183" s="214"/>
      <c r="V183" s="214"/>
      <c r="W183" s="214"/>
      <c r="X183" s="215"/>
      <c r="AT183" s="216" t="s">
        <v>145</v>
      </c>
      <c r="AU183" s="216" t="s">
        <v>162</v>
      </c>
      <c r="AV183" s="14" t="s">
        <v>24</v>
      </c>
      <c r="AW183" s="14" t="s">
        <v>5</v>
      </c>
      <c r="AX183" s="14" t="s">
        <v>80</v>
      </c>
      <c r="AY183" s="216" t="s">
        <v>133</v>
      </c>
    </row>
    <row r="184" spans="2:51" s="13" customFormat="1" ht="11.25">
      <c r="B184" s="196"/>
      <c r="C184" s="197"/>
      <c r="D184" s="191" t="s">
        <v>145</v>
      </c>
      <c r="E184" s="198" t="s">
        <v>33</v>
      </c>
      <c r="F184" s="199" t="s">
        <v>24</v>
      </c>
      <c r="G184" s="197"/>
      <c r="H184" s="200">
        <v>1</v>
      </c>
      <c r="I184" s="201"/>
      <c r="J184" s="201"/>
      <c r="K184" s="197"/>
      <c r="L184" s="197"/>
      <c r="M184" s="202"/>
      <c r="N184" s="203"/>
      <c r="O184" s="204"/>
      <c r="P184" s="204"/>
      <c r="Q184" s="204"/>
      <c r="R184" s="204"/>
      <c r="S184" s="204"/>
      <c r="T184" s="204"/>
      <c r="U184" s="204"/>
      <c r="V184" s="204"/>
      <c r="W184" s="204"/>
      <c r="X184" s="205"/>
      <c r="AT184" s="206" t="s">
        <v>145</v>
      </c>
      <c r="AU184" s="206" t="s">
        <v>162</v>
      </c>
      <c r="AV184" s="13" t="s">
        <v>89</v>
      </c>
      <c r="AW184" s="13" t="s">
        <v>5</v>
      </c>
      <c r="AX184" s="13" t="s">
        <v>80</v>
      </c>
      <c r="AY184" s="206" t="s">
        <v>133</v>
      </c>
    </row>
    <row r="185" spans="2:51" s="15" customFormat="1" ht="11.25">
      <c r="B185" s="217"/>
      <c r="C185" s="218"/>
      <c r="D185" s="191" t="s">
        <v>145</v>
      </c>
      <c r="E185" s="219" t="s">
        <v>33</v>
      </c>
      <c r="F185" s="220" t="s">
        <v>263</v>
      </c>
      <c r="G185" s="218"/>
      <c r="H185" s="221">
        <v>1</v>
      </c>
      <c r="I185" s="222"/>
      <c r="J185" s="222"/>
      <c r="K185" s="218"/>
      <c r="L185" s="218"/>
      <c r="M185" s="223"/>
      <c r="N185" s="224"/>
      <c r="O185" s="225"/>
      <c r="P185" s="225"/>
      <c r="Q185" s="225"/>
      <c r="R185" s="225"/>
      <c r="S185" s="225"/>
      <c r="T185" s="225"/>
      <c r="U185" s="225"/>
      <c r="V185" s="225"/>
      <c r="W185" s="225"/>
      <c r="X185" s="226"/>
      <c r="AT185" s="227" t="s">
        <v>145</v>
      </c>
      <c r="AU185" s="227" t="s">
        <v>162</v>
      </c>
      <c r="AV185" s="15" t="s">
        <v>141</v>
      </c>
      <c r="AW185" s="15" t="s">
        <v>5</v>
      </c>
      <c r="AX185" s="15" t="s">
        <v>24</v>
      </c>
      <c r="AY185" s="227" t="s">
        <v>133</v>
      </c>
    </row>
    <row r="186" spans="1:65" s="2" customFormat="1" ht="14.45" customHeight="1">
      <c r="A186" s="35"/>
      <c r="B186" s="36"/>
      <c r="C186" s="228" t="s">
        <v>288</v>
      </c>
      <c r="D186" s="228" t="s">
        <v>251</v>
      </c>
      <c r="E186" s="229" t="s">
        <v>289</v>
      </c>
      <c r="F186" s="230" t="s">
        <v>290</v>
      </c>
      <c r="G186" s="231" t="s">
        <v>165</v>
      </c>
      <c r="H186" s="232">
        <v>1</v>
      </c>
      <c r="I186" s="233"/>
      <c r="J186" s="234"/>
      <c r="K186" s="235">
        <f>ROUND(P186*H186,2)</f>
        <v>0</v>
      </c>
      <c r="L186" s="230" t="s">
        <v>33</v>
      </c>
      <c r="M186" s="236"/>
      <c r="N186" s="237" t="s">
        <v>33</v>
      </c>
      <c r="O186" s="185" t="s">
        <v>49</v>
      </c>
      <c r="P186" s="186">
        <f>I186+J186</f>
        <v>0</v>
      </c>
      <c r="Q186" s="186">
        <f>ROUND(I186*H186,2)</f>
        <v>0</v>
      </c>
      <c r="R186" s="186">
        <f>ROUND(J186*H186,2)</f>
        <v>0</v>
      </c>
      <c r="S186" s="65"/>
      <c r="T186" s="187">
        <f>S186*H186</f>
        <v>0</v>
      </c>
      <c r="U186" s="187">
        <v>0</v>
      </c>
      <c r="V186" s="187">
        <f>U186*H186</f>
        <v>0</v>
      </c>
      <c r="W186" s="187">
        <v>0</v>
      </c>
      <c r="X186" s="188">
        <f>W186*H186</f>
        <v>0</v>
      </c>
      <c r="Y186" s="35"/>
      <c r="Z186" s="35"/>
      <c r="AA186" s="35"/>
      <c r="AB186" s="35"/>
      <c r="AC186" s="35"/>
      <c r="AD186" s="35"/>
      <c r="AE186" s="35"/>
      <c r="AR186" s="189" t="s">
        <v>189</v>
      </c>
      <c r="AT186" s="189" t="s">
        <v>251</v>
      </c>
      <c r="AU186" s="189" t="s">
        <v>162</v>
      </c>
      <c r="AY186" s="18" t="s">
        <v>133</v>
      </c>
      <c r="BE186" s="190">
        <f>IF(O186="základní",K186,0)</f>
        <v>0</v>
      </c>
      <c r="BF186" s="190">
        <f>IF(O186="snížená",K186,0)</f>
        <v>0</v>
      </c>
      <c r="BG186" s="190">
        <f>IF(O186="zákl. přenesená",K186,0)</f>
        <v>0</v>
      </c>
      <c r="BH186" s="190">
        <f>IF(O186="sníž. přenesená",K186,0)</f>
        <v>0</v>
      </c>
      <c r="BI186" s="190">
        <f>IF(O186="nulová",K186,0)</f>
        <v>0</v>
      </c>
      <c r="BJ186" s="18" t="s">
        <v>24</v>
      </c>
      <c r="BK186" s="190">
        <f>ROUND(P186*H186,2)</f>
        <v>0</v>
      </c>
      <c r="BL186" s="18" t="s">
        <v>141</v>
      </c>
      <c r="BM186" s="189" t="s">
        <v>291</v>
      </c>
    </row>
    <row r="187" spans="1:47" s="2" customFormat="1" ht="11.25">
      <c r="A187" s="35"/>
      <c r="B187" s="36"/>
      <c r="C187" s="37"/>
      <c r="D187" s="191" t="s">
        <v>143</v>
      </c>
      <c r="E187" s="37"/>
      <c r="F187" s="192" t="s">
        <v>290</v>
      </c>
      <c r="G187" s="37"/>
      <c r="H187" s="37"/>
      <c r="I187" s="193"/>
      <c r="J187" s="193"/>
      <c r="K187" s="37"/>
      <c r="L187" s="37"/>
      <c r="M187" s="40"/>
      <c r="N187" s="194"/>
      <c r="O187" s="195"/>
      <c r="P187" s="65"/>
      <c r="Q187" s="65"/>
      <c r="R187" s="65"/>
      <c r="S187" s="65"/>
      <c r="T187" s="65"/>
      <c r="U187" s="65"/>
      <c r="V187" s="65"/>
      <c r="W187" s="65"/>
      <c r="X187" s="66"/>
      <c r="Y187" s="35"/>
      <c r="Z187" s="35"/>
      <c r="AA187" s="35"/>
      <c r="AB187" s="35"/>
      <c r="AC187" s="35"/>
      <c r="AD187" s="35"/>
      <c r="AE187" s="35"/>
      <c r="AT187" s="18" t="s">
        <v>143</v>
      </c>
      <c r="AU187" s="18" t="s">
        <v>162</v>
      </c>
    </row>
    <row r="188" spans="2:51" s="14" customFormat="1" ht="11.25">
      <c r="B188" s="207"/>
      <c r="C188" s="208"/>
      <c r="D188" s="191" t="s">
        <v>145</v>
      </c>
      <c r="E188" s="209" t="s">
        <v>33</v>
      </c>
      <c r="F188" s="210" t="s">
        <v>262</v>
      </c>
      <c r="G188" s="208"/>
      <c r="H188" s="209" t="s">
        <v>33</v>
      </c>
      <c r="I188" s="211"/>
      <c r="J188" s="211"/>
      <c r="K188" s="208"/>
      <c r="L188" s="208"/>
      <c r="M188" s="212"/>
      <c r="N188" s="213"/>
      <c r="O188" s="214"/>
      <c r="P188" s="214"/>
      <c r="Q188" s="214"/>
      <c r="R188" s="214"/>
      <c r="S188" s="214"/>
      <c r="T188" s="214"/>
      <c r="U188" s="214"/>
      <c r="V188" s="214"/>
      <c r="W188" s="214"/>
      <c r="X188" s="215"/>
      <c r="AT188" s="216" t="s">
        <v>145</v>
      </c>
      <c r="AU188" s="216" t="s">
        <v>162</v>
      </c>
      <c r="AV188" s="14" t="s">
        <v>24</v>
      </c>
      <c r="AW188" s="14" t="s">
        <v>5</v>
      </c>
      <c r="AX188" s="14" t="s">
        <v>80</v>
      </c>
      <c r="AY188" s="216" t="s">
        <v>133</v>
      </c>
    </row>
    <row r="189" spans="2:51" s="13" customFormat="1" ht="11.25">
      <c r="B189" s="196"/>
      <c r="C189" s="197"/>
      <c r="D189" s="191" t="s">
        <v>145</v>
      </c>
      <c r="E189" s="198" t="s">
        <v>33</v>
      </c>
      <c r="F189" s="199" t="s">
        <v>24</v>
      </c>
      <c r="G189" s="197"/>
      <c r="H189" s="200">
        <v>1</v>
      </c>
      <c r="I189" s="201"/>
      <c r="J189" s="201"/>
      <c r="K189" s="197"/>
      <c r="L189" s="197"/>
      <c r="M189" s="202"/>
      <c r="N189" s="203"/>
      <c r="O189" s="204"/>
      <c r="P189" s="204"/>
      <c r="Q189" s="204"/>
      <c r="R189" s="204"/>
      <c r="S189" s="204"/>
      <c r="T189" s="204"/>
      <c r="U189" s="204"/>
      <c r="V189" s="204"/>
      <c r="W189" s="204"/>
      <c r="X189" s="205"/>
      <c r="AT189" s="206" t="s">
        <v>145</v>
      </c>
      <c r="AU189" s="206" t="s">
        <v>162</v>
      </c>
      <c r="AV189" s="13" t="s">
        <v>89</v>
      </c>
      <c r="AW189" s="13" t="s">
        <v>5</v>
      </c>
      <c r="AX189" s="13" t="s">
        <v>80</v>
      </c>
      <c r="AY189" s="206" t="s">
        <v>133</v>
      </c>
    </row>
    <row r="190" spans="2:51" s="15" customFormat="1" ht="11.25">
      <c r="B190" s="217"/>
      <c r="C190" s="218"/>
      <c r="D190" s="191" t="s">
        <v>145</v>
      </c>
      <c r="E190" s="219" t="s">
        <v>33</v>
      </c>
      <c r="F190" s="220" t="s">
        <v>263</v>
      </c>
      <c r="G190" s="218"/>
      <c r="H190" s="221">
        <v>1</v>
      </c>
      <c r="I190" s="222"/>
      <c r="J190" s="222"/>
      <c r="K190" s="218"/>
      <c r="L190" s="218"/>
      <c r="M190" s="223"/>
      <c r="N190" s="224"/>
      <c r="O190" s="225"/>
      <c r="P190" s="225"/>
      <c r="Q190" s="225"/>
      <c r="R190" s="225"/>
      <c r="S190" s="225"/>
      <c r="T190" s="225"/>
      <c r="U190" s="225"/>
      <c r="V190" s="225"/>
      <c r="W190" s="225"/>
      <c r="X190" s="226"/>
      <c r="AT190" s="227" t="s">
        <v>145</v>
      </c>
      <c r="AU190" s="227" t="s">
        <v>162</v>
      </c>
      <c r="AV190" s="15" t="s">
        <v>141</v>
      </c>
      <c r="AW190" s="15" t="s">
        <v>5</v>
      </c>
      <c r="AX190" s="15" t="s">
        <v>24</v>
      </c>
      <c r="AY190" s="227" t="s">
        <v>133</v>
      </c>
    </row>
    <row r="191" spans="1:65" s="2" customFormat="1" ht="14.45" customHeight="1">
      <c r="A191" s="35"/>
      <c r="B191" s="36"/>
      <c r="C191" s="177" t="s">
        <v>292</v>
      </c>
      <c r="D191" s="177" t="s">
        <v>136</v>
      </c>
      <c r="E191" s="178" t="s">
        <v>293</v>
      </c>
      <c r="F191" s="179" t="s">
        <v>294</v>
      </c>
      <c r="G191" s="180" t="s">
        <v>165</v>
      </c>
      <c r="H191" s="181">
        <v>1</v>
      </c>
      <c r="I191" s="182"/>
      <c r="J191" s="182"/>
      <c r="K191" s="183">
        <f>ROUND(P191*H191,2)</f>
        <v>0</v>
      </c>
      <c r="L191" s="179" t="s">
        <v>33</v>
      </c>
      <c r="M191" s="40"/>
      <c r="N191" s="184" t="s">
        <v>33</v>
      </c>
      <c r="O191" s="185" t="s">
        <v>49</v>
      </c>
      <c r="P191" s="186">
        <f>I191+J191</f>
        <v>0</v>
      </c>
      <c r="Q191" s="186">
        <f>ROUND(I191*H191,2)</f>
        <v>0</v>
      </c>
      <c r="R191" s="186">
        <f>ROUND(J191*H191,2)</f>
        <v>0</v>
      </c>
      <c r="S191" s="65"/>
      <c r="T191" s="187">
        <f>S191*H191</f>
        <v>0</v>
      </c>
      <c r="U191" s="187">
        <v>0</v>
      </c>
      <c r="V191" s="187">
        <f>U191*H191</f>
        <v>0</v>
      </c>
      <c r="W191" s="187">
        <v>0</v>
      </c>
      <c r="X191" s="188">
        <f>W191*H191</f>
        <v>0</v>
      </c>
      <c r="Y191" s="35"/>
      <c r="Z191" s="35"/>
      <c r="AA191" s="35"/>
      <c r="AB191" s="35"/>
      <c r="AC191" s="35"/>
      <c r="AD191" s="35"/>
      <c r="AE191" s="35"/>
      <c r="AR191" s="189" t="s">
        <v>141</v>
      </c>
      <c r="AT191" s="189" t="s">
        <v>136</v>
      </c>
      <c r="AU191" s="189" t="s">
        <v>162</v>
      </c>
      <c r="AY191" s="18" t="s">
        <v>133</v>
      </c>
      <c r="BE191" s="190">
        <f>IF(O191="základní",K191,0)</f>
        <v>0</v>
      </c>
      <c r="BF191" s="190">
        <f>IF(O191="snížená",K191,0)</f>
        <v>0</v>
      </c>
      <c r="BG191" s="190">
        <f>IF(O191="zákl. přenesená",K191,0)</f>
        <v>0</v>
      </c>
      <c r="BH191" s="190">
        <f>IF(O191="sníž. přenesená",K191,0)</f>
        <v>0</v>
      </c>
      <c r="BI191" s="190">
        <f>IF(O191="nulová",K191,0)</f>
        <v>0</v>
      </c>
      <c r="BJ191" s="18" t="s">
        <v>24</v>
      </c>
      <c r="BK191" s="190">
        <f>ROUND(P191*H191,2)</f>
        <v>0</v>
      </c>
      <c r="BL191" s="18" t="s">
        <v>141</v>
      </c>
      <c r="BM191" s="189" t="s">
        <v>295</v>
      </c>
    </row>
    <row r="192" spans="1:47" s="2" customFormat="1" ht="11.25">
      <c r="A192" s="35"/>
      <c r="B192" s="36"/>
      <c r="C192" s="37"/>
      <c r="D192" s="191" t="s">
        <v>143</v>
      </c>
      <c r="E192" s="37"/>
      <c r="F192" s="192" t="s">
        <v>294</v>
      </c>
      <c r="G192" s="37"/>
      <c r="H192" s="37"/>
      <c r="I192" s="193"/>
      <c r="J192" s="193"/>
      <c r="K192" s="37"/>
      <c r="L192" s="37"/>
      <c r="M192" s="40"/>
      <c r="N192" s="194"/>
      <c r="O192" s="195"/>
      <c r="P192" s="65"/>
      <c r="Q192" s="65"/>
      <c r="R192" s="65"/>
      <c r="S192" s="65"/>
      <c r="T192" s="65"/>
      <c r="U192" s="65"/>
      <c r="V192" s="65"/>
      <c r="W192" s="65"/>
      <c r="X192" s="66"/>
      <c r="Y192" s="35"/>
      <c r="Z192" s="35"/>
      <c r="AA192" s="35"/>
      <c r="AB192" s="35"/>
      <c r="AC192" s="35"/>
      <c r="AD192" s="35"/>
      <c r="AE192" s="35"/>
      <c r="AT192" s="18" t="s">
        <v>143</v>
      </c>
      <c r="AU192" s="18" t="s">
        <v>162</v>
      </c>
    </row>
    <row r="193" spans="2:51" s="14" customFormat="1" ht="11.25">
      <c r="B193" s="207"/>
      <c r="C193" s="208"/>
      <c r="D193" s="191" t="s">
        <v>145</v>
      </c>
      <c r="E193" s="209" t="s">
        <v>33</v>
      </c>
      <c r="F193" s="210" t="s">
        <v>262</v>
      </c>
      <c r="G193" s="208"/>
      <c r="H193" s="209" t="s">
        <v>33</v>
      </c>
      <c r="I193" s="211"/>
      <c r="J193" s="211"/>
      <c r="K193" s="208"/>
      <c r="L193" s="208"/>
      <c r="M193" s="212"/>
      <c r="N193" s="213"/>
      <c r="O193" s="214"/>
      <c r="P193" s="214"/>
      <c r="Q193" s="214"/>
      <c r="R193" s="214"/>
      <c r="S193" s="214"/>
      <c r="T193" s="214"/>
      <c r="U193" s="214"/>
      <c r="V193" s="214"/>
      <c r="W193" s="214"/>
      <c r="X193" s="215"/>
      <c r="AT193" s="216" t="s">
        <v>145</v>
      </c>
      <c r="AU193" s="216" t="s">
        <v>162</v>
      </c>
      <c r="AV193" s="14" t="s">
        <v>24</v>
      </c>
      <c r="AW193" s="14" t="s">
        <v>5</v>
      </c>
      <c r="AX193" s="14" t="s">
        <v>80</v>
      </c>
      <c r="AY193" s="216" t="s">
        <v>133</v>
      </c>
    </row>
    <row r="194" spans="2:51" s="13" customFormat="1" ht="11.25">
      <c r="B194" s="196"/>
      <c r="C194" s="197"/>
      <c r="D194" s="191" t="s">
        <v>145</v>
      </c>
      <c r="E194" s="198" t="s">
        <v>33</v>
      </c>
      <c r="F194" s="199" t="s">
        <v>24</v>
      </c>
      <c r="G194" s="197"/>
      <c r="H194" s="200">
        <v>1</v>
      </c>
      <c r="I194" s="201"/>
      <c r="J194" s="201"/>
      <c r="K194" s="197"/>
      <c r="L194" s="197"/>
      <c r="M194" s="202"/>
      <c r="N194" s="203"/>
      <c r="O194" s="204"/>
      <c r="P194" s="204"/>
      <c r="Q194" s="204"/>
      <c r="R194" s="204"/>
      <c r="S194" s="204"/>
      <c r="T194" s="204"/>
      <c r="U194" s="204"/>
      <c r="V194" s="204"/>
      <c r="W194" s="204"/>
      <c r="X194" s="205"/>
      <c r="AT194" s="206" t="s">
        <v>145</v>
      </c>
      <c r="AU194" s="206" t="s">
        <v>162</v>
      </c>
      <c r="AV194" s="13" t="s">
        <v>89</v>
      </c>
      <c r="AW194" s="13" t="s">
        <v>5</v>
      </c>
      <c r="AX194" s="13" t="s">
        <v>80</v>
      </c>
      <c r="AY194" s="206" t="s">
        <v>133</v>
      </c>
    </row>
    <row r="195" spans="2:51" s="15" customFormat="1" ht="11.25">
      <c r="B195" s="217"/>
      <c r="C195" s="218"/>
      <c r="D195" s="191" t="s">
        <v>145</v>
      </c>
      <c r="E195" s="219" t="s">
        <v>33</v>
      </c>
      <c r="F195" s="220" t="s">
        <v>263</v>
      </c>
      <c r="G195" s="218"/>
      <c r="H195" s="221">
        <v>1</v>
      </c>
      <c r="I195" s="222"/>
      <c r="J195" s="222"/>
      <c r="K195" s="218"/>
      <c r="L195" s="218"/>
      <c r="M195" s="223"/>
      <c r="N195" s="224"/>
      <c r="O195" s="225"/>
      <c r="P195" s="225"/>
      <c r="Q195" s="225"/>
      <c r="R195" s="225"/>
      <c r="S195" s="225"/>
      <c r="T195" s="225"/>
      <c r="U195" s="225"/>
      <c r="V195" s="225"/>
      <c r="W195" s="225"/>
      <c r="X195" s="226"/>
      <c r="AT195" s="227" t="s">
        <v>145</v>
      </c>
      <c r="AU195" s="227" t="s">
        <v>162</v>
      </c>
      <c r="AV195" s="15" t="s">
        <v>141</v>
      </c>
      <c r="AW195" s="15" t="s">
        <v>5</v>
      </c>
      <c r="AX195" s="15" t="s">
        <v>24</v>
      </c>
      <c r="AY195" s="227" t="s">
        <v>133</v>
      </c>
    </row>
    <row r="196" spans="1:65" s="2" customFormat="1" ht="24.2" customHeight="1">
      <c r="A196" s="35"/>
      <c r="B196" s="36"/>
      <c r="C196" s="177" t="s">
        <v>296</v>
      </c>
      <c r="D196" s="177" t="s">
        <v>136</v>
      </c>
      <c r="E196" s="178" t="s">
        <v>297</v>
      </c>
      <c r="F196" s="179" t="s">
        <v>298</v>
      </c>
      <c r="G196" s="180" t="s">
        <v>172</v>
      </c>
      <c r="H196" s="181">
        <v>9</v>
      </c>
      <c r="I196" s="182"/>
      <c r="J196" s="182"/>
      <c r="K196" s="183">
        <f>ROUND(P196*H196,2)</f>
        <v>0</v>
      </c>
      <c r="L196" s="179" t="s">
        <v>140</v>
      </c>
      <c r="M196" s="40"/>
      <c r="N196" s="184" t="s">
        <v>33</v>
      </c>
      <c r="O196" s="185" t="s">
        <v>49</v>
      </c>
      <c r="P196" s="186">
        <f>I196+J196</f>
        <v>0</v>
      </c>
      <c r="Q196" s="186">
        <f>ROUND(I196*H196,2)</f>
        <v>0</v>
      </c>
      <c r="R196" s="186">
        <f>ROUND(J196*H196,2)</f>
        <v>0</v>
      </c>
      <c r="S196" s="65"/>
      <c r="T196" s="187">
        <f>S196*H196</f>
        <v>0</v>
      </c>
      <c r="U196" s="187">
        <v>0</v>
      </c>
      <c r="V196" s="187">
        <f>U196*H196</f>
        <v>0</v>
      </c>
      <c r="W196" s="187">
        <v>0</v>
      </c>
      <c r="X196" s="188">
        <f>W196*H196</f>
        <v>0</v>
      </c>
      <c r="Y196" s="35"/>
      <c r="Z196" s="35"/>
      <c r="AA196" s="35"/>
      <c r="AB196" s="35"/>
      <c r="AC196" s="35"/>
      <c r="AD196" s="35"/>
      <c r="AE196" s="35"/>
      <c r="AR196" s="189" t="s">
        <v>141</v>
      </c>
      <c r="AT196" s="189" t="s">
        <v>136</v>
      </c>
      <c r="AU196" s="189" t="s">
        <v>162</v>
      </c>
      <c r="AY196" s="18" t="s">
        <v>133</v>
      </c>
      <c r="BE196" s="190">
        <f>IF(O196="základní",K196,0)</f>
        <v>0</v>
      </c>
      <c r="BF196" s="190">
        <f>IF(O196="snížená",K196,0)</f>
        <v>0</v>
      </c>
      <c r="BG196" s="190">
        <f>IF(O196="zákl. přenesená",K196,0)</f>
        <v>0</v>
      </c>
      <c r="BH196" s="190">
        <f>IF(O196="sníž. přenesená",K196,0)</f>
        <v>0</v>
      </c>
      <c r="BI196" s="190">
        <f>IF(O196="nulová",K196,0)</f>
        <v>0</v>
      </c>
      <c r="BJ196" s="18" t="s">
        <v>24</v>
      </c>
      <c r="BK196" s="190">
        <f>ROUND(P196*H196,2)</f>
        <v>0</v>
      </c>
      <c r="BL196" s="18" t="s">
        <v>141</v>
      </c>
      <c r="BM196" s="189" t="s">
        <v>299</v>
      </c>
    </row>
    <row r="197" spans="1:47" s="2" customFormat="1" ht="19.5">
      <c r="A197" s="35"/>
      <c r="B197" s="36"/>
      <c r="C197" s="37"/>
      <c r="D197" s="191" t="s">
        <v>143</v>
      </c>
      <c r="E197" s="37"/>
      <c r="F197" s="192" t="s">
        <v>300</v>
      </c>
      <c r="G197" s="37"/>
      <c r="H197" s="37"/>
      <c r="I197" s="193"/>
      <c r="J197" s="193"/>
      <c r="K197" s="37"/>
      <c r="L197" s="37"/>
      <c r="M197" s="40"/>
      <c r="N197" s="194"/>
      <c r="O197" s="195"/>
      <c r="P197" s="65"/>
      <c r="Q197" s="65"/>
      <c r="R197" s="65"/>
      <c r="S197" s="65"/>
      <c r="T197" s="65"/>
      <c r="U197" s="65"/>
      <c r="V197" s="65"/>
      <c r="W197" s="65"/>
      <c r="X197" s="66"/>
      <c r="Y197" s="35"/>
      <c r="Z197" s="35"/>
      <c r="AA197" s="35"/>
      <c r="AB197" s="35"/>
      <c r="AC197" s="35"/>
      <c r="AD197" s="35"/>
      <c r="AE197" s="35"/>
      <c r="AT197" s="18" t="s">
        <v>143</v>
      </c>
      <c r="AU197" s="18" t="s">
        <v>162</v>
      </c>
    </row>
    <row r="198" spans="2:51" s="14" customFormat="1" ht="11.25">
      <c r="B198" s="207"/>
      <c r="C198" s="208"/>
      <c r="D198" s="191" t="s">
        <v>145</v>
      </c>
      <c r="E198" s="209" t="s">
        <v>33</v>
      </c>
      <c r="F198" s="210" t="s">
        <v>301</v>
      </c>
      <c r="G198" s="208"/>
      <c r="H198" s="209" t="s">
        <v>33</v>
      </c>
      <c r="I198" s="211"/>
      <c r="J198" s="211"/>
      <c r="K198" s="208"/>
      <c r="L198" s="208"/>
      <c r="M198" s="212"/>
      <c r="N198" s="213"/>
      <c r="O198" s="214"/>
      <c r="P198" s="214"/>
      <c r="Q198" s="214"/>
      <c r="R198" s="214"/>
      <c r="S198" s="214"/>
      <c r="T198" s="214"/>
      <c r="U198" s="214"/>
      <c r="V198" s="214"/>
      <c r="W198" s="214"/>
      <c r="X198" s="215"/>
      <c r="AT198" s="216" t="s">
        <v>145</v>
      </c>
      <c r="AU198" s="216" t="s">
        <v>162</v>
      </c>
      <c r="AV198" s="14" t="s">
        <v>24</v>
      </c>
      <c r="AW198" s="14" t="s">
        <v>5</v>
      </c>
      <c r="AX198" s="14" t="s">
        <v>80</v>
      </c>
      <c r="AY198" s="216" t="s">
        <v>133</v>
      </c>
    </row>
    <row r="199" spans="2:51" s="13" customFormat="1" ht="11.25">
      <c r="B199" s="196"/>
      <c r="C199" s="197"/>
      <c r="D199" s="191" t="s">
        <v>145</v>
      </c>
      <c r="E199" s="198" t="s">
        <v>33</v>
      </c>
      <c r="F199" s="199" t="s">
        <v>168</v>
      </c>
      <c r="G199" s="197"/>
      <c r="H199" s="200">
        <v>9</v>
      </c>
      <c r="I199" s="201"/>
      <c r="J199" s="201"/>
      <c r="K199" s="197"/>
      <c r="L199" s="197"/>
      <c r="M199" s="202"/>
      <c r="N199" s="203"/>
      <c r="O199" s="204"/>
      <c r="P199" s="204"/>
      <c r="Q199" s="204"/>
      <c r="R199" s="204"/>
      <c r="S199" s="204"/>
      <c r="T199" s="204"/>
      <c r="U199" s="204"/>
      <c r="V199" s="204"/>
      <c r="W199" s="204"/>
      <c r="X199" s="205"/>
      <c r="AT199" s="206" t="s">
        <v>145</v>
      </c>
      <c r="AU199" s="206" t="s">
        <v>162</v>
      </c>
      <c r="AV199" s="13" t="s">
        <v>89</v>
      </c>
      <c r="AW199" s="13" t="s">
        <v>5</v>
      </c>
      <c r="AX199" s="13" t="s">
        <v>80</v>
      </c>
      <c r="AY199" s="206" t="s">
        <v>133</v>
      </c>
    </row>
    <row r="200" spans="2:51" s="15" customFormat="1" ht="11.25">
      <c r="B200" s="217"/>
      <c r="C200" s="218"/>
      <c r="D200" s="191" t="s">
        <v>145</v>
      </c>
      <c r="E200" s="219" t="s">
        <v>33</v>
      </c>
      <c r="F200" s="220" t="s">
        <v>263</v>
      </c>
      <c r="G200" s="218"/>
      <c r="H200" s="221">
        <v>9</v>
      </c>
      <c r="I200" s="222"/>
      <c r="J200" s="222"/>
      <c r="K200" s="218"/>
      <c r="L200" s="218"/>
      <c r="M200" s="223"/>
      <c r="N200" s="224"/>
      <c r="O200" s="225"/>
      <c r="P200" s="225"/>
      <c r="Q200" s="225"/>
      <c r="R200" s="225"/>
      <c r="S200" s="225"/>
      <c r="T200" s="225"/>
      <c r="U200" s="225"/>
      <c r="V200" s="225"/>
      <c r="W200" s="225"/>
      <c r="X200" s="226"/>
      <c r="AT200" s="227" t="s">
        <v>145</v>
      </c>
      <c r="AU200" s="227" t="s">
        <v>162</v>
      </c>
      <c r="AV200" s="15" t="s">
        <v>141</v>
      </c>
      <c r="AW200" s="15" t="s">
        <v>5</v>
      </c>
      <c r="AX200" s="15" t="s">
        <v>24</v>
      </c>
      <c r="AY200" s="227" t="s">
        <v>133</v>
      </c>
    </row>
    <row r="201" spans="1:65" s="2" customFormat="1" ht="24.2" customHeight="1">
      <c r="A201" s="35"/>
      <c r="B201" s="36"/>
      <c r="C201" s="228" t="s">
        <v>302</v>
      </c>
      <c r="D201" s="228" t="s">
        <v>251</v>
      </c>
      <c r="E201" s="229" t="s">
        <v>303</v>
      </c>
      <c r="F201" s="230" t="s">
        <v>304</v>
      </c>
      <c r="G201" s="231" t="s">
        <v>172</v>
      </c>
      <c r="H201" s="232">
        <v>10.35</v>
      </c>
      <c r="I201" s="233"/>
      <c r="J201" s="234"/>
      <c r="K201" s="235">
        <f>ROUND(P201*H201,2)</f>
        <v>0</v>
      </c>
      <c r="L201" s="230" t="s">
        <v>140</v>
      </c>
      <c r="M201" s="236"/>
      <c r="N201" s="237" t="s">
        <v>33</v>
      </c>
      <c r="O201" s="185" t="s">
        <v>49</v>
      </c>
      <c r="P201" s="186">
        <f>I201+J201</f>
        <v>0</v>
      </c>
      <c r="Q201" s="186">
        <f>ROUND(I201*H201,2)</f>
        <v>0</v>
      </c>
      <c r="R201" s="186">
        <f>ROUND(J201*H201,2)</f>
        <v>0</v>
      </c>
      <c r="S201" s="65"/>
      <c r="T201" s="187">
        <f>S201*H201</f>
        <v>0</v>
      </c>
      <c r="U201" s="187">
        <v>0.00233</v>
      </c>
      <c r="V201" s="187">
        <f>U201*H201</f>
        <v>0.024115499999999998</v>
      </c>
      <c r="W201" s="187">
        <v>0</v>
      </c>
      <c r="X201" s="188">
        <f>W201*H201</f>
        <v>0</v>
      </c>
      <c r="Y201" s="35"/>
      <c r="Z201" s="35"/>
      <c r="AA201" s="35"/>
      <c r="AB201" s="35"/>
      <c r="AC201" s="35"/>
      <c r="AD201" s="35"/>
      <c r="AE201" s="35"/>
      <c r="AR201" s="189" t="s">
        <v>189</v>
      </c>
      <c r="AT201" s="189" t="s">
        <v>251</v>
      </c>
      <c r="AU201" s="189" t="s">
        <v>162</v>
      </c>
      <c r="AY201" s="18" t="s">
        <v>133</v>
      </c>
      <c r="BE201" s="190">
        <f>IF(O201="základní",K201,0)</f>
        <v>0</v>
      </c>
      <c r="BF201" s="190">
        <f>IF(O201="snížená",K201,0)</f>
        <v>0</v>
      </c>
      <c r="BG201" s="190">
        <f>IF(O201="zákl. přenesená",K201,0)</f>
        <v>0</v>
      </c>
      <c r="BH201" s="190">
        <f>IF(O201="sníž. přenesená",K201,0)</f>
        <v>0</v>
      </c>
      <c r="BI201" s="190">
        <f>IF(O201="nulová",K201,0)</f>
        <v>0</v>
      </c>
      <c r="BJ201" s="18" t="s">
        <v>24</v>
      </c>
      <c r="BK201" s="190">
        <f>ROUND(P201*H201,2)</f>
        <v>0</v>
      </c>
      <c r="BL201" s="18" t="s">
        <v>141</v>
      </c>
      <c r="BM201" s="189" t="s">
        <v>305</v>
      </c>
    </row>
    <row r="202" spans="1:47" s="2" customFormat="1" ht="11.25">
      <c r="A202" s="35"/>
      <c r="B202" s="36"/>
      <c r="C202" s="37"/>
      <c r="D202" s="191" t="s">
        <v>143</v>
      </c>
      <c r="E202" s="37"/>
      <c r="F202" s="192" t="s">
        <v>304</v>
      </c>
      <c r="G202" s="37"/>
      <c r="H202" s="37"/>
      <c r="I202" s="193"/>
      <c r="J202" s="193"/>
      <c r="K202" s="37"/>
      <c r="L202" s="37"/>
      <c r="M202" s="40"/>
      <c r="N202" s="194"/>
      <c r="O202" s="195"/>
      <c r="P202" s="65"/>
      <c r="Q202" s="65"/>
      <c r="R202" s="65"/>
      <c r="S202" s="65"/>
      <c r="T202" s="65"/>
      <c r="U202" s="65"/>
      <c r="V202" s="65"/>
      <c r="W202" s="65"/>
      <c r="X202" s="66"/>
      <c r="Y202" s="35"/>
      <c r="Z202" s="35"/>
      <c r="AA202" s="35"/>
      <c r="AB202" s="35"/>
      <c r="AC202" s="35"/>
      <c r="AD202" s="35"/>
      <c r="AE202" s="35"/>
      <c r="AT202" s="18" t="s">
        <v>143</v>
      </c>
      <c r="AU202" s="18" t="s">
        <v>162</v>
      </c>
    </row>
    <row r="203" spans="2:51" s="14" customFormat="1" ht="11.25">
      <c r="B203" s="207"/>
      <c r="C203" s="208"/>
      <c r="D203" s="191" t="s">
        <v>145</v>
      </c>
      <c r="E203" s="209" t="s">
        <v>33</v>
      </c>
      <c r="F203" s="210" t="s">
        <v>301</v>
      </c>
      <c r="G203" s="208"/>
      <c r="H203" s="209" t="s">
        <v>33</v>
      </c>
      <c r="I203" s="211"/>
      <c r="J203" s="211"/>
      <c r="K203" s="208"/>
      <c r="L203" s="208"/>
      <c r="M203" s="212"/>
      <c r="N203" s="213"/>
      <c r="O203" s="214"/>
      <c r="P203" s="214"/>
      <c r="Q203" s="214"/>
      <c r="R203" s="214"/>
      <c r="S203" s="214"/>
      <c r="T203" s="214"/>
      <c r="U203" s="214"/>
      <c r="V203" s="214"/>
      <c r="W203" s="214"/>
      <c r="X203" s="215"/>
      <c r="AT203" s="216" t="s">
        <v>145</v>
      </c>
      <c r="AU203" s="216" t="s">
        <v>162</v>
      </c>
      <c r="AV203" s="14" t="s">
        <v>24</v>
      </c>
      <c r="AW203" s="14" t="s">
        <v>5</v>
      </c>
      <c r="AX203" s="14" t="s">
        <v>80</v>
      </c>
      <c r="AY203" s="216" t="s">
        <v>133</v>
      </c>
    </row>
    <row r="204" spans="2:51" s="13" customFormat="1" ht="11.25">
      <c r="B204" s="196"/>
      <c r="C204" s="197"/>
      <c r="D204" s="191" t="s">
        <v>145</v>
      </c>
      <c r="E204" s="198" t="s">
        <v>33</v>
      </c>
      <c r="F204" s="199" t="s">
        <v>168</v>
      </c>
      <c r="G204" s="197"/>
      <c r="H204" s="200">
        <v>9</v>
      </c>
      <c r="I204" s="201"/>
      <c r="J204" s="201"/>
      <c r="K204" s="197"/>
      <c r="L204" s="197"/>
      <c r="M204" s="202"/>
      <c r="N204" s="203"/>
      <c r="O204" s="204"/>
      <c r="P204" s="204"/>
      <c r="Q204" s="204"/>
      <c r="R204" s="204"/>
      <c r="S204" s="204"/>
      <c r="T204" s="204"/>
      <c r="U204" s="204"/>
      <c r="V204" s="204"/>
      <c r="W204" s="204"/>
      <c r="X204" s="205"/>
      <c r="AT204" s="206" t="s">
        <v>145</v>
      </c>
      <c r="AU204" s="206" t="s">
        <v>162</v>
      </c>
      <c r="AV204" s="13" t="s">
        <v>89</v>
      </c>
      <c r="AW204" s="13" t="s">
        <v>5</v>
      </c>
      <c r="AX204" s="13" t="s">
        <v>80</v>
      </c>
      <c r="AY204" s="206" t="s">
        <v>133</v>
      </c>
    </row>
    <row r="205" spans="2:51" s="15" customFormat="1" ht="11.25">
      <c r="B205" s="217"/>
      <c r="C205" s="218"/>
      <c r="D205" s="191" t="s">
        <v>145</v>
      </c>
      <c r="E205" s="219" t="s">
        <v>33</v>
      </c>
      <c r="F205" s="220" t="s">
        <v>263</v>
      </c>
      <c r="G205" s="218"/>
      <c r="H205" s="221">
        <v>9</v>
      </c>
      <c r="I205" s="222"/>
      <c r="J205" s="222"/>
      <c r="K205" s="218"/>
      <c r="L205" s="218"/>
      <c r="M205" s="223"/>
      <c r="N205" s="224"/>
      <c r="O205" s="225"/>
      <c r="P205" s="225"/>
      <c r="Q205" s="225"/>
      <c r="R205" s="225"/>
      <c r="S205" s="225"/>
      <c r="T205" s="225"/>
      <c r="U205" s="225"/>
      <c r="V205" s="225"/>
      <c r="W205" s="225"/>
      <c r="X205" s="226"/>
      <c r="AT205" s="227" t="s">
        <v>145</v>
      </c>
      <c r="AU205" s="227" t="s">
        <v>162</v>
      </c>
      <c r="AV205" s="15" t="s">
        <v>141</v>
      </c>
      <c r="AW205" s="15" t="s">
        <v>5</v>
      </c>
      <c r="AX205" s="15" t="s">
        <v>24</v>
      </c>
      <c r="AY205" s="227" t="s">
        <v>133</v>
      </c>
    </row>
    <row r="206" spans="2:51" s="13" customFormat="1" ht="11.25">
      <c r="B206" s="196"/>
      <c r="C206" s="197"/>
      <c r="D206" s="191" t="s">
        <v>145</v>
      </c>
      <c r="E206" s="197"/>
      <c r="F206" s="199" t="s">
        <v>306</v>
      </c>
      <c r="G206" s="197"/>
      <c r="H206" s="200">
        <v>10.35</v>
      </c>
      <c r="I206" s="201"/>
      <c r="J206" s="201"/>
      <c r="K206" s="197"/>
      <c r="L206" s="197"/>
      <c r="M206" s="202"/>
      <c r="N206" s="203"/>
      <c r="O206" s="204"/>
      <c r="P206" s="204"/>
      <c r="Q206" s="204"/>
      <c r="R206" s="204"/>
      <c r="S206" s="204"/>
      <c r="T206" s="204"/>
      <c r="U206" s="204"/>
      <c r="V206" s="204"/>
      <c r="W206" s="204"/>
      <c r="X206" s="205"/>
      <c r="AT206" s="206" t="s">
        <v>145</v>
      </c>
      <c r="AU206" s="206" t="s">
        <v>162</v>
      </c>
      <c r="AV206" s="13" t="s">
        <v>89</v>
      </c>
      <c r="AW206" s="13" t="s">
        <v>4</v>
      </c>
      <c r="AX206" s="13" t="s">
        <v>24</v>
      </c>
      <c r="AY206" s="206" t="s">
        <v>133</v>
      </c>
    </row>
    <row r="207" spans="1:65" s="2" customFormat="1" ht="24.2" customHeight="1">
      <c r="A207" s="35"/>
      <c r="B207" s="36"/>
      <c r="C207" s="177" t="s">
        <v>307</v>
      </c>
      <c r="D207" s="177" t="s">
        <v>136</v>
      </c>
      <c r="E207" s="178" t="s">
        <v>308</v>
      </c>
      <c r="F207" s="179" t="s">
        <v>309</v>
      </c>
      <c r="G207" s="180" t="s">
        <v>172</v>
      </c>
      <c r="H207" s="181">
        <v>24</v>
      </c>
      <c r="I207" s="182"/>
      <c r="J207" s="182"/>
      <c r="K207" s="183">
        <f>ROUND(P207*H207,2)</f>
        <v>0</v>
      </c>
      <c r="L207" s="179" t="s">
        <v>140</v>
      </c>
      <c r="M207" s="40"/>
      <c r="N207" s="184" t="s">
        <v>33</v>
      </c>
      <c r="O207" s="185" t="s">
        <v>49</v>
      </c>
      <c r="P207" s="186">
        <f>I207+J207</f>
        <v>0</v>
      </c>
      <c r="Q207" s="186">
        <f>ROUND(I207*H207,2)</f>
        <v>0</v>
      </c>
      <c r="R207" s="186">
        <f>ROUND(J207*H207,2)</f>
        <v>0</v>
      </c>
      <c r="S207" s="65"/>
      <c r="T207" s="187">
        <f>S207*H207</f>
        <v>0</v>
      </c>
      <c r="U207" s="187">
        <v>0</v>
      </c>
      <c r="V207" s="187">
        <f>U207*H207</f>
        <v>0</v>
      </c>
      <c r="W207" s="187">
        <v>0</v>
      </c>
      <c r="X207" s="188">
        <f>W207*H207</f>
        <v>0</v>
      </c>
      <c r="Y207" s="35"/>
      <c r="Z207" s="35"/>
      <c r="AA207" s="35"/>
      <c r="AB207" s="35"/>
      <c r="AC207" s="35"/>
      <c r="AD207" s="35"/>
      <c r="AE207" s="35"/>
      <c r="AR207" s="189" t="s">
        <v>141</v>
      </c>
      <c r="AT207" s="189" t="s">
        <v>136</v>
      </c>
      <c r="AU207" s="189" t="s">
        <v>162</v>
      </c>
      <c r="AY207" s="18" t="s">
        <v>133</v>
      </c>
      <c r="BE207" s="190">
        <f>IF(O207="základní",K207,0)</f>
        <v>0</v>
      </c>
      <c r="BF207" s="190">
        <f>IF(O207="snížená",K207,0)</f>
        <v>0</v>
      </c>
      <c r="BG207" s="190">
        <f>IF(O207="zákl. přenesená",K207,0)</f>
        <v>0</v>
      </c>
      <c r="BH207" s="190">
        <f>IF(O207="sníž. přenesená",K207,0)</f>
        <v>0</v>
      </c>
      <c r="BI207" s="190">
        <f>IF(O207="nulová",K207,0)</f>
        <v>0</v>
      </c>
      <c r="BJ207" s="18" t="s">
        <v>24</v>
      </c>
      <c r="BK207" s="190">
        <f>ROUND(P207*H207,2)</f>
        <v>0</v>
      </c>
      <c r="BL207" s="18" t="s">
        <v>141</v>
      </c>
      <c r="BM207" s="189" t="s">
        <v>310</v>
      </c>
    </row>
    <row r="208" spans="1:47" s="2" customFormat="1" ht="19.5">
      <c r="A208" s="35"/>
      <c r="B208" s="36"/>
      <c r="C208" s="37"/>
      <c r="D208" s="191" t="s">
        <v>143</v>
      </c>
      <c r="E208" s="37"/>
      <c r="F208" s="192" t="s">
        <v>311</v>
      </c>
      <c r="G208" s="37"/>
      <c r="H208" s="37"/>
      <c r="I208" s="193"/>
      <c r="J208" s="193"/>
      <c r="K208" s="37"/>
      <c r="L208" s="37"/>
      <c r="M208" s="40"/>
      <c r="N208" s="194"/>
      <c r="O208" s="195"/>
      <c r="P208" s="65"/>
      <c r="Q208" s="65"/>
      <c r="R208" s="65"/>
      <c r="S208" s="65"/>
      <c r="T208" s="65"/>
      <c r="U208" s="65"/>
      <c r="V208" s="65"/>
      <c r="W208" s="65"/>
      <c r="X208" s="66"/>
      <c r="Y208" s="35"/>
      <c r="Z208" s="35"/>
      <c r="AA208" s="35"/>
      <c r="AB208" s="35"/>
      <c r="AC208" s="35"/>
      <c r="AD208" s="35"/>
      <c r="AE208" s="35"/>
      <c r="AT208" s="18" t="s">
        <v>143</v>
      </c>
      <c r="AU208" s="18" t="s">
        <v>162</v>
      </c>
    </row>
    <row r="209" spans="2:51" s="14" customFormat="1" ht="11.25">
      <c r="B209" s="207"/>
      <c r="C209" s="208"/>
      <c r="D209" s="191" t="s">
        <v>145</v>
      </c>
      <c r="E209" s="209" t="s">
        <v>33</v>
      </c>
      <c r="F209" s="210" t="s">
        <v>301</v>
      </c>
      <c r="G209" s="208"/>
      <c r="H209" s="209" t="s">
        <v>33</v>
      </c>
      <c r="I209" s="211"/>
      <c r="J209" s="211"/>
      <c r="K209" s="208"/>
      <c r="L209" s="208"/>
      <c r="M209" s="212"/>
      <c r="N209" s="213"/>
      <c r="O209" s="214"/>
      <c r="P209" s="214"/>
      <c r="Q209" s="214"/>
      <c r="R209" s="214"/>
      <c r="S209" s="214"/>
      <c r="T209" s="214"/>
      <c r="U209" s="214"/>
      <c r="V209" s="214"/>
      <c r="W209" s="214"/>
      <c r="X209" s="215"/>
      <c r="AT209" s="216" t="s">
        <v>145</v>
      </c>
      <c r="AU209" s="216" t="s">
        <v>162</v>
      </c>
      <c r="AV209" s="14" t="s">
        <v>24</v>
      </c>
      <c r="AW209" s="14" t="s">
        <v>5</v>
      </c>
      <c r="AX209" s="14" t="s">
        <v>80</v>
      </c>
      <c r="AY209" s="216" t="s">
        <v>133</v>
      </c>
    </row>
    <row r="210" spans="2:51" s="13" customFormat="1" ht="11.25">
      <c r="B210" s="196"/>
      <c r="C210" s="197"/>
      <c r="D210" s="191" t="s">
        <v>145</v>
      </c>
      <c r="E210" s="198" t="s">
        <v>33</v>
      </c>
      <c r="F210" s="199" t="s">
        <v>283</v>
      </c>
      <c r="G210" s="197"/>
      <c r="H210" s="200">
        <v>24</v>
      </c>
      <c r="I210" s="201"/>
      <c r="J210" s="201"/>
      <c r="K210" s="197"/>
      <c r="L210" s="197"/>
      <c r="M210" s="202"/>
      <c r="N210" s="203"/>
      <c r="O210" s="204"/>
      <c r="P210" s="204"/>
      <c r="Q210" s="204"/>
      <c r="R210" s="204"/>
      <c r="S210" s="204"/>
      <c r="T210" s="204"/>
      <c r="U210" s="204"/>
      <c r="V210" s="204"/>
      <c r="W210" s="204"/>
      <c r="X210" s="205"/>
      <c r="AT210" s="206" t="s">
        <v>145</v>
      </c>
      <c r="AU210" s="206" t="s">
        <v>162</v>
      </c>
      <c r="AV210" s="13" t="s">
        <v>89</v>
      </c>
      <c r="AW210" s="13" t="s">
        <v>5</v>
      </c>
      <c r="AX210" s="13" t="s">
        <v>80</v>
      </c>
      <c r="AY210" s="206" t="s">
        <v>133</v>
      </c>
    </row>
    <row r="211" spans="2:51" s="15" customFormat="1" ht="11.25">
      <c r="B211" s="217"/>
      <c r="C211" s="218"/>
      <c r="D211" s="191" t="s">
        <v>145</v>
      </c>
      <c r="E211" s="219" t="s">
        <v>33</v>
      </c>
      <c r="F211" s="220" t="s">
        <v>263</v>
      </c>
      <c r="G211" s="218"/>
      <c r="H211" s="221">
        <v>24</v>
      </c>
      <c r="I211" s="222"/>
      <c r="J211" s="222"/>
      <c r="K211" s="218"/>
      <c r="L211" s="218"/>
      <c r="M211" s="223"/>
      <c r="N211" s="224"/>
      <c r="O211" s="225"/>
      <c r="P211" s="225"/>
      <c r="Q211" s="225"/>
      <c r="R211" s="225"/>
      <c r="S211" s="225"/>
      <c r="T211" s="225"/>
      <c r="U211" s="225"/>
      <c r="V211" s="225"/>
      <c r="W211" s="225"/>
      <c r="X211" s="226"/>
      <c r="AT211" s="227" t="s">
        <v>145</v>
      </c>
      <c r="AU211" s="227" t="s">
        <v>162</v>
      </c>
      <c r="AV211" s="15" t="s">
        <v>141</v>
      </c>
      <c r="AW211" s="15" t="s">
        <v>5</v>
      </c>
      <c r="AX211" s="15" t="s">
        <v>24</v>
      </c>
      <c r="AY211" s="227" t="s">
        <v>133</v>
      </c>
    </row>
    <row r="212" spans="1:65" s="2" customFormat="1" ht="24.2" customHeight="1">
      <c r="A212" s="35"/>
      <c r="B212" s="36"/>
      <c r="C212" s="228" t="s">
        <v>312</v>
      </c>
      <c r="D212" s="228" t="s">
        <v>251</v>
      </c>
      <c r="E212" s="229" t="s">
        <v>313</v>
      </c>
      <c r="F212" s="230" t="s">
        <v>314</v>
      </c>
      <c r="G212" s="231" t="s">
        <v>172</v>
      </c>
      <c r="H212" s="232">
        <v>27.6</v>
      </c>
      <c r="I212" s="233"/>
      <c r="J212" s="234"/>
      <c r="K212" s="235">
        <f>ROUND(P212*H212,2)</f>
        <v>0</v>
      </c>
      <c r="L212" s="230" t="s">
        <v>140</v>
      </c>
      <c r="M212" s="236"/>
      <c r="N212" s="237" t="s">
        <v>33</v>
      </c>
      <c r="O212" s="185" t="s">
        <v>49</v>
      </c>
      <c r="P212" s="186">
        <f>I212+J212</f>
        <v>0</v>
      </c>
      <c r="Q212" s="186">
        <f>ROUND(I212*H212,2)</f>
        <v>0</v>
      </c>
      <c r="R212" s="186">
        <f>ROUND(J212*H212,2)</f>
        <v>0</v>
      </c>
      <c r="S212" s="65"/>
      <c r="T212" s="187">
        <f>S212*H212</f>
        <v>0</v>
      </c>
      <c r="U212" s="187">
        <v>0.00183</v>
      </c>
      <c r="V212" s="187">
        <f>U212*H212</f>
        <v>0.050508000000000004</v>
      </c>
      <c r="W212" s="187">
        <v>0</v>
      </c>
      <c r="X212" s="188">
        <f>W212*H212</f>
        <v>0</v>
      </c>
      <c r="Y212" s="35"/>
      <c r="Z212" s="35"/>
      <c r="AA212" s="35"/>
      <c r="AB212" s="35"/>
      <c r="AC212" s="35"/>
      <c r="AD212" s="35"/>
      <c r="AE212" s="35"/>
      <c r="AR212" s="189" t="s">
        <v>189</v>
      </c>
      <c r="AT212" s="189" t="s">
        <v>251</v>
      </c>
      <c r="AU212" s="189" t="s">
        <v>162</v>
      </c>
      <c r="AY212" s="18" t="s">
        <v>133</v>
      </c>
      <c r="BE212" s="190">
        <f>IF(O212="základní",K212,0)</f>
        <v>0</v>
      </c>
      <c r="BF212" s="190">
        <f>IF(O212="snížená",K212,0)</f>
        <v>0</v>
      </c>
      <c r="BG212" s="190">
        <f>IF(O212="zákl. přenesená",K212,0)</f>
        <v>0</v>
      </c>
      <c r="BH212" s="190">
        <f>IF(O212="sníž. přenesená",K212,0)</f>
        <v>0</v>
      </c>
      <c r="BI212" s="190">
        <f>IF(O212="nulová",K212,0)</f>
        <v>0</v>
      </c>
      <c r="BJ212" s="18" t="s">
        <v>24</v>
      </c>
      <c r="BK212" s="190">
        <f>ROUND(P212*H212,2)</f>
        <v>0</v>
      </c>
      <c r="BL212" s="18" t="s">
        <v>141</v>
      </c>
      <c r="BM212" s="189" t="s">
        <v>315</v>
      </c>
    </row>
    <row r="213" spans="1:47" s="2" customFormat="1" ht="11.25">
      <c r="A213" s="35"/>
      <c r="B213" s="36"/>
      <c r="C213" s="37"/>
      <c r="D213" s="191" t="s">
        <v>143</v>
      </c>
      <c r="E213" s="37"/>
      <c r="F213" s="192" t="s">
        <v>314</v>
      </c>
      <c r="G213" s="37"/>
      <c r="H213" s="37"/>
      <c r="I213" s="193"/>
      <c r="J213" s="193"/>
      <c r="K213" s="37"/>
      <c r="L213" s="37"/>
      <c r="M213" s="40"/>
      <c r="N213" s="194"/>
      <c r="O213" s="195"/>
      <c r="P213" s="65"/>
      <c r="Q213" s="65"/>
      <c r="R213" s="65"/>
      <c r="S213" s="65"/>
      <c r="T213" s="65"/>
      <c r="U213" s="65"/>
      <c r="V213" s="65"/>
      <c r="W213" s="65"/>
      <c r="X213" s="66"/>
      <c r="Y213" s="35"/>
      <c r="Z213" s="35"/>
      <c r="AA213" s="35"/>
      <c r="AB213" s="35"/>
      <c r="AC213" s="35"/>
      <c r="AD213" s="35"/>
      <c r="AE213" s="35"/>
      <c r="AT213" s="18" t="s">
        <v>143</v>
      </c>
      <c r="AU213" s="18" t="s">
        <v>162</v>
      </c>
    </row>
    <row r="214" spans="2:51" s="14" customFormat="1" ht="11.25">
      <c r="B214" s="207"/>
      <c r="C214" s="208"/>
      <c r="D214" s="191" t="s">
        <v>145</v>
      </c>
      <c r="E214" s="209" t="s">
        <v>33</v>
      </c>
      <c r="F214" s="210" t="s">
        <v>301</v>
      </c>
      <c r="G214" s="208"/>
      <c r="H214" s="209" t="s">
        <v>33</v>
      </c>
      <c r="I214" s="211"/>
      <c r="J214" s="211"/>
      <c r="K214" s="208"/>
      <c r="L214" s="208"/>
      <c r="M214" s="212"/>
      <c r="N214" s="213"/>
      <c r="O214" s="214"/>
      <c r="P214" s="214"/>
      <c r="Q214" s="214"/>
      <c r="R214" s="214"/>
      <c r="S214" s="214"/>
      <c r="T214" s="214"/>
      <c r="U214" s="214"/>
      <c r="V214" s="214"/>
      <c r="W214" s="214"/>
      <c r="X214" s="215"/>
      <c r="AT214" s="216" t="s">
        <v>145</v>
      </c>
      <c r="AU214" s="216" t="s">
        <v>162</v>
      </c>
      <c r="AV214" s="14" t="s">
        <v>24</v>
      </c>
      <c r="AW214" s="14" t="s">
        <v>5</v>
      </c>
      <c r="AX214" s="14" t="s">
        <v>80</v>
      </c>
      <c r="AY214" s="216" t="s">
        <v>133</v>
      </c>
    </row>
    <row r="215" spans="2:51" s="13" customFormat="1" ht="11.25">
      <c r="B215" s="196"/>
      <c r="C215" s="197"/>
      <c r="D215" s="191" t="s">
        <v>145</v>
      </c>
      <c r="E215" s="198" t="s">
        <v>33</v>
      </c>
      <c r="F215" s="199" t="s">
        <v>283</v>
      </c>
      <c r="G215" s="197"/>
      <c r="H215" s="200">
        <v>24</v>
      </c>
      <c r="I215" s="201"/>
      <c r="J215" s="201"/>
      <c r="K215" s="197"/>
      <c r="L215" s="197"/>
      <c r="M215" s="202"/>
      <c r="N215" s="203"/>
      <c r="O215" s="204"/>
      <c r="P215" s="204"/>
      <c r="Q215" s="204"/>
      <c r="R215" s="204"/>
      <c r="S215" s="204"/>
      <c r="T215" s="204"/>
      <c r="U215" s="204"/>
      <c r="V215" s="204"/>
      <c r="W215" s="204"/>
      <c r="X215" s="205"/>
      <c r="AT215" s="206" t="s">
        <v>145</v>
      </c>
      <c r="AU215" s="206" t="s">
        <v>162</v>
      </c>
      <c r="AV215" s="13" t="s">
        <v>89</v>
      </c>
      <c r="AW215" s="13" t="s">
        <v>5</v>
      </c>
      <c r="AX215" s="13" t="s">
        <v>80</v>
      </c>
      <c r="AY215" s="206" t="s">
        <v>133</v>
      </c>
    </row>
    <row r="216" spans="2:51" s="15" customFormat="1" ht="11.25">
      <c r="B216" s="217"/>
      <c r="C216" s="218"/>
      <c r="D216" s="191" t="s">
        <v>145</v>
      </c>
      <c r="E216" s="219" t="s">
        <v>33</v>
      </c>
      <c r="F216" s="220" t="s">
        <v>263</v>
      </c>
      <c r="G216" s="218"/>
      <c r="H216" s="221">
        <v>24</v>
      </c>
      <c r="I216" s="222"/>
      <c r="J216" s="222"/>
      <c r="K216" s="218"/>
      <c r="L216" s="218"/>
      <c r="M216" s="223"/>
      <c r="N216" s="224"/>
      <c r="O216" s="225"/>
      <c r="P216" s="225"/>
      <c r="Q216" s="225"/>
      <c r="R216" s="225"/>
      <c r="S216" s="225"/>
      <c r="T216" s="225"/>
      <c r="U216" s="225"/>
      <c r="V216" s="225"/>
      <c r="W216" s="225"/>
      <c r="X216" s="226"/>
      <c r="AT216" s="227" t="s">
        <v>145</v>
      </c>
      <c r="AU216" s="227" t="s">
        <v>162</v>
      </c>
      <c r="AV216" s="15" t="s">
        <v>141</v>
      </c>
      <c r="AW216" s="15" t="s">
        <v>5</v>
      </c>
      <c r="AX216" s="15" t="s">
        <v>24</v>
      </c>
      <c r="AY216" s="227" t="s">
        <v>133</v>
      </c>
    </row>
    <row r="217" spans="2:51" s="13" customFormat="1" ht="11.25">
      <c r="B217" s="196"/>
      <c r="C217" s="197"/>
      <c r="D217" s="191" t="s">
        <v>145</v>
      </c>
      <c r="E217" s="197"/>
      <c r="F217" s="199" t="s">
        <v>316</v>
      </c>
      <c r="G217" s="197"/>
      <c r="H217" s="200">
        <v>27.6</v>
      </c>
      <c r="I217" s="201"/>
      <c r="J217" s="201"/>
      <c r="K217" s="197"/>
      <c r="L217" s="197"/>
      <c r="M217" s="202"/>
      <c r="N217" s="203"/>
      <c r="O217" s="204"/>
      <c r="P217" s="204"/>
      <c r="Q217" s="204"/>
      <c r="R217" s="204"/>
      <c r="S217" s="204"/>
      <c r="T217" s="204"/>
      <c r="U217" s="204"/>
      <c r="V217" s="204"/>
      <c r="W217" s="204"/>
      <c r="X217" s="205"/>
      <c r="AT217" s="206" t="s">
        <v>145</v>
      </c>
      <c r="AU217" s="206" t="s">
        <v>162</v>
      </c>
      <c r="AV217" s="13" t="s">
        <v>89</v>
      </c>
      <c r="AW217" s="13" t="s">
        <v>4</v>
      </c>
      <c r="AX217" s="13" t="s">
        <v>24</v>
      </c>
      <c r="AY217" s="206" t="s">
        <v>133</v>
      </c>
    </row>
    <row r="218" spans="1:65" s="2" customFormat="1" ht="24.2" customHeight="1">
      <c r="A218" s="35"/>
      <c r="B218" s="36"/>
      <c r="C218" s="177" t="s">
        <v>317</v>
      </c>
      <c r="D218" s="177" t="s">
        <v>136</v>
      </c>
      <c r="E218" s="178" t="s">
        <v>318</v>
      </c>
      <c r="F218" s="179" t="s">
        <v>319</v>
      </c>
      <c r="G218" s="180" t="s">
        <v>172</v>
      </c>
      <c r="H218" s="181">
        <v>35</v>
      </c>
      <c r="I218" s="182"/>
      <c r="J218" s="182"/>
      <c r="K218" s="183">
        <f>ROUND(P218*H218,2)</f>
        <v>0</v>
      </c>
      <c r="L218" s="179" t="s">
        <v>140</v>
      </c>
      <c r="M218" s="40"/>
      <c r="N218" s="184" t="s">
        <v>33</v>
      </c>
      <c r="O218" s="185" t="s">
        <v>49</v>
      </c>
      <c r="P218" s="186">
        <f>I218+J218</f>
        <v>0</v>
      </c>
      <c r="Q218" s="186">
        <f>ROUND(I218*H218,2)</f>
        <v>0</v>
      </c>
      <c r="R218" s="186">
        <f>ROUND(J218*H218,2)</f>
        <v>0</v>
      </c>
      <c r="S218" s="65"/>
      <c r="T218" s="187">
        <f>S218*H218</f>
        <v>0</v>
      </c>
      <c r="U218" s="187">
        <v>0</v>
      </c>
      <c r="V218" s="187">
        <f>U218*H218</f>
        <v>0</v>
      </c>
      <c r="W218" s="187">
        <v>0</v>
      </c>
      <c r="X218" s="188">
        <f>W218*H218</f>
        <v>0</v>
      </c>
      <c r="Y218" s="35"/>
      <c r="Z218" s="35"/>
      <c r="AA218" s="35"/>
      <c r="AB218" s="35"/>
      <c r="AC218" s="35"/>
      <c r="AD218" s="35"/>
      <c r="AE218" s="35"/>
      <c r="AR218" s="189" t="s">
        <v>141</v>
      </c>
      <c r="AT218" s="189" t="s">
        <v>136</v>
      </c>
      <c r="AU218" s="189" t="s">
        <v>162</v>
      </c>
      <c r="AY218" s="18" t="s">
        <v>133</v>
      </c>
      <c r="BE218" s="190">
        <f>IF(O218="základní",K218,0)</f>
        <v>0</v>
      </c>
      <c r="BF218" s="190">
        <f>IF(O218="snížená",K218,0)</f>
        <v>0</v>
      </c>
      <c r="BG218" s="190">
        <f>IF(O218="zákl. přenesená",K218,0)</f>
        <v>0</v>
      </c>
      <c r="BH218" s="190">
        <f>IF(O218="sníž. přenesená",K218,0)</f>
        <v>0</v>
      </c>
      <c r="BI218" s="190">
        <f>IF(O218="nulová",K218,0)</f>
        <v>0</v>
      </c>
      <c r="BJ218" s="18" t="s">
        <v>24</v>
      </c>
      <c r="BK218" s="190">
        <f>ROUND(P218*H218,2)</f>
        <v>0</v>
      </c>
      <c r="BL218" s="18" t="s">
        <v>141</v>
      </c>
      <c r="BM218" s="189" t="s">
        <v>320</v>
      </c>
    </row>
    <row r="219" spans="1:47" s="2" customFormat="1" ht="11.25">
      <c r="A219" s="35"/>
      <c r="B219" s="36"/>
      <c r="C219" s="37"/>
      <c r="D219" s="191" t="s">
        <v>143</v>
      </c>
      <c r="E219" s="37"/>
      <c r="F219" s="192" t="s">
        <v>321</v>
      </c>
      <c r="G219" s="37"/>
      <c r="H219" s="37"/>
      <c r="I219" s="193"/>
      <c r="J219" s="193"/>
      <c r="K219" s="37"/>
      <c r="L219" s="37"/>
      <c r="M219" s="40"/>
      <c r="N219" s="194"/>
      <c r="O219" s="195"/>
      <c r="P219" s="65"/>
      <c r="Q219" s="65"/>
      <c r="R219" s="65"/>
      <c r="S219" s="65"/>
      <c r="T219" s="65"/>
      <c r="U219" s="65"/>
      <c r="V219" s="65"/>
      <c r="W219" s="65"/>
      <c r="X219" s="66"/>
      <c r="Y219" s="35"/>
      <c r="Z219" s="35"/>
      <c r="AA219" s="35"/>
      <c r="AB219" s="35"/>
      <c r="AC219" s="35"/>
      <c r="AD219" s="35"/>
      <c r="AE219" s="35"/>
      <c r="AT219" s="18" t="s">
        <v>143</v>
      </c>
      <c r="AU219" s="18" t="s">
        <v>162</v>
      </c>
    </row>
    <row r="220" spans="2:51" s="14" customFormat="1" ht="11.25">
      <c r="B220" s="207"/>
      <c r="C220" s="208"/>
      <c r="D220" s="191" t="s">
        <v>145</v>
      </c>
      <c r="E220" s="209" t="s">
        <v>33</v>
      </c>
      <c r="F220" s="210" t="s">
        <v>301</v>
      </c>
      <c r="G220" s="208"/>
      <c r="H220" s="209" t="s">
        <v>33</v>
      </c>
      <c r="I220" s="211"/>
      <c r="J220" s="211"/>
      <c r="K220" s="208"/>
      <c r="L220" s="208"/>
      <c r="M220" s="212"/>
      <c r="N220" s="213"/>
      <c r="O220" s="214"/>
      <c r="P220" s="214"/>
      <c r="Q220" s="214"/>
      <c r="R220" s="214"/>
      <c r="S220" s="214"/>
      <c r="T220" s="214"/>
      <c r="U220" s="214"/>
      <c r="V220" s="214"/>
      <c r="W220" s="214"/>
      <c r="X220" s="215"/>
      <c r="AT220" s="216" t="s">
        <v>145</v>
      </c>
      <c r="AU220" s="216" t="s">
        <v>162</v>
      </c>
      <c r="AV220" s="14" t="s">
        <v>24</v>
      </c>
      <c r="AW220" s="14" t="s">
        <v>5</v>
      </c>
      <c r="AX220" s="14" t="s">
        <v>80</v>
      </c>
      <c r="AY220" s="216" t="s">
        <v>133</v>
      </c>
    </row>
    <row r="221" spans="2:51" s="13" customFormat="1" ht="11.25">
      <c r="B221" s="196"/>
      <c r="C221" s="197"/>
      <c r="D221" s="191" t="s">
        <v>145</v>
      </c>
      <c r="E221" s="198" t="s">
        <v>33</v>
      </c>
      <c r="F221" s="199" t="s">
        <v>322</v>
      </c>
      <c r="G221" s="197"/>
      <c r="H221" s="200">
        <v>35</v>
      </c>
      <c r="I221" s="201"/>
      <c r="J221" s="201"/>
      <c r="K221" s="197"/>
      <c r="L221" s="197"/>
      <c r="M221" s="202"/>
      <c r="N221" s="203"/>
      <c r="O221" s="204"/>
      <c r="P221" s="204"/>
      <c r="Q221" s="204"/>
      <c r="R221" s="204"/>
      <c r="S221" s="204"/>
      <c r="T221" s="204"/>
      <c r="U221" s="204"/>
      <c r="V221" s="204"/>
      <c r="W221" s="204"/>
      <c r="X221" s="205"/>
      <c r="AT221" s="206" t="s">
        <v>145</v>
      </c>
      <c r="AU221" s="206" t="s">
        <v>162</v>
      </c>
      <c r="AV221" s="13" t="s">
        <v>89</v>
      </c>
      <c r="AW221" s="13" t="s">
        <v>5</v>
      </c>
      <c r="AX221" s="13" t="s">
        <v>80</v>
      </c>
      <c r="AY221" s="206" t="s">
        <v>133</v>
      </c>
    </row>
    <row r="222" spans="2:51" s="15" customFormat="1" ht="11.25">
      <c r="B222" s="217"/>
      <c r="C222" s="218"/>
      <c r="D222" s="191" t="s">
        <v>145</v>
      </c>
      <c r="E222" s="219" t="s">
        <v>33</v>
      </c>
      <c r="F222" s="220" t="s">
        <v>263</v>
      </c>
      <c r="G222" s="218"/>
      <c r="H222" s="221">
        <v>35</v>
      </c>
      <c r="I222" s="222"/>
      <c r="J222" s="222"/>
      <c r="K222" s="218"/>
      <c r="L222" s="218"/>
      <c r="M222" s="223"/>
      <c r="N222" s="224"/>
      <c r="O222" s="225"/>
      <c r="P222" s="225"/>
      <c r="Q222" s="225"/>
      <c r="R222" s="225"/>
      <c r="S222" s="225"/>
      <c r="T222" s="225"/>
      <c r="U222" s="225"/>
      <c r="V222" s="225"/>
      <c r="W222" s="225"/>
      <c r="X222" s="226"/>
      <c r="AT222" s="227" t="s">
        <v>145</v>
      </c>
      <c r="AU222" s="227" t="s">
        <v>162</v>
      </c>
      <c r="AV222" s="15" t="s">
        <v>141</v>
      </c>
      <c r="AW222" s="15" t="s">
        <v>5</v>
      </c>
      <c r="AX222" s="15" t="s">
        <v>24</v>
      </c>
      <c r="AY222" s="227" t="s">
        <v>133</v>
      </c>
    </row>
    <row r="223" spans="1:65" s="2" customFormat="1" ht="24.2" customHeight="1">
      <c r="A223" s="35"/>
      <c r="B223" s="36"/>
      <c r="C223" s="228" t="s">
        <v>323</v>
      </c>
      <c r="D223" s="228" t="s">
        <v>251</v>
      </c>
      <c r="E223" s="229" t="s">
        <v>324</v>
      </c>
      <c r="F223" s="230" t="s">
        <v>325</v>
      </c>
      <c r="G223" s="231" t="s">
        <v>172</v>
      </c>
      <c r="H223" s="232">
        <v>35</v>
      </c>
      <c r="I223" s="233"/>
      <c r="J223" s="234"/>
      <c r="K223" s="235">
        <f>ROUND(P223*H223,2)</f>
        <v>0</v>
      </c>
      <c r="L223" s="230" t="s">
        <v>140</v>
      </c>
      <c r="M223" s="236"/>
      <c r="N223" s="237" t="s">
        <v>33</v>
      </c>
      <c r="O223" s="185" t="s">
        <v>49</v>
      </c>
      <c r="P223" s="186">
        <f>I223+J223</f>
        <v>0</v>
      </c>
      <c r="Q223" s="186">
        <f>ROUND(I223*H223,2)</f>
        <v>0</v>
      </c>
      <c r="R223" s="186">
        <f>ROUND(J223*H223,2)</f>
        <v>0</v>
      </c>
      <c r="S223" s="65"/>
      <c r="T223" s="187">
        <f>S223*H223</f>
        <v>0</v>
      </c>
      <c r="U223" s="187">
        <v>0.00064</v>
      </c>
      <c r="V223" s="187">
        <f>U223*H223</f>
        <v>0.022400000000000003</v>
      </c>
      <c r="W223" s="187">
        <v>0</v>
      </c>
      <c r="X223" s="188">
        <f>W223*H223</f>
        <v>0</v>
      </c>
      <c r="Y223" s="35"/>
      <c r="Z223" s="35"/>
      <c r="AA223" s="35"/>
      <c r="AB223" s="35"/>
      <c r="AC223" s="35"/>
      <c r="AD223" s="35"/>
      <c r="AE223" s="35"/>
      <c r="AR223" s="189" t="s">
        <v>189</v>
      </c>
      <c r="AT223" s="189" t="s">
        <v>251</v>
      </c>
      <c r="AU223" s="189" t="s">
        <v>162</v>
      </c>
      <c r="AY223" s="18" t="s">
        <v>133</v>
      </c>
      <c r="BE223" s="190">
        <f>IF(O223="základní",K223,0)</f>
        <v>0</v>
      </c>
      <c r="BF223" s="190">
        <f>IF(O223="snížená",K223,0)</f>
        <v>0</v>
      </c>
      <c r="BG223" s="190">
        <f>IF(O223="zákl. přenesená",K223,0)</f>
        <v>0</v>
      </c>
      <c r="BH223" s="190">
        <f>IF(O223="sníž. přenesená",K223,0)</f>
        <v>0</v>
      </c>
      <c r="BI223" s="190">
        <f>IF(O223="nulová",K223,0)</f>
        <v>0</v>
      </c>
      <c r="BJ223" s="18" t="s">
        <v>24</v>
      </c>
      <c r="BK223" s="190">
        <f>ROUND(P223*H223,2)</f>
        <v>0</v>
      </c>
      <c r="BL223" s="18" t="s">
        <v>141</v>
      </c>
      <c r="BM223" s="189" t="s">
        <v>326</v>
      </c>
    </row>
    <row r="224" spans="1:47" s="2" customFormat="1" ht="11.25">
      <c r="A224" s="35"/>
      <c r="B224" s="36"/>
      <c r="C224" s="37"/>
      <c r="D224" s="191" t="s">
        <v>143</v>
      </c>
      <c r="E224" s="37"/>
      <c r="F224" s="192" t="s">
        <v>325</v>
      </c>
      <c r="G224" s="37"/>
      <c r="H224" s="37"/>
      <c r="I224" s="193"/>
      <c r="J224" s="193"/>
      <c r="K224" s="37"/>
      <c r="L224" s="37"/>
      <c r="M224" s="40"/>
      <c r="N224" s="194"/>
      <c r="O224" s="195"/>
      <c r="P224" s="65"/>
      <c r="Q224" s="65"/>
      <c r="R224" s="65"/>
      <c r="S224" s="65"/>
      <c r="T224" s="65"/>
      <c r="U224" s="65"/>
      <c r="V224" s="65"/>
      <c r="W224" s="65"/>
      <c r="X224" s="66"/>
      <c r="Y224" s="35"/>
      <c r="Z224" s="35"/>
      <c r="AA224" s="35"/>
      <c r="AB224" s="35"/>
      <c r="AC224" s="35"/>
      <c r="AD224" s="35"/>
      <c r="AE224" s="35"/>
      <c r="AT224" s="18" t="s">
        <v>143</v>
      </c>
      <c r="AU224" s="18" t="s">
        <v>162</v>
      </c>
    </row>
    <row r="225" spans="2:51" s="14" customFormat="1" ht="11.25">
      <c r="B225" s="207"/>
      <c r="C225" s="208"/>
      <c r="D225" s="191" t="s">
        <v>145</v>
      </c>
      <c r="E225" s="209" t="s">
        <v>33</v>
      </c>
      <c r="F225" s="210" t="s">
        <v>301</v>
      </c>
      <c r="G225" s="208"/>
      <c r="H225" s="209" t="s">
        <v>33</v>
      </c>
      <c r="I225" s="211"/>
      <c r="J225" s="211"/>
      <c r="K225" s="208"/>
      <c r="L225" s="208"/>
      <c r="M225" s="212"/>
      <c r="N225" s="213"/>
      <c r="O225" s="214"/>
      <c r="P225" s="214"/>
      <c r="Q225" s="214"/>
      <c r="R225" s="214"/>
      <c r="S225" s="214"/>
      <c r="T225" s="214"/>
      <c r="U225" s="214"/>
      <c r="V225" s="214"/>
      <c r="W225" s="214"/>
      <c r="X225" s="215"/>
      <c r="AT225" s="216" t="s">
        <v>145</v>
      </c>
      <c r="AU225" s="216" t="s">
        <v>162</v>
      </c>
      <c r="AV225" s="14" t="s">
        <v>24</v>
      </c>
      <c r="AW225" s="14" t="s">
        <v>5</v>
      </c>
      <c r="AX225" s="14" t="s">
        <v>80</v>
      </c>
      <c r="AY225" s="216" t="s">
        <v>133</v>
      </c>
    </row>
    <row r="226" spans="2:51" s="13" customFormat="1" ht="11.25">
      <c r="B226" s="196"/>
      <c r="C226" s="197"/>
      <c r="D226" s="191" t="s">
        <v>145</v>
      </c>
      <c r="E226" s="198" t="s">
        <v>33</v>
      </c>
      <c r="F226" s="199" t="s">
        <v>322</v>
      </c>
      <c r="G226" s="197"/>
      <c r="H226" s="200">
        <v>35</v>
      </c>
      <c r="I226" s="201"/>
      <c r="J226" s="201"/>
      <c r="K226" s="197"/>
      <c r="L226" s="197"/>
      <c r="M226" s="202"/>
      <c r="N226" s="203"/>
      <c r="O226" s="204"/>
      <c r="P226" s="204"/>
      <c r="Q226" s="204"/>
      <c r="R226" s="204"/>
      <c r="S226" s="204"/>
      <c r="T226" s="204"/>
      <c r="U226" s="204"/>
      <c r="V226" s="204"/>
      <c r="W226" s="204"/>
      <c r="X226" s="205"/>
      <c r="AT226" s="206" t="s">
        <v>145</v>
      </c>
      <c r="AU226" s="206" t="s">
        <v>162</v>
      </c>
      <c r="AV226" s="13" t="s">
        <v>89</v>
      </c>
      <c r="AW226" s="13" t="s">
        <v>5</v>
      </c>
      <c r="AX226" s="13" t="s">
        <v>80</v>
      </c>
      <c r="AY226" s="206" t="s">
        <v>133</v>
      </c>
    </row>
    <row r="227" spans="2:51" s="15" customFormat="1" ht="11.25">
      <c r="B227" s="217"/>
      <c r="C227" s="218"/>
      <c r="D227" s="191" t="s">
        <v>145</v>
      </c>
      <c r="E227" s="219" t="s">
        <v>33</v>
      </c>
      <c r="F227" s="220" t="s">
        <v>263</v>
      </c>
      <c r="G227" s="218"/>
      <c r="H227" s="221">
        <v>35</v>
      </c>
      <c r="I227" s="222"/>
      <c r="J227" s="222"/>
      <c r="K227" s="218"/>
      <c r="L227" s="218"/>
      <c r="M227" s="223"/>
      <c r="N227" s="224"/>
      <c r="O227" s="225"/>
      <c r="P227" s="225"/>
      <c r="Q227" s="225"/>
      <c r="R227" s="225"/>
      <c r="S227" s="225"/>
      <c r="T227" s="225"/>
      <c r="U227" s="225"/>
      <c r="V227" s="225"/>
      <c r="W227" s="225"/>
      <c r="X227" s="226"/>
      <c r="AT227" s="227" t="s">
        <v>145</v>
      </c>
      <c r="AU227" s="227" t="s">
        <v>162</v>
      </c>
      <c r="AV227" s="15" t="s">
        <v>141</v>
      </c>
      <c r="AW227" s="15" t="s">
        <v>5</v>
      </c>
      <c r="AX227" s="15" t="s">
        <v>24</v>
      </c>
      <c r="AY227" s="227" t="s">
        <v>133</v>
      </c>
    </row>
    <row r="228" spans="1:65" s="2" customFormat="1" ht="24.2" customHeight="1">
      <c r="A228" s="35"/>
      <c r="B228" s="36"/>
      <c r="C228" s="177" t="s">
        <v>327</v>
      </c>
      <c r="D228" s="177" t="s">
        <v>136</v>
      </c>
      <c r="E228" s="178" t="s">
        <v>328</v>
      </c>
      <c r="F228" s="179" t="s">
        <v>329</v>
      </c>
      <c r="G228" s="180" t="s">
        <v>172</v>
      </c>
      <c r="H228" s="181">
        <v>29</v>
      </c>
      <c r="I228" s="182"/>
      <c r="J228" s="182"/>
      <c r="K228" s="183">
        <f>ROUND(P228*H228,2)</f>
        <v>0</v>
      </c>
      <c r="L228" s="179" t="s">
        <v>140</v>
      </c>
      <c r="M228" s="40"/>
      <c r="N228" s="184" t="s">
        <v>33</v>
      </c>
      <c r="O228" s="185" t="s">
        <v>49</v>
      </c>
      <c r="P228" s="186">
        <f>I228+J228</f>
        <v>0</v>
      </c>
      <c r="Q228" s="186">
        <f>ROUND(I228*H228,2)</f>
        <v>0</v>
      </c>
      <c r="R228" s="186">
        <f>ROUND(J228*H228,2)</f>
        <v>0</v>
      </c>
      <c r="S228" s="65"/>
      <c r="T228" s="187">
        <f>S228*H228</f>
        <v>0</v>
      </c>
      <c r="U228" s="187">
        <v>0</v>
      </c>
      <c r="V228" s="187">
        <f>U228*H228</f>
        <v>0</v>
      </c>
      <c r="W228" s="187">
        <v>0</v>
      </c>
      <c r="X228" s="188">
        <f>W228*H228</f>
        <v>0</v>
      </c>
      <c r="Y228" s="35"/>
      <c r="Z228" s="35"/>
      <c r="AA228" s="35"/>
      <c r="AB228" s="35"/>
      <c r="AC228" s="35"/>
      <c r="AD228" s="35"/>
      <c r="AE228" s="35"/>
      <c r="AR228" s="189" t="s">
        <v>141</v>
      </c>
      <c r="AT228" s="189" t="s">
        <v>136</v>
      </c>
      <c r="AU228" s="189" t="s">
        <v>162</v>
      </c>
      <c r="AY228" s="18" t="s">
        <v>133</v>
      </c>
      <c r="BE228" s="190">
        <f>IF(O228="základní",K228,0)</f>
        <v>0</v>
      </c>
      <c r="BF228" s="190">
        <f>IF(O228="snížená",K228,0)</f>
        <v>0</v>
      </c>
      <c r="BG228" s="190">
        <f>IF(O228="zákl. přenesená",K228,0)</f>
        <v>0</v>
      </c>
      <c r="BH228" s="190">
        <f>IF(O228="sníž. přenesená",K228,0)</f>
        <v>0</v>
      </c>
      <c r="BI228" s="190">
        <f>IF(O228="nulová",K228,0)</f>
        <v>0</v>
      </c>
      <c r="BJ228" s="18" t="s">
        <v>24</v>
      </c>
      <c r="BK228" s="190">
        <f>ROUND(P228*H228,2)</f>
        <v>0</v>
      </c>
      <c r="BL228" s="18" t="s">
        <v>141</v>
      </c>
      <c r="BM228" s="189" t="s">
        <v>330</v>
      </c>
    </row>
    <row r="229" spans="1:47" s="2" customFormat="1" ht="11.25">
      <c r="A229" s="35"/>
      <c r="B229" s="36"/>
      <c r="C229" s="37"/>
      <c r="D229" s="191" t="s">
        <v>143</v>
      </c>
      <c r="E229" s="37"/>
      <c r="F229" s="192" t="s">
        <v>331</v>
      </c>
      <c r="G229" s="37"/>
      <c r="H229" s="37"/>
      <c r="I229" s="193"/>
      <c r="J229" s="193"/>
      <c r="K229" s="37"/>
      <c r="L229" s="37"/>
      <c r="M229" s="40"/>
      <c r="N229" s="194"/>
      <c r="O229" s="195"/>
      <c r="P229" s="65"/>
      <c r="Q229" s="65"/>
      <c r="R229" s="65"/>
      <c r="S229" s="65"/>
      <c r="T229" s="65"/>
      <c r="U229" s="65"/>
      <c r="V229" s="65"/>
      <c r="W229" s="65"/>
      <c r="X229" s="66"/>
      <c r="Y229" s="35"/>
      <c r="Z229" s="35"/>
      <c r="AA229" s="35"/>
      <c r="AB229" s="35"/>
      <c r="AC229" s="35"/>
      <c r="AD229" s="35"/>
      <c r="AE229" s="35"/>
      <c r="AT229" s="18" t="s">
        <v>143</v>
      </c>
      <c r="AU229" s="18" t="s">
        <v>162</v>
      </c>
    </row>
    <row r="230" spans="2:51" s="14" customFormat="1" ht="11.25">
      <c r="B230" s="207"/>
      <c r="C230" s="208"/>
      <c r="D230" s="191" t="s">
        <v>145</v>
      </c>
      <c r="E230" s="209" t="s">
        <v>33</v>
      </c>
      <c r="F230" s="210" t="s">
        <v>301</v>
      </c>
      <c r="G230" s="208"/>
      <c r="H230" s="209" t="s">
        <v>33</v>
      </c>
      <c r="I230" s="211"/>
      <c r="J230" s="211"/>
      <c r="K230" s="208"/>
      <c r="L230" s="208"/>
      <c r="M230" s="212"/>
      <c r="N230" s="213"/>
      <c r="O230" s="214"/>
      <c r="P230" s="214"/>
      <c r="Q230" s="214"/>
      <c r="R230" s="214"/>
      <c r="S230" s="214"/>
      <c r="T230" s="214"/>
      <c r="U230" s="214"/>
      <c r="V230" s="214"/>
      <c r="W230" s="214"/>
      <c r="X230" s="215"/>
      <c r="AT230" s="216" t="s">
        <v>145</v>
      </c>
      <c r="AU230" s="216" t="s">
        <v>162</v>
      </c>
      <c r="AV230" s="14" t="s">
        <v>24</v>
      </c>
      <c r="AW230" s="14" t="s">
        <v>5</v>
      </c>
      <c r="AX230" s="14" t="s">
        <v>80</v>
      </c>
      <c r="AY230" s="216" t="s">
        <v>133</v>
      </c>
    </row>
    <row r="231" spans="2:51" s="13" customFormat="1" ht="11.25">
      <c r="B231" s="196"/>
      <c r="C231" s="197"/>
      <c r="D231" s="191" t="s">
        <v>145</v>
      </c>
      <c r="E231" s="198" t="s">
        <v>33</v>
      </c>
      <c r="F231" s="199" t="s">
        <v>307</v>
      </c>
      <c r="G231" s="197"/>
      <c r="H231" s="200">
        <v>29</v>
      </c>
      <c r="I231" s="201"/>
      <c r="J231" s="201"/>
      <c r="K231" s="197"/>
      <c r="L231" s="197"/>
      <c r="M231" s="202"/>
      <c r="N231" s="203"/>
      <c r="O231" s="204"/>
      <c r="P231" s="204"/>
      <c r="Q231" s="204"/>
      <c r="R231" s="204"/>
      <c r="S231" s="204"/>
      <c r="T231" s="204"/>
      <c r="U231" s="204"/>
      <c r="V231" s="204"/>
      <c r="W231" s="204"/>
      <c r="X231" s="205"/>
      <c r="AT231" s="206" t="s">
        <v>145</v>
      </c>
      <c r="AU231" s="206" t="s">
        <v>162</v>
      </c>
      <c r="AV231" s="13" t="s">
        <v>89</v>
      </c>
      <c r="AW231" s="13" t="s">
        <v>5</v>
      </c>
      <c r="AX231" s="13" t="s">
        <v>80</v>
      </c>
      <c r="AY231" s="206" t="s">
        <v>133</v>
      </c>
    </row>
    <row r="232" spans="2:51" s="15" customFormat="1" ht="11.25">
      <c r="B232" s="217"/>
      <c r="C232" s="218"/>
      <c r="D232" s="191" t="s">
        <v>145</v>
      </c>
      <c r="E232" s="219" t="s">
        <v>33</v>
      </c>
      <c r="F232" s="220" t="s">
        <v>263</v>
      </c>
      <c r="G232" s="218"/>
      <c r="H232" s="221">
        <v>29</v>
      </c>
      <c r="I232" s="222"/>
      <c r="J232" s="222"/>
      <c r="K232" s="218"/>
      <c r="L232" s="218"/>
      <c r="M232" s="223"/>
      <c r="N232" s="224"/>
      <c r="O232" s="225"/>
      <c r="P232" s="225"/>
      <c r="Q232" s="225"/>
      <c r="R232" s="225"/>
      <c r="S232" s="225"/>
      <c r="T232" s="225"/>
      <c r="U232" s="225"/>
      <c r="V232" s="225"/>
      <c r="W232" s="225"/>
      <c r="X232" s="226"/>
      <c r="AT232" s="227" t="s">
        <v>145</v>
      </c>
      <c r="AU232" s="227" t="s">
        <v>162</v>
      </c>
      <c r="AV232" s="15" t="s">
        <v>141</v>
      </c>
      <c r="AW232" s="15" t="s">
        <v>5</v>
      </c>
      <c r="AX232" s="15" t="s">
        <v>24</v>
      </c>
      <c r="AY232" s="227" t="s">
        <v>133</v>
      </c>
    </row>
    <row r="233" spans="1:65" s="2" customFormat="1" ht="14.45" customHeight="1">
      <c r="A233" s="35"/>
      <c r="B233" s="36"/>
      <c r="C233" s="228" t="s">
        <v>332</v>
      </c>
      <c r="D233" s="228" t="s">
        <v>251</v>
      </c>
      <c r="E233" s="229" t="s">
        <v>333</v>
      </c>
      <c r="F233" s="230" t="s">
        <v>334</v>
      </c>
      <c r="G233" s="231" t="s">
        <v>172</v>
      </c>
      <c r="H233" s="232">
        <v>33.35</v>
      </c>
      <c r="I233" s="233"/>
      <c r="J233" s="234"/>
      <c r="K233" s="235">
        <f>ROUND(P233*H233,2)</f>
        <v>0</v>
      </c>
      <c r="L233" s="230" t="s">
        <v>33</v>
      </c>
      <c r="M233" s="236"/>
      <c r="N233" s="237" t="s">
        <v>33</v>
      </c>
      <c r="O233" s="185" t="s">
        <v>49</v>
      </c>
      <c r="P233" s="186">
        <f>I233+J233</f>
        <v>0</v>
      </c>
      <c r="Q233" s="186">
        <f>ROUND(I233*H233,2)</f>
        <v>0</v>
      </c>
      <c r="R233" s="186">
        <f>ROUND(J233*H233,2)</f>
        <v>0</v>
      </c>
      <c r="S233" s="65"/>
      <c r="T233" s="187">
        <f>S233*H233</f>
        <v>0</v>
      </c>
      <c r="U233" s="187">
        <v>0</v>
      </c>
      <c r="V233" s="187">
        <f>U233*H233</f>
        <v>0</v>
      </c>
      <c r="W233" s="187">
        <v>0</v>
      </c>
      <c r="X233" s="188">
        <f>W233*H233</f>
        <v>0</v>
      </c>
      <c r="Y233" s="35"/>
      <c r="Z233" s="35"/>
      <c r="AA233" s="35"/>
      <c r="AB233" s="35"/>
      <c r="AC233" s="35"/>
      <c r="AD233" s="35"/>
      <c r="AE233" s="35"/>
      <c r="AR233" s="189" t="s">
        <v>189</v>
      </c>
      <c r="AT233" s="189" t="s">
        <v>251</v>
      </c>
      <c r="AU233" s="189" t="s">
        <v>162</v>
      </c>
      <c r="AY233" s="18" t="s">
        <v>133</v>
      </c>
      <c r="BE233" s="190">
        <f>IF(O233="základní",K233,0)</f>
        <v>0</v>
      </c>
      <c r="BF233" s="190">
        <f>IF(O233="snížená",K233,0)</f>
        <v>0</v>
      </c>
      <c r="BG233" s="190">
        <f>IF(O233="zákl. přenesená",K233,0)</f>
        <v>0</v>
      </c>
      <c r="BH233" s="190">
        <f>IF(O233="sníž. přenesená",K233,0)</f>
        <v>0</v>
      </c>
      <c r="BI233" s="190">
        <f>IF(O233="nulová",K233,0)</f>
        <v>0</v>
      </c>
      <c r="BJ233" s="18" t="s">
        <v>24</v>
      </c>
      <c r="BK233" s="190">
        <f>ROUND(P233*H233,2)</f>
        <v>0</v>
      </c>
      <c r="BL233" s="18" t="s">
        <v>141</v>
      </c>
      <c r="BM233" s="189" t="s">
        <v>335</v>
      </c>
    </row>
    <row r="234" spans="1:47" s="2" customFormat="1" ht="11.25">
      <c r="A234" s="35"/>
      <c r="B234" s="36"/>
      <c r="C234" s="37"/>
      <c r="D234" s="191" t="s">
        <v>143</v>
      </c>
      <c r="E234" s="37"/>
      <c r="F234" s="192" t="s">
        <v>334</v>
      </c>
      <c r="G234" s="37"/>
      <c r="H234" s="37"/>
      <c r="I234" s="193"/>
      <c r="J234" s="193"/>
      <c r="K234" s="37"/>
      <c r="L234" s="37"/>
      <c r="M234" s="40"/>
      <c r="N234" s="194"/>
      <c r="O234" s="195"/>
      <c r="P234" s="65"/>
      <c r="Q234" s="65"/>
      <c r="R234" s="65"/>
      <c r="S234" s="65"/>
      <c r="T234" s="65"/>
      <c r="U234" s="65"/>
      <c r="V234" s="65"/>
      <c r="W234" s="65"/>
      <c r="X234" s="66"/>
      <c r="Y234" s="35"/>
      <c r="Z234" s="35"/>
      <c r="AA234" s="35"/>
      <c r="AB234" s="35"/>
      <c r="AC234" s="35"/>
      <c r="AD234" s="35"/>
      <c r="AE234" s="35"/>
      <c r="AT234" s="18" t="s">
        <v>143</v>
      </c>
      <c r="AU234" s="18" t="s">
        <v>162</v>
      </c>
    </row>
    <row r="235" spans="1:47" s="2" customFormat="1" ht="19.5">
      <c r="A235" s="35"/>
      <c r="B235" s="36"/>
      <c r="C235" s="37"/>
      <c r="D235" s="191" t="s">
        <v>269</v>
      </c>
      <c r="E235" s="37"/>
      <c r="F235" s="238" t="s">
        <v>270</v>
      </c>
      <c r="G235" s="37"/>
      <c r="H235" s="37"/>
      <c r="I235" s="193"/>
      <c r="J235" s="193"/>
      <c r="K235" s="37"/>
      <c r="L235" s="37"/>
      <c r="M235" s="40"/>
      <c r="N235" s="194"/>
      <c r="O235" s="195"/>
      <c r="P235" s="65"/>
      <c r="Q235" s="65"/>
      <c r="R235" s="65"/>
      <c r="S235" s="65"/>
      <c r="T235" s="65"/>
      <c r="U235" s="65"/>
      <c r="V235" s="65"/>
      <c r="W235" s="65"/>
      <c r="X235" s="66"/>
      <c r="Y235" s="35"/>
      <c r="Z235" s="35"/>
      <c r="AA235" s="35"/>
      <c r="AB235" s="35"/>
      <c r="AC235" s="35"/>
      <c r="AD235" s="35"/>
      <c r="AE235" s="35"/>
      <c r="AT235" s="18" t="s">
        <v>269</v>
      </c>
      <c r="AU235" s="18" t="s">
        <v>162</v>
      </c>
    </row>
    <row r="236" spans="2:51" s="14" customFormat="1" ht="11.25">
      <c r="B236" s="207"/>
      <c r="C236" s="208"/>
      <c r="D236" s="191" t="s">
        <v>145</v>
      </c>
      <c r="E236" s="209" t="s">
        <v>33</v>
      </c>
      <c r="F236" s="210" t="s">
        <v>301</v>
      </c>
      <c r="G236" s="208"/>
      <c r="H236" s="209" t="s">
        <v>33</v>
      </c>
      <c r="I236" s="211"/>
      <c r="J236" s="211"/>
      <c r="K236" s="208"/>
      <c r="L236" s="208"/>
      <c r="M236" s="212"/>
      <c r="N236" s="213"/>
      <c r="O236" s="214"/>
      <c r="P236" s="214"/>
      <c r="Q236" s="214"/>
      <c r="R236" s="214"/>
      <c r="S236" s="214"/>
      <c r="T236" s="214"/>
      <c r="U236" s="214"/>
      <c r="V236" s="214"/>
      <c r="W236" s="214"/>
      <c r="X236" s="215"/>
      <c r="AT236" s="216" t="s">
        <v>145</v>
      </c>
      <c r="AU236" s="216" t="s">
        <v>162</v>
      </c>
      <c r="AV236" s="14" t="s">
        <v>24</v>
      </c>
      <c r="AW236" s="14" t="s">
        <v>5</v>
      </c>
      <c r="AX236" s="14" t="s">
        <v>80</v>
      </c>
      <c r="AY236" s="216" t="s">
        <v>133</v>
      </c>
    </row>
    <row r="237" spans="2:51" s="13" customFormat="1" ht="11.25">
      <c r="B237" s="196"/>
      <c r="C237" s="197"/>
      <c r="D237" s="191" t="s">
        <v>145</v>
      </c>
      <c r="E237" s="198" t="s">
        <v>33</v>
      </c>
      <c r="F237" s="199" t="s">
        <v>307</v>
      </c>
      <c r="G237" s="197"/>
      <c r="H237" s="200">
        <v>29</v>
      </c>
      <c r="I237" s="201"/>
      <c r="J237" s="201"/>
      <c r="K237" s="197"/>
      <c r="L237" s="197"/>
      <c r="M237" s="202"/>
      <c r="N237" s="203"/>
      <c r="O237" s="204"/>
      <c r="P237" s="204"/>
      <c r="Q237" s="204"/>
      <c r="R237" s="204"/>
      <c r="S237" s="204"/>
      <c r="T237" s="204"/>
      <c r="U237" s="204"/>
      <c r="V237" s="204"/>
      <c r="W237" s="204"/>
      <c r="X237" s="205"/>
      <c r="AT237" s="206" t="s">
        <v>145</v>
      </c>
      <c r="AU237" s="206" t="s">
        <v>162</v>
      </c>
      <c r="AV237" s="13" t="s">
        <v>89</v>
      </c>
      <c r="AW237" s="13" t="s">
        <v>5</v>
      </c>
      <c r="AX237" s="13" t="s">
        <v>80</v>
      </c>
      <c r="AY237" s="206" t="s">
        <v>133</v>
      </c>
    </row>
    <row r="238" spans="2:51" s="15" customFormat="1" ht="11.25">
      <c r="B238" s="217"/>
      <c r="C238" s="218"/>
      <c r="D238" s="191" t="s">
        <v>145</v>
      </c>
      <c r="E238" s="219" t="s">
        <v>33</v>
      </c>
      <c r="F238" s="220" t="s">
        <v>263</v>
      </c>
      <c r="G238" s="218"/>
      <c r="H238" s="221">
        <v>29</v>
      </c>
      <c r="I238" s="222"/>
      <c r="J238" s="222"/>
      <c r="K238" s="218"/>
      <c r="L238" s="218"/>
      <c r="M238" s="223"/>
      <c r="N238" s="224"/>
      <c r="O238" s="225"/>
      <c r="P238" s="225"/>
      <c r="Q238" s="225"/>
      <c r="R238" s="225"/>
      <c r="S238" s="225"/>
      <c r="T238" s="225"/>
      <c r="U238" s="225"/>
      <c r="V238" s="225"/>
      <c r="W238" s="225"/>
      <c r="X238" s="226"/>
      <c r="AT238" s="227" t="s">
        <v>145</v>
      </c>
      <c r="AU238" s="227" t="s">
        <v>162</v>
      </c>
      <c r="AV238" s="15" t="s">
        <v>141</v>
      </c>
      <c r="AW238" s="15" t="s">
        <v>5</v>
      </c>
      <c r="AX238" s="15" t="s">
        <v>24</v>
      </c>
      <c r="AY238" s="227" t="s">
        <v>133</v>
      </c>
    </row>
    <row r="239" spans="2:51" s="13" customFormat="1" ht="11.25">
      <c r="B239" s="196"/>
      <c r="C239" s="197"/>
      <c r="D239" s="191" t="s">
        <v>145</v>
      </c>
      <c r="E239" s="197"/>
      <c r="F239" s="199" t="s">
        <v>336</v>
      </c>
      <c r="G239" s="197"/>
      <c r="H239" s="200">
        <v>33.35</v>
      </c>
      <c r="I239" s="201"/>
      <c r="J239" s="201"/>
      <c r="K239" s="197"/>
      <c r="L239" s="197"/>
      <c r="M239" s="202"/>
      <c r="N239" s="203"/>
      <c r="O239" s="204"/>
      <c r="P239" s="204"/>
      <c r="Q239" s="204"/>
      <c r="R239" s="204"/>
      <c r="S239" s="204"/>
      <c r="T239" s="204"/>
      <c r="U239" s="204"/>
      <c r="V239" s="204"/>
      <c r="W239" s="204"/>
      <c r="X239" s="205"/>
      <c r="AT239" s="206" t="s">
        <v>145</v>
      </c>
      <c r="AU239" s="206" t="s">
        <v>162</v>
      </c>
      <c r="AV239" s="13" t="s">
        <v>89</v>
      </c>
      <c r="AW239" s="13" t="s">
        <v>4</v>
      </c>
      <c r="AX239" s="13" t="s">
        <v>24</v>
      </c>
      <c r="AY239" s="206" t="s">
        <v>133</v>
      </c>
    </row>
    <row r="240" spans="1:65" s="2" customFormat="1" ht="24.2" customHeight="1">
      <c r="A240" s="35"/>
      <c r="B240" s="36"/>
      <c r="C240" s="177" t="s">
        <v>322</v>
      </c>
      <c r="D240" s="177" t="s">
        <v>136</v>
      </c>
      <c r="E240" s="178" t="s">
        <v>337</v>
      </c>
      <c r="F240" s="179" t="s">
        <v>338</v>
      </c>
      <c r="G240" s="180" t="s">
        <v>172</v>
      </c>
      <c r="H240" s="181">
        <v>1170</v>
      </c>
      <c r="I240" s="182"/>
      <c r="J240" s="182"/>
      <c r="K240" s="183">
        <f>ROUND(P240*H240,2)</f>
        <v>0</v>
      </c>
      <c r="L240" s="179" t="s">
        <v>140</v>
      </c>
      <c r="M240" s="40"/>
      <c r="N240" s="184" t="s">
        <v>33</v>
      </c>
      <c r="O240" s="185" t="s">
        <v>49</v>
      </c>
      <c r="P240" s="186">
        <f>I240+J240</f>
        <v>0</v>
      </c>
      <c r="Q240" s="186">
        <f>ROUND(I240*H240,2)</f>
        <v>0</v>
      </c>
      <c r="R240" s="186">
        <f>ROUND(J240*H240,2)</f>
        <v>0</v>
      </c>
      <c r="S240" s="65"/>
      <c r="T240" s="187">
        <f>S240*H240</f>
        <v>0</v>
      </c>
      <c r="U240" s="187">
        <v>0</v>
      </c>
      <c r="V240" s="187">
        <f>U240*H240</f>
        <v>0</v>
      </c>
      <c r="W240" s="187">
        <v>0</v>
      </c>
      <c r="X240" s="188">
        <f>W240*H240</f>
        <v>0</v>
      </c>
      <c r="Y240" s="35"/>
      <c r="Z240" s="35"/>
      <c r="AA240" s="35"/>
      <c r="AB240" s="35"/>
      <c r="AC240" s="35"/>
      <c r="AD240" s="35"/>
      <c r="AE240" s="35"/>
      <c r="AR240" s="189" t="s">
        <v>141</v>
      </c>
      <c r="AT240" s="189" t="s">
        <v>136</v>
      </c>
      <c r="AU240" s="189" t="s">
        <v>162</v>
      </c>
      <c r="AY240" s="18" t="s">
        <v>133</v>
      </c>
      <c r="BE240" s="190">
        <f>IF(O240="základní",K240,0)</f>
        <v>0</v>
      </c>
      <c r="BF240" s="190">
        <f>IF(O240="snížená",K240,0)</f>
        <v>0</v>
      </c>
      <c r="BG240" s="190">
        <f>IF(O240="zákl. přenesená",K240,0)</f>
        <v>0</v>
      </c>
      <c r="BH240" s="190">
        <f>IF(O240="sníž. přenesená",K240,0)</f>
        <v>0</v>
      </c>
      <c r="BI240" s="190">
        <f>IF(O240="nulová",K240,0)</f>
        <v>0</v>
      </c>
      <c r="BJ240" s="18" t="s">
        <v>24</v>
      </c>
      <c r="BK240" s="190">
        <f>ROUND(P240*H240,2)</f>
        <v>0</v>
      </c>
      <c r="BL240" s="18" t="s">
        <v>141</v>
      </c>
      <c r="BM240" s="189" t="s">
        <v>339</v>
      </c>
    </row>
    <row r="241" spans="1:47" s="2" customFormat="1" ht="11.25">
      <c r="A241" s="35"/>
      <c r="B241" s="36"/>
      <c r="C241" s="37"/>
      <c r="D241" s="191" t="s">
        <v>143</v>
      </c>
      <c r="E241" s="37"/>
      <c r="F241" s="192" t="s">
        <v>340</v>
      </c>
      <c r="G241" s="37"/>
      <c r="H241" s="37"/>
      <c r="I241" s="193"/>
      <c r="J241" s="193"/>
      <c r="K241" s="37"/>
      <c r="L241" s="37"/>
      <c r="M241" s="40"/>
      <c r="N241" s="194"/>
      <c r="O241" s="195"/>
      <c r="P241" s="65"/>
      <c r="Q241" s="65"/>
      <c r="R241" s="65"/>
      <c r="S241" s="65"/>
      <c r="T241" s="65"/>
      <c r="U241" s="65"/>
      <c r="V241" s="65"/>
      <c r="W241" s="65"/>
      <c r="X241" s="66"/>
      <c r="Y241" s="35"/>
      <c r="Z241" s="35"/>
      <c r="AA241" s="35"/>
      <c r="AB241" s="35"/>
      <c r="AC241" s="35"/>
      <c r="AD241" s="35"/>
      <c r="AE241" s="35"/>
      <c r="AT241" s="18" t="s">
        <v>143</v>
      </c>
      <c r="AU241" s="18" t="s">
        <v>162</v>
      </c>
    </row>
    <row r="242" spans="2:51" s="14" customFormat="1" ht="11.25">
      <c r="B242" s="207"/>
      <c r="C242" s="208"/>
      <c r="D242" s="191" t="s">
        <v>145</v>
      </c>
      <c r="E242" s="209" t="s">
        <v>33</v>
      </c>
      <c r="F242" s="210" t="s">
        <v>301</v>
      </c>
      <c r="G242" s="208"/>
      <c r="H242" s="209" t="s">
        <v>33</v>
      </c>
      <c r="I242" s="211"/>
      <c r="J242" s="211"/>
      <c r="K242" s="208"/>
      <c r="L242" s="208"/>
      <c r="M242" s="212"/>
      <c r="N242" s="213"/>
      <c r="O242" s="214"/>
      <c r="P242" s="214"/>
      <c r="Q242" s="214"/>
      <c r="R242" s="214"/>
      <c r="S242" s="214"/>
      <c r="T242" s="214"/>
      <c r="U242" s="214"/>
      <c r="V242" s="214"/>
      <c r="W242" s="214"/>
      <c r="X242" s="215"/>
      <c r="AT242" s="216" t="s">
        <v>145</v>
      </c>
      <c r="AU242" s="216" t="s">
        <v>162</v>
      </c>
      <c r="AV242" s="14" t="s">
        <v>24</v>
      </c>
      <c r="AW242" s="14" t="s">
        <v>5</v>
      </c>
      <c r="AX242" s="14" t="s">
        <v>80</v>
      </c>
      <c r="AY242" s="216" t="s">
        <v>133</v>
      </c>
    </row>
    <row r="243" spans="2:51" s="13" customFormat="1" ht="11.25">
      <c r="B243" s="196"/>
      <c r="C243" s="197"/>
      <c r="D243" s="191" t="s">
        <v>145</v>
      </c>
      <c r="E243" s="198" t="s">
        <v>33</v>
      </c>
      <c r="F243" s="199" t="s">
        <v>341</v>
      </c>
      <c r="G243" s="197"/>
      <c r="H243" s="200">
        <v>1170</v>
      </c>
      <c r="I243" s="201"/>
      <c r="J243" s="201"/>
      <c r="K243" s="197"/>
      <c r="L243" s="197"/>
      <c r="M243" s="202"/>
      <c r="N243" s="203"/>
      <c r="O243" s="204"/>
      <c r="P243" s="204"/>
      <c r="Q243" s="204"/>
      <c r="R243" s="204"/>
      <c r="S243" s="204"/>
      <c r="T243" s="204"/>
      <c r="U243" s="204"/>
      <c r="V243" s="204"/>
      <c r="W243" s="204"/>
      <c r="X243" s="205"/>
      <c r="AT243" s="206" t="s">
        <v>145</v>
      </c>
      <c r="AU243" s="206" t="s">
        <v>162</v>
      </c>
      <c r="AV243" s="13" t="s">
        <v>89</v>
      </c>
      <c r="AW243" s="13" t="s">
        <v>5</v>
      </c>
      <c r="AX243" s="13" t="s">
        <v>80</v>
      </c>
      <c r="AY243" s="206" t="s">
        <v>133</v>
      </c>
    </row>
    <row r="244" spans="2:51" s="15" customFormat="1" ht="11.25">
      <c r="B244" s="217"/>
      <c r="C244" s="218"/>
      <c r="D244" s="191" t="s">
        <v>145</v>
      </c>
      <c r="E244" s="219" t="s">
        <v>33</v>
      </c>
      <c r="F244" s="220" t="s">
        <v>263</v>
      </c>
      <c r="G244" s="218"/>
      <c r="H244" s="221">
        <v>1170</v>
      </c>
      <c r="I244" s="222"/>
      <c r="J244" s="222"/>
      <c r="K244" s="218"/>
      <c r="L244" s="218"/>
      <c r="M244" s="223"/>
      <c r="N244" s="224"/>
      <c r="O244" s="225"/>
      <c r="P244" s="225"/>
      <c r="Q244" s="225"/>
      <c r="R244" s="225"/>
      <c r="S244" s="225"/>
      <c r="T244" s="225"/>
      <c r="U244" s="225"/>
      <c r="V244" s="225"/>
      <c r="W244" s="225"/>
      <c r="X244" s="226"/>
      <c r="AT244" s="227" t="s">
        <v>145</v>
      </c>
      <c r="AU244" s="227" t="s">
        <v>162</v>
      </c>
      <c r="AV244" s="15" t="s">
        <v>141</v>
      </c>
      <c r="AW244" s="15" t="s">
        <v>5</v>
      </c>
      <c r="AX244" s="15" t="s">
        <v>24</v>
      </c>
      <c r="AY244" s="227" t="s">
        <v>133</v>
      </c>
    </row>
    <row r="245" spans="1:65" s="2" customFormat="1" ht="24.2" customHeight="1">
      <c r="A245" s="35"/>
      <c r="B245" s="36"/>
      <c r="C245" s="228" t="s">
        <v>342</v>
      </c>
      <c r="D245" s="228" t="s">
        <v>251</v>
      </c>
      <c r="E245" s="229" t="s">
        <v>343</v>
      </c>
      <c r="F245" s="230" t="s">
        <v>344</v>
      </c>
      <c r="G245" s="231" t="s">
        <v>172</v>
      </c>
      <c r="H245" s="232">
        <v>1170</v>
      </c>
      <c r="I245" s="233"/>
      <c r="J245" s="234"/>
      <c r="K245" s="235">
        <f>ROUND(P245*H245,2)</f>
        <v>0</v>
      </c>
      <c r="L245" s="230" t="s">
        <v>140</v>
      </c>
      <c r="M245" s="236"/>
      <c r="N245" s="237" t="s">
        <v>33</v>
      </c>
      <c r="O245" s="185" t="s">
        <v>49</v>
      </c>
      <c r="P245" s="186">
        <f>I245+J245</f>
        <v>0</v>
      </c>
      <c r="Q245" s="186">
        <f>ROUND(I245*H245,2)</f>
        <v>0</v>
      </c>
      <c r="R245" s="186">
        <f>ROUND(J245*H245,2)</f>
        <v>0</v>
      </c>
      <c r="S245" s="65"/>
      <c r="T245" s="187">
        <f>S245*H245</f>
        <v>0</v>
      </c>
      <c r="U245" s="187">
        <v>0.00017</v>
      </c>
      <c r="V245" s="187">
        <f>U245*H245</f>
        <v>0.19890000000000002</v>
      </c>
      <c r="W245" s="187">
        <v>0</v>
      </c>
      <c r="X245" s="188">
        <f>W245*H245</f>
        <v>0</v>
      </c>
      <c r="Y245" s="35"/>
      <c r="Z245" s="35"/>
      <c r="AA245" s="35"/>
      <c r="AB245" s="35"/>
      <c r="AC245" s="35"/>
      <c r="AD245" s="35"/>
      <c r="AE245" s="35"/>
      <c r="AR245" s="189" t="s">
        <v>189</v>
      </c>
      <c r="AT245" s="189" t="s">
        <v>251</v>
      </c>
      <c r="AU245" s="189" t="s">
        <v>162</v>
      </c>
      <c r="AY245" s="18" t="s">
        <v>133</v>
      </c>
      <c r="BE245" s="190">
        <f>IF(O245="základní",K245,0)</f>
        <v>0</v>
      </c>
      <c r="BF245" s="190">
        <f>IF(O245="snížená",K245,0)</f>
        <v>0</v>
      </c>
      <c r="BG245" s="190">
        <f>IF(O245="zákl. přenesená",K245,0)</f>
        <v>0</v>
      </c>
      <c r="BH245" s="190">
        <f>IF(O245="sníž. přenesená",K245,0)</f>
        <v>0</v>
      </c>
      <c r="BI245" s="190">
        <f>IF(O245="nulová",K245,0)</f>
        <v>0</v>
      </c>
      <c r="BJ245" s="18" t="s">
        <v>24</v>
      </c>
      <c r="BK245" s="190">
        <f>ROUND(P245*H245,2)</f>
        <v>0</v>
      </c>
      <c r="BL245" s="18" t="s">
        <v>141</v>
      </c>
      <c r="BM245" s="189" t="s">
        <v>345</v>
      </c>
    </row>
    <row r="246" spans="1:47" s="2" customFormat="1" ht="11.25">
      <c r="A246" s="35"/>
      <c r="B246" s="36"/>
      <c r="C246" s="37"/>
      <c r="D246" s="191" t="s">
        <v>143</v>
      </c>
      <c r="E246" s="37"/>
      <c r="F246" s="192" t="s">
        <v>344</v>
      </c>
      <c r="G246" s="37"/>
      <c r="H246" s="37"/>
      <c r="I246" s="193"/>
      <c r="J246" s="193"/>
      <c r="K246" s="37"/>
      <c r="L246" s="37"/>
      <c r="M246" s="40"/>
      <c r="N246" s="194"/>
      <c r="O246" s="195"/>
      <c r="P246" s="65"/>
      <c r="Q246" s="65"/>
      <c r="R246" s="65"/>
      <c r="S246" s="65"/>
      <c r="T246" s="65"/>
      <c r="U246" s="65"/>
      <c r="V246" s="65"/>
      <c r="W246" s="65"/>
      <c r="X246" s="66"/>
      <c r="Y246" s="35"/>
      <c r="Z246" s="35"/>
      <c r="AA246" s="35"/>
      <c r="AB246" s="35"/>
      <c r="AC246" s="35"/>
      <c r="AD246" s="35"/>
      <c r="AE246" s="35"/>
      <c r="AT246" s="18" t="s">
        <v>143</v>
      </c>
      <c r="AU246" s="18" t="s">
        <v>162</v>
      </c>
    </row>
    <row r="247" spans="2:51" s="14" customFormat="1" ht="11.25">
      <c r="B247" s="207"/>
      <c r="C247" s="208"/>
      <c r="D247" s="191" t="s">
        <v>145</v>
      </c>
      <c r="E247" s="209" t="s">
        <v>33</v>
      </c>
      <c r="F247" s="210" t="s">
        <v>301</v>
      </c>
      <c r="G247" s="208"/>
      <c r="H247" s="209" t="s">
        <v>33</v>
      </c>
      <c r="I247" s="211"/>
      <c r="J247" s="211"/>
      <c r="K247" s="208"/>
      <c r="L247" s="208"/>
      <c r="M247" s="212"/>
      <c r="N247" s="213"/>
      <c r="O247" s="214"/>
      <c r="P247" s="214"/>
      <c r="Q247" s="214"/>
      <c r="R247" s="214"/>
      <c r="S247" s="214"/>
      <c r="T247" s="214"/>
      <c r="U247" s="214"/>
      <c r="V247" s="214"/>
      <c r="W247" s="214"/>
      <c r="X247" s="215"/>
      <c r="AT247" s="216" t="s">
        <v>145</v>
      </c>
      <c r="AU247" s="216" t="s">
        <v>162</v>
      </c>
      <c r="AV247" s="14" t="s">
        <v>24</v>
      </c>
      <c r="AW247" s="14" t="s">
        <v>5</v>
      </c>
      <c r="AX247" s="14" t="s">
        <v>80</v>
      </c>
      <c r="AY247" s="216" t="s">
        <v>133</v>
      </c>
    </row>
    <row r="248" spans="2:51" s="13" customFormat="1" ht="11.25">
      <c r="B248" s="196"/>
      <c r="C248" s="197"/>
      <c r="D248" s="191" t="s">
        <v>145</v>
      </c>
      <c r="E248" s="198" t="s">
        <v>33</v>
      </c>
      <c r="F248" s="199" t="s">
        <v>341</v>
      </c>
      <c r="G248" s="197"/>
      <c r="H248" s="200">
        <v>1170</v>
      </c>
      <c r="I248" s="201"/>
      <c r="J248" s="201"/>
      <c r="K248" s="197"/>
      <c r="L248" s="197"/>
      <c r="M248" s="202"/>
      <c r="N248" s="203"/>
      <c r="O248" s="204"/>
      <c r="P248" s="204"/>
      <c r="Q248" s="204"/>
      <c r="R248" s="204"/>
      <c r="S248" s="204"/>
      <c r="T248" s="204"/>
      <c r="U248" s="204"/>
      <c r="V248" s="204"/>
      <c r="W248" s="204"/>
      <c r="X248" s="205"/>
      <c r="AT248" s="206" t="s">
        <v>145</v>
      </c>
      <c r="AU248" s="206" t="s">
        <v>162</v>
      </c>
      <c r="AV248" s="13" t="s">
        <v>89</v>
      </c>
      <c r="AW248" s="13" t="s">
        <v>5</v>
      </c>
      <c r="AX248" s="13" t="s">
        <v>80</v>
      </c>
      <c r="AY248" s="206" t="s">
        <v>133</v>
      </c>
    </row>
    <row r="249" spans="2:51" s="15" customFormat="1" ht="11.25">
      <c r="B249" s="217"/>
      <c r="C249" s="218"/>
      <c r="D249" s="191" t="s">
        <v>145</v>
      </c>
      <c r="E249" s="219" t="s">
        <v>33</v>
      </c>
      <c r="F249" s="220" t="s">
        <v>263</v>
      </c>
      <c r="G249" s="218"/>
      <c r="H249" s="221">
        <v>1170</v>
      </c>
      <c r="I249" s="222"/>
      <c r="J249" s="222"/>
      <c r="K249" s="218"/>
      <c r="L249" s="218"/>
      <c r="M249" s="223"/>
      <c r="N249" s="224"/>
      <c r="O249" s="225"/>
      <c r="P249" s="225"/>
      <c r="Q249" s="225"/>
      <c r="R249" s="225"/>
      <c r="S249" s="225"/>
      <c r="T249" s="225"/>
      <c r="U249" s="225"/>
      <c r="V249" s="225"/>
      <c r="W249" s="225"/>
      <c r="X249" s="226"/>
      <c r="AT249" s="227" t="s">
        <v>145</v>
      </c>
      <c r="AU249" s="227" t="s">
        <v>162</v>
      </c>
      <c r="AV249" s="15" t="s">
        <v>141</v>
      </c>
      <c r="AW249" s="15" t="s">
        <v>5</v>
      </c>
      <c r="AX249" s="15" t="s">
        <v>24</v>
      </c>
      <c r="AY249" s="227" t="s">
        <v>133</v>
      </c>
    </row>
    <row r="250" spans="1:65" s="2" customFormat="1" ht="24.2" customHeight="1">
      <c r="A250" s="35"/>
      <c r="B250" s="36"/>
      <c r="C250" s="177" t="s">
        <v>346</v>
      </c>
      <c r="D250" s="177" t="s">
        <v>136</v>
      </c>
      <c r="E250" s="178" t="s">
        <v>347</v>
      </c>
      <c r="F250" s="179" t="s">
        <v>348</v>
      </c>
      <c r="G250" s="180" t="s">
        <v>172</v>
      </c>
      <c r="H250" s="181">
        <v>239</v>
      </c>
      <c r="I250" s="182"/>
      <c r="J250" s="182"/>
      <c r="K250" s="183">
        <f>ROUND(P250*H250,2)</f>
        <v>0</v>
      </c>
      <c r="L250" s="179" t="s">
        <v>140</v>
      </c>
      <c r="M250" s="40"/>
      <c r="N250" s="184" t="s">
        <v>33</v>
      </c>
      <c r="O250" s="185" t="s">
        <v>49</v>
      </c>
      <c r="P250" s="186">
        <f>I250+J250</f>
        <v>0</v>
      </c>
      <c r="Q250" s="186">
        <f>ROUND(I250*H250,2)</f>
        <v>0</v>
      </c>
      <c r="R250" s="186">
        <f>ROUND(J250*H250,2)</f>
        <v>0</v>
      </c>
      <c r="S250" s="65"/>
      <c r="T250" s="187">
        <f>S250*H250</f>
        <v>0</v>
      </c>
      <c r="U250" s="187">
        <v>0</v>
      </c>
      <c r="V250" s="187">
        <f>U250*H250</f>
        <v>0</v>
      </c>
      <c r="W250" s="187">
        <v>0</v>
      </c>
      <c r="X250" s="188">
        <f>W250*H250</f>
        <v>0</v>
      </c>
      <c r="Y250" s="35"/>
      <c r="Z250" s="35"/>
      <c r="AA250" s="35"/>
      <c r="AB250" s="35"/>
      <c r="AC250" s="35"/>
      <c r="AD250" s="35"/>
      <c r="AE250" s="35"/>
      <c r="AR250" s="189" t="s">
        <v>141</v>
      </c>
      <c r="AT250" s="189" t="s">
        <v>136</v>
      </c>
      <c r="AU250" s="189" t="s">
        <v>162</v>
      </c>
      <c r="AY250" s="18" t="s">
        <v>133</v>
      </c>
      <c r="BE250" s="190">
        <f>IF(O250="základní",K250,0)</f>
        <v>0</v>
      </c>
      <c r="BF250" s="190">
        <f>IF(O250="snížená",K250,0)</f>
        <v>0</v>
      </c>
      <c r="BG250" s="190">
        <f>IF(O250="zákl. přenesená",K250,0)</f>
        <v>0</v>
      </c>
      <c r="BH250" s="190">
        <f>IF(O250="sníž. přenesená",K250,0)</f>
        <v>0</v>
      </c>
      <c r="BI250" s="190">
        <f>IF(O250="nulová",K250,0)</f>
        <v>0</v>
      </c>
      <c r="BJ250" s="18" t="s">
        <v>24</v>
      </c>
      <c r="BK250" s="190">
        <f>ROUND(P250*H250,2)</f>
        <v>0</v>
      </c>
      <c r="BL250" s="18" t="s">
        <v>141</v>
      </c>
      <c r="BM250" s="189" t="s">
        <v>349</v>
      </c>
    </row>
    <row r="251" spans="1:47" s="2" customFormat="1" ht="11.25">
      <c r="A251" s="35"/>
      <c r="B251" s="36"/>
      <c r="C251" s="37"/>
      <c r="D251" s="191" t="s">
        <v>143</v>
      </c>
      <c r="E251" s="37"/>
      <c r="F251" s="192" t="s">
        <v>350</v>
      </c>
      <c r="G251" s="37"/>
      <c r="H251" s="37"/>
      <c r="I251" s="193"/>
      <c r="J251" s="193"/>
      <c r="K251" s="37"/>
      <c r="L251" s="37"/>
      <c r="M251" s="40"/>
      <c r="N251" s="194"/>
      <c r="O251" s="195"/>
      <c r="P251" s="65"/>
      <c r="Q251" s="65"/>
      <c r="R251" s="65"/>
      <c r="S251" s="65"/>
      <c r="T251" s="65"/>
      <c r="U251" s="65"/>
      <c r="V251" s="65"/>
      <c r="W251" s="65"/>
      <c r="X251" s="66"/>
      <c r="Y251" s="35"/>
      <c r="Z251" s="35"/>
      <c r="AA251" s="35"/>
      <c r="AB251" s="35"/>
      <c r="AC251" s="35"/>
      <c r="AD251" s="35"/>
      <c r="AE251" s="35"/>
      <c r="AT251" s="18" t="s">
        <v>143</v>
      </c>
      <c r="AU251" s="18" t="s">
        <v>162</v>
      </c>
    </row>
    <row r="252" spans="2:51" s="14" customFormat="1" ht="11.25">
      <c r="B252" s="207"/>
      <c r="C252" s="208"/>
      <c r="D252" s="191" t="s">
        <v>145</v>
      </c>
      <c r="E252" s="209" t="s">
        <v>33</v>
      </c>
      <c r="F252" s="210" t="s">
        <v>301</v>
      </c>
      <c r="G252" s="208"/>
      <c r="H252" s="209" t="s">
        <v>33</v>
      </c>
      <c r="I252" s="211"/>
      <c r="J252" s="211"/>
      <c r="K252" s="208"/>
      <c r="L252" s="208"/>
      <c r="M252" s="212"/>
      <c r="N252" s="213"/>
      <c r="O252" s="214"/>
      <c r="P252" s="214"/>
      <c r="Q252" s="214"/>
      <c r="R252" s="214"/>
      <c r="S252" s="214"/>
      <c r="T252" s="214"/>
      <c r="U252" s="214"/>
      <c r="V252" s="214"/>
      <c r="W252" s="214"/>
      <c r="X252" s="215"/>
      <c r="AT252" s="216" t="s">
        <v>145</v>
      </c>
      <c r="AU252" s="216" t="s">
        <v>162</v>
      </c>
      <c r="AV252" s="14" t="s">
        <v>24</v>
      </c>
      <c r="AW252" s="14" t="s">
        <v>5</v>
      </c>
      <c r="AX252" s="14" t="s">
        <v>80</v>
      </c>
      <c r="AY252" s="216" t="s">
        <v>133</v>
      </c>
    </row>
    <row r="253" spans="2:51" s="13" customFormat="1" ht="11.25">
      <c r="B253" s="196"/>
      <c r="C253" s="197"/>
      <c r="D253" s="191" t="s">
        <v>145</v>
      </c>
      <c r="E253" s="198" t="s">
        <v>33</v>
      </c>
      <c r="F253" s="199" t="s">
        <v>351</v>
      </c>
      <c r="G253" s="197"/>
      <c r="H253" s="200">
        <v>239</v>
      </c>
      <c r="I253" s="201"/>
      <c r="J253" s="201"/>
      <c r="K253" s="197"/>
      <c r="L253" s="197"/>
      <c r="M253" s="202"/>
      <c r="N253" s="203"/>
      <c r="O253" s="204"/>
      <c r="P253" s="204"/>
      <c r="Q253" s="204"/>
      <c r="R253" s="204"/>
      <c r="S253" s="204"/>
      <c r="T253" s="204"/>
      <c r="U253" s="204"/>
      <c r="V253" s="204"/>
      <c r="W253" s="204"/>
      <c r="X253" s="205"/>
      <c r="AT253" s="206" t="s">
        <v>145</v>
      </c>
      <c r="AU253" s="206" t="s">
        <v>162</v>
      </c>
      <c r="AV253" s="13" t="s">
        <v>89</v>
      </c>
      <c r="AW253" s="13" t="s">
        <v>5</v>
      </c>
      <c r="AX253" s="13" t="s">
        <v>80</v>
      </c>
      <c r="AY253" s="206" t="s">
        <v>133</v>
      </c>
    </row>
    <row r="254" spans="2:51" s="15" customFormat="1" ht="11.25">
      <c r="B254" s="217"/>
      <c r="C254" s="218"/>
      <c r="D254" s="191" t="s">
        <v>145</v>
      </c>
      <c r="E254" s="219" t="s">
        <v>33</v>
      </c>
      <c r="F254" s="220" t="s">
        <v>263</v>
      </c>
      <c r="G254" s="218"/>
      <c r="H254" s="221">
        <v>239</v>
      </c>
      <c r="I254" s="222"/>
      <c r="J254" s="222"/>
      <c r="K254" s="218"/>
      <c r="L254" s="218"/>
      <c r="M254" s="223"/>
      <c r="N254" s="224"/>
      <c r="O254" s="225"/>
      <c r="P254" s="225"/>
      <c r="Q254" s="225"/>
      <c r="R254" s="225"/>
      <c r="S254" s="225"/>
      <c r="T254" s="225"/>
      <c r="U254" s="225"/>
      <c r="V254" s="225"/>
      <c r="W254" s="225"/>
      <c r="X254" s="226"/>
      <c r="AT254" s="227" t="s">
        <v>145</v>
      </c>
      <c r="AU254" s="227" t="s">
        <v>162</v>
      </c>
      <c r="AV254" s="15" t="s">
        <v>141</v>
      </c>
      <c r="AW254" s="15" t="s">
        <v>5</v>
      </c>
      <c r="AX254" s="15" t="s">
        <v>24</v>
      </c>
      <c r="AY254" s="227" t="s">
        <v>133</v>
      </c>
    </row>
    <row r="255" spans="1:65" s="2" customFormat="1" ht="24.2" customHeight="1">
      <c r="A255" s="35"/>
      <c r="B255" s="36"/>
      <c r="C255" s="228" t="s">
        <v>352</v>
      </c>
      <c r="D255" s="228" t="s">
        <v>251</v>
      </c>
      <c r="E255" s="229" t="s">
        <v>353</v>
      </c>
      <c r="F255" s="230" t="s">
        <v>354</v>
      </c>
      <c r="G255" s="231" t="s">
        <v>172</v>
      </c>
      <c r="H255" s="232">
        <v>239</v>
      </c>
      <c r="I255" s="233"/>
      <c r="J255" s="234"/>
      <c r="K255" s="235">
        <f>ROUND(P255*H255,2)</f>
        <v>0</v>
      </c>
      <c r="L255" s="230" t="s">
        <v>140</v>
      </c>
      <c r="M255" s="236"/>
      <c r="N255" s="237" t="s">
        <v>33</v>
      </c>
      <c r="O255" s="185" t="s">
        <v>49</v>
      </c>
      <c r="P255" s="186">
        <f>I255+J255</f>
        <v>0</v>
      </c>
      <c r="Q255" s="186">
        <f>ROUND(I255*H255,2)</f>
        <v>0</v>
      </c>
      <c r="R255" s="186">
        <f>ROUND(J255*H255,2)</f>
        <v>0</v>
      </c>
      <c r="S255" s="65"/>
      <c r="T255" s="187">
        <f>S255*H255</f>
        <v>0</v>
      </c>
      <c r="U255" s="187">
        <v>0.00016</v>
      </c>
      <c r="V255" s="187">
        <f>U255*H255</f>
        <v>0.03824</v>
      </c>
      <c r="W255" s="187">
        <v>0</v>
      </c>
      <c r="X255" s="188">
        <f>W255*H255</f>
        <v>0</v>
      </c>
      <c r="Y255" s="35"/>
      <c r="Z255" s="35"/>
      <c r="AA255" s="35"/>
      <c r="AB255" s="35"/>
      <c r="AC255" s="35"/>
      <c r="AD255" s="35"/>
      <c r="AE255" s="35"/>
      <c r="AR255" s="189" t="s">
        <v>189</v>
      </c>
      <c r="AT255" s="189" t="s">
        <v>251</v>
      </c>
      <c r="AU255" s="189" t="s">
        <v>162</v>
      </c>
      <c r="AY255" s="18" t="s">
        <v>133</v>
      </c>
      <c r="BE255" s="190">
        <f>IF(O255="základní",K255,0)</f>
        <v>0</v>
      </c>
      <c r="BF255" s="190">
        <f>IF(O255="snížená",K255,0)</f>
        <v>0</v>
      </c>
      <c r="BG255" s="190">
        <f>IF(O255="zákl. přenesená",K255,0)</f>
        <v>0</v>
      </c>
      <c r="BH255" s="190">
        <f>IF(O255="sníž. přenesená",K255,0)</f>
        <v>0</v>
      </c>
      <c r="BI255" s="190">
        <f>IF(O255="nulová",K255,0)</f>
        <v>0</v>
      </c>
      <c r="BJ255" s="18" t="s">
        <v>24</v>
      </c>
      <c r="BK255" s="190">
        <f>ROUND(P255*H255,2)</f>
        <v>0</v>
      </c>
      <c r="BL255" s="18" t="s">
        <v>141</v>
      </c>
      <c r="BM255" s="189" t="s">
        <v>355</v>
      </c>
    </row>
    <row r="256" spans="1:47" s="2" customFormat="1" ht="11.25">
      <c r="A256" s="35"/>
      <c r="B256" s="36"/>
      <c r="C256" s="37"/>
      <c r="D256" s="191" t="s">
        <v>143</v>
      </c>
      <c r="E256" s="37"/>
      <c r="F256" s="192" t="s">
        <v>354</v>
      </c>
      <c r="G256" s="37"/>
      <c r="H256" s="37"/>
      <c r="I256" s="193"/>
      <c r="J256" s="193"/>
      <c r="K256" s="37"/>
      <c r="L256" s="37"/>
      <c r="M256" s="40"/>
      <c r="N256" s="194"/>
      <c r="O256" s="195"/>
      <c r="P256" s="65"/>
      <c r="Q256" s="65"/>
      <c r="R256" s="65"/>
      <c r="S256" s="65"/>
      <c r="T256" s="65"/>
      <c r="U256" s="65"/>
      <c r="V256" s="65"/>
      <c r="W256" s="65"/>
      <c r="X256" s="66"/>
      <c r="Y256" s="35"/>
      <c r="Z256" s="35"/>
      <c r="AA256" s="35"/>
      <c r="AB256" s="35"/>
      <c r="AC256" s="35"/>
      <c r="AD256" s="35"/>
      <c r="AE256" s="35"/>
      <c r="AT256" s="18" t="s">
        <v>143</v>
      </c>
      <c r="AU256" s="18" t="s">
        <v>162</v>
      </c>
    </row>
    <row r="257" spans="2:51" s="14" customFormat="1" ht="11.25">
      <c r="B257" s="207"/>
      <c r="C257" s="208"/>
      <c r="D257" s="191" t="s">
        <v>145</v>
      </c>
      <c r="E257" s="209" t="s">
        <v>33</v>
      </c>
      <c r="F257" s="210" t="s">
        <v>301</v>
      </c>
      <c r="G257" s="208"/>
      <c r="H257" s="209" t="s">
        <v>33</v>
      </c>
      <c r="I257" s="211"/>
      <c r="J257" s="211"/>
      <c r="K257" s="208"/>
      <c r="L257" s="208"/>
      <c r="M257" s="212"/>
      <c r="N257" s="213"/>
      <c r="O257" s="214"/>
      <c r="P257" s="214"/>
      <c r="Q257" s="214"/>
      <c r="R257" s="214"/>
      <c r="S257" s="214"/>
      <c r="T257" s="214"/>
      <c r="U257" s="214"/>
      <c r="V257" s="214"/>
      <c r="W257" s="214"/>
      <c r="X257" s="215"/>
      <c r="AT257" s="216" t="s">
        <v>145</v>
      </c>
      <c r="AU257" s="216" t="s">
        <v>162</v>
      </c>
      <c r="AV257" s="14" t="s">
        <v>24</v>
      </c>
      <c r="AW257" s="14" t="s">
        <v>5</v>
      </c>
      <c r="AX257" s="14" t="s">
        <v>80</v>
      </c>
      <c r="AY257" s="216" t="s">
        <v>133</v>
      </c>
    </row>
    <row r="258" spans="2:51" s="13" customFormat="1" ht="11.25">
      <c r="B258" s="196"/>
      <c r="C258" s="197"/>
      <c r="D258" s="191" t="s">
        <v>145</v>
      </c>
      <c r="E258" s="198" t="s">
        <v>33</v>
      </c>
      <c r="F258" s="199" t="s">
        <v>351</v>
      </c>
      <c r="G258" s="197"/>
      <c r="H258" s="200">
        <v>239</v>
      </c>
      <c r="I258" s="201"/>
      <c r="J258" s="201"/>
      <c r="K258" s="197"/>
      <c r="L258" s="197"/>
      <c r="M258" s="202"/>
      <c r="N258" s="203"/>
      <c r="O258" s="204"/>
      <c r="P258" s="204"/>
      <c r="Q258" s="204"/>
      <c r="R258" s="204"/>
      <c r="S258" s="204"/>
      <c r="T258" s="204"/>
      <c r="U258" s="204"/>
      <c r="V258" s="204"/>
      <c r="W258" s="204"/>
      <c r="X258" s="205"/>
      <c r="AT258" s="206" t="s">
        <v>145</v>
      </c>
      <c r="AU258" s="206" t="s">
        <v>162</v>
      </c>
      <c r="AV258" s="13" t="s">
        <v>89</v>
      </c>
      <c r="AW258" s="13" t="s">
        <v>5</v>
      </c>
      <c r="AX258" s="13" t="s">
        <v>80</v>
      </c>
      <c r="AY258" s="206" t="s">
        <v>133</v>
      </c>
    </row>
    <row r="259" spans="2:51" s="15" customFormat="1" ht="11.25">
      <c r="B259" s="217"/>
      <c r="C259" s="218"/>
      <c r="D259" s="191" t="s">
        <v>145</v>
      </c>
      <c r="E259" s="219" t="s">
        <v>33</v>
      </c>
      <c r="F259" s="220" t="s">
        <v>263</v>
      </c>
      <c r="G259" s="218"/>
      <c r="H259" s="221">
        <v>239</v>
      </c>
      <c r="I259" s="222"/>
      <c r="J259" s="222"/>
      <c r="K259" s="218"/>
      <c r="L259" s="218"/>
      <c r="M259" s="223"/>
      <c r="N259" s="224"/>
      <c r="O259" s="225"/>
      <c r="P259" s="225"/>
      <c r="Q259" s="225"/>
      <c r="R259" s="225"/>
      <c r="S259" s="225"/>
      <c r="T259" s="225"/>
      <c r="U259" s="225"/>
      <c r="V259" s="225"/>
      <c r="W259" s="225"/>
      <c r="X259" s="226"/>
      <c r="AT259" s="227" t="s">
        <v>145</v>
      </c>
      <c r="AU259" s="227" t="s">
        <v>162</v>
      </c>
      <c r="AV259" s="15" t="s">
        <v>141</v>
      </c>
      <c r="AW259" s="15" t="s">
        <v>5</v>
      </c>
      <c r="AX259" s="15" t="s">
        <v>24</v>
      </c>
      <c r="AY259" s="227" t="s">
        <v>133</v>
      </c>
    </row>
    <row r="260" spans="1:65" s="2" customFormat="1" ht="24.2" customHeight="1">
      <c r="A260" s="35"/>
      <c r="B260" s="36"/>
      <c r="C260" s="177" t="s">
        <v>356</v>
      </c>
      <c r="D260" s="177" t="s">
        <v>136</v>
      </c>
      <c r="E260" s="178" t="s">
        <v>357</v>
      </c>
      <c r="F260" s="179" t="s">
        <v>358</v>
      </c>
      <c r="G260" s="180" t="s">
        <v>172</v>
      </c>
      <c r="H260" s="181">
        <v>1072</v>
      </c>
      <c r="I260" s="182"/>
      <c r="J260" s="182"/>
      <c r="K260" s="183">
        <f>ROUND(P260*H260,2)</f>
        <v>0</v>
      </c>
      <c r="L260" s="179" t="s">
        <v>140</v>
      </c>
      <c r="M260" s="40"/>
      <c r="N260" s="184" t="s">
        <v>33</v>
      </c>
      <c r="O260" s="185" t="s">
        <v>49</v>
      </c>
      <c r="P260" s="186">
        <f>I260+J260</f>
        <v>0</v>
      </c>
      <c r="Q260" s="186">
        <f>ROUND(I260*H260,2)</f>
        <v>0</v>
      </c>
      <c r="R260" s="186">
        <f>ROUND(J260*H260,2)</f>
        <v>0</v>
      </c>
      <c r="S260" s="65"/>
      <c r="T260" s="187">
        <f>S260*H260</f>
        <v>0</v>
      </c>
      <c r="U260" s="187">
        <v>0</v>
      </c>
      <c r="V260" s="187">
        <f>U260*H260</f>
        <v>0</v>
      </c>
      <c r="W260" s="187">
        <v>0</v>
      </c>
      <c r="X260" s="188">
        <f>W260*H260</f>
        <v>0</v>
      </c>
      <c r="Y260" s="35"/>
      <c r="Z260" s="35"/>
      <c r="AA260" s="35"/>
      <c r="AB260" s="35"/>
      <c r="AC260" s="35"/>
      <c r="AD260" s="35"/>
      <c r="AE260" s="35"/>
      <c r="AR260" s="189" t="s">
        <v>141</v>
      </c>
      <c r="AT260" s="189" t="s">
        <v>136</v>
      </c>
      <c r="AU260" s="189" t="s">
        <v>162</v>
      </c>
      <c r="AY260" s="18" t="s">
        <v>133</v>
      </c>
      <c r="BE260" s="190">
        <f>IF(O260="základní",K260,0)</f>
        <v>0</v>
      </c>
      <c r="BF260" s="190">
        <f>IF(O260="snížená",K260,0)</f>
        <v>0</v>
      </c>
      <c r="BG260" s="190">
        <f>IF(O260="zákl. přenesená",K260,0)</f>
        <v>0</v>
      </c>
      <c r="BH260" s="190">
        <f>IF(O260="sníž. přenesená",K260,0)</f>
        <v>0</v>
      </c>
      <c r="BI260" s="190">
        <f>IF(O260="nulová",K260,0)</f>
        <v>0</v>
      </c>
      <c r="BJ260" s="18" t="s">
        <v>24</v>
      </c>
      <c r="BK260" s="190">
        <f>ROUND(P260*H260,2)</f>
        <v>0</v>
      </c>
      <c r="BL260" s="18" t="s">
        <v>141</v>
      </c>
      <c r="BM260" s="189" t="s">
        <v>359</v>
      </c>
    </row>
    <row r="261" spans="1:47" s="2" customFormat="1" ht="11.25">
      <c r="A261" s="35"/>
      <c r="B261" s="36"/>
      <c r="C261" s="37"/>
      <c r="D261" s="191" t="s">
        <v>143</v>
      </c>
      <c r="E261" s="37"/>
      <c r="F261" s="192" t="s">
        <v>360</v>
      </c>
      <c r="G261" s="37"/>
      <c r="H261" s="37"/>
      <c r="I261" s="193"/>
      <c r="J261" s="193"/>
      <c r="K261" s="37"/>
      <c r="L261" s="37"/>
      <c r="M261" s="40"/>
      <c r="N261" s="194"/>
      <c r="O261" s="195"/>
      <c r="P261" s="65"/>
      <c r="Q261" s="65"/>
      <c r="R261" s="65"/>
      <c r="S261" s="65"/>
      <c r="T261" s="65"/>
      <c r="U261" s="65"/>
      <c r="V261" s="65"/>
      <c r="W261" s="65"/>
      <c r="X261" s="66"/>
      <c r="Y261" s="35"/>
      <c r="Z261" s="35"/>
      <c r="AA261" s="35"/>
      <c r="AB261" s="35"/>
      <c r="AC261" s="35"/>
      <c r="AD261" s="35"/>
      <c r="AE261" s="35"/>
      <c r="AT261" s="18" t="s">
        <v>143</v>
      </c>
      <c r="AU261" s="18" t="s">
        <v>162</v>
      </c>
    </row>
    <row r="262" spans="2:51" s="14" customFormat="1" ht="11.25">
      <c r="B262" s="207"/>
      <c r="C262" s="208"/>
      <c r="D262" s="191" t="s">
        <v>145</v>
      </c>
      <c r="E262" s="209" t="s">
        <v>33</v>
      </c>
      <c r="F262" s="210" t="s">
        <v>301</v>
      </c>
      <c r="G262" s="208"/>
      <c r="H262" s="209" t="s">
        <v>33</v>
      </c>
      <c r="I262" s="211"/>
      <c r="J262" s="211"/>
      <c r="K262" s="208"/>
      <c r="L262" s="208"/>
      <c r="M262" s="212"/>
      <c r="N262" s="213"/>
      <c r="O262" s="214"/>
      <c r="P262" s="214"/>
      <c r="Q262" s="214"/>
      <c r="R262" s="214"/>
      <c r="S262" s="214"/>
      <c r="T262" s="214"/>
      <c r="U262" s="214"/>
      <c r="V262" s="214"/>
      <c r="W262" s="214"/>
      <c r="X262" s="215"/>
      <c r="AT262" s="216" t="s">
        <v>145</v>
      </c>
      <c r="AU262" s="216" t="s">
        <v>162</v>
      </c>
      <c r="AV262" s="14" t="s">
        <v>24</v>
      </c>
      <c r="AW262" s="14" t="s">
        <v>5</v>
      </c>
      <c r="AX262" s="14" t="s">
        <v>80</v>
      </c>
      <c r="AY262" s="216" t="s">
        <v>133</v>
      </c>
    </row>
    <row r="263" spans="2:51" s="13" customFormat="1" ht="11.25">
      <c r="B263" s="196"/>
      <c r="C263" s="197"/>
      <c r="D263" s="191" t="s">
        <v>145</v>
      </c>
      <c r="E263" s="198" t="s">
        <v>33</v>
      </c>
      <c r="F263" s="199" t="s">
        <v>361</v>
      </c>
      <c r="G263" s="197"/>
      <c r="H263" s="200">
        <v>1072</v>
      </c>
      <c r="I263" s="201"/>
      <c r="J263" s="201"/>
      <c r="K263" s="197"/>
      <c r="L263" s="197"/>
      <c r="M263" s="202"/>
      <c r="N263" s="203"/>
      <c r="O263" s="204"/>
      <c r="P263" s="204"/>
      <c r="Q263" s="204"/>
      <c r="R263" s="204"/>
      <c r="S263" s="204"/>
      <c r="T263" s="204"/>
      <c r="U263" s="204"/>
      <c r="V263" s="204"/>
      <c r="W263" s="204"/>
      <c r="X263" s="205"/>
      <c r="AT263" s="206" t="s">
        <v>145</v>
      </c>
      <c r="AU263" s="206" t="s">
        <v>162</v>
      </c>
      <c r="AV263" s="13" t="s">
        <v>89</v>
      </c>
      <c r="AW263" s="13" t="s">
        <v>5</v>
      </c>
      <c r="AX263" s="13" t="s">
        <v>80</v>
      </c>
      <c r="AY263" s="206" t="s">
        <v>133</v>
      </c>
    </row>
    <row r="264" spans="2:51" s="15" customFormat="1" ht="11.25">
      <c r="B264" s="217"/>
      <c r="C264" s="218"/>
      <c r="D264" s="191" t="s">
        <v>145</v>
      </c>
      <c r="E264" s="219" t="s">
        <v>33</v>
      </c>
      <c r="F264" s="220" t="s">
        <v>263</v>
      </c>
      <c r="G264" s="218"/>
      <c r="H264" s="221">
        <v>1072</v>
      </c>
      <c r="I264" s="222"/>
      <c r="J264" s="222"/>
      <c r="K264" s="218"/>
      <c r="L264" s="218"/>
      <c r="M264" s="223"/>
      <c r="N264" s="224"/>
      <c r="O264" s="225"/>
      <c r="P264" s="225"/>
      <c r="Q264" s="225"/>
      <c r="R264" s="225"/>
      <c r="S264" s="225"/>
      <c r="T264" s="225"/>
      <c r="U264" s="225"/>
      <c r="V264" s="225"/>
      <c r="W264" s="225"/>
      <c r="X264" s="226"/>
      <c r="AT264" s="227" t="s">
        <v>145</v>
      </c>
      <c r="AU264" s="227" t="s">
        <v>162</v>
      </c>
      <c r="AV264" s="15" t="s">
        <v>141</v>
      </c>
      <c r="AW264" s="15" t="s">
        <v>5</v>
      </c>
      <c r="AX264" s="15" t="s">
        <v>24</v>
      </c>
      <c r="AY264" s="227" t="s">
        <v>133</v>
      </c>
    </row>
    <row r="265" spans="1:65" s="2" customFormat="1" ht="24.2" customHeight="1">
      <c r="A265" s="35"/>
      <c r="B265" s="36"/>
      <c r="C265" s="228" t="s">
        <v>362</v>
      </c>
      <c r="D265" s="228" t="s">
        <v>251</v>
      </c>
      <c r="E265" s="229" t="s">
        <v>363</v>
      </c>
      <c r="F265" s="230" t="s">
        <v>364</v>
      </c>
      <c r="G265" s="231" t="s">
        <v>172</v>
      </c>
      <c r="H265" s="232">
        <v>811</v>
      </c>
      <c r="I265" s="233"/>
      <c r="J265" s="234"/>
      <c r="K265" s="235">
        <f>ROUND(P265*H265,2)</f>
        <v>0</v>
      </c>
      <c r="L265" s="230" t="s">
        <v>140</v>
      </c>
      <c r="M265" s="236"/>
      <c r="N265" s="237" t="s">
        <v>33</v>
      </c>
      <c r="O265" s="185" t="s">
        <v>49</v>
      </c>
      <c r="P265" s="186">
        <f>I265+J265</f>
        <v>0</v>
      </c>
      <c r="Q265" s="186">
        <f>ROUND(I265*H265,2)</f>
        <v>0</v>
      </c>
      <c r="R265" s="186">
        <f>ROUND(J265*H265,2)</f>
        <v>0</v>
      </c>
      <c r="S265" s="65"/>
      <c r="T265" s="187">
        <f>S265*H265</f>
        <v>0</v>
      </c>
      <c r="U265" s="187">
        <v>0.00012</v>
      </c>
      <c r="V265" s="187">
        <f>U265*H265</f>
        <v>0.09732</v>
      </c>
      <c r="W265" s="187">
        <v>0</v>
      </c>
      <c r="X265" s="188">
        <f>W265*H265</f>
        <v>0</v>
      </c>
      <c r="Y265" s="35"/>
      <c r="Z265" s="35"/>
      <c r="AA265" s="35"/>
      <c r="AB265" s="35"/>
      <c r="AC265" s="35"/>
      <c r="AD265" s="35"/>
      <c r="AE265" s="35"/>
      <c r="AR265" s="189" t="s">
        <v>189</v>
      </c>
      <c r="AT265" s="189" t="s">
        <v>251</v>
      </c>
      <c r="AU265" s="189" t="s">
        <v>162</v>
      </c>
      <c r="AY265" s="18" t="s">
        <v>133</v>
      </c>
      <c r="BE265" s="190">
        <f>IF(O265="základní",K265,0)</f>
        <v>0</v>
      </c>
      <c r="BF265" s="190">
        <f>IF(O265="snížená",K265,0)</f>
        <v>0</v>
      </c>
      <c r="BG265" s="190">
        <f>IF(O265="zákl. přenesená",K265,0)</f>
        <v>0</v>
      </c>
      <c r="BH265" s="190">
        <f>IF(O265="sníž. přenesená",K265,0)</f>
        <v>0</v>
      </c>
      <c r="BI265" s="190">
        <f>IF(O265="nulová",K265,0)</f>
        <v>0</v>
      </c>
      <c r="BJ265" s="18" t="s">
        <v>24</v>
      </c>
      <c r="BK265" s="190">
        <f>ROUND(P265*H265,2)</f>
        <v>0</v>
      </c>
      <c r="BL265" s="18" t="s">
        <v>141</v>
      </c>
      <c r="BM265" s="189" t="s">
        <v>365</v>
      </c>
    </row>
    <row r="266" spans="1:47" s="2" customFormat="1" ht="11.25">
      <c r="A266" s="35"/>
      <c r="B266" s="36"/>
      <c r="C266" s="37"/>
      <c r="D266" s="191" t="s">
        <v>143</v>
      </c>
      <c r="E266" s="37"/>
      <c r="F266" s="192" t="s">
        <v>364</v>
      </c>
      <c r="G266" s="37"/>
      <c r="H266" s="37"/>
      <c r="I266" s="193"/>
      <c r="J266" s="193"/>
      <c r="K266" s="37"/>
      <c r="L266" s="37"/>
      <c r="M266" s="40"/>
      <c r="N266" s="194"/>
      <c r="O266" s="195"/>
      <c r="P266" s="65"/>
      <c r="Q266" s="65"/>
      <c r="R266" s="65"/>
      <c r="S266" s="65"/>
      <c r="T266" s="65"/>
      <c r="U266" s="65"/>
      <c r="V266" s="65"/>
      <c r="W266" s="65"/>
      <c r="X266" s="66"/>
      <c r="Y266" s="35"/>
      <c r="Z266" s="35"/>
      <c r="AA266" s="35"/>
      <c r="AB266" s="35"/>
      <c r="AC266" s="35"/>
      <c r="AD266" s="35"/>
      <c r="AE266" s="35"/>
      <c r="AT266" s="18" t="s">
        <v>143</v>
      </c>
      <c r="AU266" s="18" t="s">
        <v>162</v>
      </c>
    </row>
    <row r="267" spans="2:51" s="14" customFormat="1" ht="11.25">
      <c r="B267" s="207"/>
      <c r="C267" s="208"/>
      <c r="D267" s="191" t="s">
        <v>145</v>
      </c>
      <c r="E267" s="209" t="s">
        <v>33</v>
      </c>
      <c r="F267" s="210" t="s">
        <v>301</v>
      </c>
      <c r="G267" s="208"/>
      <c r="H267" s="209" t="s">
        <v>33</v>
      </c>
      <c r="I267" s="211"/>
      <c r="J267" s="211"/>
      <c r="K267" s="208"/>
      <c r="L267" s="208"/>
      <c r="M267" s="212"/>
      <c r="N267" s="213"/>
      <c r="O267" s="214"/>
      <c r="P267" s="214"/>
      <c r="Q267" s="214"/>
      <c r="R267" s="214"/>
      <c r="S267" s="214"/>
      <c r="T267" s="214"/>
      <c r="U267" s="214"/>
      <c r="V267" s="214"/>
      <c r="W267" s="214"/>
      <c r="X267" s="215"/>
      <c r="AT267" s="216" t="s">
        <v>145</v>
      </c>
      <c r="AU267" s="216" t="s">
        <v>162</v>
      </c>
      <c r="AV267" s="14" t="s">
        <v>24</v>
      </c>
      <c r="AW267" s="14" t="s">
        <v>5</v>
      </c>
      <c r="AX267" s="14" t="s">
        <v>80</v>
      </c>
      <c r="AY267" s="216" t="s">
        <v>133</v>
      </c>
    </row>
    <row r="268" spans="2:51" s="13" customFormat="1" ht="11.25">
      <c r="B268" s="196"/>
      <c r="C268" s="197"/>
      <c r="D268" s="191" t="s">
        <v>145</v>
      </c>
      <c r="E268" s="198" t="s">
        <v>33</v>
      </c>
      <c r="F268" s="199" t="s">
        <v>366</v>
      </c>
      <c r="G268" s="197"/>
      <c r="H268" s="200">
        <v>811</v>
      </c>
      <c r="I268" s="201"/>
      <c r="J268" s="201"/>
      <c r="K268" s="197"/>
      <c r="L268" s="197"/>
      <c r="M268" s="202"/>
      <c r="N268" s="203"/>
      <c r="O268" s="204"/>
      <c r="P268" s="204"/>
      <c r="Q268" s="204"/>
      <c r="R268" s="204"/>
      <c r="S268" s="204"/>
      <c r="T268" s="204"/>
      <c r="U268" s="204"/>
      <c r="V268" s="204"/>
      <c r="W268" s="204"/>
      <c r="X268" s="205"/>
      <c r="AT268" s="206" t="s">
        <v>145</v>
      </c>
      <c r="AU268" s="206" t="s">
        <v>162</v>
      </c>
      <c r="AV268" s="13" t="s">
        <v>89</v>
      </c>
      <c r="AW268" s="13" t="s">
        <v>5</v>
      </c>
      <c r="AX268" s="13" t="s">
        <v>80</v>
      </c>
      <c r="AY268" s="206" t="s">
        <v>133</v>
      </c>
    </row>
    <row r="269" spans="2:51" s="15" customFormat="1" ht="11.25">
      <c r="B269" s="217"/>
      <c r="C269" s="218"/>
      <c r="D269" s="191" t="s">
        <v>145</v>
      </c>
      <c r="E269" s="219" t="s">
        <v>33</v>
      </c>
      <c r="F269" s="220" t="s">
        <v>263</v>
      </c>
      <c r="G269" s="218"/>
      <c r="H269" s="221">
        <v>811</v>
      </c>
      <c r="I269" s="222"/>
      <c r="J269" s="222"/>
      <c r="K269" s="218"/>
      <c r="L269" s="218"/>
      <c r="M269" s="223"/>
      <c r="N269" s="224"/>
      <c r="O269" s="225"/>
      <c r="P269" s="225"/>
      <c r="Q269" s="225"/>
      <c r="R269" s="225"/>
      <c r="S269" s="225"/>
      <c r="T269" s="225"/>
      <c r="U269" s="225"/>
      <c r="V269" s="225"/>
      <c r="W269" s="225"/>
      <c r="X269" s="226"/>
      <c r="AT269" s="227" t="s">
        <v>145</v>
      </c>
      <c r="AU269" s="227" t="s">
        <v>162</v>
      </c>
      <c r="AV269" s="15" t="s">
        <v>141</v>
      </c>
      <c r="AW269" s="15" t="s">
        <v>5</v>
      </c>
      <c r="AX269" s="15" t="s">
        <v>24</v>
      </c>
      <c r="AY269" s="227" t="s">
        <v>133</v>
      </c>
    </row>
    <row r="270" spans="1:65" s="2" customFormat="1" ht="14.45" customHeight="1">
      <c r="A270" s="35"/>
      <c r="B270" s="36"/>
      <c r="C270" s="228" t="s">
        <v>367</v>
      </c>
      <c r="D270" s="228" t="s">
        <v>251</v>
      </c>
      <c r="E270" s="229" t="s">
        <v>368</v>
      </c>
      <c r="F270" s="230" t="s">
        <v>369</v>
      </c>
      <c r="G270" s="231" t="s">
        <v>172</v>
      </c>
      <c r="H270" s="232">
        <v>330</v>
      </c>
      <c r="I270" s="233"/>
      <c r="J270" s="234"/>
      <c r="K270" s="235">
        <f>ROUND(P270*H270,2)</f>
        <v>0</v>
      </c>
      <c r="L270" s="230" t="s">
        <v>33</v>
      </c>
      <c r="M270" s="236"/>
      <c r="N270" s="237" t="s">
        <v>33</v>
      </c>
      <c r="O270" s="185" t="s">
        <v>49</v>
      </c>
      <c r="P270" s="186">
        <f>I270+J270</f>
        <v>0</v>
      </c>
      <c r="Q270" s="186">
        <f>ROUND(I270*H270,2)</f>
        <v>0</v>
      </c>
      <c r="R270" s="186">
        <f>ROUND(J270*H270,2)</f>
        <v>0</v>
      </c>
      <c r="S270" s="65"/>
      <c r="T270" s="187">
        <f>S270*H270</f>
        <v>0</v>
      </c>
      <c r="U270" s="187">
        <v>0</v>
      </c>
      <c r="V270" s="187">
        <f>U270*H270</f>
        <v>0</v>
      </c>
      <c r="W270" s="187">
        <v>0</v>
      </c>
      <c r="X270" s="188">
        <f>W270*H270</f>
        <v>0</v>
      </c>
      <c r="Y270" s="35"/>
      <c r="Z270" s="35"/>
      <c r="AA270" s="35"/>
      <c r="AB270" s="35"/>
      <c r="AC270" s="35"/>
      <c r="AD270" s="35"/>
      <c r="AE270" s="35"/>
      <c r="AR270" s="189" t="s">
        <v>189</v>
      </c>
      <c r="AT270" s="189" t="s">
        <v>251</v>
      </c>
      <c r="AU270" s="189" t="s">
        <v>162</v>
      </c>
      <c r="AY270" s="18" t="s">
        <v>133</v>
      </c>
      <c r="BE270" s="190">
        <f>IF(O270="základní",K270,0)</f>
        <v>0</v>
      </c>
      <c r="BF270" s="190">
        <f>IF(O270="snížená",K270,0)</f>
        <v>0</v>
      </c>
      <c r="BG270" s="190">
        <f>IF(O270="zákl. přenesená",K270,0)</f>
        <v>0</v>
      </c>
      <c r="BH270" s="190">
        <f>IF(O270="sníž. přenesená",K270,0)</f>
        <v>0</v>
      </c>
      <c r="BI270" s="190">
        <f>IF(O270="nulová",K270,0)</f>
        <v>0</v>
      </c>
      <c r="BJ270" s="18" t="s">
        <v>24</v>
      </c>
      <c r="BK270" s="190">
        <f>ROUND(P270*H270,2)</f>
        <v>0</v>
      </c>
      <c r="BL270" s="18" t="s">
        <v>141</v>
      </c>
      <c r="BM270" s="189" t="s">
        <v>370</v>
      </c>
    </row>
    <row r="271" spans="1:47" s="2" customFormat="1" ht="11.25">
      <c r="A271" s="35"/>
      <c r="B271" s="36"/>
      <c r="C271" s="37"/>
      <c r="D271" s="191" t="s">
        <v>143</v>
      </c>
      <c r="E271" s="37"/>
      <c r="F271" s="192" t="s">
        <v>369</v>
      </c>
      <c r="G271" s="37"/>
      <c r="H271" s="37"/>
      <c r="I271" s="193"/>
      <c r="J271" s="193"/>
      <c r="K271" s="37"/>
      <c r="L271" s="37"/>
      <c r="M271" s="40"/>
      <c r="N271" s="194"/>
      <c r="O271" s="195"/>
      <c r="P271" s="65"/>
      <c r="Q271" s="65"/>
      <c r="R271" s="65"/>
      <c r="S271" s="65"/>
      <c r="T271" s="65"/>
      <c r="U271" s="65"/>
      <c r="V271" s="65"/>
      <c r="W271" s="65"/>
      <c r="X271" s="66"/>
      <c r="Y271" s="35"/>
      <c r="Z271" s="35"/>
      <c r="AA271" s="35"/>
      <c r="AB271" s="35"/>
      <c r="AC271" s="35"/>
      <c r="AD271" s="35"/>
      <c r="AE271" s="35"/>
      <c r="AT271" s="18" t="s">
        <v>143</v>
      </c>
      <c r="AU271" s="18" t="s">
        <v>162</v>
      </c>
    </row>
    <row r="272" spans="2:51" s="14" customFormat="1" ht="11.25">
      <c r="B272" s="207"/>
      <c r="C272" s="208"/>
      <c r="D272" s="191" t="s">
        <v>145</v>
      </c>
      <c r="E272" s="209" t="s">
        <v>33</v>
      </c>
      <c r="F272" s="210" t="s">
        <v>301</v>
      </c>
      <c r="G272" s="208"/>
      <c r="H272" s="209" t="s">
        <v>33</v>
      </c>
      <c r="I272" s="211"/>
      <c r="J272" s="211"/>
      <c r="K272" s="208"/>
      <c r="L272" s="208"/>
      <c r="M272" s="212"/>
      <c r="N272" s="213"/>
      <c r="O272" s="214"/>
      <c r="P272" s="214"/>
      <c r="Q272" s="214"/>
      <c r="R272" s="214"/>
      <c r="S272" s="214"/>
      <c r="T272" s="214"/>
      <c r="U272" s="214"/>
      <c r="V272" s="214"/>
      <c r="W272" s="214"/>
      <c r="X272" s="215"/>
      <c r="AT272" s="216" t="s">
        <v>145</v>
      </c>
      <c r="AU272" s="216" t="s">
        <v>162</v>
      </c>
      <c r="AV272" s="14" t="s">
        <v>24</v>
      </c>
      <c r="AW272" s="14" t="s">
        <v>5</v>
      </c>
      <c r="AX272" s="14" t="s">
        <v>80</v>
      </c>
      <c r="AY272" s="216" t="s">
        <v>133</v>
      </c>
    </row>
    <row r="273" spans="2:51" s="13" customFormat="1" ht="11.25">
      <c r="B273" s="196"/>
      <c r="C273" s="197"/>
      <c r="D273" s="191" t="s">
        <v>145</v>
      </c>
      <c r="E273" s="198" t="s">
        <v>33</v>
      </c>
      <c r="F273" s="199" t="s">
        <v>371</v>
      </c>
      <c r="G273" s="197"/>
      <c r="H273" s="200">
        <v>330</v>
      </c>
      <c r="I273" s="201"/>
      <c r="J273" s="201"/>
      <c r="K273" s="197"/>
      <c r="L273" s="197"/>
      <c r="M273" s="202"/>
      <c r="N273" s="203"/>
      <c r="O273" s="204"/>
      <c r="P273" s="204"/>
      <c r="Q273" s="204"/>
      <c r="R273" s="204"/>
      <c r="S273" s="204"/>
      <c r="T273" s="204"/>
      <c r="U273" s="204"/>
      <c r="V273" s="204"/>
      <c r="W273" s="204"/>
      <c r="X273" s="205"/>
      <c r="AT273" s="206" t="s">
        <v>145</v>
      </c>
      <c r="AU273" s="206" t="s">
        <v>162</v>
      </c>
      <c r="AV273" s="13" t="s">
        <v>89</v>
      </c>
      <c r="AW273" s="13" t="s">
        <v>5</v>
      </c>
      <c r="AX273" s="13" t="s">
        <v>80</v>
      </c>
      <c r="AY273" s="206" t="s">
        <v>133</v>
      </c>
    </row>
    <row r="274" spans="2:51" s="15" customFormat="1" ht="11.25">
      <c r="B274" s="217"/>
      <c r="C274" s="218"/>
      <c r="D274" s="191" t="s">
        <v>145</v>
      </c>
      <c r="E274" s="219" t="s">
        <v>33</v>
      </c>
      <c r="F274" s="220" t="s">
        <v>263</v>
      </c>
      <c r="G274" s="218"/>
      <c r="H274" s="221">
        <v>330</v>
      </c>
      <c r="I274" s="222"/>
      <c r="J274" s="222"/>
      <c r="K274" s="218"/>
      <c r="L274" s="218"/>
      <c r="M274" s="223"/>
      <c r="N274" s="224"/>
      <c r="O274" s="225"/>
      <c r="P274" s="225"/>
      <c r="Q274" s="225"/>
      <c r="R274" s="225"/>
      <c r="S274" s="225"/>
      <c r="T274" s="225"/>
      <c r="U274" s="225"/>
      <c r="V274" s="225"/>
      <c r="W274" s="225"/>
      <c r="X274" s="226"/>
      <c r="AT274" s="227" t="s">
        <v>145</v>
      </c>
      <c r="AU274" s="227" t="s">
        <v>162</v>
      </c>
      <c r="AV274" s="15" t="s">
        <v>141</v>
      </c>
      <c r="AW274" s="15" t="s">
        <v>5</v>
      </c>
      <c r="AX274" s="15" t="s">
        <v>24</v>
      </c>
      <c r="AY274" s="227" t="s">
        <v>133</v>
      </c>
    </row>
    <row r="275" spans="1:65" s="2" customFormat="1" ht="24.2" customHeight="1">
      <c r="A275" s="35"/>
      <c r="B275" s="36"/>
      <c r="C275" s="177" t="s">
        <v>372</v>
      </c>
      <c r="D275" s="177" t="s">
        <v>136</v>
      </c>
      <c r="E275" s="178" t="s">
        <v>373</v>
      </c>
      <c r="F275" s="179" t="s">
        <v>374</v>
      </c>
      <c r="G275" s="180" t="s">
        <v>165</v>
      </c>
      <c r="H275" s="181">
        <v>102</v>
      </c>
      <c r="I275" s="182"/>
      <c r="J275" s="182"/>
      <c r="K275" s="183">
        <f>ROUND(P275*H275,2)</f>
        <v>0</v>
      </c>
      <c r="L275" s="179" t="s">
        <v>140</v>
      </c>
      <c r="M275" s="40"/>
      <c r="N275" s="184" t="s">
        <v>33</v>
      </c>
      <c r="O275" s="185" t="s">
        <v>49</v>
      </c>
      <c r="P275" s="186">
        <f>I275+J275</f>
        <v>0</v>
      </c>
      <c r="Q275" s="186">
        <f>ROUND(I275*H275,2)</f>
        <v>0</v>
      </c>
      <c r="R275" s="186">
        <f>ROUND(J275*H275,2)</f>
        <v>0</v>
      </c>
      <c r="S275" s="65"/>
      <c r="T275" s="187">
        <f>S275*H275</f>
        <v>0</v>
      </c>
      <c r="U275" s="187">
        <v>0</v>
      </c>
      <c r="V275" s="187">
        <f>U275*H275</f>
        <v>0</v>
      </c>
      <c r="W275" s="187">
        <v>0</v>
      </c>
      <c r="X275" s="188">
        <f>W275*H275</f>
        <v>0</v>
      </c>
      <c r="Y275" s="35"/>
      <c r="Z275" s="35"/>
      <c r="AA275" s="35"/>
      <c r="AB275" s="35"/>
      <c r="AC275" s="35"/>
      <c r="AD275" s="35"/>
      <c r="AE275" s="35"/>
      <c r="AR275" s="189" t="s">
        <v>141</v>
      </c>
      <c r="AT275" s="189" t="s">
        <v>136</v>
      </c>
      <c r="AU275" s="189" t="s">
        <v>162</v>
      </c>
      <c r="AY275" s="18" t="s">
        <v>133</v>
      </c>
      <c r="BE275" s="190">
        <f>IF(O275="základní",K275,0)</f>
        <v>0</v>
      </c>
      <c r="BF275" s="190">
        <f>IF(O275="snížená",K275,0)</f>
        <v>0</v>
      </c>
      <c r="BG275" s="190">
        <f>IF(O275="zákl. přenesená",K275,0)</f>
        <v>0</v>
      </c>
      <c r="BH275" s="190">
        <f>IF(O275="sníž. přenesená",K275,0)</f>
        <v>0</v>
      </c>
      <c r="BI275" s="190">
        <f>IF(O275="nulová",K275,0)</f>
        <v>0</v>
      </c>
      <c r="BJ275" s="18" t="s">
        <v>24</v>
      </c>
      <c r="BK275" s="190">
        <f>ROUND(P275*H275,2)</f>
        <v>0</v>
      </c>
      <c r="BL275" s="18" t="s">
        <v>141</v>
      </c>
      <c r="BM275" s="189" t="s">
        <v>375</v>
      </c>
    </row>
    <row r="276" spans="1:47" s="2" customFormat="1" ht="19.5">
      <c r="A276" s="35"/>
      <c r="B276" s="36"/>
      <c r="C276" s="37"/>
      <c r="D276" s="191" t="s">
        <v>143</v>
      </c>
      <c r="E276" s="37"/>
      <c r="F276" s="192" t="s">
        <v>376</v>
      </c>
      <c r="G276" s="37"/>
      <c r="H276" s="37"/>
      <c r="I276" s="193"/>
      <c r="J276" s="193"/>
      <c r="K276" s="37"/>
      <c r="L276" s="37"/>
      <c r="M276" s="40"/>
      <c r="N276" s="194"/>
      <c r="O276" s="195"/>
      <c r="P276" s="65"/>
      <c r="Q276" s="65"/>
      <c r="R276" s="65"/>
      <c r="S276" s="65"/>
      <c r="T276" s="65"/>
      <c r="U276" s="65"/>
      <c r="V276" s="65"/>
      <c r="W276" s="65"/>
      <c r="X276" s="66"/>
      <c r="Y276" s="35"/>
      <c r="Z276" s="35"/>
      <c r="AA276" s="35"/>
      <c r="AB276" s="35"/>
      <c r="AC276" s="35"/>
      <c r="AD276" s="35"/>
      <c r="AE276" s="35"/>
      <c r="AT276" s="18" t="s">
        <v>143</v>
      </c>
      <c r="AU276" s="18" t="s">
        <v>162</v>
      </c>
    </row>
    <row r="277" spans="2:51" s="14" customFormat="1" ht="11.25">
      <c r="B277" s="207"/>
      <c r="C277" s="208"/>
      <c r="D277" s="191" t="s">
        <v>145</v>
      </c>
      <c r="E277" s="209" t="s">
        <v>33</v>
      </c>
      <c r="F277" s="210" t="s">
        <v>262</v>
      </c>
      <c r="G277" s="208"/>
      <c r="H277" s="209" t="s">
        <v>33</v>
      </c>
      <c r="I277" s="211"/>
      <c r="J277" s="211"/>
      <c r="K277" s="208"/>
      <c r="L277" s="208"/>
      <c r="M277" s="212"/>
      <c r="N277" s="213"/>
      <c r="O277" s="214"/>
      <c r="P277" s="214"/>
      <c r="Q277" s="214"/>
      <c r="R277" s="214"/>
      <c r="S277" s="214"/>
      <c r="T277" s="214"/>
      <c r="U277" s="214"/>
      <c r="V277" s="214"/>
      <c r="W277" s="214"/>
      <c r="X277" s="215"/>
      <c r="AT277" s="216" t="s">
        <v>145</v>
      </c>
      <c r="AU277" s="216" t="s">
        <v>162</v>
      </c>
      <c r="AV277" s="14" t="s">
        <v>24</v>
      </c>
      <c r="AW277" s="14" t="s">
        <v>5</v>
      </c>
      <c r="AX277" s="14" t="s">
        <v>80</v>
      </c>
      <c r="AY277" s="216" t="s">
        <v>133</v>
      </c>
    </row>
    <row r="278" spans="2:51" s="13" customFormat="1" ht="11.25">
      <c r="B278" s="196"/>
      <c r="C278" s="197"/>
      <c r="D278" s="191" t="s">
        <v>145</v>
      </c>
      <c r="E278" s="198" t="s">
        <v>33</v>
      </c>
      <c r="F278" s="199" t="s">
        <v>377</v>
      </c>
      <c r="G278" s="197"/>
      <c r="H278" s="200">
        <v>102</v>
      </c>
      <c r="I278" s="201"/>
      <c r="J278" s="201"/>
      <c r="K278" s="197"/>
      <c r="L278" s="197"/>
      <c r="M278" s="202"/>
      <c r="N278" s="203"/>
      <c r="O278" s="204"/>
      <c r="P278" s="204"/>
      <c r="Q278" s="204"/>
      <c r="R278" s="204"/>
      <c r="S278" s="204"/>
      <c r="T278" s="204"/>
      <c r="U278" s="204"/>
      <c r="V278" s="204"/>
      <c r="W278" s="204"/>
      <c r="X278" s="205"/>
      <c r="AT278" s="206" t="s">
        <v>145</v>
      </c>
      <c r="AU278" s="206" t="s">
        <v>162</v>
      </c>
      <c r="AV278" s="13" t="s">
        <v>89</v>
      </c>
      <c r="AW278" s="13" t="s">
        <v>5</v>
      </c>
      <c r="AX278" s="13" t="s">
        <v>80</v>
      </c>
      <c r="AY278" s="206" t="s">
        <v>133</v>
      </c>
    </row>
    <row r="279" spans="2:51" s="15" customFormat="1" ht="11.25">
      <c r="B279" s="217"/>
      <c r="C279" s="218"/>
      <c r="D279" s="191" t="s">
        <v>145</v>
      </c>
      <c r="E279" s="219" t="s">
        <v>33</v>
      </c>
      <c r="F279" s="220" t="s">
        <v>263</v>
      </c>
      <c r="G279" s="218"/>
      <c r="H279" s="221">
        <v>102</v>
      </c>
      <c r="I279" s="222"/>
      <c r="J279" s="222"/>
      <c r="K279" s="218"/>
      <c r="L279" s="218"/>
      <c r="M279" s="223"/>
      <c r="N279" s="224"/>
      <c r="O279" s="225"/>
      <c r="P279" s="225"/>
      <c r="Q279" s="225"/>
      <c r="R279" s="225"/>
      <c r="S279" s="225"/>
      <c r="T279" s="225"/>
      <c r="U279" s="225"/>
      <c r="V279" s="225"/>
      <c r="W279" s="225"/>
      <c r="X279" s="226"/>
      <c r="AT279" s="227" t="s">
        <v>145</v>
      </c>
      <c r="AU279" s="227" t="s">
        <v>162</v>
      </c>
      <c r="AV279" s="15" t="s">
        <v>141</v>
      </c>
      <c r="AW279" s="15" t="s">
        <v>5</v>
      </c>
      <c r="AX279" s="15" t="s">
        <v>24</v>
      </c>
      <c r="AY279" s="227" t="s">
        <v>133</v>
      </c>
    </row>
    <row r="280" spans="1:65" s="2" customFormat="1" ht="14.45" customHeight="1">
      <c r="A280" s="35"/>
      <c r="B280" s="36"/>
      <c r="C280" s="228" t="s">
        <v>378</v>
      </c>
      <c r="D280" s="228" t="s">
        <v>251</v>
      </c>
      <c r="E280" s="229" t="s">
        <v>379</v>
      </c>
      <c r="F280" s="230" t="s">
        <v>380</v>
      </c>
      <c r="G280" s="231" t="s">
        <v>165</v>
      </c>
      <c r="H280" s="232">
        <v>102</v>
      </c>
      <c r="I280" s="233"/>
      <c r="J280" s="234"/>
      <c r="K280" s="235">
        <f>ROUND(P280*H280,2)</f>
        <v>0</v>
      </c>
      <c r="L280" s="230" t="s">
        <v>33</v>
      </c>
      <c r="M280" s="236"/>
      <c r="N280" s="237" t="s">
        <v>33</v>
      </c>
      <c r="O280" s="185" t="s">
        <v>49</v>
      </c>
      <c r="P280" s="186">
        <f>I280+J280</f>
        <v>0</v>
      </c>
      <c r="Q280" s="186">
        <f>ROUND(I280*H280,2)</f>
        <v>0</v>
      </c>
      <c r="R280" s="186">
        <f>ROUND(J280*H280,2)</f>
        <v>0</v>
      </c>
      <c r="S280" s="65"/>
      <c r="T280" s="187">
        <f>S280*H280</f>
        <v>0</v>
      </c>
      <c r="U280" s="187">
        <v>0</v>
      </c>
      <c r="V280" s="187">
        <f>U280*H280</f>
        <v>0</v>
      </c>
      <c r="W280" s="187">
        <v>0</v>
      </c>
      <c r="X280" s="188">
        <f>W280*H280</f>
        <v>0</v>
      </c>
      <c r="Y280" s="35"/>
      <c r="Z280" s="35"/>
      <c r="AA280" s="35"/>
      <c r="AB280" s="35"/>
      <c r="AC280" s="35"/>
      <c r="AD280" s="35"/>
      <c r="AE280" s="35"/>
      <c r="AR280" s="189" t="s">
        <v>189</v>
      </c>
      <c r="AT280" s="189" t="s">
        <v>251</v>
      </c>
      <c r="AU280" s="189" t="s">
        <v>162</v>
      </c>
      <c r="AY280" s="18" t="s">
        <v>133</v>
      </c>
      <c r="BE280" s="190">
        <f>IF(O280="základní",K280,0)</f>
        <v>0</v>
      </c>
      <c r="BF280" s="190">
        <f>IF(O280="snížená",K280,0)</f>
        <v>0</v>
      </c>
      <c r="BG280" s="190">
        <f>IF(O280="zákl. přenesená",K280,0)</f>
        <v>0</v>
      </c>
      <c r="BH280" s="190">
        <f>IF(O280="sníž. přenesená",K280,0)</f>
        <v>0</v>
      </c>
      <c r="BI280" s="190">
        <f>IF(O280="nulová",K280,0)</f>
        <v>0</v>
      </c>
      <c r="BJ280" s="18" t="s">
        <v>24</v>
      </c>
      <c r="BK280" s="190">
        <f>ROUND(P280*H280,2)</f>
        <v>0</v>
      </c>
      <c r="BL280" s="18" t="s">
        <v>141</v>
      </c>
      <c r="BM280" s="189" t="s">
        <v>381</v>
      </c>
    </row>
    <row r="281" spans="1:47" s="2" customFormat="1" ht="11.25">
      <c r="A281" s="35"/>
      <c r="B281" s="36"/>
      <c r="C281" s="37"/>
      <c r="D281" s="191" t="s">
        <v>143</v>
      </c>
      <c r="E281" s="37"/>
      <c r="F281" s="192" t="s">
        <v>380</v>
      </c>
      <c r="G281" s="37"/>
      <c r="H281" s="37"/>
      <c r="I281" s="193"/>
      <c r="J281" s="193"/>
      <c r="K281" s="37"/>
      <c r="L281" s="37"/>
      <c r="M281" s="40"/>
      <c r="N281" s="194"/>
      <c r="O281" s="195"/>
      <c r="P281" s="65"/>
      <c r="Q281" s="65"/>
      <c r="R281" s="65"/>
      <c r="S281" s="65"/>
      <c r="T281" s="65"/>
      <c r="U281" s="65"/>
      <c r="V281" s="65"/>
      <c r="W281" s="65"/>
      <c r="X281" s="66"/>
      <c r="Y281" s="35"/>
      <c r="Z281" s="35"/>
      <c r="AA281" s="35"/>
      <c r="AB281" s="35"/>
      <c r="AC281" s="35"/>
      <c r="AD281" s="35"/>
      <c r="AE281" s="35"/>
      <c r="AT281" s="18" t="s">
        <v>143</v>
      </c>
      <c r="AU281" s="18" t="s">
        <v>162</v>
      </c>
    </row>
    <row r="282" spans="1:47" s="2" customFormat="1" ht="19.5">
      <c r="A282" s="35"/>
      <c r="B282" s="36"/>
      <c r="C282" s="37"/>
      <c r="D282" s="191" t="s">
        <v>269</v>
      </c>
      <c r="E282" s="37"/>
      <c r="F282" s="238" t="s">
        <v>382</v>
      </c>
      <c r="G282" s="37"/>
      <c r="H282" s="37"/>
      <c r="I282" s="193"/>
      <c r="J282" s="193"/>
      <c r="K282" s="37"/>
      <c r="L282" s="37"/>
      <c r="M282" s="40"/>
      <c r="N282" s="194"/>
      <c r="O282" s="195"/>
      <c r="P282" s="65"/>
      <c r="Q282" s="65"/>
      <c r="R282" s="65"/>
      <c r="S282" s="65"/>
      <c r="T282" s="65"/>
      <c r="U282" s="65"/>
      <c r="V282" s="65"/>
      <c r="W282" s="65"/>
      <c r="X282" s="66"/>
      <c r="Y282" s="35"/>
      <c r="Z282" s="35"/>
      <c r="AA282" s="35"/>
      <c r="AB282" s="35"/>
      <c r="AC282" s="35"/>
      <c r="AD282" s="35"/>
      <c r="AE282" s="35"/>
      <c r="AT282" s="18" t="s">
        <v>269</v>
      </c>
      <c r="AU282" s="18" t="s">
        <v>162</v>
      </c>
    </row>
    <row r="283" spans="2:51" s="14" customFormat="1" ht="11.25">
      <c r="B283" s="207"/>
      <c r="C283" s="208"/>
      <c r="D283" s="191" t="s">
        <v>145</v>
      </c>
      <c r="E283" s="209" t="s">
        <v>33</v>
      </c>
      <c r="F283" s="210" t="s">
        <v>262</v>
      </c>
      <c r="G283" s="208"/>
      <c r="H283" s="209" t="s">
        <v>33</v>
      </c>
      <c r="I283" s="211"/>
      <c r="J283" s="211"/>
      <c r="K283" s="208"/>
      <c r="L283" s="208"/>
      <c r="M283" s="212"/>
      <c r="N283" s="213"/>
      <c r="O283" s="214"/>
      <c r="P283" s="214"/>
      <c r="Q283" s="214"/>
      <c r="R283" s="214"/>
      <c r="S283" s="214"/>
      <c r="T283" s="214"/>
      <c r="U283" s="214"/>
      <c r="V283" s="214"/>
      <c r="W283" s="214"/>
      <c r="X283" s="215"/>
      <c r="AT283" s="216" t="s">
        <v>145</v>
      </c>
      <c r="AU283" s="216" t="s">
        <v>162</v>
      </c>
      <c r="AV283" s="14" t="s">
        <v>24</v>
      </c>
      <c r="AW283" s="14" t="s">
        <v>5</v>
      </c>
      <c r="AX283" s="14" t="s">
        <v>80</v>
      </c>
      <c r="AY283" s="216" t="s">
        <v>133</v>
      </c>
    </row>
    <row r="284" spans="2:51" s="13" customFormat="1" ht="11.25">
      <c r="B284" s="196"/>
      <c r="C284" s="197"/>
      <c r="D284" s="191" t="s">
        <v>145</v>
      </c>
      <c r="E284" s="198" t="s">
        <v>33</v>
      </c>
      <c r="F284" s="199" t="s">
        <v>377</v>
      </c>
      <c r="G284" s="197"/>
      <c r="H284" s="200">
        <v>102</v>
      </c>
      <c r="I284" s="201"/>
      <c r="J284" s="201"/>
      <c r="K284" s="197"/>
      <c r="L284" s="197"/>
      <c r="M284" s="202"/>
      <c r="N284" s="203"/>
      <c r="O284" s="204"/>
      <c r="P284" s="204"/>
      <c r="Q284" s="204"/>
      <c r="R284" s="204"/>
      <c r="S284" s="204"/>
      <c r="T284" s="204"/>
      <c r="U284" s="204"/>
      <c r="V284" s="204"/>
      <c r="W284" s="204"/>
      <c r="X284" s="205"/>
      <c r="AT284" s="206" t="s">
        <v>145</v>
      </c>
      <c r="AU284" s="206" t="s">
        <v>162</v>
      </c>
      <c r="AV284" s="13" t="s">
        <v>89</v>
      </c>
      <c r="AW284" s="13" t="s">
        <v>5</v>
      </c>
      <c r="AX284" s="13" t="s">
        <v>80</v>
      </c>
      <c r="AY284" s="206" t="s">
        <v>133</v>
      </c>
    </row>
    <row r="285" spans="2:51" s="15" customFormat="1" ht="11.25">
      <c r="B285" s="217"/>
      <c r="C285" s="218"/>
      <c r="D285" s="191" t="s">
        <v>145</v>
      </c>
      <c r="E285" s="219" t="s">
        <v>33</v>
      </c>
      <c r="F285" s="220" t="s">
        <v>263</v>
      </c>
      <c r="G285" s="218"/>
      <c r="H285" s="221">
        <v>102</v>
      </c>
      <c r="I285" s="222"/>
      <c r="J285" s="222"/>
      <c r="K285" s="218"/>
      <c r="L285" s="218"/>
      <c r="M285" s="223"/>
      <c r="N285" s="224"/>
      <c r="O285" s="225"/>
      <c r="P285" s="225"/>
      <c r="Q285" s="225"/>
      <c r="R285" s="225"/>
      <c r="S285" s="225"/>
      <c r="T285" s="225"/>
      <c r="U285" s="225"/>
      <c r="V285" s="225"/>
      <c r="W285" s="225"/>
      <c r="X285" s="226"/>
      <c r="AT285" s="227" t="s">
        <v>145</v>
      </c>
      <c r="AU285" s="227" t="s">
        <v>162</v>
      </c>
      <c r="AV285" s="15" t="s">
        <v>141</v>
      </c>
      <c r="AW285" s="15" t="s">
        <v>5</v>
      </c>
      <c r="AX285" s="15" t="s">
        <v>24</v>
      </c>
      <c r="AY285" s="227" t="s">
        <v>133</v>
      </c>
    </row>
    <row r="286" spans="1:65" s="2" customFormat="1" ht="14.45" customHeight="1">
      <c r="A286" s="35"/>
      <c r="B286" s="36"/>
      <c r="C286" s="228" t="s">
        <v>383</v>
      </c>
      <c r="D286" s="228" t="s">
        <v>251</v>
      </c>
      <c r="E286" s="229" t="s">
        <v>384</v>
      </c>
      <c r="F286" s="230" t="s">
        <v>385</v>
      </c>
      <c r="G286" s="231" t="s">
        <v>165</v>
      </c>
      <c r="H286" s="232">
        <v>400</v>
      </c>
      <c r="I286" s="233"/>
      <c r="J286" s="234"/>
      <c r="K286" s="235">
        <f>ROUND(P286*H286,2)</f>
        <v>0</v>
      </c>
      <c r="L286" s="230" t="s">
        <v>33</v>
      </c>
      <c r="M286" s="236"/>
      <c r="N286" s="237" t="s">
        <v>33</v>
      </c>
      <c r="O286" s="185" t="s">
        <v>49</v>
      </c>
      <c r="P286" s="186">
        <f>I286+J286</f>
        <v>0</v>
      </c>
      <c r="Q286" s="186">
        <f>ROUND(I286*H286,2)</f>
        <v>0</v>
      </c>
      <c r="R286" s="186">
        <f>ROUND(J286*H286,2)</f>
        <v>0</v>
      </c>
      <c r="S286" s="65"/>
      <c r="T286" s="187">
        <f>S286*H286</f>
        <v>0</v>
      </c>
      <c r="U286" s="187">
        <v>0</v>
      </c>
      <c r="V286" s="187">
        <f>U286*H286</f>
        <v>0</v>
      </c>
      <c r="W286" s="187">
        <v>0</v>
      </c>
      <c r="X286" s="188">
        <f>W286*H286</f>
        <v>0</v>
      </c>
      <c r="Y286" s="35"/>
      <c r="Z286" s="35"/>
      <c r="AA286" s="35"/>
      <c r="AB286" s="35"/>
      <c r="AC286" s="35"/>
      <c r="AD286" s="35"/>
      <c r="AE286" s="35"/>
      <c r="AR286" s="189" t="s">
        <v>189</v>
      </c>
      <c r="AT286" s="189" t="s">
        <v>251</v>
      </c>
      <c r="AU286" s="189" t="s">
        <v>162</v>
      </c>
      <c r="AY286" s="18" t="s">
        <v>133</v>
      </c>
      <c r="BE286" s="190">
        <f>IF(O286="základní",K286,0)</f>
        <v>0</v>
      </c>
      <c r="BF286" s="190">
        <f>IF(O286="snížená",K286,0)</f>
        <v>0</v>
      </c>
      <c r="BG286" s="190">
        <f>IF(O286="zákl. přenesená",K286,0)</f>
        <v>0</v>
      </c>
      <c r="BH286" s="190">
        <f>IF(O286="sníž. přenesená",K286,0)</f>
        <v>0</v>
      </c>
      <c r="BI286" s="190">
        <f>IF(O286="nulová",K286,0)</f>
        <v>0</v>
      </c>
      <c r="BJ286" s="18" t="s">
        <v>24</v>
      </c>
      <c r="BK286" s="190">
        <f>ROUND(P286*H286,2)</f>
        <v>0</v>
      </c>
      <c r="BL286" s="18" t="s">
        <v>141</v>
      </c>
      <c r="BM286" s="189" t="s">
        <v>386</v>
      </c>
    </row>
    <row r="287" spans="1:47" s="2" customFormat="1" ht="11.25">
      <c r="A287" s="35"/>
      <c r="B287" s="36"/>
      <c r="C287" s="37"/>
      <c r="D287" s="191" t="s">
        <v>143</v>
      </c>
      <c r="E287" s="37"/>
      <c r="F287" s="192" t="s">
        <v>385</v>
      </c>
      <c r="G287" s="37"/>
      <c r="H287" s="37"/>
      <c r="I287" s="193"/>
      <c r="J287" s="193"/>
      <c r="K287" s="37"/>
      <c r="L287" s="37"/>
      <c r="M287" s="40"/>
      <c r="N287" s="194"/>
      <c r="O287" s="195"/>
      <c r="P287" s="65"/>
      <c r="Q287" s="65"/>
      <c r="R287" s="65"/>
      <c r="S287" s="65"/>
      <c r="T287" s="65"/>
      <c r="U287" s="65"/>
      <c r="V287" s="65"/>
      <c r="W287" s="65"/>
      <c r="X287" s="66"/>
      <c r="Y287" s="35"/>
      <c r="Z287" s="35"/>
      <c r="AA287" s="35"/>
      <c r="AB287" s="35"/>
      <c r="AC287" s="35"/>
      <c r="AD287" s="35"/>
      <c r="AE287" s="35"/>
      <c r="AT287" s="18" t="s">
        <v>143</v>
      </c>
      <c r="AU287" s="18" t="s">
        <v>162</v>
      </c>
    </row>
    <row r="288" spans="1:47" s="2" customFormat="1" ht="19.5">
      <c r="A288" s="35"/>
      <c r="B288" s="36"/>
      <c r="C288" s="37"/>
      <c r="D288" s="191" t="s">
        <v>269</v>
      </c>
      <c r="E288" s="37"/>
      <c r="F288" s="238" t="s">
        <v>270</v>
      </c>
      <c r="G288" s="37"/>
      <c r="H288" s="37"/>
      <c r="I288" s="193"/>
      <c r="J288" s="193"/>
      <c r="K288" s="37"/>
      <c r="L288" s="37"/>
      <c r="M288" s="40"/>
      <c r="N288" s="194"/>
      <c r="O288" s="195"/>
      <c r="P288" s="65"/>
      <c r="Q288" s="65"/>
      <c r="R288" s="65"/>
      <c r="S288" s="65"/>
      <c r="T288" s="65"/>
      <c r="U288" s="65"/>
      <c r="V288" s="65"/>
      <c r="W288" s="65"/>
      <c r="X288" s="66"/>
      <c r="Y288" s="35"/>
      <c r="Z288" s="35"/>
      <c r="AA288" s="35"/>
      <c r="AB288" s="35"/>
      <c r="AC288" s="35"/>
      <c r="AD288" s="35"/>
      <c r="AE288" s="35"/>
      <c r="AT288" s="18" t="s">
        <v>269</v>
      </c>
      <c r="AU288" s="18" t="s">
        <v>162</v>
      </c>
    </row>
    <row r="289" spans="2:51" s="14" customFormat="1" ht="11.25">
      <c r="B289" s="207"/>
      <c r="C289" s="208"/>
      <c r="D289" s="191" t="s">
        <v>145</v>
      </c>
      <c r="E289" s="209" t="s">
        <v>33</v>
      </c>
      <c r="F289" s="210" t="s">
        <v>262</v>
      </c>
      <c r="G289" s="208"/>
      <c r="H289" s="209" t="s">
        <v>33</v>
      </c>
      <c r="I289" s="211"/>
      <c r="J289" s="211"/>
      <c r="K289" s="208"/>
      <c r="L289" s="208"/>
      <c r="M289" s="212"/>
      <c r="N289" s="213"/>
      <c r="O289" s="214"/>
      <c r="P289" s="214"/>
      <c r="Q289" s="214"/>
      <c r="R289" s="214"/>
      <c r="S289" s="214"/>
      <c r="T289" s="214"/>
      <c r="U289" s="214"/>
      <c r="V289" s="214"/>
      <c r="W289" s="214"/>
      <c r="X289" s="215"/>
      <c r="AT289" s="216" t="s">
        <v>145</v>
      </c>
      <c r="AU289" s="216" t="s">
        <v>162</v>
      </c>
      <c r="AV289" s="14" t="s">
        <v>24</v>
      </c>
      <c r="AW289" s="14" t="s">
        <v>5</v>
      </c>
      <c r="AX289" s="14" t="s">
        <v>80</v>
      </c>
      <c r="AY289" s="216" t="s">
        <v>133</v>
      </c>
    </row>
    <row r="290" spans="2:51" s="13" customFormat="1" ht="11.25">
      <c r="B290" s="196"/>
      <c r="C290" s="197"/>
      <c r="D290" s="191" t="s">
        <v>145</v>
      </c>
      <c r="E290" s="198" t="s">
        <v>33</v>
      </c>
      <c r="F290" s="199" t="s">
        <v>387</v>
      </c>
      <c r="G290" s="197"/>
      <c r="H290" s="200">
        <v>400</v>
      </c>
      <c r="I290" s="201"/>
      <c r="J290" s="201"/>
      <c r="K290" s="197"/>
      <c r="L290" s="197"/>
      <c r="M290" s="202"/>
      <c r="N290" s="203"/>
      <c r="O290" s="204"/>
      <c r="P290" s="204"/>
      <c r="Q290" s="204"/>
      <c r="R290" s="204"/>
      <c r="S290" s="204"/>
      <c r="T290" s="204"/>
      <c r="U290" s="204"/>
      <c r="V290" s="204"/>
      <c r="W290" s="204"/>
      <c r="X290" s="205"/>
      <c r="AT290" s="206" t="s">
        <v>145</v>
      </c>
      <c r="AU290" s="206" t="s">
        <v>162</v>
      </c>
      <c r="AV290" s="13" t="s">
        <v>89</v>
      </c>
      <c r="AW290" s="13" t="s">
        <v>5</v>
      </c>
      <c r="AX290" s="13" t="s">
        <v>80</v>
      </c>
      <c r="AY290" s="206" t="s">
        <v>133</v>
      </c>
    </row>
    <row r="291" spans="2:51" s="15" customFormat="1" ht="11.25">
      <c r="B291" s="217"/>
      <c r="C291" s="218"/>
      <c r="D291" s="191" t="s">
        <v>145</v>
      </c>
      <c r="E291" s="219" t="s">
        <v>33</v>
      </c>
      <c r="F291" s="220" t="s">
        <v>263</v>
      </c>
      <c r="G291" s="218"/>
      <c r="H291" s="221">
        <v>400</v>
      </c>
      <c r="I291" s="222"/>
      <c r="J291" s="222"/>
      <c r="K291" s="218"/>
      <c r="L291" s="218"/>
      <c r="M291" s="223"/>
      <c r="N291" s="224"/>
      <c r="O291" s="225"/>
      <c r="P291" s="225"/>
      <c r="Q291" s="225"/>
      <c r="R291" s="225"/>
      <c r="S291" s="225"/>
      <c r="T291" s="225"/>
      <c r="U291" s="225"/>
      <c r="V291" s="225"/>
      <c r="W291" s="225"/>
      <c r="X291" s="226"/>
      <c r="AT291" s="227" t="s">
        <v>145</v>
      </c>
      <c r="AU291" s="227" t="s">
        <v>162</v>
      </c>
      <c r="AV291" s="15" t="s">
        <v>141</v>
      </c>
      <c r="AW291" s="15" t="s">
        <v>5</v>
      </c>
      <c r="AX291" s="15" t="s">
        <v>24</v>
      </c>
      <c r="AY291" s="227" t="s">
        <v>133</v>
      </c>
    </row>
    <row r="292" spans="1:65" s="2" customFormat="1" ht="14.45" customHeight="1">
      <c r="A292" s="35"/>
      <c r="B292" s="36"/>
      <c r="C292" s="228" t="s">
        <v>388</v>
      </c>
      <c r="D292" s="228" t="s">
        <v>251</v>
      </c>
      <c r="E292" s="229" t="s">
        <v>389</v>
      </c>
      <c r="F292" s="230" t="s">
        <v>390</v>
      </c>
      <c r="G292" s="231" t="s">
        <v>165</v>
      </c>
      <c r="H292" s="232">
        <v>120</v>
      </c>
      <c r="I292" s="233"/>
      <c r="J292" s="234"/>
      <c r="K292" s="235">
        <f>ROUND(P292*H292,2)</f>
        <v>0</v>
      </c>
      <c r="L292" s="230" t="s">
        <v>33</v>
      </c>
      <c r="M292" s="236"/>
      <c r="N292" s="237" t="s">
        <v>33</v>
      </c>
      <c r="O292" s="185" t="s">
        <v>49</v>
      </c>
      <c r="P292" s="186">
        <f>I292+J292</f>
        <v>0</v>
      </c>
      <c r="Q292" s="186">
        <f>ROUND(I292*H292,2)</f>
        <v>0</v>
      </c>
      <c r="R292" s="186">
        <f>ROUND(J292*H292,2)</f>
        <v>0</v>
      </c>
      <c r="S292" s="65"/>
      <c r="T292" s="187">
        <f>S292*H292</f>
        <v>0</v>
      </c>
      <c r="U292" s="187">
        <v>0</v>
      </c>
      <c r="V292" s="187">
        <f>U292*H292</f>
        <v>0</v>
      </c>
      <c r="W292" s="187">
        <v>0</v>
      </c>
      <c r="X292" s="188">
        <f>W292*H292</f>
        <v>0</v>
      </c>
      <c r="Y292" s="35"/>
      <c r="Z292" s="35"/>
      <c r="AA292" s="35"/>
      <c r="AB292" s="35"/>
      <c r="AC292" s="35"/>
      <c r="AD292" s="35"/>
      <c r="AE292" s="35"/>
      <c r="AR292" s="189" t="s">
        <v>189</v>
      </c>
      <c r="AT292" s="189" t="s">
        <v>251</v>
      </c>
      <c r="AU292" s="189" t="s">
        <v>162</v>
      </c>
      <c r="AY292" s="18" t="s">
        <v>133</v>
      </c>
      <c r="BE292" s="190">
        <f>IF(O292="základní",K292,0)</f>
        <v>0</v>
      </c>
      <c r="BF292" s="190">
        <f>IF(O292="snížená",K292,0)</f>
        <v>0</v>
      </c>
      <c r="BG292" s="190">
        <f>IF(O292="zákl. přenesená",K292,0)</f>
        <v>0</v>
      </c>
      <c r="BH292" s="190">
        <f>IF(O292="sníž. přenesená",K292,0)</f>
        <v>0</v>
      </c>
      <c r="BI292" s="190">
        <f>IF(O292="nulová",K292,0)</f>
        <v>0</v>
      </c>
      <c r="BJ292" s="18" t="s">
        <v>24</v>
      </c>
      <c r="BK292" s="190">
        <f>ROUND(P292*H292,2)</f>
        <v>0</v>
      </c>
      <c r="BL292" s="18" t="s">
        <v>141</v>
      </c>
      <c r="BM292" s="189" t="s">
        <v>391</v>
      </c>
    </row>
    <row r="293" spans="1:47" s="2" customFormat="1" ht="11.25">
      <c r="A293" s="35"/>
      <c r="B293" s="36"/>
      <c r="C293" s="37"/>
      <c r="D293" s="191" t="s">
        <v>143</v>
      </c>
      <c r="E293" s="37"/>
      <c r="F293" s="192" t="s">
        <v>390</v>
      </c>
      <c r="G293" s="37"/>
      <c r="H293" s="37"/>
      <c r="I293" s="193"/>
      <c r="J293" s="193"/>
      <c r="K293" s="37"/>
      <c r="L293" s="37"/>
      <c r="M293" s="40"/>
      <c r="N293" s="194"/>
      <c r="O293" s="195"/>
      <c r="P293" s="65"/>
      <c r="Q293" s="65"/>
      <c r="R293" s="65"/>
      <c r="S293" s="65"/>
      <c r="T293" s="65"/>
      <c r="U293" s="65"/>
      <c r="V293" s="65"/>
      <c r="W293" s="65"/>
      <c r="X293" s="66"/>
      <c r="Y293" s="35"/>
      <c r="Z293" s="35"/>
      <c r="AA293" s="35"/>
      <c r="AB293" s="35"/>
      <c r="AC293" s="35"/>
      <c r="AD293" s="35"/>
      <c r="AE293" s="35"/>
      <c r="AT293" s="18" t="s">
        <v>143</v>
      </c>
      <c r="AU293" s="18" t="s">
        <v>162</v>
      </c>
    </row>
    <row r="294" spans="1:47" s="2" customFormat="1" ht="19.5">
      <c r="A294" s="35"/>
      <c r="B294" s="36"/>
      <c r="C294" s="37"/>
      <c r="D294" s="191" t="s">
        <v>269</v>
      </c>
      <c r="E294" s="37"/>
      <c r="F294" s="238" t="s">
        <v>270</v>
      </c>
      <c r="G294" s="37"/>
      <c r="H294" s="37"/>
      <c r="I294" s="193"/>
      <c r="J294" s="193"/>
      <c r="K294" s="37"/>
      <c r="L294" s="37"/>
      <c r="M294" s="40"/>
      <c r="N294" s="194"/>
      <c r="O294" s="195"/>
      <c r="P294" s="65"/>
      <c r="Q294" s="65"/>
      <c r="R294" s="65"/>
      <c r="S294" s="65"/>
      <c r="T294" s="65"/>
      <c r="U294" s="65"/>
      <c r="V294" s="65"/>
      <c r="W294" s="65"/>
      <c r="X294" s="66"/>
      <c r="Y294" s="35"/>
      <c r="Z294" s="35"/>
      <c r="AA294" s="35"/>
      <c r="AB294" s="35"/>
      <c r="AC294" s="35"/>
      <c r="AD294" s="35"/>
      <c r="AE294" s="35"/>
      <c r="AT294" s="18" t="s">
        <v>269</v>
      </c>
      <c r="AU294" s="18" t="s">
        <v>162</v>
      </c>
    </row>
    <row r="295" spans="2:51" s="14" customFormat="1" ht="11.25">
      <c r="B295" s="207"/>
      <c r="C295" s="208"/>
      <c r="D295" s="191" t="s">
        <v>145</v>
      </c>
      <c r="E295" s="209" t="s">
        <v>33</v>
      </c>
      <c r="F295" s="210" t="s">
        <v>262</v>
      </c>
      <c r="G295" s="208"/>
      <c r="H295" s="209" t="s">
        <v>33</v>
      </c>
      <c r="I295" s="211"/>
      <c r="J295" s="211"/>
      <c r="K295" s="208"/>
      <c r="L295" s="208"/>
      <c r="M295" s="212"/>
      <c r="N295" s="213"/>
      <c r="O295" s="214"/>
      <c r="P295" s="214"/>
      <c r="Q295" s="214"/>
      <c r="R295" s="214"/>
      <c r="S295" s="214"/>
      <c r="T295" s="214"/>
      <c r="U295" s="214"/>
      <c r="V295" s="214"/>
      <c r="W295" s="214"/>
      <c r="X295" s="215"/>
      <c r="AT295" s="216" t="s">
        <v>145</v>
      </c>
      <c r="AU295" s="216" t="s">
        <v>162</v>
      </c>
      <c r="AV295" s="14" t="s">
        <v>24</v>
      </c>
      <c r="AW295" s="14" t="s">
        <v>5</v>
      </c>
      <c r="AX295" s="14" t="s">
        <v>80</v>
      </c>
      <c r="AY295" s="216" t="s">
        <v>133</v>
      </c>
    </row>
    <row r="296" spans="2:51" s="13" customFormat="1" ht="11.25">
      <c r="B296" s="196"/>
      <c r="C296" s="197"/>
      <c r="D296" s="191" t="s">
        <v>145</v>
      </c>
      <c r="E296" s="198" t="s">
        <v>33</v>
      </c>
      <c r="F296" s="199" t="s">
        <v>392</v>
      </c>
      <c r="G296" s="197"/>
      <c r="H296" s="200">
        <v>120</v>
      </c>
      <c r="I296" s="201"/>
      <c r="J296" s="201"/>
      <c r="K296" s="197"/>
      <c r="L296" s="197"/>
      <c r="M296" s="202"/>
      <c r="N296" s="203"/>
      <c r="O296" s="204"/>
      <c r="P296" s="204"/>
      <c r="Q296" s="204"/>
      <c r="R296" s="204"/>
      <c r="S296" s="204"/>
      <c r="T296" s="204"/>
      <c r="U296" s="204"/>
      <c r="V296" s="204"/>
      <c r="W296" s="204"/>
      <c r="X296" s="205"/>
      <c r="AT296" s="206" t="s">
        <v>145</v>
      </c>
      <c r="AU296" s="206" t="s">
        <v>162</v>
      </c>
      <c r="AV296" s="13" t="s">
        <v>89</v>
      </c>
      <c r="AW296" s="13" t="s">
        <v>5</v>
      </c>
      <c r="AX296" s="13" t="s">
        <v>80</v>
      </c>
      <c r="AY296" s="206" t="s">
        <v>133</v>
      </c>
    </row>
    <row r="297" spans="2:51" s="15" customFormat="1" ht="11.25">
      <c r="B297" s="217"/>
      <c r="C297" s="218"/>
      <c r="D297" s="191" t="s">
        <v>145</v>
      </c>
      <c r="E297" s="219" t="s">
        <v>33</v>
      </c>
      <c r="F297" s="220" t="s">
        <v>263</v>
      </c>
      <c r="G297" s="218"/>
      <c r="H297" s="221">
        <v>120</v>
      </c>
      <c r="I297" s="222"/>
      <c r="J297" s="222"/>
      <c r="K297" s="218"/>
      <c r="L297" s="218"/>
      <c r="M297" s="223"/>
      <c r="N297" s="224"/>
      <c r="O297" s="225"/>
      <c r="P297" s="225"/>
      <c r="Q297" s="225"/>
      <c r="R297" s="225"/>
      <c r="S297" s="225"/>
      <c r="T297" s="225"/>
      <c r="U297" s="225"/>
      <c r="V297" s="225"/>
      <c r="W297" s="225"/>
      <c r="X297" s="226"/>
      <c r="AT297" s="227" t="s">
        <v>145</v>
      </c>
      <c r="AU297" s="227" t="s">
        <v>162</v>
      </c>
      <c r="AV297" s="15" t="s">
        <v>141</v>
      </c>
      <c r="AW297" s="15" t="s">
        <v>5</v>
      </c>
      <c r="AX297" s="15" t="s">
        <v>24</v>
      </c>
      <c r="AY297" s="227" t="s">
        <v>133</v>
      </c>
    </row>
    <row r="298" spans="1:65" s="2" customFormat="1" ht="14.45" customHeight="1">
      <c r="A298" s="35"/>
      <c r="B298" s="36"/>
      <c r="C298" s="228" t="s">
        <v>393</v>
      </c>
      <c r="D298" s="228" t="s">
        <v>251</v>
      </c>
      <c r="E298" s="229" t="s">
        <v>394</v>
      </c>
      <c r="F298" s="230" t="s">
        <v>395</v>
      </c>
      <c r="G298" s="231" t="s">
        <v>165</v>
      </c>
      <c r="H298" s="232">
        <v>60</v>
      </c>
      <c r="I298" s="233"/>
      <c r="J298" s="234"/>
      <c r="K298" s="235">
        <f>ROUND(P298*H298,2)</f>
        <v>0</v>
      </c>
      <c r="L298" s="230" t="s">
        <v>33</v>
      </c>
      <c r="M298" s="236"/>
      <c r="N298" s="237" t="s">
        <v>33</v>
      </c>
      <c r="O298" s="185" t="s">
        <v>49</v>
      </c>
      <c r="P298" s="186">
        <f>I298+J298</f>
        <v>0</v>
      </c>
      <c r="Q298" s="186">
        <f>ROUND(I298*H298,2)</f>
        <v>0</v>
      </c>
      <c r="R298" s="186">
        <f>ROUND(J298*H298,2)</f>
        <v>0</v>
      </c>
      <c r="S298" s="65"/>
      <c r="T298" s="187">
        <f>S298*H298</f>
        <v>0</v>
      </c>
      <c r="U298" s="187">
        <v>0</v>
      </c>
      <c r="V298" s="187">
        <f>U298*H298</f>
        <v>0</v>
      </c>
      <c r="W298" s="187">
        <v>0</v>
      </c>
      <c r="X298" s="188">
        <f>W298*H298</f>
        <v>0</v>
      </c>
      <c r="Y298" s="35"/>
      <c r="Z298" s="35"/>
      <c r="AA298" s="35"/>
      <c r="AB298" s="35"/>
      <c r="AC298" s="35"/>
      <c r="AD298" s="35"/>
      <c r="AE298" s="35"/>
      <c r="AR298" s="189" t="s">
        <v>189</v>
      </c>
      <c r="AT298" s="189" t="s">
        <v>251</v>
      </c>
      <c r="AU298" s="189" t="s">
        <v>162</v>
      </c>
      <c r="AY298" s="18" t="s">
        <v>133</v>
      </c>
      <c r="BE298" s="190">
        <f>IF(O298="základní",K298,0)</f>
        <v>0</v>
      </c>
      <c r="BF298" s="190">
        <f>IF(O298="snížená",K298,0)</f>
        <v>0</v>
      </c>
      <c r="BG298" s="190">
        <f>IF(O298="zákl. přenesená",K298,0)</f>
        <v>0</v>
      </c>
      <c r="BH298" s="190">
        <f>IF(O298="sníž. přenesená",K298,0)</f>
        <v>0</v>
      </c>
      <c r="BI298" s="190">
        <f>IF(O298="nulová",K298,0)</f>
        <v>0</v>
      </c>
      <c r="BJ298" s="18" t="s">
        <v>24</v>
      </c>
      <c r="BK298" s="190">
        <f>ROUND(P298*H298,2)</f>
        <v>0</v>
      </c>
      <c r="BL298" s="18" t="s">
        <v>141</v>
      </c>
      <c r="BM298" s="189" t="s">
        <v>396</v>
      </c>
    </row>
    <row r="299" spans="1:47" s="2" customFormat="1" ht="11.25">
      <c r="A299" s="35"/>
      <c r="B299" s="36"/>
      <c r="C299" s="37"/>
      <c r="D299" s="191" t="s">
        <v>143</v>
      </c>
      <c r="E299" s="37"/>
      <c r="F299" s="192" t="s">
        <v>395</v>
      </c>
      <c r="G299" s="37"/>
      <c r="H299" s="37"/>
      <c r="I299" s="193"/>
      <c r="J299" s="193"/>
      <c r="K299" s="37"/>
      <c r="L299" s="37"/>
      <c r="M299" s="40"/>
      <c r="N299" s="194"/>
      <c r="O299" s="195"/>
      <c r="P299" s="65"/>
      <c r="Q299" s="65"/>
      <c r="R299" s="65"/>
      <c r="S299" s="65"/>
      <c r="T299" s="65"/>
      <c r="U299" s="65"/>
      <c r="V299" s="65"/>
      <c r="W299" s="65"/>
      <c r="X299" s="66"/>
      <c r="Y299" s="35"/>
      <c r="Z299" s="35"/>
      <c r="AA299" s="35"/>
      <c r="AB299" s="35"/>
      <c r="AC299" s="35"/>
      <c r="AD299" s="35"/>
      <c r="AE299" s="35"/>
      <c r="AT299" s="18" t="s">
        <v>143</v>
      </c>
      <c r="AU299" s="18" t="s">
        <v>162</v>
      </c>
    </row>
    <row r="300" spans="1:47" s="2" customFormat="1" ht="19.5">
      <c r="A300" s="35"/>
      <c r="B300" s="36"/>
      <c r="C300" s="37"/>
      <c r="D300" s="191" t="s">
        <v>269</v>
      </c>
      <c r="E300" s="37"/>
      <c r="F300" s="238" t="s">
        <v>270</v>
      </c>
      <c r="G300" s="37"/>
      <c r="H300" s="37"/>
      <c r="I300" s="193"/>
      <c r="J300" s="193"/>
      <c r="K300" s="37"/>
      <c r="L300" s="37"/>
      <c r="M300" s="40"/>
      <c r="N300" s="194"/>
      <c r="O300" s="195"/>
      <c r="P300" s="65"/>
      <c r="Q300" s="65"/>
      <c r="R300" s="65"/>
      <c r="S300" s="65"/>
      <c r="T300" s="65"/>
      <c r="U300" s="65"/>
      <c r="V300" s="65"/>
      <c r="W300" s="65"/>
      <c r="X300" s="66"/>
      <c r="Y300" s="35"/>
      <c r="Z300" s="35"/>
      <c r="AA300" s="35"/>
      <c r="AB300" s="35"/>
      <c r="AC300" s="35"/>
      <c r="AD300" s="35"/>
      <c r="AE300" s="35"/>
      <c r="AT300" s="18" t="s">
        <v>269</v>
      </c>
      <c r="AU300" s="18" t="s">
        <v>162</v>
      </c>
    </row>
    <row r="301" spans="2:51" s="14" customFormat="1" ht="11.25">
      <c r="B301" s="207"/>
      <c r="C301" s="208"/>
      <c r="D301" s="191" t="s">
        <v>145</v>
      </c>
      <c r="E301" s="209" t="s">
        <v>33</v>
      </c>
      <c r="F301" s="210" t="s">
        <v>262</v>
      </c>
      <c r="G301" s="208"/>
      <c r="H301" s="209" t="s">
        <v>33</v>
      </c>
      <c r="I301" s="211"/>
      <c r="J301" s="211"/>
      <c r="K301" s="208"/>
      <c r="L301" s="208"/>
      <c r="M301" s="212"/>
      <c r="N301" s="213"/>
      <c r="O301" s="214"/>
      <c r="P301" s="214"/>
      <c r="Q301" s="214"/>
      <c r="R301" s="214"/>
      <c r="S301" s="214"/>
      <c r="T301" s="214"/>
      <c r="U301" s="214"/>
      <c r="V301" s="214"/>
      <c r="W301" s="214"/>
      <c r="X301" s="215"/>
      <c r="AT301" s="216" t="s">
        <v>145</v>
      </c>
      <c r="AU301" s="216" t="s">
        <v>162</v>
      </c>
      <c r="AV301" s="14" t="s">
        <v>24</v>
      </c>
      <c r="AW301" s="14" t="s">
        <v>5</v>
      </c>
      <c r="AX301" s="14" t="s">
        <v>80</v>
      </c>
      <c r="AY301" s="216" t="s">
        <v>133</v>
      </c>
    </row>
    <row r="302" spans="2:51" s="13" customFormat="1" ht="11.25">
      <c r="B302" s="196"/>
      <c r="C302" s="197"/>
      <c r="D302" s="191" t="s">
        <v>145</v>
      </c>
      <c r="E302" s="198" t="s">
        <v>33</v>
      </c>
      <c r="F302" s="199" t="s">
        <v>397</v>
      </c>
      <c r="G302" s="197"/>
      <c r="H302" s="200">
        <v>60</v>
      </c>
      <c r="I302" s="201"/>
      <c r="J302" s="201"/>
      <c r="K302" s="197"/>
      <c r="L302" s="197"/>
      <c r="M302" s="202"/>
      <c r="N302" s="203"/>
      <c r="O302" s="204"/>
      <c r="P302" s="204"/>
      <c r="Q302" s="204"/>
      <c r="R302" s="204"/>
      <c r="S302" s="204"/>
      <c r="T302" s="204"/>
      <c r="U302" s="204"/>
      <c r="V302" s="204"/>
      <c r="W302" s="204"/>
      <c r="X302" s="205"/>
      <c r="AT302" s="206" t="s">
        <v>145</v>
      </c>
      <c r="AU302" s="206" t="s">
        <v>162</v>
      </c>
      <c r="AV302" s="13" t="s">
        <v>89</v>
      </c>
      <c r="AW302" s="13" t="s">
        <v>5</v>
      </c>
      <c r="AX302" s="13" t="s">
        <v>80</v>
      </c>
      <c r="AY302" s="206" t="s">
        <v>133</v>
      </c>
    </row>
    <row r="303" spans="2:51" s="15" customFormat="1" ht="11.25">
      <c r="B303" s="217"/>
      <c r="C303" s="218"/>
      <c r="D303" s="191" t="s">
        <v>145</v>
      </c>
      <c r="E303" s="219" t="s">
        <v>33</v>
      </c>
      <c r="F303" s="220" t="s">
        <v>263</v>
      </c>
      <c r="G303" s="218"/>
      <c r="H303" s="221">
        <v>60</v>
      </c>
      <c r="I303" s="222"/>
      <c r="J303" s="222"/>
      <c r="K303" s="218"/>
      <c r="L303" s="218"/>
      <c r="M303" s="223"/>
      <c r="N303" s="224"/>
      <c r="O303" s="225"/>
      <c r="P303" s="225"/>
      <c r="Q303" s="225"/>
      <c r="R303" s="225"/>
      <c r="S303" s="225"/>
      <c r="T303" s="225"/>
      <c r="U303" s="225"/>
      <c r="V303" s="225"/>
      <c r="W303" s="225"/>
      <c r="X303" s="226"/>
      <c r="AT303" s="227" t="s">
        <v>145</v>
      </c>
      <c r="AU303" s="227" t="s">
        <v>162</v>
      </c>
      <c r="AV303" s="15" t="s">
        <v>141</v>
      </c>
      <c r="AW303" s="15" t="s">
        <v>5</v>
      </c>
      <c r="AX303" s="15" t="s">
        <v>24</v>
      </c>
      <c r="AY303" s="227" t="s">
        <v>133</v>
      </c>
    </row>
    <row r="304" spans="1:65" s="2" customFormat="1" ht="24.2" customHeight="1">
      <c r="A304" s="35"/>
      <c r="B304" s="36"/>
      <c r="C304" s="177" t="s">
        <v>398</v>
      </c>
      <c r="D304" s="177" t="s">
        <v>136</v>
      </c>
      <c r="E304" s="178" t="s">
        <v>399</v>
      </c>
      <c r="F304" s="179" t="s">
        <v>400</v>
      </c>
      <c r="G304" s="180" t="s">
        <v>165</v>
      </c>
      <c r="H304" s="181">
        <v>1</v>
      </c>
      <c r="I304" s="182"/>
      <c r="J304" s="182"/>
      <c r="K304" s="183">
        <f>ROUND(P304*H304,2)</f>
        <v>0</v>
      </c>
      <c r="L304" s="179" t="s">
        <v>140</v>
      </c>
      <c r="M304" s="40"/>
      <c r="N304" s="184" t="s">
        <v>33</v>
      </c>
      <c r="O304" s="185" t="s">
        <v>49</v>
      </c>
      <c r="P304" s="186">
        <f>I304+J304</f>
        <v>0</v>
      </c>
      <c r="Q304" s="186">
        <f>ROUND(I304*H304,2)</f>
        <v>0</v>
      </c>
      <c r="R304" s="186">
        <f>ROUND(J304*H304,2)</f>
        <v>0</v>
      </c>
      <c r="S304" s="65"/>
      <c r="T304" s="187">
        <f>S304*H304</f>
        <v>0</v>
      </c>
      <c r="U304" s="187">
        <v>0</v>
      </c>
      <c r="V304" s="187">
        <f>U304*H304</f>
        <v>0</v>
      </c>
      <c r="W304" s="187">
        <v>0</v>
      </c>
      <c r="X304" s="188">
        <f>W304*H304</f>
        <v>0</v>
      </c>
      <c r="Y304" s="35"/>
      <c r="Z304" s="35"/>
      <c r="AA304" s="35"/>
      <c r="AB304" s="35"/>
      <c r="AC304" s="35"/>
      <c r="AD304" s="35"/>
      <c r="AE304" s="35"/>
      <c r="AR304" s="189" t="s">
        <v>141</v>
      </c>
      <c r="AT304" s="189" t="s">
        <v>136</v>
      </c>
      <c r="AU304" s="189" t="s">
        <v>162</v>
      </c>
      <c r="AY304" s="18" t="s">
        <v>133</v>
      </c>
      <c r="BE304" s="190">
        <f>IF(O304="základní",K304,0)</f>
        <v>0</v>
      </c>
      <c r="BF304" s="190">
        <f>IF(O304="snížená",K304,0)</f>
        <v>0</v>
      </c>
      <c r="BG304" s="190">
        <f>IF(O304="zákl. přenesená",K304,0)</f>
        <v>0</v>
      </c>
      <c r="BH304" s="190">
        <f>IF(O304="sníž. přenesená",K304,0)</f>
        <v>0</v>
      </c>
      <c r="BI304" s="190">
        <f>IF(O304="nulová",K304,0)</f>
        <v>0</v>
      </c>
      <c r="BJ304" s="18" t="s">
        <v>24</v>
      </c>
      <c r="BK304" s="190">
        <f>ROUND(P304*H304,2)</f>
        <v>0</v>
      </c>
      <c r="BL304" s="18" t="s">
        <v>141</v>
      </c>
      <c r="BM304" s="189" t="s">
        <v>401</v>
      </c>
    </row>
    <row r="305" spans="1:47" s="2" customFormat="1" ht="11.25">
      <c r="A305" s="35"/>
      <c r="B305" s="36"/>
      <c r="C305" s="37"/>
      <c r="D305" s="191" t="s">
        <v>143</v>
      </c>
      <c r="E305" s="37"/>
      <c r="F305" s="192" t="s">
        <v>402</v>
      </c>
      <c r="G305" s="37"/>
      <c r="H305" s="37"/>
      <c r="I305" s="193"/>
      <c r="J305" s="193"/>
      <c r="K305" s="37"/>
      <c r="L305" s="37"/>
      <c r="M305" s="40"/>
      <c r="N305" s="194"/>
      <c r="O305" s="195"/>
      <c r="P305" s="65"/>
      <c r="Q305" s="65"/>
      <c r="R305" s="65"/>
      <c r="S305" s="65"/>
      <c r="T305" s="65"/>
      <c r="U305" s="65"/>
      <c r="V305" s="65"/>
      <c r="W305" s="65"/>
      <c r="X305" s="66"/>
      <c r="Y305" s="35"/>
      <c r="Z305" s="35"/>
      <c r="AA305" s="35"/>
      <c r="AB305" s="35"/>
      <c r="AC305" s="35"/>
      <c r="AD305" s="35"/>
      <c r="AE305" s="35"/>
      <c r="AT305" s="18" t="s">
        <v>143</v>
      </c>
      <c r="AU305" s="18" t="s">
        <v>162</v>
      </c>
    </row>
    <row r="306" spans="2:51" s="14" customFormat="1" ht="11.25">
      <c r="B306" s="207"/>
      <c r="C306" s="208"/>
      <c r="D306" s="191" t="s">
        <v>145</v>
      </c>
      <c r="E306" s="209" t="s">
        <v>33</v>
      </c>
      <c r="F306" s="210" t="s">
        <v>262</v>
      </c>
      <c r="G306" s="208"/>
      <c r="H306" s="209" t="s">
        <v>33</v>
      </c>
      <c r="I306" s="211"/>
      <c r="J306" s="211"/>
      <c r="K306" s="208"/>
      <c r="L306" s="208"/>
      <c r="M306" s="212"/>
      <c r="N306" s="213"/>
      <c r="O306" s="214"/>
      <c r="P306" s="214"/>
      <c r="Q306" s="214"/>
      <c r="R306" s="214"/>
      <c r="S306" s="214"/>
      <c r="T306" s="214"/>
      <c r="U306" s="214"/>
      <c r="V306" s="214"/>
      <c r="W306" s="214"/>
      <c r="X306" s="215"/>
      <c r="AT306" s="216" t="s">
        <v>145</v>
      </c>
      <c r="AU306" s="216" t="s">
        <v>162</v>
      </c>
      <c r="AV306" s="14" t="s">
        <v>24</v>
      </c>
      <c r="AW306" s="14" t="s">
        <v>5</v>
      </c>
      <c r="AX306" s="14" t="s">
        <v>80</v>
      </c>
      <c r="AY306" s="216" t="s">
        <v>133</v>
      </c>
    </row>
    <row r="307" spans="2:51" s="13" customFormat="1" ht="11.25">
      <c r="B307" s="196"/>
      <c r="C307" s="197"/>
      <c r="D307" s="191" t="s">
        <v>145</v>
      </c>
      <c r="E307" s="198" t="s">
        <v>33</v>
      </c>
      <c r="F307" s="199" t="s">
        <v>24</v>
      </c>
      <c r="G307" s="197"/>
      <c r="H307" s="200">
        <v>1</v>
      </c>
      <c r="I307" s="201"/>
      <c r="J307" s="201"/>
      <c r="K307" s="197"/>
      <c r="L307" s="197"/>
      <c r="M307" s="202"/>
      <c r="N307" s="203"/>
      <c r="O307" s="204"/>
      <c r="P307" s="204"/>
      <c r="Q307" s="204"/>
      <c r="R307" s="204"/>
      <c r="S307" s="204"/>
      <c r="T307" s="204"/>
      <c r="U307" s="204"/>
      <c r="V307" s="204"/>
      <c r="W307" s="204"/>
      <c r="X307" s="205"/>
      <c r="AT307" s="206" t="s">
        <v>145</v>
      </c>
      <c r="AU307" s="206" t="s">
        <v>162</v>
      </c>
      <c r="AV307" s="13" t="s">
        <v>89</v>
      </c>
      <c r="AW307" s="13" t="s">
        <v>5</v>
      </c>
      <c r="AX307" s="13" t="s">
        <v>80</v>
      </c>
      <c r="AY307" s="206" t="s">
        <v>133</v>
      </c>
    </row>
    <row r="308" spans="2:51" s="15" customFormat="1" ht="11.25">
      <c r="B308" s="217"/>
      <c r="C308" s="218"/>
      <c r="D308" s="191" t="s">
        <v>145</v>
      </c>
      <c r="E308" s="219" t="s">
        <v>33</v>
      </c>
      <c r="F308" s="220" t="s">
        <v>263</v>
      </c>
      <c r="G308" s="218"/>
      <c r="H308" s="221">
        <v>1</v>
      </c>
      <c r="I308" s="222"/>
      <c r="J308" s="222"/>
      <c r="K308" s="218"/>
      <c r="L308" s="218"/>
      <c r="M308" s="223"/>
      <c r="N308" s="224"/>
      <c r="O308" s="225"/>
      <c r="P308" s="225"/>
      <c r="Q308" s="225"/>
      <c r="R308" s="225"/>
      <c r="S308" s="225"/>
      <c r="T308" s="225"/>
      <c r="U308" s="225"/>
      <c r="V308" s="225"/>
      <c r="W308" s="225"/>
      <c r="X308" s="226"/>
      <c r="AT308" s="227" t="s">
        <v>145</v>
      </c>
      <c r="AU308" s="227" t="s">
        <v>162</v>
      </c>
      <c r="AV308" s="15" t="s">
        <v>141</v>
      </c>
      <c r="AW308" s="15" t="s">
        <v>5</v>
      </c>
      <c r="AX308" s="15" t="s">
        <v>24</v>
      </c>
      <c r="AY308" s="227" t="s">
        <v>133</v>
      </c>
    </row>
    <row r="309" spans="1:65" s="2" customFormat="1" ht="14.45" customHeight="1">
      <c r="A309" s="35"/>
      <c r="B309" s="36"/>
      <c r="C309" s="228" t="s">
        <v>403</v>
      </c>
      <c r="D309" s="228" t="s">
        <v>251</v>
      </c>
      <c r="E309" s="229" t="s">
        <v>404</v>
      </c>
      <c r="F309" s="230" t="s">
        <v>405</v>
      </c>
      <c r="G309" s="231" t="s">
        <v>165</v>
      </c>
      <c r="H309" s="232">
        <v>1</v>
      </c>
      <c r="I309" s="233"/>
      <c r="J309" s="234"/>
      <c r="K309" s="235">
        <f>ROUND(P309*H309,2)</f>
        <v>0</v>
      </c>
      <c r="L309" s="230" t="s">
        <v>33</v>
      </c>
      <c r="M309" s="236"/>
      <c r="N309" s="237" t="s">
        <v>33</v>
      </c>
      <c r="O309" s="185" t="s">
        <v>49</v>
      </c>
      <c r="P309" s="186">
        <f>I309+J309</f>
        <v>0</v>
      </c>
      <c r="Q309" s="186">
        <f>ROUND(I309*H309,2)</f>
        <v>0</v>
      </c>
      <c r="R309" s="186">
        <f>ROUND(J309*H309,2)</f>
        <v>0</v>
      </c>
      <c r="S309" s="65"/>
      <c r="T309" s="187">
        <f>S309*H309</f>
        <v>0</v>
      </c>
      <c r="U309" s="187">
        <v>0</v>
      </c>
      <c r="V309" s="187">
        <f>U309*H309</f>
        <v>0</v>
      </c>
      <c r="W309" s="187">
        <v>0</v>
      </c>
      <c r="X309" s="188">
        <f>W309*H309</f>
        <v>0</v>
      </c>
      <c r="Y309" s="35"/>
      <c r="Z309" s="35"/>
      <c r="AA309" s="35"/>
      <c r="AB309" s="35"/>
      <c r="AC309" s="35"/>
      <c r="AD309" s="35"/>
      <c r="AE309" s="35"/>
      <c r="AR309" s="189" t="s">
        <v>189</v>
      </c>
      <c r="AT309" s="189" t="s">
        <v>251</v>
      </c>
      <c r="AU309" s="189" t="s">
        <v>162</v>
      </c>
      <c r="AY309" s="18" t="s">
        <v>133</v>
      </c>
      <c r="BE309" s="190">
        <f>IF(O309="základní",K309,0)</f>
        <v>0</v>
      </c>
      <c r="BF309" s="190">
        <f>IF(O309="snížená",K309,0)</f>
        <v>0</v>
      </c>
      <c r="BG309" s="190">
        <f>IF(O309="zákl. přenesená",K309,0)</f>
        <v>0</v>
      </c>
      <c r="BH309" s="190">
        <f>IF(O309="sníž. přenesená",K309,0)</f>
        <v>0</v>
      </c>
      <c r="BI309" s="190">
        <f>IF(O309="nulová",K309,0)</f>
        <v>0</v>
      </c>
      <c r="BJ309" s="18" t="s">
        <v>24</v>
      </c>
      <c r="BK309" s="190">
        <f>ROUND(P309*H309,2)</f>
        <v>0</v>
      </c>
      <c r="BL309" s="18" t="s">
        <v>141</v>
      </c>
      <c r="BM309" s="189" t="s">
        <v>406</v>
      </c>
    </row>
    <row r="310" spans="1:47" s="2" customFormat="1" ht="11.25">
      <c r="A310" s="35"/>
      <c r="B310" s="36"/>
      <c r="C310" s="37"/>
      <c r="D310" s="191" t="s">
        <v>143</v>
      </c>
      <c r="E310" s="37"/>
      <c r="F310" s="192" t="s">
        <v>405</v>
      </c>
      <c r="G310" s="37"/>
      <c r="H310" s="37"/>
      <c r="I310" s="193"/>
      <c r="J310" s="193"/>
      <c r="K310" s="37"/>
      <c r="L310" s="37"/>
      <c r="M310" s="40"/>
      <c r="N310" s="194"/>
      <c r="O310" s="195"/>
      <c r="P310" s="65"/>
      <c r="Q310" s="65"/>
      <c r="R310" s="65"/>
      <c r="S310" s="65"/>
      <c r="T310" s="65"/>
      <c r="U310" s="65"/>
      <c r="V310" s="65"/>
      <c r="W310" s="65"/>
      <c r="X310" s="66"/>
      <c r="Y310" s="35"/>
      <c r="Z310" s="35"/>
      <c r="AA310" s="35"/>
      <c r="AB310" s="35"/>
      <c r="AC310" s="35"/>
      <c r="AD310" s="35"/>
      <c r="AE310" s="35"/>
      <c r="AT310" s="18" t="s">
        <v>143</v>
      </c>
      <c r="AU310" s="18" t="s">
        <v>162</v>
      </c>
    </row>
    <row r="311" spans="1:47" s="2" customFormat="1" ht="19.5">
      <c r="A311" s="35"/>
      <c r="B311" s="36"/>
      <c r="C311" s="37"/>
      <c r="D311" s="191" t="s">
        <v>269</v>
      </c>
      <c r="E311" s="37"/>
      <c r="F311" s="238" t="s">
        <v>270</v>
      </c>
      <c r="G311" s="37"/>
      <c r="H311" s="37"/>
      <c r="I311" s="193"/>
      <c r="J311" s="193"/>
      <c r="K311" s="37"/>
      <c r="L311" s="37"/>
      <c r="M311" s="40"/>
      <c r="N311" s="194"/>
      <c r="O311" s="195"/>
      <c r="P311" s="65"/>
      <c r="Q311" s="65"/>
      <c r="R311" s="65"/>
      <c r="S311" s="65"/>
      <c r="T311" s="65"/>
      <c r="U311" s="65"/>
      <c r="V311" s="65"/>
      <c r="W311" s="65"/>
      <c r="X311" s="66"/>
      <c r="Y311" s="35"/>
      <c r="Z311" s="35"/>
      <c r="AA311" s="35"/>
      <c r="AB311" s="35"/>
      <c r="AC311" s="35"/>
      <c r="AD311" s="35"/>
      <c r="AE311" s="35"/>
      <c r="AT311" s="18" t="s">
        <v>269</v>
      </c>
      <c r="AU311" s="18" t="s">
        <v>162</v>
      </c>
    </row>
    <row r="312" spans="2:51" s="14" customFormat="1" ht="11.25">
      <c r="B312" s="207"/>
      <c r="C312" s="208"/>
      <c r="D312" s="191" t="s">
        <v>145</v>
      </c>
      <c r="E312" s="209" t="s">
        <v>33</v>
      </c>
      <c r="F312" s="210" t="s">
        <v>262</v>
      </c>
      <c r="G312" s="208"/>
      <c r="H312" s="209" t="s">
        <v>33</v>
      </c>
      <c r="I312" s="211"/>
      <c r="J312" s="211"/>
      <c r="K312" s="208"/>
      <c r="L312" s="208"/>
      <c r="M312" s="212"/>
      <c r="N312" s="213"/>
      <c r="O312" s="214"/>
      <c r="P312" s="214"/>
      <c r="Q312" s="214"/>
      <c r="R312" s="214"/>
      <c r="S312" s="214"/>
      <c r="T312" s="214"/>
      <c r="U312" s="214"/>
      <c r="V312" s="214"/>
      <c r="W312" s="214"/>
      <c r="X312" s="215"/>
      <c r="AT312" s="216" t="s">
        <v>145</v>
      </c>
      <c r="AU312" s="216" t="s">
        <v>162</v>
      </c>
      <c r="AV312" s="14" t="s">
        <v>24</v>
      </c>
      <c r="AW312" s="14" t="s">
        <v>5</v>
      </c>
      <c r="AX312" s="14" t="s">
        <v>80</v>
      </c>
      <c r="AY312" s="216" t="s">
        <v>133</v>
      </c>
    </row>
    <row r="313" spans="2:51" s="13" customFormat="1" ht="11.25">
      <c r="B313" s="196"/>
      <c r="C313" s="197"/>
      <c r="D313" s="191" t="s">
        <v>145</v>
      </c>
      <c r="E313" s="198" t="s">
        <v>33</v>
      </c>
      <c r="F313" s="199" t="s">
        <v>24</v>
      </c>
      <c r="G313" s="197"/>
      <c r="H313" s="200">
        <v>1</v>
      </c>
      <c r="I313" s="201"/>
      <c r="J313" s="201"/>
      <c r="K313" s="197"/>
      <c r="L313" s="197"/>
      <c r="M313" s="202"/>
      <c r="N313" s="203"/>
      <c r="O313" s="204"/>
      <c r="P313" s="204"/>
      <c r="Q313" s="204"/>
      <c r="R313" s="204"/>
      <c r="S313" s="204"/>
      <c r="T313" s="204"/>
      <c r="U313" s="204"/>
      <c r="V313" s="204"/>
      <c r="W313" s="204"/>
      <c r="X313" s="205"/>
      <c r="AT313" s="206" t="s">
        <v>145</v>
      </c>
      <c r="AU313" s="206" t="s">
        <v>162</v>
      </c>
      <c r="AV313" s="13" t="s">
        <v>89</v>
      </c>
      <c r="AW313" s="13" t="s">
        <v>5</v>
      </c>
      <c r="AX313" s="13" t="s">
        <v>80</v>
      </c>
      <c r="AY313" s="206" t="s">
        <v>133</v>
      </c>
    </row>
    <row r="314" spans="2:51" s="15" customFormat="1" ht="11.25">
      <c r="B314" s="217"/>
      <c r="C314" s="218"/>
      <c r="D314" s="191" t="s">
        <v>145</v>
      </c>
      <c r="E314" s="219" t="s">
        <v>33</v>
      </c>
      <c r="F314" s="220" t="s">
        <v>263</v>
      </c>
      <c r="G314" s="218"/>
      <c r="H314" s="221">
        <v>1</v>
      </c>
      <c r="I314" s="222"/>
      <c r="J314" s="222"/>
      <c r="K314" s="218"/>
      <c r="L314" s="218"/>
      <c r="M314" s="223"/>
      <c r="N314" s="224"/>
      <c r="O314" s="225"/>
      <c r="P314" s="225"/>
      <c r="Q314" s="225"/>
      <c r="R314" s="225"/>
      <c r="S314" s="225"/>
      <c r="T314" s="225"/>
      <c r="U314" s="225"/>
      <c r="V314" s="225"/>
      <c r="W314" s="225"/>
      <c r="X314" s="226"/>
      <c r="AT314" s="227" t="s">
        <v>145</v>
      </c>
      <c r="AU314" s="227" t="s">
        <v>162</v>
      </c>
      <c r="AV314" s="15" t="s">
        <v>141</v>
      </c>
      <c r="AW314" s="15" t="s">
        <v>5</v>
      </c>
      <c r="AX314" s="15" t="s">
        <v>24</v>
      </c>
      <c r="AY314" s="227" t="s">
        <v>133</v>
      </c>
    </row>
    <row r="315" spans="1:65" s="2" customFormat="1" ht="24.2" customHeight="1">
      <c r="A315" s="35"/>
      <c r="B315" s="36"/>
      <c r="C315" s="177" t="s">
        <v>407</v>
      </c>
      <c r="D315" s="177" t="s">
        <v>136</v>
      </c>
      <c r="E315" s="178" t="s">
        <v>408</v>
      </c>
      <c r="F315" s="179" t="s">
        <v>409</v>
      </c>
      <c r="G315" s="180" t="s">
        <v>165</v>
      </c>
      <c r="H315" s="181">
        <v>99</v>
      </c>
      <c r="I315" s="182"/>
      <c r="J315" s="182"/>
      <c r="K315" s="183">
        <f>ROUND(P315*H315,2)</f>
        <v>0</v>
      </c>
      <c r="L315" s="179" t="s">
        <v>140</v>
      </c>
      <c r="M315" s="40"/>
      <c r="N315" s="184" t="s">
        <v>33</v>
      </c>
      <c r="O315" s="185" t="s">
        <v>49</v>
      </c>
      <c r="P315" s="186">
        <f>I315+J315</f>
        <v>0</v>
      </c>
      <c r="Q315" s="186">
        <f>ROUND(I315*H315,2)</f>
        <v>0</v>
      </c>
      <c r="R315" s="186">
        <f>ROUND(J315*H315,2)</f>
        <v>0</v>
      </c>
      <c r="S315" s="65"/>
      <c r="T315" s="187">
        <f>S315*H315</f>
        <v>0</v>
      </c>
      <c r="U315" s="187">
        <v>0</v>
      </c>
      <c r="V315" s="187">
        <f>U315*H315</f>
        <v>0</v>
      </c>
      <c r="W315" s="187">
        <v>0</v>
      </c>
      <c r="X315" s="188">
        <f>W315*H315</f>
        <v>0</v>
      </c>
      <c r="Y315" s="35"/>
      <c r="Z315" s="35"/>
      <c r="AA315" s="35"/>
      <c r="AB315" s="35"/>
      <c r="AC315" s="35"/>
      <c r="AD315" s="35"/>
      <c r="AE315" s="35"/>
      <c r="AR315" s="189" t="s">
        <v>141</v>
      </c>
      <c r="AT315" s="189" t="s">
        <v>136</v>
      </c>
      <c r="AU315" s="189" t="s">
        <v>162</v>
      </c>
      <c r="AY315" s="18" t="s">
        <v>133</v>
      </c>
      <c r="BE315" s="190">
        <f>IF(O315="základní",K315,0)</f>
        <v>0</v>
      </c>
      <c r="BF315" s="190">
        <f>IF(O315="snížená",K315,0)</f>
        <v>0</v>
      </c>
      <c r="BG315" s="190">
        <f>IF(O315="zákl. přenesená",K315,0)</f>
        <v>0</v>
      </c>
      <c r="BH315" s="190">
        <f>IF(O315="sníž. přenesená",K315,0)</f>
        <v>0</v>
      </c>
      <c r="BI315" s="190">
        <f>IF(O315="nulová",K315,0)</f>
        <v>0</v>
      </c>
      <c r="BJ315" s="18" t="s">
        <v>24</v>
      </c>
      <c r="BK315" s="190">
        <f>ROUND(P315*H315,2)</f>
        <v>0</v>
      </c>
      <c r="BL315" s="18" t="s">
        <v>141</v>
      </c>
      <c r="BM315" s="189" t="s">
        <v>410</v>
      </c>
    </row>
    <row r="316" spans="1:47" s="2" customFormat="1" ht="11.25">
      <c r="A316" s="35"/>
      <c r="B316" s="36"/>
      <c r="C316" s="37"/>
      <c r="D316" s="191" t="s">
        <v>143</v>
      </c>
      <c r="E316" s="37"/>
      <c r="F316" s="192" t="s">
        <v>411</v>
      </c>
      <c r="G316" s="37"/>
      <c r="H316" s="37"/>
      <c r="I316" s="193"/>
      <c r="J316" s="193"/>
      <c r="K316" s="37"/>
      <c r="L316" s="37"/>
      <c r="M316" s="40"/>
      <c r="N316" s="194"/>
      <c r="O316" s="195"/>
      <c r="P316" s="65"/>
      <c r="Q316" s="65"/>
      <c r="R316" s="65"/>
      <c r="S316" s="65"/>
      <c r="T316" s="65"/>
      <c r="U316" s="65"/>
      <c r="V316" s="65"/>
      <c r="W316" s="65"/>
      <c r="X316" s="66"/>
      <c r="Y316" s="35"/>
      <c r="Z316" s="35"/>
      <c r="AA316" s="35"/>
      <c r="AB316" s="35"/>
      <c r="AC316" s="35"/>
      <c r="AD316" s="35"/>
      <c r="AE316" s="35"/>
      <c r="AT316" s="18" t="s">
        <v>143</v>
      </c>
      <c r="AU316" s="18" t="s">
        <v>162</v>
      </c>
    </row>
    <row r="317" spans="2:51" s="14" customFormat="1" ht="11.25">
      <c r="B317" s="207"/>
      <c r="C317" s="208"/>
      <c r="D317" s="191" t="s">
        <v>145</v>
      </c>
      <c r="E317" s="209" t="s">
        <v>33</v>
      </c>
      <c r="F317" s="210" t="s">
        <v>262</v>
      </c>
      <c r="G317" s="208"/>
      <c r="H317" s="209" t="s">
        <v>33</v>
      </c>
      <c r="I317" s="211"/>
      <c r="J317" s="211"/>
      <c r="K317" s="208"/>
      <c r="L317" s="208"/>
      <c r="M317" s="212"/>
      <c r="N317" s="213"/>
      <c r="O317" s="214"/>
      <c r="P317" s="214"/>
      <c r="Q317" s="214"/>
      <c r="R317" s="214"/>
      <c r="S317" s="214"/>
      <c r="T317" s="214"/>
      <c r="U317" s="214"/>
      <c r="V317" s="214"/>
      <c r="W317" s="214"/>
      <c r="X317" s="215"/>
      <c r="AT317" s="216" t="s">
        <v>145</v>
      </c>
      <c r="AU317" s="216" t="s">
        <v>162</v>
      </c>
      <c r="AV317" s="14" t="s">
        <v>24</v>
      </c>
      <c r="AW317" s="14" t="s">
        <v>5</v>
      </c>
      <c r="AX317" s="14" t="s">
        <v>80</v>
      </c>
      <c r="AY317" s="216" t="s">
        <v>133</v>
      </c>
    </row>
    <row r="318" spans="2:51" s="13" customFormat="1" ht="11.25">
      <c r="B318" s="196"/>
      <c r="C318" s="197"/>
      <c r="D318" s="191" t="s">
        <v>145</v>
      </c>
      <c r="E318" s="198" t="s">
        <v>33</v>
      </c>
      <c r="F318" s="199" t="s">
        <v>412</v>
      </c>
      <c r="G318" s="197"/>
      <c r="H318" s="200">
        <v>99</v>
      </c>
      <c r="I318" s="201"/>
      <c r="J318" s="201"/>
      <c r="K318" s="197"/>
      <c r="L318" s="197"/>
      <c r="M318" s="202"/>
      <c r="N318" s="203"/>
      <c r="O318" s="204"/>
      <c r="P318" s="204"/>
      <c r="Q318" s="204"/>
      <c r="R318" s="204"/>
      <c r="S318" s="204"/>
      <c r="T318" s="204"/>
      <c r="U318" s="204"/>
      <c r="V318" s="204"/>
      <c r="W318" s="204"/>
      <c r="X318" s="205"/>
      <c r="AT318" s="206" t="s">
        <v>145</v>
      </c>
      <c r="AU318" s="206" t="s">
        <v>162</v>
      </c>
      <c r="AV318" s="13" t="s">
        <v>89</v>
      </c>
      <c r="AW318" s="13" t="s">
        <v>5</v>
      </c>
      <c r="AX318" s="13" t="s">
        <v>80</v>
      </c>
      <c r="AY318" s="206" t="s">
        <v>133</v>
      </c>
    </row>
    <row r="319" spans="2:51" s="15" customFormat="1" ht="11.25">
      <c r="B319" s="217"/>
      <c r="C319" s="218"/>
      <c r="D319" s="191" t="s">
        <v>145</v>
      </c>
      <c r="E319" s="219" t="s">
        <v>33</v>
      </c>
      <c r="F319" s="220" t="s">
        <v>263</v>
      </c>
      <c r="G319" s="218"/>
      <c r="H319" s="221">
        <v>99</v>
      </c>
      <c r="I319" s="222"/>
      <c r="J319" s="222"/>
      <c r="K319" s="218"/>
      <c r="L319" s="218"/>
      <c r="M319" s="223"/>
      <c r="N319" s="224"/>
      <c r="O319" s="225"/>
      <c r="P319" s="225"/>
      <c r="Q319" s="225"/>
      <c r="R319" s="225"/>
      <c r="S319" s="225"/>
      <c r="T319" s="225"/>
      <c r="U319" s="225"/>
      <c r="V319" s="225"/>
      <c r="W319" s="225"/>
      <c r="X319" s="226"/>
      <c r="AT319" s="227" t="s">
        <v>145</v>
      </c>
      <c r="AU319" s="227" t="s">
        <v>162</v>
      </c>
      <c r="AV319" s="15" t="s">
        <v>141</v>
      </c>
      <c r="AW319" s="15" t="s">
        <v>5</v>
      </c>
      <c r="AX319" s="15" t="s">
        <v>24</v>
      </c>
      <c r="AY319" s="227" t="s">
        <v>133</v>
      </c>
    </row>
    <row r="320" spans="1:65" s="2" customFormat="1" ht="14.45" customHeight="1">
      <c r="A320" s="35"/>
      <c r="B320" s="36"/>
      <c r="C320" s="228" t="s">
        <v>413</v>
      </c>
      <c r="D320" s="228" t="s">
        <v>251</v>
      </c>
      <c r="E320" s="229" t="s">
        <v>414</v>
      </c>
      <c r="F320" s="230" t="s">
        <v>415</v>
      </c>
      <c r="G320" s="231" t="s">
        <v>165</v>
      </c>
      <c r="H320" s="232">
        <v>13</v>
      </c>
      <c r="I320" s="233"/>
      <c r="J320" s="234"/>
      <c r="K320" s="235">
        <f>ROUND(P320*H320,2)</f>
        <v>0</v>
      </c>
      <c r="L320" s="230" t="s">
        <v>33</v>
      </c>
      <c r="M320" s="236"/>
      <c r="N320" s="237" t="s">
        <v>33</v>
      </c>
      <c r="O320" s="185" t="s">
        <v>49</v>
      </c>
      <c r="P320" s="186">
        <f>I320+J320</f>
        <v>0</v>
      </c>
      <c r="Q320" s="186">
        <f>ROUND(I320*H320,2)</f>
        <v>0</v>
      </c>
      <c r="R320" s="186">
        <f>ROUND(J320*H320,2)</f>
        <v>0</v>
      </c>
      <c r="S320" s="65"/>
      <c r="T320" s="187">
        <f>S320*H320</f>
        <v>0</v>
      </c>
      <c r="U320" s="187">
        <v>0</v>
      </c>
      <c r="V320" s="187">
        <f>U320*H320</f>
        <v>0</v>
      </c>
      <c r="W320" s="187">
        <v>0</v>
      </c>
      <c r="X320" s="188">
        <f>W320*H320</f>
        <v>0</v>
      </c>
      <c r="Y320" s="35"/>
      <c r="Z320" s="35"/>
      <c r="AA320" s="35"/>
      <c r="AB320" s="35"/>
      <c r="AC320" s="35"/>
      <c r="AD320" s="35"/>
      <c r="AE320" s="35"/>
      <c r="AR320" s="189" t="s">
        <v>189</v>
      </c>
      <c r="AT320" s="189" t="s">
        <v>251</v>
      </c>
      <c r="AU320" s="189" t="s">
        <v>162</v>
      </c>
      <c r="AY320" s="18" t="s">
        <v>133</v>
      </c>
      <c r="BE320" s="190">
        <f>IF(O320="základní",K320,0)</f>
        <v>0</v>
      </c>
      <c r="BF320" s="190">
        <f>IF(O320="snížená",K320,0)</f>
        <v>0</v>
      </c>
      <c r="BG320" s="190">
        <f>IF(O320="zákl. přenesená",K320,0)</f>
        <v>0</v>
      </c>
      <c r="BH320" s="190">
        <f>IF(O320="sníž. přenesená",K320,0)</f>
        <v>0</v>
      </c>
      <c r="BI320" s="190">
        <f>IF(O320="nulová",K320,0)</f>
        <v>0</v>
      </c>
      <c r="BJ320" s="18" t="s">
        <v>24</v>
      </c>
      <c r="BK320" s="190">
        <f>ROUND(P320*H320,2)</f>
        <v>0</v>
      </c>
      <c r="BL320" s="18" t="s">
        <v>141</v>
      </c>
      <c r="BM320" s="189" t="s">
        <v>416</v>
      </c>
    </row>
    <row r="321" spans="1:47" s="2" customFormat="1" ht="11.25">
      <c r="A321" s="35"/>
      <c r="B321" s="36"/>
      <c r="C321" s="37"/>
      <c r="D321" s="191" t="s">
        <v>143</v>
      </c>
      <c r="E321" s="37"/>
      <c r="F321" s="192" t="s">
        <v>415</v>
      </c>
      <c r="G321" s="37"/>
      <c r="H321" s="37"/>
      <c r="I321" s="193"/>
      <c r="J321" s="193"/>
      <c r="K321" s="37"/>
      <c r="L321" s="37"/>
      <c r="M321" s="40"/>
      <c r="N321" s="194"/>
      <c r="O321" s="195"/>
      <c r="P321" s="65"/>
      <c r="Q321" s="65"/>
      <c r="R321" s="65"/>
      <c r="S321" s="65"/>
      <c r="T321" s="65"/>
      <c r="U321" s="65"/>
      <c r="V321" s="65"/>
      <c r="W321" s="65"/>
      <c r="X321" s="66"/>
      <c r="Y321" s="35"/>
      <c r="Z321" s="35"/>
      <c r="AA321" s="35"/>
      <c r="AB321" s="35"/>
      <c r="AC321" s="35"/>
      <c r="AD321" s="35"/>
      <c r="AE321" s="35"/>
      <c r="AT321" s="18" t="s">
        <v>143</v>
      </c>
      <c r="AU321" s="18" t="s">
        <v>162</v>
      </c>
    </row>
    <row r="322" spans="1:47" s="2" customFormat="1" ht="19.5">
      <c r="A322" s="35"/>
      <c r="B322" s="36"/>
      <c r="C322" s="37"/>
      <c r="D322" s="191" t="s">
        <v>269</v>
      </c>
      <c r="E322" s="37"/>
      <c r="F322" s="238" t="s">
        <v>417</v>
      </c>
      <c r="G322" s="37"/>
      <c r="H322" s="37"/>
      <c r="I322" s="193"/>
      <c r="J322" s="193"/>
      <c r="K322" s="37"/>
      <c r="L322" s="37"/>
      <c r="M322" s="40"/>
      <c r="N322" s="194"/>
      <c r="O322" s="195"/>
      <c r="P322" s="65"/>
      <c r="Q322" s="65"/>
      <c r="R322" s="65"/>
      <c r="S322" s="65"/>
      <c r="T322" s="65"/>
      <c r="U322" s="65"/>
      <c r="V322" s="65"/>
      <c r="W322" s="65"/>
      <c r="X322" s="66"/>
      <c r="Y322" s="35"/>
      <c r="Z322" s="35"/>
      <c r="AA322" s="35"/>
      <c r="AB322" s="35"/>
      <c r="AC322" s="35"/>
      <c r="AD322" s="35"/>
      <c r="AE322" s="35"/>
      <c r="AT322" s="18" t="s">
        <v>269</v>
      </c>
      <c r="AU322" s="18" t="s">
        <v>162</v>
      </c>
    </row>
    <row r="323" spans="2:51" s="14" customFormat="1" ht="11.25">
      <c r="B323" s="207"/>
      <c r="C323" s="208"/>
      <c r="D323" s="191" t="s">
        <v>145</v>
      </c>
      <c r="E323" s="209" t="s">
        <v>33</v>
      </c>
      <c r="F323" s="210" t="s">
        <v>262</v>
      </c>
      <c r="G323" s="208"/>
      <c r="H323" s="209" t="s">
        <v>33</v>
      </c>
      <c r="I323" s="211"/>
      <c r="J323" s="211"/>
      <c r="K323" s="208"/>
      <c r="L323" s="208"/>
      <c r="M323" s="212"/>
      <c r="N323" s="213"/>
      <c r="O323" s="214"/>
      <c r="P323" s="214"/>
      <c r="Q323" s="214"/>
      <c r="R323" s="214"/>
      <c r="S323" s="214"/>
      <c r="T323" s="214"/>
      <c r="U323" s="214"/>
      <c r="V323" s="214"/>
      <c r="W323" s="214"/>
      <c r="X323" s="215"/>
      <c r="AT323" s="216" t="s">
        <v>145</v>
      </c>
      <c r="AU323" s="216" t="s">
        <v>162</v>
      </c>
      <c r="AV323" s="14" t="s">
        <v>24</v>
      </c>
      <c r="AW323" s="14" t="s">
        <v>5</v>
      </c>
      <c r="AX323" s="14" t="s">
        <v>80</v>
      </c>
      <c r="AY323" s="216" t="s">
        <v>133</v>
      </c>
    </row>
    <row r="324" spans="2:51" s="13" customFormat="1" ht="11.25">
      <c r="B324" s="196"/>
      <c r="C324" s="197"/>
      <c r="D324" s="191" t="s">
        <v>145</v>
      </c>
      <c r="E324" s="198" t="s">
        <v>33</v>
      </c>
      <c r="F324" s="199" t="s">
        <v>216</v>
      </c>
      <c r="G324" s="197"/>
      <c r="H324" s="200">
        <v>13</v>
      </c>
      <c r="I324" s="201"/>
      <c r="J324" s="201"/>
      <c r="K324" s="197"/>
      <c r="L324" s="197"/>
      <c r="M324" s="202"/>
      <c r="N324" s="203"/>
      <c r="O324" s="204"/>
      <c r="P324" s="204"/>
      <c r="Q324" s="204"/>
      <c r="R324" s="204"/>
      <c r="S324" s="204"/>
      <c r="T324" s="204"/>
      <c r="U324" s="204"/>
      <c r="V324" s="204"/>
      <c r="W324" s="204"/>
      <c r="X324" s="205"/>
      <c r="AT324" s="206" t="s">
        <v>145</v>
      </c>
      <c r="AU324" s="206" t="s">
        <v>162</v>
      </c>
      <c r="AV324" s="13" t="s">
        <v>89</v>
      </c>
      <c r="AW324" s="13" t="s">
        <v>5</v>
      </c>
      <c r="AX324" s="13" t="s">
        <v>80</v>
      </c>
      <c r="AY324" s="206" t="s">
        <v>133</v>
      </c>
    </row>
    <row r="325" spans="2:51" s="15" customFormat="1" ht="11.25">
      <c r="B325" s="217"/>
      <c r="C325" s="218"/>
      <c r="D325" s="191" t="s">
        <v>145</v>
      </c>
      <c r="E325" s="219" t="s">
        <v>33</v>
      </c>
      <c r="F325" s="220" t="s">
        <v>263</v>
      </c>
      <c r="G325" s="218"/>
      <c r="H325" s="221">
        <v>13</v>
      </c>
      <c r="I325" s="222"/>
      <c r="J325" s="222"/>
      <c r="K325" s="218"/>
      <c r="L325" s="218"/>
      <c r="M325" s="223"/>
      <c r="N325" s="224"/>
      <c r="O325" s="225"/>
      <c r="P325" s="225"/>
      <c r="Q325" s="225"/>
      <c r="R325" s="225"/>
      <c r="S325" s="225"/>
      <c r="T325" s="225"/>
      <c r="U325" s="225"/>
      <c r="V325" s="225"/>
      <c r="W325" s="225"/>
      <c r="X325" s="226"/>
      <c r="AT325" s="227" t="s">
        <v>145</v>
      </c>
      <c r="AU325" s="227" t="s">
        <v>162</v>
      </c>
      <c r="AV325" s="15" t="s">
        <v>141</v>
      </c>
      <c r="AW325" s="15" t="s">
        <v>5</v>
      </c>
      <c r="AX325" s="15" t="s">
        <v>24</v>
      </c>
      <c r="AY325" s="227" t="s">
        <v>133</v>
      </c>
    </row>
    <row r="326" spans="1:65" s="2" customFormat="1" ht="14.45" customHeight="1">
      <c r="A326" s="35"/>
      <c r="B326" s="36"/>
      <c r="C326" s="228" t="s">
        <v>418</v>
      </c>
      <c r="D326" s="228" t="s">
        <v>251</v>
      </c>
      <c r="E326" s="229" t="s">
        <v>419</v>
      </c>
      <c r="F326" s="230" t="s">
        <v>420</v>
      </c>
      <c r="G326" s="231" t="s">
        <v>165</v>
      </c>
      <c r="H326" s="232">
        <v>86</v>
      </c>
      <c r="I326" s="233"/>
      <c r="J326" s="234"/>
      <c r="K326" s="235">
        <f>ROUND(P326*H326,2)</f>
        <v>0</v>
      </c>
      <c r="L326" s="230" t="s">
        <v>33</v>
      </c>
      <c r="M326" s="236"/>
      <c r="N326" s="237" t="s">
        <v>33</v>
      </c>
      <c r="O326" s="185" t="s">
        <v>49</v>
      </c>
      <c r="P326" s="186">
        <f>I326+J326</f>
        <v>0</v>
      </c>
      <c r="Q326" s="186">
        <f>ROUND(I326*H326,2)</f>
        <v>0</v>
      </c>
      <c r="R326" s="186">
        <f>ROUND(J326*H326,2)</f>
        <v>0</v>
      </c>
      <c r="S326" s="65"/>
      <c r="T326" s="187">
        <f>S326*H326</f>
        <v>0</v>
      </c>
      <c r="U326" s="187">
        <v>0</v>
      </c>
      <c r="V326" s="187">
        <f>U326*H326</f>
        <v>0</v>
      </c>
      <c r="W326" s="187">
        <v>0</v>
      </c>
      <c r="X326" s="188">
        <f>W326*H326</f>
        <v>0</v>
      </c>
      <c r="Y326" s="35"/>
      <c r="Z326" s="35"/>
      <c r="AA326" s="35"/>
      <c r="AB326" s="35"/>
      <c r="AC326" s="35"/>
      <c r="AD326" s="35"/>
      <c r="AE326" s="35"/>
      <c r="AR326" s="189" t="s">
        <v>189</v>
      </c>
      <c r="AT326" s="189" t="s">
        <v>251</v>
      </c>
      <c r="AU326" s="189" t="s">
        <v>162</v>
      </c>
      <c r="AY326" s="18" t="s">
        <v>133</v>
      </c>
      <c r="BE326" s="190">
        <f>IF(O326="základní",K326,0)</f>
        <v>0</v>
      </c>
      <c r="BF326" s="190">
        <f>IF(O326="snížená",K326,0)</f>
        <v>0</v>
      </c>
      <c r="BG326" s="190">
        <f>IF(O326="zákl. přenesená",K326,0)</f>
        <v>0</v>
      </c>
      <c r="BH326" s="190">
        <f>IF(O326="sníž. přenesená",K326,0)</f>
        <v>0</v>
      </c>
      <c r="BI326" s="190">
        <f>IF(O326="nulová",K326,0)</f>
        <v>0</v>
      </c>
      <c r="BJ326" s="18" t="s">
        <v>24</v>
      </c>
      <c r="BK326" s="190">
        <f>ROUND(P326*H326,2)</f>
        <v>0</v>
      </c>
      <c r="BL326" s="18" t="s">
        <v>141</v>
      </c>
      <c r="BM326" s="189" t="s">
        <v>421</v>
      </c>
    </row>
    <row r="327" spans="1:47" s="2" customFormat="1" ht="11.25">
      <c r="A327" s="35"/>
      <c r="B327" s="36"/>
      <c r="C327" s="37"/>
      <c r="D327" s="191" t="s">
        <v>143</v>
      </c>
      <c r="E327" s="37"/>
      <c r="F327" s="192" t="s">
        <v>420</v>
      </c>
      <c r="G327" s="37"/>
      <c r="H327" s="37"/>
      <c r="I327" s="193"/>
      <c r="J327" s="193"/>
      <c r="K327" s="37"/>
      <c r="L327" s="37"/>
      <c r="M327" s="40"/>
      <c r="N327" s="194"/>
      <c r="O327" s="195"/>
      <c r="P327" s="65"/>
      <c r="Q327" s="65"/>
      <c r="R327" s="65"/>
      <c r="S327" s="65"/>
      <c r="T327" s="65"/>
      <c r="U327" s="65"/>
      <c r="V327" s="65"/>
      <c r="W327" s="65"/>
      <c r="X327" s="66"/>
      <c r="Y327" s="35"/>
      <c r="Z327" s="35"/>
      <c r="AA327" s="35"/>
      <c r="AB327" s="35"/>
      <c r="AC327" s="35"/>
      <c r="AD327" s="35"/>
      <c r="AE327" s="35"/>
      <c r="AT327" s="18" t="s">
        <v>143</v>
      </c>
      <c r="AU327" s="18" t="s">
        <v>162</v>
      </c>
    </row>
    <row r="328" spans="1:47" s="2" customFormat="1" ht="19.5">
      <c r="A328" s="35"/>
      <c r="B328" s="36"/>
      <c r="C328" s="37"/>
      <c r="D328" s="191" t="s">
        <v>269</v>
      </c>
      <c r="E328" s="37"/>
      <c r="F328" s="238" t="s">
        <v>417</v>
      </c>
      <c r="G328" s="37"/>
      <c r="H328" s="37"/>
      <c r="I328" s="193"/>
      <c r="J328" s="193"/>
      <c r="K328" s="37"/>
      <c r="L328" s="37"/>
      <c r="M328" s="40"/>
      <c r="N328" s="194"/>
      <c r="O328" s="195"/>
      <c r="P328" s="65"/>
      <c r="Q328" s="65"/>
      <c r="R328" s="65"/>
      <c r="S328" s="65"/>
      <c r="T328" s="65"/>
      <c r="U328" s="65"/>
      <c r="V328" s="65"/>
      <c r="W328" s="65"/>
      <c r="X328" s="66"/>
      <c r="Y328" s="35"/>
      <c r="Z328" s="35"/>
      <c r="AA328" s="35"/>
      <c r="AB328" s="35"/>
      <c r="AC328" s="35"/>
      <c r="AD328" s="35"/>
      <c r="AE328" s="35"/>
      <c r="AT328" s="18" t="s">
        <v>269</v>
      </c>
      <c r="AU328" s="18" t="s">
        <v>162</v>
      </c>
    </row>
    <row r="329" spans="2:51" s="14" customFormat="1" ht="11.25">
      <c r="B329" s="207"/>
      <c r="C329" s="208"/>
      <c r="D329" s="191" t="s">
        <v>145</v>
      </c>
      <c r="E329" s="209" t="s">
        <v>33</v>
      </c>
      <c r="F329" s="210" t="s">
        <v>262</v>
      </c>
      <c r="G329" s="208"/>
      <c r="H329" s="209" t="s">
        <v>33</v>
      </c>
      <c r="I329" s="211"/>
      <c r="J329" s="211"/>
      <c r="K329" s="208"/>
      <c r="L329" s="208"/>
      <c r="M329" s="212"/>
      <c r="N329" s="213"/>
      <c r="O329" s="214"/>
      <c r="P329" s="214"/>
      <c r="Q329" s="214"/>
      <c r="R329" s="214"/>
      <c r="S329" s="214"/>
      <c r="T329" s="214"/>
      <c r="U329" s="214"/>
      <c r="V329" s="214"/>
      <c r="W329" s="214"/>
      <c r="X329" s="215"/>
      <c r="AT329" s="216" t="s">
        <v>145</v>
      </c>
      <c r="AU329" s="216" t="s">
        <v>162</v>
      </c>
      <c r="AV329" s="14" t="s">
        <v>24</v>
      </c>
      <c r="AW329" s="14" t="s">
        <v>5</v>
      </c>
      <c r="AX329" s="14" t="s">
        <v>80</v>
      </c>
      <c r="AY329" s="216" t="s">
        <v>133</v>
      </c>
    </row>
    <row r="330" spans="2:51" s="13" customFormat="1" ht="11.25">
      <c r="B330" s="196"/>
      <c r="C330" s="197"/>
      <c r="D330" s="191" t="s">
        <v>145</v>
      </c>
      <c r="E330" s="198" t="s">
        <v>33</v>
      </c>
      <c r="F330" s="199" t="s">
        <v>422</v>
      </c>
      <c r="G330" s="197"/>
      <c r="H330" s="200">
        <v>86</v>
      </c>
      <c r="I330" s="201"/>
      <c r="J330" s="201"/>
      <c r="K330" s="197"/>
      <c r="L330" s="197"/>
      <c r="M330" s="202"/>
      <c r="N330" s="203"/>
      <c r="O330" s="204"/>
      <c r="P330" s="204"/>
      <c r="Q330" s="204"/>
      <c r="R330" s="204"/>
      <c r="S330" s="204"/>
      <c r="T330" s="204"/>
      <c r="U330" s="204"/>
      <c r="V330" s="204"/>
      <c r="W330" s="204"/>
      <c r="X330" s="205"/>
      <c r="AT330" s="206" t="s">
        <v>145</v>
      </c>
      <c r="AU330" s="206" t="s">
        <v>162</v>
      </c>
      <c r="AV330" s="13" t="s">
        <v>89</v>
      </c>
      <c r="AW330" s="13" t="s">
        <v>5</v>
      </c>
      <c r="AX330" s="13" t="s">
        <v>80</v>
      </c>
      <c r="AY330" s="206" t="s">
        <v>133</v>
      </c>
    </row>
    <row r="331" spans="2:51" s="15" customFormat="1" ht="11.25">
      <c r="B331" s="217"/>
      <c r="C331" s="218"/>
      <c r="D331" s="191" t="s">
        <v>145</v>
      </c>
      <c r="E331" s="219" t="s">
        <v>33</v>
      </c>
      <c r="F331" s="220" t="s">
        <v>263</v>
      </c>
      <c r="G331" s="218"/>
      <c r="H331" s="221">
        <v>86</v>
      </c>
      <c r="I331" s="222"/>
      <c r="J331" s="222"/>
      <c r="K331" s="218"/>
      <c r="L331" s="218"/>
      <c r="M331" s="223"/>
      <c r="N331" s="224"/>
      <c r="O331" s="225"/>
      <c r="P331" s="225"/>
      <c r="Q331" s="225"/>
      <c r="R331" s="225"/>
      <c r="S331" s="225"/>
      <c r="T331" s="225"/>
      <c r="U331" s="225"/>
      <c r="V331" s="225"/>
      <c r="W331" s="225"/>
      <c r="X331" s="226"/>
      <c r="AT331" s="227" t="s">
        <v>145</v>
      </c>
      <c r="AU331" s="227" t="s">
        <v>162</v>
      </c>
      <c r="AV331" s="15" t="s">
        <v>141</v>
      </c>
      <c r="AW331" s="15" t="s">
        <v>5</v>
      </c>
      <c r="AX331" s="15" t="s">
        <v>24</v>
      </c>
      <c r="AY331" s="227" t="s">
        <v>133</v>
      </c>
    </row>
    <row r="332" spans="1:65" s="2" customFormat="1" ht="24.2" customHeight="1">
      <c r="A332" s="35"/>
      <c r="B332" s="36"/>
      <c r="C332" s="177" t="s">
        <v>423</v>
      </c>
      <c r="D332" s="177" t="s">
        <v>136</v>
      </c>
      <c r="E332" s="178" t="s">
        <v>424</v>
      </c>
      <c r="F332" s="179" t="s">
        <v>425</v>
      </c>
      <c r="G332" s="180" t="s">
        <v>165</v>
      </c>
      <c r="H332" s="181">
        <v>22</v>
      </c>
      <c r="I332" s="182"/>
      <c r="J332" s="182"/>
      <c r="K332" s="183">
        <f>ROUND(P332*H332,2)</f>
        <v>0</v>
      </c>
      <c r="L332" s="179" t="s">
        <v>140</v>
      </c>
      <c r="M332" s="40"/>
      <c r="N332" s="184" t="s">
        <v>33</v>
      </c>
      <c r="O332" s="185" t="s">
        <v>49</v>
      </c>
      <c r="P332" s="186">
        <f>I332+J332</f>
        <v>0</v>
      </c>
      <c r="Q332" s="186">
        <f>ROUND(I332*H332,2)</f>
        <v>0</v>
      </c>
      <c r="R332" s="186">
        <f>ROUND(J332*H332,2)</f>
        <v>0</v>
      </c>
      <c r="S332" s="65"/>
      <c r="T332" s="187">
        <f>S332*H332</f>
        <v>0</v>
      </c>
      <c r="U332" s="187">
        <v>0</v>
      </c>
      <c r="V332" s="187">
        <f>U332*H332</f>
        <v>0</v>
      </c>
      <c r="W332" s="187">
        <v>0</v>
      </c>
      <c r="X332" s="188">
        <f>W332*H332</f>
        <v>0</v>
      </c>
      <c r="Y332" s="35"/>
      <c r="Z332" s="35"/>
      <c r="AA332" s="35"/>
      <c r="AB332" s="35"/>
      <c r="AC332" s="35"/>
      <c r="AD332" s="35"/>
      <c r="AE332" s="35"/>
      <c r="AR332" s="189" t="s">
        <v>141</v>
      </c>
      <c r="AT332" s="189" t="s">
        <v>136</v>
      </c>
      <c r="AU332" s="189" t="s">
        <v>162</v>
      </c>
      <c r="AY332" s="18" t="s">
        <v>133</v>
      </c>
      <c r="BE332" s="190">
        <f>IF(O332="základní",K332,0)</f>
        <v>0</v>
      </c>
      <c r="BF332" s="190">
        <f>IF(O332="snížená",K332,0)</f>
        <v>0</v>
      </c>
      <c r="BG332" s="190">
        <f>IF(O332="zákl. přenesená",K332,0)</f>
        <v>0</v>
      </c>
      <c r="BH332" s="190">
        <f>IF(O332="sníž. přenesená",K332,0)</f>
        <v>0</v>
      </c>
      <c r="BI332" s="190">
        <f>IF(O332="nulová",K332,0)</f>
        <v>0</v>
      </c>
      <c r="BJ332" s="18" t="s">
        <v>24</v>
      </c>
      <c r="BK332" s="190">
        <f>ROUND(P332*H332,2)</f>
        <v>0</v>
      </c>
      <c r="BL332" s="18" t="s">
        <v>141</v>
      </c>
      <c r="BM332" s="189" t="s">
        <v>426</v>
      </c>
    </row>
    <row r="333" spans="1:47" s="2" customFormat="1" ht="19.5">
      <c r="A333" s="35"/>
      <c r="B333" s="36"/>
      <c r="C333" s="37"/>
      <c r="D333" s="191" t="s">
        <v>143</v>
      </c>
      <c r="E333" s="37"/>
      <c r="F333" s="192" t="s">
        <v>427</v>
      </c>
      <c r="G333" s="37"/>
      <c r="H333" s="37"/>
      <c r="I333" s="193"/>
      <c r="J333" s="193"/>
      <c r="K333" s="37"/>
      <c r="L333" s="37"/>
      <c r="M333" s="40"/>
      <c r="N333" s="194"/>
      <c r="O333" s="195"/>
      <c r="P333" s="65"/>
      <c r="Q333" s="65"/>
      <c r="R333" s="65"/>
      <c r="S333" s="65"/>
      <c r="T333" s="65"/>
      <c r="U333" s="65"/>
      <c r="V333" s="65"/>
      <c r="W333" s="65"/>
      <c r="X333" s="66"/>
      <c r="Y333" s="35"/>
      <c r="Z333" s="35"/>
      <c r="AA333" s="35"/>
      <c r="AB333" s="35"/>
      <c r="AC333" s="35"/>
      <c r="AD333" s="35"/>
      <c r="AE333" s="35"/>
      <c r="AT333" s="18" t="s">
        <v>143</v>
      </c>
      <c r="AU333" s="18" t="s">
        <v>162</v>
      </c>
    </row>
    <row r="334" spans="2:51" s="14" customFormat="1" ht="11.25">
      <c r="B334" s="207"/>
      <c r="C334" s="208"/>
      <c r="D334" s="191" t="s">
        <v>145</v>
      </c>
      <c r="E334" s="209" t="s">
        <v>33</v>
      </c>
      <c r="F334" s="210" t="s">
        <v>262</v>
      </c>
      <c r="G334" s="208"/>
      <c r="H334" s="209" t="s">
        <v>33</v>
      </c>
      <c r="I334" s="211"/>
      <c r="J334" s="211"/>
      <c r="K334" s="208"/>
      <c r="L334" s="208"/>
      <c r="M334" s="212"/>
      <c r="N334" s="213"/>
      <c r="O334" s="214"/>
      <c r="P334" s="214"/>
      <c r="Q334" s="214"/>
      <c r="R334" s="214"/>
      <c r="S334" s="214"/>
      <c r="T334" s="214"/>
      <c r="U334" s="214"/>
      <c r="V334" s="214"/>
      <c r="W334" s="214"/>
      <c r="X334" s="215"/>
      <c r="AT334" s="216" t="s">
        <v>145</v>
      </c>
      <c r="AU334" s="216" t="s">
        <v>162</v>
      </c>
      <c r="AV334" s="14" t="s">
        <v>24</v>
      </c>
      <c r="AW334" s="14" t="s">
        <v>5</v>
      </c>
      <c r="AX334" s="14" t="s">
        <v>80</v>
      </c>
      <c r="AY334" s="216" t="s">
        <v>133</v>
      </c>
    </row>
    <row r="335" spans="2:51" s="13" customFormat="1" ht="11.25">
      <c r="B335" s="196"/>
      <c r="C335" s="197"/>
      <c r="D335" s="191" t="s">
        <v>145</v>
      </c>
      <c r="E335" s="198" t="s">
        <v>33</v>
      </c>
      <c r="F335" s="199" t="s">
        <v>275</v>
      </c>
      <c r="G335" s="197"/>
      <c r="H335" s="200">
        <v>22</v>
      </c>
      <c r="I335" s="201"/>
      <c r="J335" s="201"/>
      <c r="K335" s="197"/>
      <c r="L335" s="197"/>
      <c r="M335" s="202"/>
      <c r="N335" s="203"/>
      <c r="O335" s="204"/>
      <c r="P335" s="204"/>
      <c r="Q335" s="204"/>
      <c r="R335" s="204"/>
      <c r="S335" s="204"/>
      <c r="T335" s="204"/>
      <c r="U335" s="204"/>
      <c r="V335" s="204"/>
      <c r="W335" s="204"/>
      <c r="X335" s="205"/>
      <c r="AT335" s="206" t="s">
        <v>145</v>
      </c>
      <c r="AU335" s="206" t="s">
        <v>162</v>
      </c>
      <c r="AV335" s="13" t="s">
        <v>89</v>
      </c>
      <c r="AW335" s="13" t="s">
        <v>5</v>
      </c>
      <c r="AX335" s="13" t="s">
        <v>80</v>
      </c>
      <c r="AY335" s="206" t="s">
        <v>133</v>
      </c>
    </row>
    <row r="336" spans="2:51" s="15" customFormat="1" ht="11.25">
      <c r="B336" s="217"/>
      <c r="C336" s="218"/>
      <c r="D336" s="191" t="s">
        <v>145</v>
      </c>
      <c r="E336" s="219" t="s">
        <v>33</v>
      </c>
      <c r="F336" s="220" t="s">
        <v>263</v>
      </c>
      <c r="G336" s="218"/>
      <c r="H336" s="221">
        <v>22</v>
      </c>
      <c r="I336" s="222"/>
      <c r="J336" s="222"/>
      <c r="K336" s="218"/>
      <c r="L336" s="218"/>
      <c r="M336" s="223"/>
      <c r="N336" s="224"/>
      <c r="O336" s="225"/>
      <c r="P336" s="225"/>
      <c r="Q336" s="225"/>
      <c r="R336" s="225"/>
      <c r="S336" s="225"/>
      <c r="T336" s="225"/>
      <c r="U336" s="225"/>
      <c r="V336" s="225"/>
      <c r="W336" s="225"/>
      <c r="X336" s="226"/>
      <c r="AT336" s="227" t="s">
        <v>145</v>
      </c>
      <c r="AU336" s="227" t="s">
        <v>162</v>
      </c>
      <c r="AV336" s="15" t="s">
        <v>141</v>
      </c>
      <c r="AW336" s="15" t="s">
        <v>5</v>
      </c>
      <c r="AX336" s="15" t="s">
        <v>24</v>
      </c>
      <c r="AY336" s="227" t="s">
        <v>133</v>
      </c>
    </row>
    <row r="337" spans="1:65" s="2" customFormat="1" ht="14.45" customHeight="1">
      <c r="A337" s="35"/>
      <c r="B337" s="36"/>
      <c r="C337" s="228" t="s">
        <v>428</v>
      </c>
      <c r="D337" s="228" t="s">
        <v>251</v>
      </c>
      <c r="E337" s="229" t="s">
        <v>429</v>
      </c>
      <c r="F337" s="230" t="s">
        <v>430</v>
      </c>
      <c r="G337" s="231" t="s">
        <v>165</v>
      </c>
      <c r="H337" s="232">
        <v>22</v>
      </c>
      <c r="I337" s="233"/>
      <c r="J337" s="234"/>
      <c r="K337" s="235">
        <f>ROUND(P337*H337,2)</f>
        <v>0</v>
      </c>
      <c r="L337" s="230" t="s">
        <v>33</v>
      </c>
      <c r="M337" s="236"/>
      <c r="N337" s="237" t="s">
        <v>33</v>
      </c>
      <c r="O337" s="185" t="s">
        <v>49</v>
      </c>
      <c r="P337" s="186">
        <f>I337+J337</f>
        <v>0</v>
      </c>
      <c r="Q337" s="186">
        <f>ROUND(I337*H337,2)</f>
        <v>0</v>
      </c>
      <c r="R337" s="186">
        <f>ROUND(J337*H337,2)</f>
        <v>0</v>
      </c>
      <c r="S337" s="65"/>
      <c r="T337" s="187">
        <f>S337*H337</f>
        <v>0</v>
      </c>
      <c r="U337" s="187">
        <v>0</v>
      </c>
      <c r="V337" s="187">
        <f>U337*H337</f>
        <v>0</v>
      </c>
      <c r="W337" s="187">
        <v>0</v>
      </c>
      <c r="X337" s="188">
        <f>W337*H337</f>
        <v>0</v>
      </c>
      <c r="Y337" s="35"/>
      <c r="Z337" s="35"/>
      <c r="AA337" s="35"/>
      <c r="AB337" s="35"/>
      <c r="AC337" s="35"/>
      <c r="AD337" s="35"/>
      <c r="AE337" s="35"/>
      <c r="AR337" s="189" t="s">
        <v>189</v>
      </c>
      <c r="AT337" s="189" t="s">
        <v>251</v>
      </c>
      <c r="AU337" s="189" t="s">
        <v>162</v>
      </c>
      <c r="AY337" s="18" t="s">
        <v>133</v>
      </c>
      <c r="BE337" s="190">
        <f>IF(O337="základní",K337,0)</f>
        <v>0</v>
      </c>
      <c r="BF337" s="190">
        <f>IF(O337="snížená",K337,0)</f>
        <v>0</v>
      </c>
      <c r="BG337" s="190">
        <f>IF(O337="zákl. přenesená",K337,0)</f>
        <v>0</v>
      </c>
      <c r="BH337" s="190">
        <f>IF(O337="sníž. přenesená",K337,0)</f>
        <v>0</v>
      </c>
      <c r="BI337" s="190">
        <f>IF(O337="nulová",K337,0)</f>
        <v>0</v>
      </c>
      <c r="BJ337" s="18" t="s">
        <v>24</v>
      </c>
      <c r="BK337" s="190">
        <f>ROUND(P337*H337,2)</f>
        <v>0</v>
      </c>
      <c r="BL337" s="18" t="s">
        <v>141</v>
      </c>
      <c r="BM337" s="189" t="s">
        <v>431</v>
      </c>
    </row>
    <row r="338" spans="1:47" s="2" customFormat="1" ht="11.25">
      <c r="A338" s="35"/>
      <c r="B338" s="36"/>
      <c r="C338" s="37"/>
      <c r="D338" s="191" t="s">
        <v>143</v>
      </c>
      <c r="E338" s="37"/>
      <c r="F338" s="192" t="s">
        <v>430</v>
      </c>
      <c r="G338" s="37"/>
      <c r="H338" s="37"/>
      <c r="I338" s="193"/>
      <c r="J338" s="193"/>
      <c r="K338" s="37"/>
      <c r="L338" s="37"/>
      <c r="M338" s="40"/>
      <c r="N338" s="194"/>
      <c r="O338" s="195"/>
      <c r="P338" s="65"/>
      <c r="Q338" s="65"/>
      <c r="R338" s="65"/>
      <c r="S338" s="65"/>
      <c r="T338" s="65"/>
      <c r="U338" s="65"/>
      <c r="V338" s="65"/>
      <c r="W338" s="65"/>
      <c r="X338" s="66"/>
      <c r="Y338" s="35"/>
      <c r="Z338" s="35"/>
      <c r="AA338" s="35"/>
      <c r="AB338" s="35"/>
      <c r="AC338" s="35"/>
      <c r="AD338" s="35"/>
      <c r="AE338" s="35"/>
      <c r="AT338" s="18" t="s">
        <v>143</v>
      </c>
      <c r="AU338" s="18" t="s">
        <v>162</v>
      </c>
    </row>
    <row r="339" spans="1:47" s="2" customFormat="1" ht="19.5">
      <c r="A339" s="35"/>
      <c r="B339" s="36"/>
      <c r="C339" s="37"/>
      <c r="D339" s="191" t="s">
        <v>269</v>
      </c>
      <c r="E339" s="37"/>
      <c r="F339" s="238" t="s">
        <v>432</v>
      </c>
      <c r="G339" s="37"/>
      <c r="H339" s="37"/>
      <c r="I339" s="193"/>
      <c r="J339" s="193"/>
      <c r="K339" s="37"/>
      <c r="L339" s="37"/>
      <c r="M339" s="40"/>
      <c r="N339" s="194"/>
      <c r="O339" s="195"/>
      <c r="P339" s="65"/>
      <c r="Q339" s="65"/>
      <c r="R339" s="65"/>
      <c r="S339" s="65"/>
      <c r="T339" s="65"/>
      <c r="U339" s="65"/>
      <c r="V339" s="65"/>
      <c r="W339" s="65"/>
      <c r="X339" s="66"/>
      <c r="Y339" s="35"/>
      <c r="Z339" s="35"/>
      <c r="AA339" s="35"/>
      <c r="AB339" s="35"/>
      <c r="AC339" s="35"/>
      <c r="AD339" s="35"/>
      <c r="AE339" s="35"/>
      <c r="AT339" s="18" t="s">
        <v>269</v>
      </c>
      <c r="AU339" s="18" t="s">
        <v>162</v>
      </c>
    </row>
    <row r="340" spans="2:51" s="14" customFormat="1" ht="11.25">
      <c r="B340" s="207"/>
      <c r="C340" s="208"/>
      <c r="D340" s="191" t="s">
        <v>145</v>
      </c>
      <c r="E340" s="209" t="s">
        <v>33</v>
      </c>
      <c r="F340" s="210" t="s">
        <v>262</v>
      </c>
      <c r="G340" s="208"/>
      <c r="H340" s="209" t="s">
        <v>33</v>
      </c>
      <c r="I340" s="211"/>
      <c r="J340" s="211"/>
      <c r="K340" s="208"/>
      <c r="L340" s="208"/>
      <c r="M340" s="212"/>
      <c r="N340" s="213"/>
      <c r="O340" s="214"/>
      <c r="P340" s="214"/>
      <c r="Q340" s="214"/>
      <c r="R340" s="214"/>
      <c r="S340" s="214"/>
      <c r="T340" s="214"/>
      <c r="U340" s="214"/>
      <c r="V340" s="214"/>
      <c r="W340" s="214"/>
      <c r="X340" s="215"/>
      <c r="AT340" s="216" t="s">
        <v>145</v>
      </c>
      <c r="AU340" s="216" t="s">
        <v>162</v>
      </c>
      <c r="AV340" s="14" t="s">
        <v>24</v>
      </c>
      <c r="AW340" s="14" t="s">
        <v>5</v>
      </c>
      <c r="AX340" s="14" t="s">
        <v>80</v>
      </c>
      <c r="AY340" s="216" t="s">
        <v>133</v>
      </c>
    </row>
    <row r="341" spans="2:51" s="13" customFormat="1" ht="11.25">
      <c r="B341" s="196"/>
      <c r="C341" s="197"/>
      <c r="D341" s="191" t="s">
        <v>145</v>
      </c>
      <c r="E341" s="198" t="s">
        <v>33</v>
      </c>
      <c r="F341" s="199" t="s">
        <v>275</v>
      </c>
      <c r="G341" s="197"/>
      <c r="H341" s="200">
        <v>22</v>
      </c>
      <c r="I341" s="201"/>
      <c r="J341" s="201"/>
      <c r="K341" s="197"/>
      <c r="L341" s="197"/>
      <c r="M341" s="202"/>
      <c r="N341" s="203"/>
      <c r="O341" s="204"/>
      <c r="P341" s="204"/>
      <c r="Q341" s="204"/>
      <c r="R341" s="204"/>
      <c r="S341" s="204"/>
      <c r="T341" s="204"/>
      <c r="U341" s="204"/>
      <c r="V341" s="204"/>
      <c r="W341" s="204"/>
      <c r="X341" s="205"/>
      <c r="AT341" s="206" t="s">
        <v>145</v>
      </c>
      <c r="AU341" s="206" t="s">
        <v>162</v>
      </c>
      <c r="AV341" s="13" t="s">
        <v>89</v>
      </c>
      <c r="AW341" s="13" t="s">
        <v>5</v>
      </c>
      <c r="AX341" s="13" t="s">
        <v>80</v>
      </c>
      <c r="AY341" s="206" t="s">
        <v>133</v>
      </c>
    </row>
    <row r="342" spans="2:51" s="15" customFormat="1" ht="11.25">
      <c r="B342" s="217"/>
      <c r="C342" s="218"/>
      <c r="D342" s="191" t="s">
        <v>145</v>
      </c>
      <c r="E342" s="219" t="s">
        <v>33</v>
      </c>
      <c r="F342" s="220" t="s">
        <v>263</v>
      </c>
      <c r="G342" s="218"/>
      <c r="H342" s="221">
        <v>22</v>
      </c>
      <c r="I342" s="222"/>
      <c r="J342" s="222"/>
      <c r="K342" s="218"/>
      <c r="L342" s="218"/>
      <c r="M342" s="223"/>
      <c r="N342" s="224"/>
      <c r="O342" s="225"/>
      <c r="P342" s="225"/>
      <c r="Q342" s="225"/>
      <c r="R342" s="225"/>
      <c r="S342" s="225"/>
      <c r="T342" s="225"/>
      <c r="U342" s="225"/>
      <c r="V342" s="225"/>
      <c r="W342" s="225"/>
      <c r="X342" s="226"/>
      <c r="AT342" s="227" t="s">
        <v>145</v>
      </c>
      <c r="AU342" s="227" t="s">
        <v>162</v>
      </c>
      <c r="AV342" s="15" t="s">
        <v>141</v>
      </c>
      <c r="AW342" s="15" t="s">
        <v>5</v>
      </c>
      <c r="AX342" s="15" t="s">
        <v>24</v>
      </c>
      <c r="AY342" s="227" t="s">
        <v>133</v>
      </c>
    </row>
    <row r="343" spans="1:65" s="2" customFormat="1" ht="24.2" customHeight="1">
      <c r="A343" s="35"/>
      <c r="B343" s="36"/>
      <c r="C343" s="177" t="s">
        <v>433</v>
      </c>
      <c r="D343" s="177" t="s">
        <v>136</v>
      </c>
      <c r="E343" s="178" t="s">
        <v>434</v>
      </c>
      <c r="F343" s="179" t="s">
        <v>435</v>
      </c>
      <c r="G343" s="180" t="s">
        <v>165</v>
      </c>
      <c r="H343" s="181">
        <v>19</v>
      </c>
      <c r="I343" s="182"/>
      <c r="J343" s="182"/>
      <c r="K343" s="183">
        <f>ROUND(P343*H343,2)</f>
        <v>0</v>
      </c>
      <c r="L343" s="179" t="s">
        <v>140</v>
      </c>
      <c r="M343" s="40"/>
      <c r="N343" s="184" t="s">
        <v>33</v>
      </c>
      <c r="O343" s="185" t="s">
        <v>49</v>
      </c>
      <c r="P343" s="186">
        <f>I343+J343</f>
        <v>0</v>
      </c>
      <c r="Q343" s="186">
        <f>ROUND(I343*H343,2)</f>
        <v>0</v>
      </c>
      <c r="R343" s="186">
        <f>ROUND(J343*H343,2)</f>
        <v>0</v>
      </c>
      <c r="S343" s="65"/>
      <c r="T343" s="187">
        <f>S343*H343</f>
        <v>0</v>
      </c>
      <c r="U343" s="187">
        <v>0</v>
      </c>
      <c r="V343" s="187">
        <f>U343*H343</f>
        <v>0</v>
      </c>
      <c r="W343" s="187">
        <v>0</v>
      </c>
      <c r="X343" s="188">
        <f>W343*H343</f>
        <v>0</v>
      </c>
      <c r="Y343" s="35"/>
      <c r="Z343" s="35"/>
      <c r="AA343" s="35"/>
      <c r="AB343" s="35"/>
      <c r="AC343" s="35"/>
      <c r="AD343" s="35"/>
      <c r="AE343" s="35"/>
      <c r="AR343" s="189" t="s">
        <v>141</v>
      </c>
      <c r="AT343" s="189" t="s">
        <v>136</v>
      </c>
      <c r="AU343" s="189" t="s">
        <v>162</v>
      </c>
      <c r="AY343" s="18" t="s">
        <v>133</v>
      </c>
      <c r="BE343" s="190">
        <f>IF(O343="základní",K343,0)</f>
        <v>0</v>
      </c>
      <c r="BF343" s="190">
        <f>IF(O343="snížená",K343,0)</f>
        <v>0</v>
      </c>
      <c r="BG343" s="190">
        <f>IF(O343="zákl. přenesená",K343,0)</f>
        <v>0</v>
      </c>
      <c r="BH343" s="190">
        <f>IF(O343="sníž. přenesená",K343,0)</f>
        <v>0</v>
      </c>
      <c r="BI343" s="190">
        <f>IF(O343="nulová",K343,0)</f>
        <v>0</v>
      </c>
      <c r="BJ343" s="18" t="s">
        <v>24</v>
      </c>
      <c r="BK343" s="190">
        <f>ROUND(P343*H343,2)</f>
        <v>0</v>
      </c>
      <c r="BL343" s="18" t="s">
        <v>141</v>
      </c>
      <c r="BM343" s="189" t="s">
        <v>436</v>
      </c>
    </row>
    <row r="344" spans="1:47" s="2" customFormat="1" ht="11.25">
      <c r="A344" s="35"/>
      <c r="B344" s="36"/>
      <c r="C344" s="37"/>
      <c r="D344" s="191" t="s">
        <v>143</v>
      </c>
      <c r="E344" s="37"/>
      <c r="F344" s="192" t="s">
        <v>437</v>
      </c>
      <c r="G344" s="37"/>
      <c r="H344" s="37"/>
      <c r="I344" s="193"/>
      <c r="J344" s="193"/>
      <c r="K344" s="37"/>
      <c r="L344" s="37"/>
      <c r="M344" s="40"/>
      <c r="N344" s="194"/>
      <c r="O344" s="195"/>
      <c r="P344" s="65"/>
      <c r="Q344" s="65"/>
      <c r="R344" s="65"/>
      <c r="S344" s="65"/>
      <c r="T344" s="65"/>
      <c r="U344" s="65"/>
      <c r="V344" s="65"/>
      <c r="W344" s="65"/>
      <c r="X344" s="66"/>
      <c r="Y344" s="35"/>
      <c r="Z344" s="35"/>
      <c r="AA344" s="35"/>
      <c r="AB344" s="35"/>
      <c r="AC344" s="35"/>
      <c r="AD344" s="35"/>
      <c r="AE344" s="35"/>
      <c r="AT344" s="18" t="s">
        <v>143</v>
      </c>
      <c r="AU344" s="18" t="s">
        <v>162</v>
      </c>
    </row>
    <row r="345" spans="2:51" s="14" customFormat="1" ht="11.25">
      <c r="B345" s="207"/>
      <c r="C345" s="208"/>
      <c r="D345" s="191" t="s">
        <v>145</v>
      </c>
      <c r="E345" s="209" t="s">
        <v>33</v>
      </c>
      <c r="F345" s="210" t="s">
        <v>262</v>
      </c>
      <c r="G345" s="208"/>
      <c r="H345" s="209" t="s">
        <v>33</v>
      </c>
      <c r="I345" s="211"/>
      <c r="J345" s="211"/>
      <c r="K345" s="208"/>
      <c r="L345" s="208"/>
      <c r="M345" s="212"/>
      <c r="N345" s="213"/>
      <c r="O345" s="214"/>
      <c r="P345" s="214"/>
      <c r="Q345" s="214"/>
      <c r="R345" s="214"/>
      <c r="S345" s="214"/>
      <c r="T345" s="214"/>
      <c r="U345" s="214"/>
      <c r="V345" s="214"/>
      <c r="W345" s="214"/>
      <c r="X345" s="215"/>
      <c r="AT345" s="216" t="s">
        <v>145</v>
      </c>
      <c r="AU345" s="216" t="s">
        <v>162</v>
      </c>
      <c r="AV345" s="14" t="s">
        <v>24</v>
      </c>
      <c r="AW345" s="14" t="s">
        <v>5</v>
      </c>
      <c r="AX345" s="14" t="s">
        <v>80</v>
      </c>
      <c r="AY345" s="216" t="s">
        <v>133</v>
      </c>
    </row>
    <row r="346" spans="2:51" s="13" customFormat="1" ht="11.25">
      <c r="B346" s="196"/>
      <c r="C346" s="197"/>
      <c r="D346" s="191" t="s">
        <v>145</v>
      </c>
      <c r="E346" s="198" t="s">
        <v>33</v>
      </c>
      <c r="F346" s="199" t="s">
        <v>257</v>
      </c>
      <c r="G346" s="197"/>
      <c r="H346" s="200">
        <v>19</v>
      </c>
      <c r="I346" s="201"/>
      <c r="J346" s="201"/>
      <c r="K346" s="197"/>
      <c r="L346" s="197"/>
      <c r="M346" s="202"/>
      <c r="N346" s="203"/>
      <c r="O346" s="204"/>
      <c r="P346" s="204"/>
      <c r="Q346" s="204"/>
      <c r="R346" s="204"/>
      <c r="S346" s="204"/>
      <c r="T346" s="204"/>
      <c r="U346" s="204"/>
      <c r="V346" s="204"/>
      <c r="W346" s="204"/>
      <c r="X346" s="205"/>
      <c r="AT346" s="206" t="s">
        <v>145</v>
      </c>
      <c r="AU346" s="206" t="s">
        <v>162</v>
      </c>
      <c r="AV346" s="13" t="s">
        <v>89</v>
      </c>
      <c r="AW346" s="13" t="s">
        <v>5</v>
      </c>
      <c r="AX346" s="13" t="s">
        <v>80</v>
      </c>
      <c r="AY346" s="206" t="s">
        <v>133</v>
      </c>
    </row>
    <row r="347" spans="2:51" s="15" customFormat="1" ht="11.25">
      <c r="B347" s="217"/>
      <c r="C347" s="218"/>
      <c r="D347" s="191" t="s">
        <v>145</v>
      </c>
      <c r="E347" s="219" t="s">
        <v>33</v>
      </c>
      <c r="F347" s="220" t="s">
        <v>263</v>
      </c>
      <c r="G347" s="218"/>
      <c r="H347" s="221">
        <v>19</v>
      </c>
      <c r="I347" s="222"/>
      <c r="J347" s="222"/>
      <c r="K347" s="218"/>
      <c r="L347" s="218"/>
      <c r="M347" s="223"/>
      <c r="N347" s="224"/>
      <c r="O347" s="225"/>
      <c r="P347" s="225"/>
      <c r="Q347" s="225"/>
      <c r="R347" s="225"/>
      <c r="S347" s="225"/>
      <c r="T347" s="225"/>
      <c r="U347" s="225"/>
      <c r="V347" s="225"/>
      <c r="W347" s="225"/>
      <c r="X347" s="226"/>
      <c r="AT347" s="227" t="s">
        <v>145</v>
      </c>
      <c r="AU347" s="227" t="s">
        <v>162</v>
      </c>
      <c r="AV347" s="15" t="s">
        <v>141</v>
      </c>
      <c r="AW347" s="15" t="s">
        <v>5</v>
      </c>
      <c r="AX347" s="15" t="s">
        <v>24</v>
      </c>
      <c r="AY347" s="227" t="s">
        <v>133</v>
      </c>
    </row>
    <row r="348" spans="1:65" s="2" customFormat="1" ht="14.45" customHeight="1">
      <c r="A348" s="35"/>
      <c r="B348" s="36"/>
      <c r="C348" s="228" t="s">
        <v>438</v>
      </c>
      <c r="D348" s="228" t="s">
        <v>251</v>
      </c>
      <c r="E348" s="229" t="s">
        <v>439</v>
      </c>
      <c r="F348" s="230" t="s">
        <v>440</v>
      </c>
      <c r="G348" s="231" t="s">
        <v>165</v>
      </c>
      <c r="H348" s="232">
        <v>19</v>
      </c>
      <c r="I348" s="233"/>
      <c r="J348" s="234"/>
      <c r="K348" s="235">
        <f>ROUND(P348*H348,2)</f>
        <v>0</v>
      </c>
      <c r="L348" s="230" t="s">
        <v>33</v>
      </c>
      <c r="M348" s="236"/>
      <c r="N348" s="237" t="s">
        <v>33</v>
      </c>
      <c r="O348" s="185" t="s">
        <v>49</v>
      </c>
      <c r="P348" s="186">
        <f>I348+J348</f>
        <v>0</v>
      </c>
      <c r="Q348" s="186">
        <f>ROUND(I348*H348,2)</f>
        <v>0</v>
      </c>
      <c r="R348" s="186">
        <f>ROUND(J348*H348,2)</f>
        <v>0</v>
      </c>
      <c r="S348" s="65"/>
      <c r="T348" s="187">
        <f>S348*H348</f>
        <v>0</v>
      </c>
      <c r="U348" s="187">
        <v>0</v>
      </c>
      <c r="V348" s="187">
        <f>U348*H348</f>
        <v>0</v>
      </c>
      <c r="W348" s="187">
        <v>0</v>
      </c>
      <c r="X348" s="188">
        <f>W348*H348</f>
        <v>0</v>
      </c>
      <c r="Y348" s="35"/>
      <c r="Z348" s="35"/>
      <c r="AA348" s="35"/>
      <c r="AB348" s="35"/>
      <c r="AC348" s="35"/>
      <c r="AD348" s="35"/>
      <c r="AE348" s="35"/>
      <c r="AR348" s="189" t="s">
        <v>189</v>
      </c>
      <c r="AT348" s="189" t="s">
        <v>251</v>
      </c>
      <c r="AU348" s="189" t="s">
        <v>162</v>
      </c>
      <c r="AY348" s="18" t="s">
        <v>133</v>
      </c>
      <c r="BE348" s="190">
        <f>IF(O348="základní",K348,0)</f>
        <v>0</v>
      </c>
      <c r="BF348" s="190">
        <f>IF(O348="snížená",K348,0)</f>
        <v>0</v>
      </c>
      <c r="BG348" s="190">
        <f>IF(O348="zákl. přenesená",K348,0)</f>
        <v>0</v>
      </c>
      <c r="BH348" s="190">
        <f>IF(O348="sníž. přenesená",K348,0)</f>
        <v>0</v>
      </c>
      <c r="BI348" s="190">
        <f>IF(O348="nulová",K348,0)</f>
        <v>0</v>
      </c>
      <c r="BJ348" s="18" t="s">
        <v>24</v>
      </c>
      <c r="BK348" s="190">
        <f>ROUND(P348*H348,2)</f>
        <v>0</v>
      </c>
      <c r="BL348" s="18" t="s">
        <v>141</v>
      </c>
      <c r="BM348" s="189" t="s">
        <v>441</v>
      </c>
    </row>
    <row r="349" spans="1:47" s="2" customFormat="1" ht="11.25">
      <c r="A349" s="35"/>
      <c r="B349" s="36"/>
      <c r="C349" s="37"/>
      <c r="D349" s="191" t="s">
        <v>143</v>
      </c>
      <c r="E349" s="37"/>
      <c r="F349" s="192" t="s">
        <v>440</v>
      </c>
      <c r="G349" s="37"/>
      <c r="H349" s="37"/>
      <c r="I349" s="193"/>
      <c r="J349" s="193"/>
      <c r="K349" s="37"/>
      <c r="L349" s="37"/>
      <c r="M349" s="40"/>
      <c r="N349" s="194"/>
      <c r="O349" s="195"/>
      <c r="P349" s="65"/>
      <c r="Q349" s="65"/>
      <c r="R349" s="65"/>
      <c r="S349" s="65"/>
      <c r="T349" s="65"/>
      <c r="U349" s="65"/>
      <c r="V349" s="65"/>
      <c r="W349" s="65"/>
      <c r="X349" s="66"/>
      <c r="Y349" s="35"/>
      <c r="Z349" s="35"/>
      <c r="AA349" s="35"/>
      <c r="AB349" s="35"/>
      <c r="AC349" s="35"/>
      <c r="AD349" s="35"/>
      <c r="AE349" s="35"/>
      <c r="AT349" s="18" t="s">
        <v>143</v>
      </c>
      <c r="AU349" s="18" t="s">
        <v>162</v>
      </c>
    </row>
    <row r="350" spans="1:47" s="2" customFormat="1" ht="19.5">
      <c r="A350" s="35"/>
      <c r="B350" s="36"/>
      <c r="C350" s="37"/>
      <c r="D350" s="191" t="s">
        <v>269</v>
      </c>
      <c r="E350" s="37"/>
      <c r="F350" s="238" t="s">
        <v>417</v>
      </c>
      <c r="G350" s="37"/>
      <c r="H350" s="37"/>
      <c r="I350" s="193"/>
      <c r="J350" s="193"/>
      <c r="K350" s="37"/>
      <c r="L350" s="37"/>
      <c r="M350" s="40"/>
      <c r="N350" s="194"/>
      <c r="O350" s="195"/>
      <c r="P350" s="65"/>
      <c r="Q350" s="65"/>
      <c r="R350" s="65"/>
      <c r="S350" s="65"/>
      <c r="T350" s="65"/>
      <c r="U350" s="65"/>
      <c r="V350" s="65"/>
      <c r="W350" s="65"/>
      <c r="X350" s="66"/>
      <c r="Y350" s="35"/>
      <c r="Z350" s="35"/>
      <c r="AA350" s="35"/>
      <c r="AB350" s="35"/>
      <c r="AC350" s="35"/>
      <c r="AD350" s="35"/>
      <c r="AE350" s="35"/>
      <c r="AT350" s="18" t="s">
        <v>269</v>
      </c>
      <c r="AU350" s="18" t="s">
        <v>162</v>
      </c>
    </row>
    <row r="351" spans="2:51" s="14" customFormat="1" ht="11.25">
      <c r="B351" s="207"/>
      <c r="C351" s="208"/>
      <c r="D351" s="191" t="s">
        <v>145</v>
      </c>
      <c r="E351" s="209" t="s">
        <v>33</v>
      </c>
      <c r="F351" s="210" t="s">
        <v>262</v>
      </c>
      <c r="G351" s="208"/>
      <c r="H351" s="209" t="s">
        <v>33</v>
      </c>
      <c r="I351" s="211"/>
      <c r="J351" s="211"/>
      <c r="K351" s="208"/>
      <c r="L351" s="208"/>
      <c r="M351" s="212"/>
      <c r="N351" s="213"/>
      <c r="O351" s="214"/>
      <c r="P351" s="214"/>
      <c r="Q351" s="214"/>
      <c r="R351" s="214"/>
      <c r="S351" s="214"/>
      <c r="T351" s="214"/>
      <c r="U351" s="214"/>
      <c r="V351" s="214"/>
      <c r="W351" s="214"/>
      <c r="X351" s="215"/>
      <c r="AT351" s="216" t="s">
        <v>145</v>
      </c>
      <c r="AU351" s="216" t="s">
        <v>162</v>
      </c>
      <c r="AV351" s="14" t="s">
        <v>24</v>
      </c>
      <c r="AW351" s="14" t="s">
        <v>5</v>
      </c>
      <c r="AX351" s="14" t="s">
        <v>80</v>
      </c>
      <c r="AY351" s="216" t="s">
        <v>133</v>
      </c>
    </row>
    <row r="352" spans="2:51" s="13" customFormat="1" ht="11.25">
      <c r="B352" s="196"/>
      <c r="C352" s="197"/>
      <c r="D352" s="191" t="s">
        <v>145</v>
      </c>
      <c r="E352" s="198" t="s">
        <v>33</v>
      </c>
      <c r="F352" s="199" t="s">
        <v>257</v>
      </c>
      <c r="G352" s="197"/>
      <c r="H352" s="200">
        <v>19</v>
      </c>
      <c r="I352" s="201"/>
      <c r="J352" s="201"/>
      <c r="K352" s="197"/>
      <c r="L352" s="197"/>
      <c r="M352" s="202"/>
      <c r="N352" s="203"/>
      <c r="O352" s="204"/>
      <c r="P352" s="204"/>
      <c r="Q352" s="204"/>
      <c r="R352" s="204"/>
      <c r="S352" s="204"/>
      <c r="T352" s="204"/>
      <c r="U352" s="204"/>
      <c r="V352" s="204"/>
      <c r="W352" s="204"/>
      <c r="X352" s="205"/>
      <c r="AT352" s="206" t="s">
        <v>145</v>
      </c>
      <c r="AU352" s="206" t="s">
        <v>162</v>
      </c>
      <c r="AV352" s="13" t="s">
        <v>89</v>
      </c>
      <c r="AW352" s="13" t="s">
        <v>5</v>
      </c>
      <c r="AX352" s="13" t="s">
        <v>80</v>
      </c>
      <c r="AY352" s="206" t="s">
        <v>133</v>
      </c>
    </row>
    <row r="353" spans="2:51" s="15" customFormat="1" ht="11.25">
      <c r="B353" s="217"/>
      <c r="C353" s="218"/>
      <c r="D353" s="191" t="s">
        <v>145</v>
      </c>
      <c r="E353" s="219" t="s">
        <v>33</v>
      </c>
      <c r="F353" s="220" t="s">
        <v>263</v>
      </c>
      <c r="G353" s="218"/>
      <c r="H353" s="221">
        <v>19</v>
      </c>
      <c r="I353" s="222"/>
      <c r="J353" s="222"/>
      <c r="K353" s="218"/>
      <c r="L353" s="218"/>
      <c r="M353" s="223"/>
      <c r="N353" s="224"/>
      <c r="O353" s="225"/>
      <c r="P353" s="225"/>
      <c r="Q353" s="225"/>
      <c r="R353" s="225"/>
      <c r="S353" s="225"/>
      <c r="T353" s="225"/>
      <c r="U353" s="225"/>
      <c r="V353" s="225"/>
      <c r="W353" s="225"/>
      <c r="X353" s="226"/>
      <c r="AT353" s="227" t="s">
        <v>145</v>
      </c>
      <c r="AU353" s="227" t="s">
        <v>162</v>
      </c>
      <c r="AV353" s="15" t="s">
        <v>141</v>
      </c>
      <c r="AW353" s="15" t="s">
        <v>5</v>
      </c>
      <c r="AX353" s="15" t="s">
        <v>24</v>
      </c>
      <c r="AY353" s="227" t="s">
        <v>133</v>
      </c>
    </row>
    <row r="354" spans="1:65" s="2" customFormat="1" ht="24.2" customHeight="1">
      <c r="A354" s="35"/>
      <c r="B354" s="36"/>
      <c r="C354" s="177" t="s">
        <v>442</v>
      </c>
      <c r="D354" s="177" t="s">
        <v>136</v>
      </c>
      <c r="E354" s="178" t="s">
        <v>443</v>
      </c>
      <c r="F354" s="179" t="s">
        <v>444</v>
      </c>
      <c r="G354" s="180" t="s">
        <v>165</v>
      </c>
      <c r="H354" s="181">
        <v>16</v>
      </c>
      <c r="I354" s="182"/>
      <c r="J354" s="182"/>
      <c r="K354" s="183">
        <f>ROUND(P354*H354,2)</f>
        <v>0</v>
      </c>
      <c r="L354" s="179" t="s">
        <v>140</v>
      </c>
      <c r="M354" s="40"/>
      <c r="N354" s="184" t="s">
        <v>33</v>
      </c>
      <c r="O354" s="185" t="s">
        <v>49</v>
      </c>
      <c r="P354" s="186">
        <f>I354+J354</f>
        <v>0</v>
      </c>
      <c r="Q354" s="186">
        <f>ROUND(I354*H354,2)</f>
        <v>0</v>
      </c>
      <c r="R354" s="186">
        <f>ROUND(J354*H354,2)</f>
        <v>0</v>
      </c>
      <c r="S354" s="65"/>
      <c r="T354" s="187">
        <f>S354*H354</f>
        <v>0</v>
      </c>
      <c r="U354" s="187">
        <v>0</v>
      </c>
      <c r="V354" s="187">
        <f>U354*H354</f>
        <v>0</v>
      </c>
      <c r="W354" s="187">
        <v>0</v>
      </c>
      <c r="X354" s="188">
        <f>W354*H354</f>
        <v>0</v>
      </c>
      <c r="Y354" s="35"/>
      <c r="Z354" s="35"/>
      <c r="AA354" s="35"/>
      <c r="AB354" s="35"/>
      <c r="AC354" s="35"/>
      <c r="AD354" s="35"/>
      <c r="AE354" s="35"/>
      <c r="AR354" s="189" t="s">
        <v>141</v>
      </c>
      <c r="AT354" s="189" t="s">
        <v>136</v>
      </c>
      <c r="AU354" s="189" t="s">
        <v>162</v>
      </c>
      <c r="AY354" s="18" t="s">
        <v>133</v>
      </c>
      <c r="BE354" s="190">
        <f>IF(O354="základní",K354,0)</f>
        <v>0</v>
      </c>
      <c r="BF354" s="190">
        <f>IF(O354="snížená",K354,0)</f>
        <v>0</v>
      </c>
      <c r="BG354" s="190">
        <f>IF(O354="zákl. přenesená",K354,0)</f>
        <v>0</v>
      </c>
      <c r="BH354" s="190">
        <f>IF(O354="sníž. přenesená",K354,0)</f>
        <v>0</v>
      </c>
      <c r="BI354" s="190">
        <f>IF(O354="nulová",K354,0)</f>
        <v>0</v>
      </c>
      <c r="BJ354" s="18" t="s">
        <v>24</v>
      </c>
      <c r="BK354" s="190">
        <f>ROUND(P354*H354,2)</f>
        <v>0</v>
      </c>
      <c r="BL354" s="18" t="s">
        <v>141</v>
      </c>
      <c r="BM354" s="189" t="s">
        <v>445</v>
      </c>
    </row>
    <row r="355" spans="1:47" s="2" customFormat="1" ht="19.5">
      <c r="A355" s="35"/>
      <c r="B355" s="36"/>
      <c r="C355" s="37"/>
      <c r="D355" s="191" t="s">
        <v>143</v>
      </c>
      <c r="E355" s="37"/>
      <c r="F355" s="192" t="s">
        <v>446</v>
      </c>
      <c r="G355" s="37"/>
      <c r="H355" s="37"/>
      <c r="I355" s="193"/>
      <c r="J355" s="193"/>
      <c r="K355" s="37"/>
      <c r="L355" s="37"/>
      <c r="M355" s="40"/>
      <c r="N355" s="194"/>
      <c r="O355" s="195"/>
      <c r="P355" s="65"/>
      <c r="Q355" s="65"/>
      <c r="R355" s="65"/>
      <c r="S355" s="65"/>
      <c r="T355" s="65"/>
      <c r="U355" s="65"/>
      <c r="V355" s="65"/>
      <c r="W355" s="65"/>
      <c r="X355" s="66"/>
      <c r="Y355" s="35"/>
      <c r="Z355" s="35"/>
      <c r="AA355" s="35"/>
      <c r="AB355" s="35"/>
      <c r="AC355" s="35"/>
      <c r="AD355" s="35"/>
      <c r="AE355" s="35"/>
      <c r="AT355" s="18" t="s">
        <v>143</v>
      </c>
      <c r="AU355" s="18" t="s">
        <v>162</v>
      </c>
    </row>
    <row r="356" spans="2:51" s="14" customFormat="1" ht="11.25">
      <c r="B356" s="207"/>
      <c r="C356" s="208"/>
      <c r="D356" s="191" t="s">
        <v>145</v>
      </c>
      <c r="E356" s="209" t="s">
        <v>33</v>
      </c>
      <c r="F356" s="210" t="s">
        <v>262</v>
      </c>
      <c r="G356" s="208"/>
      <c r="H356" s="209" t="s">
        <v>33</v>
      </c>
      <c r="I356" s="211"/>
      <c r="J356" s="211"/>
      <c r="K356" s="208"/>
      <c r="L356" s="208"/>
      <c r="M356" s="212"/>
      <c r="N356" s="213"/>
      <c r="O356" s="214"/>
      <c r="P356" s="214"/>
      <c r="Q356" s="214"/>
      <c r="R356" s="214"/>
      <c r="S356" s="214"/>
      <c r="T356" s="214"/>
      <c r="U356" s="214"/>
      <c r="V356" s="214"/>
      <c r="W356" s="214"/>
      <c r="X356" s="215"/>
      <c r="AT356" s="216" t="s">
        <v>145</v>
      </c>
      <c r="AU356" s="216" t="s">
        <v>162</v>
      </c>
      <c r="AV356" s="14" t="s">
        <v>24</v>
      </c>
      <c r="AW356" s="14" t="s">
        <v>5</v>
      </c>
      <c r="AX356" s="14" t="s">
        <v>80</v>
      </c>
      <c r="AY356" s="216" t="s">
        <v>133</v>
      </c>
    </row>
    <row r="357" spans="2:51" s="13" customFormat="1" ht="11.25">
      <c r="B357" s="196"/>
      <c r="C357" s="197"/>
      <c r="D357" s="191" t="s">
        <v>145</v>
      </c>
      <c r="E357" s="198" t="s">
        <v>33</v>
      </c>
      <c r="F357" s="199" t="s">
        <v>234</v>
      </c>
      <c r="G357" s="197"/>
      <c r="H357" s="200">
        <v>16</v>
      </c>
      <c r="I357" s="201"/>
      <c r="J357" s="201"/>
      <c r="K357" s="197"/>
      <c r="L357" s="197"/>
      <c r="M357" s="202"/>
      <c r="N357" s="203"/>
      <c r="O357" s="204"/>
      <c r="P357" s="204"/>
      <c r="Q357" s="204"/>
      <c r="R357" s="204"/>
      <c r="S357" s="204"/>
      <c r="T357" s="204"/>
      <c r="U357" s="204"/>
      <c r="V357" s="204"/>
      <c r="W357" s="204"/>
      <c r="X357" s="205"/>
      <c r="AT357" s="206" t="s">
        <v>145</v>
      </c>
      <c r="AU357" s="206" t="s">
        <v>162</v>
      </c>
      <c r="AV357" s="13" t="s">
        <v>89</v>
      </c>
      <c r="AW357" s="13" t="s">
        <v>5</v>
      </c>
      <c r="AX357" s="13" t="s">
        <v>80</v>
      </c>
      <c r="AY357" s="206" t="s">
        <v>133</v>
      </c>
    </row>
    <row r="358" spans="2:51" s="15" customFormat="1" ht="11.25">
      <c r="B358" s="217"/>
      <c r="C358" s="218"/>
      <c r="D358" s="191" t="s">
        <v>145</v>
      </c>
      <c r="E358" s="219" t="s">
        <v>33</v>
      </c>
      <c r="F358" s="220" t="s">
        <v>263</v>
      </c>
      <c r="G358" s="218"/>
      <c r="H358" s="221">
        <v>16</v>
      </c>
      <c r="I358" s="222"/>
      <c r="J358" s="222"/>
      <c r="K358" s="218"/>
      <c r="L358" s="218"/>
      <c r="M358" s="223"/>
      <c r="N358" s="224"/>
      <c r="O358" s="225"/>
      <c r="P358" s="225"/>
      <c r="Q358" s="225"/>
      <c r="R358" s="225"/>
      <c r="S358" s="225"/>
      <c r="T358" s="225"/>
      <c r="U358" s="225"/>
      <c r="V358" s="225"/>
      <c r="W358" s="225"/>
      <c r="X358" s="226"/>
      <c r="AT358" s="227" t="s">
        <v>145</v>
      </c>
      <c r="AU358" s="227" t="s">
        <v>162</v>
      </c>
      <c r="AV358" s="15" t="s">
        <v>141</v>
      </c>
      <c r="AW358" s="15" t="s">
        <v>5</v>
      </c>
      <c r="AX358" s="15" t="s">
        <v>24</v>
      </c>
      <c r="AY358" s="227" t="s">
        <v>133</v>
      </c>
    </row>
    <row r="359" spans="1:65" s="2" customFormat="1" ht="14.45" customHeight="1">
      <c r="A359" s="35"/>
      <c r="B359" s="36"/>
      <c r="C359" s="228" t="s">
        <v>447</v>
      </c>
      <c r="D359" s="228" t="s">
        <v>251</v>
      </c>
      <c r="E359" s="229" t="s">
        <v>448</v>
      </c>
      <c r="F359" s="230" t="s">
        <v>449</v>
      </c>
      <c r="G359" s="231" t="s">
        <v>165</v>
      </c>
      <c r="H359" s="232">
        <v>16</v>
      </c>
      <c r="I359" s="233"/>
      <c r="J359" s="234"/>
      <c r="K359" s="235">
        <f>ROUND(P359*H359,2)</f>
        <v>0</v>
      </c>
      <c r="L359" s="230" t="s">
        <v>33</v>
      </c>
      <c r="M359" s="236"/>
      <c r="N359" s="237" t="s">
        <v>33</v>
      </c>
      <c r="O359" s="185" t="s">
        <v>49</v>
      </c>
      <c r="P359" s="186">
        <f>I359+J359</f>
        <v>0</v>
      </c>
      <c r="Q359" s="186">
        <f>ROUND(I359*H359,2)</f>
        <v>0</v>
      </c>
      <c r="R359" s="186">
        <f>ROUND(J359*H359,2)</f>
        <v>0</v>
      </c>
      <c r="S359" s="65"/>
      <c r="T359" s="187">
        <f>S359*H359</f>
        <v>0</v>
      </c>
      <c r="U359" s="187">
        <v>0</v>
      </c>
      <c r="V359" s="187">
        <f>U359*H359</f>
        <v>0</v>
      </c>
      <c r="W359" s="187">
        <v>0</v>
      </c>
      <c r="X359" s="188">
        <f>W359*H359</f>
        <v>0</v>
      </c>
      <c r="Y359" s="35"/>
      <c r="Z359" s="35"/>
      <c r="AA359" s="35"/>
      <c r="AB359" s="35"/>
      <c r="AC359" s="35"/>
      <c r="AD359" s="35"/>
      <c r="AE359" s="35"/>
      <c r="AR359" s="189" t="s">
        <v>189</v>
      </c>
      <c r="AT359" s="189" t="s">
        <v>251</v>
      </c>
      <c r="AU359" s="189" t="s">
        <v>162</v>
      </c>
      <c r="AY359" s="18" t="s">
        <v>133</v>
      </c>
      <c r="BE359" s="190">
        <f>IF(O359="základní",K359,0)</f>
        <v>0</v>
      </c>
      <c r="BF359" s="190">
        <f>IF(O359="snížená",K359,0)</f>
        <v>0</v>
      </c>
      <c r="BG359" s="190">
        <f>IF(O359="zákl. přenesená",K359,0)</f>
        <v>0</v>
      </c>
      <c r="BH359" s="190">
        <f>IF(O359="sníž. přenesená",K359,0)</f>
        <v>0</v>
      </c>
      <c r="BI359" s="190">
        <f>IF(O359="nulová",K359,0)</f>
        <v>0</v>
      </c>
      <c r="BJ359" s="18" t="s">
        <v>24</v>
      </c>
      <c r="BK359" s="190">
        <f>ROUND(P359*H359,2)</f>
        <v>0</v>
      </c>
      <c r="BL359" s="18" t="s">
        <v>141</v>
      </c>
      <c r="BM359" s="189" t="s">
        <v>450</v>
      </c>
    </row>
    <row r="360" spans="1:47" s="2" customFormat="1" ht="11.25">
      <c r="A360" s="35"/>
      <c r="B360" s="36"/>
      <c r="C360" s="37"/>
      <c r="D360" s="191" t="s">
        <v>143</v>
      </c>
      <c r="E360" s="37"/>
      <c r="F360" s="192" t="s">
        <v>449</v>
      </c>
      <c r="G360" s="37"/>
      <c r="H360" s="37"/>
      <c r="I360" s="193"/>
      <c r="J360" s="193"/>
      <c r="K360" s="37"/>
      <c r="L360" s="37"/>
      <c r="M360" s="40"/>
      <c r="N360" s="194"/>
      <c r="O360" s="195"/>
      <c r="P360" s="65"/>
      <c r="Q360" s="65"/>
      <c r="R360" s="65"/>
      <c r="S360" s="65"/>
      <c r="T360" s="65"/>
      <c r="U360" s="65"/>
      <c r="V360" s="65"/>
      <c r="W360" s="65"/>
      <c r="X360" s="66"/>
      <c r="Y360" s="35"/>
      <c r="Z360" s="35"/>
      <c r="AA360" s="35"/>
      <c r="AB360" s="35"/>
      <c r="AC360" s="35"/>
      <c r="AD360" s="35"/>
      <c r="AE360" s="35"/>
      <c r="AT360" s="18" t="s">
        <v>143</v>
      </c>
      <c r="AU360" s="18" t="s">
        <v>162</v>
      </c>
    </row>
    <row r="361" spans="1:47" s="2" customFormat="1" ht="19.5">
      <c r="A361" s="35"/>
      <c r="B361" s="36"/>
      <c r="C361" s="37"/>
      <c r="D361" s="191" t="s">
        <v>269</v>
      </c>
      <c r="E361" s="37"/>
      <c r="F361" s="238" t="s">
        <v>417</v>
      </c>
      <c r="G361" s="37"/>
      <c r="H361" s="37"/>
      <c r="I361" s="193"/>
      <c r="J361" s="193"/>
      <c r="K361" s="37"/>
      <c r="L361" s="37"/>
      <c r="M361" s="40"/>
      <c r="N361" s="194"/>
      <c r="O361" s="195"/>
      <c r="P361" s="65"/>
      <c r="Q361" s="65"/>
      <c r="R361" s="65"/>
      <c r="S361" s="65"/>
      <c r="T361" s="65"/>
      <c r="U361" s="65"/>
      <c r="V361" s="65"/>
      <c r="W361" s="65"/>
      <c r="X361" s="66"/>
      <c r="Y361" s="35"/>
      <c r="Z361" s="35"/>
      <c r="AA361" s="35"/>
      <c r="AB361" s="35"/>
      <c r="AC361" s="35"/>
      <c r="AD361" s="35"/>
      <c r="AE361" s="35"/>
      <c r="AT361" s="18" t="s">
        <v>269</v>
      </c>
      <c r="AU361" s="18" t="s">
        <v>162</v>
      </c>
    </row>
    <row r="362" spans="2:51" s="14" customFormat="1" ht="11.25">
      <c r="B362" s="207"/>
      <c r="C362" s="208"/>
      <c r="D362" s="191" t="s">
        <v>145</v>
      </c>
      <c r="E362" s="209" t="s">
        <v>33</v>
      </c>
      <c r="F362" s="210" t="s">
        <v>262</v>
      </c>
      <c r="G362" s="208"/>
      <c r="H362" s="209" t="s">
        <v>33</v>
      </c>
      <c r="I362" s="211"/>
      <c r="J362" s="211"/>
      <c r="K362" s="208"/>
      <c r="L362" s="208"/>
      <c r="M362" s="212"/>
      <c r="N362" s="213"/>
      <c r="O362" s="214"/>
      <c r="P362" s="214"/>
      <c r="Q362" s="214"/>
      <c r="R362" s="214"/>
      <c r="S362" s="214"/>
      <c r="T362" s="214"/>
      <c r="U362" s="214"/>
      <c r="V362" s="214"/>
      <c r="W362" s="214"/>
      <c r="X362" s="215"/>
      <c r="AT362" s="216" t="s">
        <v>145</v>
      </c>
      <c r="AU362" s="216" t="s">
        <v>162</v>
      </c>
      <c r="AV362" s="14" t="s">
        <v>24</v>
      </c>
      <c r="AW362" s="14" t="s">
        <v>5</v>
      </c>
      <c r="AX362" s="14" t="s">
        <v>80</v>
      </c>
      <c r="AY362" s="216" t="s">
        <v>133</v>
      </c>
    </row>
    <row r="363" spans="2:51" s="13" customFormat="1" ht="11.25">
      <c r="B363" s="196"/>
      <c r="C363" s="197"/>
      <c r="D363" s="191" t="s">
        <v>145</v>
      </c>
      <c r="E363" s="198" t="s">
        <v>33</v>
      </c>
      <c r="F363" s="199" t="s">
        <v>234</v>
      </c>
      <c r="G363" s="197"/>
      <c r="H363" s="200">
        <v>16</v>
      </c>
      <c r="I363" s="201"/>
      <c r="J363" s="201"/>
      <c r="K363" s="197"/>
      <c r="L363" s="197"/>
      <c r="M363" s="202"/>
      <c r="N363" s="203"/>
      <c r="O363" s="204"/>
      <c r="P363" s="204"/>
      <c r="Q363" s="204"/>
      <c r="R363" s="204"/>
      <c r="S363" s="204"/>
      <c r="T363" s="204"/>
      <c r="U363" s="204"/>
      <c r="V363" s="204"/>
      <c r="W363" s="204"/>
      <c r="X363" s="205"/>
      <c r="AT363" s="206" t="s">
        <v>145</v>
      </c>
      <c r="AU363" s="206" t="s">
        <v>162</v>
      </c>
      <c r="AV363" s="13" t="s">
        <v>89</v>
      </c>
      <c r="AW363" s="13" t="s">
        <v>5</v>
      </c>
      <c r="AX363" s="13" t="s">
        <v>80</v>
      </c>
      <c r="AY363" s="206" t="s">
        <v>133</v>
      </c>
    </row>
    <row r="364" spans="2:51" s="15" customFormat="1" ht="11.25">
      <c r="B364" s="217"/>
      <c r="C364" s="218"/>
      <c r="D364" s="191" t="s">
        <v>145</v>
      </c>
      <c r="E364" s="219" t="s">
        <v>33</v>
      </c>
      <c r="F364" s="220" t="s">
        <v>263</v>
      </c>
      <c r="G364" s="218"/>
      <c r="H364" s="221">
        <v>16</v>
      </c>
      <c r="I364" s="222"/>
      <c r="J364" s="222"/>
      <c r="K364" s="218"/>
      <c r="L364" s="218"/>
      <c r="M364" s="223"/>
      <c r="N364" s="224"/>
      <c r="O364" s="225"/>
      <c r="P364" s="225"/>
      <c r="Q364" s="225"/>
      <c r="R364" s="225"/>
      <c r="S364" s="225"/>
      <c r="T364" s="225"/>
      <c r="U364" s="225"/>
      <c r="V364" s="225"/>
      <c r="W364" s="225"/>
      <c r="X364" s="226"/>
      <c r="AT364" s="227" t="s">
        <v>145</v>
      </c>
      <c r="AU364" s="227" t="s">
        <v>162</v>
      </c>
      <c r="AV364" s="15" t="s">
        <v>141</v>
      </c>
      <c r="AW364" s="15" t="s">
        <v>5</v>
      </c>
      <c r="AX364" s="15" t="s">
        <v>24</v>
      </c>
      <c r="AY364" s="227" t="s">
        <v>133</v>
      </c>
    </row>
    <row r="365" spans="1:65" s="2" customFormat="1" ht="14.45" customHeight="1">
      <c r="A365" s="35"/>
      <c r="B365" s="36"/>
      <c r="C365" s="228" t="s">
        <v>451</v>
      </c>
      <c r="D365" s="228" t="s">
        <v>251</v>
      </c>
      <c r="E365" s="229" t="s">
        <v>452</v>
      </c>
      <c r="F365" s="230" t="s">
        <v>453</v>
      </c>
      <c r="G365" s="231" t="s">
        <v>165</v>
      </c>
      <c r="H365" s="232">
        <v>16</v>
      </c>
      <c r="I365" s="233"/>
      <c r="J365" s="234"/>
      <c r="K365" s="235">
        <f>ROUND(P365*H365,2)</f>
        <v>0</v>
      </c>
      <c r="L365" s="230" t="s">
        <v>33</v>
      </c>
      <c r="M365" s="236"/>
      <c r="N365" s="237" t="s">
        <v>33</v>
      </c>
      <c r="O365" s="185" t="s">
        <v>49</v>
      </c>
      <c r="P365" s="186">
        <f>I365+J365</f>
        <v>0</v>
      </c>
      <c r="Q365" s="186">
        <f>ROUND(I365*H365,2)</f>
        <v>0</v>
      </c>
      <c r="R365" s="186">
        <f>ROUND(J365*H365,2)</f>
        <v>0</v>
      </c>
      <c r="S365" s="65"/>
      <c r="T365" s="187">
        <f>S365*H365</f>
        <v>0</v>
      </c>
      <c r="U365" s="187">
        <v>0</v>
      </c>
      <c r="V365" s="187">
        <f>U365*H365</f>
        <v>0</v>
      </c>
      <c r="W365" s="187">
        <v>0</v>
      </c>
      <c r="X365" s="188">
        <f>W365*H365</f>
        <v>0</v>
      </c>
      <c r="Y365" s="35"/>
      <c r="Z365" s="35"/>
      <c r="AA365" s="35"/>
      <c r="AB365" s="35"/>
      <c r="AC365" s="35"/>
      <c r="AD365" s="35"/>
      <c r="AE365" s="35"/>
      <c r="AR365" s="189" t="s">
        <v>189</v>
      </c>
      <c r="AT365" s="189" t="s">
        <v>251</v>
      </c>
      <c r="AU365" s="189" t="s">
        <v>162</v>
      </c>
      <c r="AY365" s="18" t="s">
        <v>133</v>
      </c>
      <c r="BE365" s="190">
        <f>IF(O365="základní",K365,0)</f>
        <v>0</v>
      </c>
      <c r="BF365" s="190">
        <f>IF(O365="snížená",K365,0)</f>
        <v>0</v>
      </c>
      <c r="BG365" s="190">
        <f>IF(O365="zákl. přenesená",K365,0)</f>
        <v>0</v>
      </c>
      <c r="BH365" s="190">
        <f>IF(O365="sníž. přenesená",K365,0)</f>
        <v>0</v>
      </c>
      <c r="BI365" s="190">
        <f>IF(O365="nulová",K365,0)</f>
        <v>0</v>
      </c>
      <c r="BJ365" s="18" t="s">
        <v>24</v>
      </c>
      <c r="BK365" s="190">
        <f>ROUND(P365*H365,2)</f>
        <v>0</v>
      </c>
      <c r="BL365" s="18" t="s">
        <v>141</v>
      </c>
      <c r="BM365" s="189" t="s">
        <v>454</v>
      </c>
    </row>
    <row r="366" spans="1:47" s="2" customFormat="1" ht="11.25">
      <c r="A366" s="35"/>
      <c r="B366" s="36"/>
      <c r="C366" s="37"/>
      <c r="D366" s="191" t="s">
        <v>143</v>
      </c>
      <c r="E366" s="37"/>
      <c r="F366" s="192" t="s">
        <v>453</v>
      </c>
      <c r="G366" s="37"/>
      <c r="H366" s="37"/>
      <c r="I366" s="193"/>
      <c r="J366" s="193"/>
      <c r="K366" s="37"/>
      <c r="L366" s="37"/>
      <c r="M366" s="40"/>
      <c r="N366" s="194"/>
      <c r="O366" s="195"/>
      <c r="P366" s="65"/>
      <c r="Q366" s="65"/>
      <c r="R366" s="65"/>
      <c r="S366" s="65"/>
      <c r="T366" s="65"/>
      <c r="U366" s="65"/>
      <c r="V366" s="65"/>
      <c r="W366" s="65"/>
      <c r="X366" s="66"/>
      <c r="Y366" s="35"/>
      <c r="Z366" s="35"/>
      <c r="AA366" s="35"/>
      <c r="AB366" s="35"/>
      <c r="AC366" s="35"/>
      <c r="AD366" s="35"/>
      <c r="AE366" s="35"/>
      <c r="AT366" s="18" t="s">
        <v>143</v>
      </c>
      <c r="AU366" s="18" t="s">
        <v>162</v>
      </c>
    </row>
    <row r="367" spans="1:47" s="2" customFormat="1" ht="19.5">
      <c r="A367" s="35"/>
      <c r="B367" s="36"/>
      <c r="C367" s="37"/>
      <c r="D367" s="191" t="s">
        <v>269</v>
      </c>
      <c r="E367" s="37"/>
      <c r="F367" s="238" t="s">
        <v>417</v>
      </c>
      <c r="G367" s="37"/>
      <c r="H367" s="37"/>
      <c r="I367" s="193"/>
      <c r="J367" s="193"/>
      <c r="K367" s="37"/>
      <c r="L367" s="37"/>
      <c r="M367" s="40"/>
      <c r="N367" s="194"/>
      <c r="O367" s="195"/>
      <c r="P367" s="65"/>
      <c r="Q367" s="65"/>
      <c r="R367" s="65"/>
      <c r="S367" s="65"/>
      <c r="T367" s="65"/>
      <c r="U367" s="65"/>
      <c r="V367" s="65"/>
      <c r="W367" s="65"/>
      <c r="X367" s="66"/>
      <c r="Y367" s="35"/>
      <c r="Z367" s="35"/>
      <c r="AA367" s="35"/>
      <c r="AB367" s="35"/>
      <c r="AC367" s="35"/>
      <c r="AD367" s="35"/>
      <c r="AE367" s="35"/>
      <c r="AT367" s="18" t="s">
        <v>269</v>
      </c>
      <c r="AU367" s="18" t="s">
        <v>162</v>
      </c>
    </row>
    <row r="368" spans="2:51" s="14" customFormat="1" ht="11.25">
      <c r="B368" s="207"/>
      <c r="C368" s="208"/>
      <c r="D368" s="191" t="s">
        <v>145</v>
      </c>
      <c r="E368" s="209" t="s">
        <v>33</v>
      </c>
      <c r="F368" s="210" t="s">
        <v>262</v>
      </c>
      <c r="G368" s="208"/>
      <c r="H368" s="209" t="s">
        <v>33</v>
      </c>
      <c r="I368" s="211"/>
      <c r="J368" s="211"/>
      <c r="K368" s="208"/>
      <c r="L368" s="208"/>
      <c r="M368" s="212"/>
      <c r="N368" s="213"/>
      <c r="O368" s="214"/>
      <c r="P368" s="214"/>
      <c r="Q368" s="214"/>
      <c r="R368" s="214"/>
      <c r="S368" s="214"/>
      <c r="T368" s="214"/>
      <c r="U368" s="214"/>
      <c r="V368" s="214"/>
      <c r="W368" s="214"/>
      <c r="X368" s="215"/>
      <c r="AT368" s="216" t="s">
        <v>145</v>
      </c>
      <c r="AU368" s="216" t="s">
        <v>162</v>
      </c>
      <c r="AV368" s="14" t="s">
        <v>24</v>
      </c>
      <c r="AW368" s="14" t="s">
        <v>5</v>
      </c>
      <c r="AX368" s="14" t="s">
        <v>80</v>
      </c>
      <c r="AY368" s="216" t="s">
        <v>133</v>
      </c>
    </row>
    <row r="369" spans="2:51" s="13" customFormat="1" ht="11.25">
      <c r="B369" s="196"/>
      <c r="C369" s="197"/>
      <c r="D369" s="191" t="s">
        <v>145</v>
      </c>
      <c r="E369" s="198" t="s">
        <v>33</v>
      </c>
      <c r="F369" s="199" t="s">
        <v>234</v>
      </c>
      <c r="G369" s="197"/>
      <c r="H369" s="200">
        <v>16</v>
      </c>
      <c r="I369" s="201"/>
      <c r="J369" s="201"/>
      <c r="K369" s="197"/>
      <c r="L369" s="197"/>
      <c r="M369" s="202"/>
      <c r="N369" s="203"/>
      <c r="O369" s="204"/>
      <c r="P369" s="204"/>
      <c r="Q369" s="204"/>
      <c r="R369" s="204"/>
      <c r="S369" s="204"/>
      <c r="T369" s="204"/>
      <c r="U369" s="204"/>
      <c r="V369" s="204"/>
      <c r="W369" s="204"/>
      <c r="X369" s="205"/>
      <c r="AT369" s="206" t="s">
        <v>145</v>
      </c>
      <c r="AU369" s="206" t="s">
        <v>162</v>
      </c>
      <c r="AV369" s="13" t="s">
        <v>89</v>
      </c>
      <c r="AW369" s="13" t="s">
        <v>5</v>
      </c>
      <c r="AX369" s="13" t="s">
        <v>80</v>
      </c>
      <c r="AY369" s="206" t="s">
        <v>133</v>
      </c>
    </row>
    <row r="370" spans="2:51" s="15" customFormat="1" ht="11.25">
      <c r="B370" s="217"/>
      <c r="C370" s="218"/>
      <c r="D370" s="191" t="s">
        <v>145</v>
      </c>
      <c r="E370" s="219" t="s">
        <v>33</v>
      </c>
      <c r="F370" s="220" t="s">
        <v>263</v>
      </c>
      <c r="G370" s="218"/>
      <c r="H370" s="221">
        <v>16</v>
      </c>
      <c r="I370" s="222"/>
      <c r="J370" s="222"/>
      <c r="K370" s="218"/>
      <c r="L370" s="218"/>
      <c r="M370" s="223"/>
      <c r="N370" s="224"/>
      <c r="O370" s="225"/>
      <c r="P370" s="225"/>
      <c r="Q370" s="225"/>
      <c r="R370" s="225"/>
      <c r="S370" s="225"/>
      <c r="T370" s="225"/>
      <c r="U370" s="225"/>
      <c r="V370" s="225"/>
      <c r="W370" s="225"/>
      <c r="X370" s="226"/>
      <c r="AT370" s="227" t="s">
        <v>145</v>
      </c>
      <c r="AU370" s="227" t="s">
        <v>162</v>
      </c>
      <c r="AV370" s="15" t="s">
        <v>141</v>
      </c>
      <c r="AW370" s="15" t="s">
        <v>5</v>
      </c>
      <c r="AX370" s="15" t="s">
        <v>24</v>
      </c>
      <c r="AY370" s="227" t="s">
        <v>133</v>
      </c>
    </row>
    <row r="371" spans="1:65" s="2" customFormat="1" ht="24.2" customHeight="1">
      <c r="A371" s="35"/>
      <c r="B371" s="36"/>
      <c r="C371" s="177" t="s">
        <v>455</v>
      </c>
      <c r="D371" s="177" t="s">
        <v>136</v>
      </c>
      <c r="E371" s="178" t="s">
        <v>456</v>
      </c>
      <c r="F371" s="179" t="s">
        <v>457</v>
      </c>
      <c r="G371" s="180" t="s">
        <v>165</v>
      </c>
      <c r="H371" s="181">
        <v>8</v>
      </c>
      <c r="I371" s="182"/>
      <c r="J371" s="182"/>
      <c r="K371" s="183">
        <f>ROUND(P371*H371,2)</f>
        <v>0</v>
      </c>
      <c r="L371" s="179" t="s">
        <v>140</v>
      </c>
      <c r="M371" s="40"/>
      <c r="N371" s="184" t="s">
        <v>33</v>
      </c>
      <c r="O371" s="185" t="s">
        <v>49</v>
      </c>
      <c r="P371" s="186">
        <f>I371+J371</f>
        <v>0</v>
      </c>
      <c r="Q371" s="186">
        <f>ROUND(I371*H371,2)</f>
        <v>0</v>
      </c>
      <c r="R371" s="186">
        <f>ROUND(J371*H371,2)</f>
        <v>0</v>
      </c>
      <c r="S371" s="65"/>
      <c r="T371" s="187">
        <f>S371*H371</f>
        <v>0</v>
      </c>
      <c r="U371" s="187">
        <v>0</v>
      </c>
      <c r="V371" s="187">
        <f>U371*H371</f>
        <v>0</v>
      </c>
      <c r="W371" s="187">
        <v>0</v>
      </c>
      <c r="X371" s="188">
        <f>W371*H371</f>
        <v>0</v>
      </c>
      <c r="Y371" s="35"/>
      <c r="Z371" s="35"/>
      <c r="AA371" s="35"/>
      <c r="AB371" s="35"/>
      <c r="AC371" s="35"/>
      <c r="AD371" s="35"/>
      <c r="AE371" s="35"/>
      <c r="AR371" s="189" t="s">
        <v>141</v>
      </c>
      <c r="AT371" s="189" t="s">
        <v>136</v>
      </c>
      <c r="AU371" s="189" t="s">
        <v>162</v>
      </c>
      <c r="AY371" s="18" t="s">
        <v>133</v>
      </c>
      <c r="BE371" s="190">
        <f>IF(O371="základní",K371,0)</f>
        <v>0</v>
      </c>
      <c r="BF371" s="190">
        <f>IF(O371="snížená",K371,0)</f>
        <v>0</v>
      </c>
      <c r="BG371" s="190">
        <f>IF(O371="zákl. přenesená",K371,0)</f>
        <v>0</v>
      </c>
      <c r="BH371" s="190">
        <f>IF(O371="sníž. přenesená",K371,0)</f>
        <v>0</v>
      </c>
      <c r="BI371" s="190">
        <f>IF(O371="nulová",K371,0)</f>
        <v>0</v>
      </c>
      <c r="BJ371" s="18" t="s">
        <v>24</v>
      </c>
      <c r="BK371" s="190">
        <f>ROUND(P371*H371,2)</f>
        <v>0</v>
      </c>
      <c r="BL371" s="18" t="s">
        <v>141</v>
      </c>
      <c r="BM371" s="189" t="s">
        <v>458</v>
      </c>
    </row>
    <row r="372" spans="1:47" s="2" customFormat="1" ht="11.25">
      <c r="A372" s="35"/>
      <c r="B372" s="36"/>
      <c r="C372" s="37"/>
      <c r="D372" s="191" t="s">
        <v>143</v>
      </c>
      <c r="E372" s="37"/>
      <c r="F372" s="192" t="s">
        <v>459</v>
      </c>
      <c r="G372" s="37"/>
      <c r="H372" s="37"/>
      <c r="I372" s="193"/>
      <c r="J372" s="193"/>
      <c r="K372" s="37"/>
      <c r="L372" s="37"/>
      <c r="M372" s="40"/>
      <c r="N372" s="194"/>
      <c r="O372" s="195"/>
      <c r="P372" s="65"/>
      <c r="Q372" s="65"/>
      <c r="R372" s="65"/>
      <c r="S372" s="65"/>
      <c r="T372" s="65"/>
      <c r="U372" s="65"/>
      <c r="V372" s="65"/>
      <c r="W372" s="65"/>
      <c r="X372" s="66"/>
      <c r="Y372" s="35"/>
      <c r="Z372" s="35"/>
      <c r="AA372" s="35"/>
      <c r="AB372" s="35"/>
      <c r="AC372" s="35"/>
      <c r="AD372" s="35"/>
      <c r="AE372" s="35"/>
      <c r="AT372" s="18" t="s">
        <v>143</v>
      </c>
      <c r="AU372" s="18" t="s">
        <v>162</v>
      </c>
    </row>
    <row r="373" spans="2:51" s="14" customFormat="1" ht="11.25">
      <c r="B373" s="207"/>
      <c r="C373" s="208"/>
      <c r="D373" s="191" t="s">
        <v>145</v>
      </c>
      <c r="E373" s="209" t="s">
        <v>33</v>
      </c>
      <c r="F373" s="210" t="s">
        <v>262</v>
      </c>
      <c r="G373" s="208"/>
      <c r="H373" s="209" t="s">
        <v>33</v>
      </c>
      <c r="I373" s="211"/>
      <c r="J373" s="211"/>
      <c r="K373" s="208"/>
      <c r="L373" s="208"/>
      <c r="M373" s="212"/>
      <c r="N373" s="213"/>
      <c r="O373" s="214"/>
      <c r="P373" s="214"/>
      <c r="Q373" s="214"/>
      <c r="R373" s="214"/>
      <c r="S373" s="214"/>
      <c r="T373" s="214"/>
      <c r="U373" s="214"/>
      <c r="V373" s="214"/>
      <c r="W373" s="214"/>
      <c r="X373" s="215"/>
      <c r="AT373" s="216" t="s">
        <v>145</v>
      </c>
      <c r="AU373" s="216" t="s">
        <v>162</v>
      </c>
      <c r="AV373" s="14" t="s">
        <v>24</v>
      </c>
      <c r="AW373" s="14" t="s">
        <v>5</v>
      </c>
      <c r="AX373" s="14" t="s">
        <v>80</v>
      </c>
      <c r="AY373" s="216" t="s">
        <v>133</v>
      </c>
    </row>
    <row r="374" spans="2:51" s="13" customFormat="1" ht="11.25">
      <c r="B374" s="196"/>
      <c r="C374" s="197"/>
      <c r="D374" s="191" t="s">
        <v>145</v>
      </c>
      <c r="E374" s="198" t="s">
        <v>33</v>
      </c>
      <c r="F374" s="199" t="s">
        <v>189</v>
      </c>
      <c r="G374" s="197"/>
      <c r="H374" s="200">
        <v>8</v>
      </c>
      <c r="I374" s="201"/>
      <c r="J374" s="201"/>
      <c r="K374" s="197"/>
      <c r="L374" s="197"/>
      <c r="M374" s="202"/>
      <c r="N374" s="203"/>
      <c r="O374" s="204"/>
      <c r="P374" s="204"/>
      <c r="Q374" s="204"/>
      <c r="R374" s="204"/>
      <c r="S374" s="204"/>
      <c r="T374" s="204"/>
      <c r="U374" s="204"/>
      <c r="V374" s="204"/>
      <c r="W374" s="204"/>
      <c r="X374" s="205"/>
      <c r="AT374" s="206" t="s">
        <v>145</v>
      </c>
      <c r="AU374" s="206" t="s">
        <v>162</v>
      </c>
      <c r="AV374" s="13" t="s">
        <v>89</v>
      </c>
      <c r="AW374" s="13" t="s">
        <v>5</v>
      </c>
      <c r="AX374" s="13" t="s">
        <v>80</v>
      </c>
      <c r="AY374" s="206" t="s">
        <v>133</v>
      </c>
    </row>
    <row r="375" spans="2:51" s="15" customFormat="1" ht="11.25">
      <c r="B375" s="217"/>
      <c r="C375" s="218"/>
      <c r="D375" s="191" t="s">
        <v>145</v>
      </c>
      <c r="E375" s="219" t="s">
        <v>33</v>
      </c>
      <c r="F375" s="220" t="s">
        <v>263</v>
      </c>
      <c r="G375" s="218"/>
      <c r="H375" s="221">
        <v>8</v>
      </c>
      <c r="I375" s="222"/>
      <c r="J375" s="222"/>
      <c r="K375" s="218"/>
      <c r="L375" s="218"/>
      <c r="M375" s="223"/>
      <c r="N375" s="224"/>
      <c r="O375" s="225"/>
      <c r="P375" s="225"/>
      <c r="Q375" s="225"/>
      <c r="R375" s="225"/>
      <c r="S375" s="225"/>
      <c r="T375" s="225"/>
      <c r="U375" s="225"/>
      <c r="V375" s="225"/>
      <c r="W375" s="225"/>
      <c r="X375" s="226"/>
      <c r="AT375" s="227" t="s">
        <v>145</v>
      </c>
      <c r="AU375" s="227" t="s">
        <v>162</v>
      </c>
      <c r="AV375" s="15" t="s">
        <v>141</v>
      </c>
      <c r="AW375" s="15" t="s">
        <v>5</v>
      </c>
      <c r="AX375" s="15" t="s">
        <v>24</v>
      </c>
      <c r="AY375" s="227" t="s">
        <v>133</v>
      </c>
    </row>
    <row r="376" spans="1:65" s="2" customFormat="1" ht="14.45" customHeight="1">
      <c r="A376" s="35"/>
      <c r="B376" s="36"/>
      <c r="C376" s="228" t="s">
        <v>397</v>
      </c>
      <c r="D376" s="228" t="s">
        <v>251</v>
      </c>
      <c r="E376" s="229" t="s">
        <v>460</v>
      </c>
      <c r="F376" s="230" t="s">
        <v>461</v>
      </c>
      <c r="G376" s="231" t="s">
        <v>165</v>
      </c>
      <c r="H376" s="232">
        <v>8</v>
      </c>
      <c r="I376" s="233"/>
      <c r="J376" s="234"/>
      <c r="K376" s="235">
        <f>ROUND(P376*H376,2)</f>
        <v>0</v>
      </c>
      <c r="L376" s="230" t="s">
        <v>33</v>
      </c>
      <c r="M376" s="236"/>
      <c r="N376" s="237" t="s">
        <v>33</v>
      </c>
      <c r="O376" s="185" t="s">
        <v>49</v>
      </c>
      <c r="P376" s="186">
        <f>I376+J376</f>
        <v>0</v>
      </c>
      <c r="Q376" s="186">
        <f>ROUND(I376*H376,2)</f>
        <v>0</v>
      </c>
      <c r="R376" s="186">
        <f>ROUND(J376*H376,2)</f>
        <v>0</v>
      </c>
      <c r="S376" s="65"/>
      <c r="T376" s="187">
        <f>S376*H376</f>
        <v>0</v>
      </c>
      <c r="U376" s="187">
        <v>0</v>
      </c>
      <c r="V376" s="187">
        <f>U376*H376</f>
        <v>0</v>
      </c>
      <c r="W376" s="187">
        <v>0</v>
      </c>
      <c r="X376" s="188">
        <f>W376*H376</f>
        <v>0</v>
      </c>
      <c r="Y376" s="35"/>
      <c r="Z376" s="35"/>
      <c r="AA376" s="35"/>
      <c r="AB376" s="35"/>
      <c r="AC376" s="35"/>
      <c r="AD376" s="35"/>
      <c r="AE376" s="35"/>
      <c r="AR376" s="189" t="s">
        <v>189</v>
      </c>
      <c r="AT376" s="189" t="s">
        <v>251</v>
      </c>
      <c r="AU376" s="189" t="s">
        <v>162</v>
      </c>
      <c r="AY376" s="18" t="s">
        <v>133</v>
      </c>
      <c r="BE376" s="190">
        <f>IF(O376="základní",K376,0)</f>
        <v>0</v>
      </c>
      <c r="BF376" s="190">
        <f>IF(O376="snížená",K376,0)</f>
        <v>0</v>
      </c>
      <c r="BG376" s="190">
        <f>IF(O376="zákl. přenesená",K376,0)</f>
        <v>0</v>
      </c>
      <c r="BH376" s="190">
        <f>IF(O376="sníž. přenesená",K376,0)</f>
        <v>0</v>
      </c>
      <c r="BI376" s="190">
        <f>IF(O376="nulová",K376,0)</f>
        <v>0</v>
      </c>
      <c r="BJ376" s="18" t="s">
        <v>24</v>
      </c>
      <c r="BK376" s="190">
        <f>ROUND(P376*H376,2)</f>
        <v>0</v>
      </c>
      <c r="BL376" s="18" t="s">
        <v>141</v>
      </c>
      <c r="BM376" s="189" t="s">
        <v>462</v>
      </c>
    </row>
    <row r="377" spans="1:47" s="2" customFormat="1" ht="11.25">
      <c r="A377" s="35"/>
      <c r="B377" s="36"/>
      <c r="C377" s="37"/>
      <c r="D377" s="191" t="s">
        <v>143</v>
      </c>
      <c r="E377" s="37"/>
      <c r="F377" s="192" t="s">
        <v>461</v>
      </c>
      <c r="G377" s="37"/>
      <c r="H377" s="37"/>
      <c r="I377" s="193"/>
      <c r="J377" s="193"/>
      <c r="K377" s="37"/>
      <c r="L377" s="37"/>
      <c r="M377" s="40"/>
      <c r="N377" s="194"/>
      <c r="O377" s="195"/>
      <c r="P377" s="65"/>
      <c r="Q377" s="65"/>
      <c r="R377" s="65"/>
      <c r="S377" s="65"/>
      <c r="T377" s="65"/>
      <c r="U377" s="65"/>
      <c r="V377" s="65"/>
      <c r="W377" s="65"/>
      <c r="X377" s="66"/>
      <c r="Y377" s="35"/>
      <c r="Z377" s="35"/>
      <c r="AA377" s="35"/>
      <c r="AB377" s="35"/>
      <c r="AC377" s="35"/>
      <c r="AD377" s="35"/>
      <c r="AE377" s="35"/>
      <c r="AT377" s="18" t="s">
        <v>143</v>
      </c>
      <c r="AU377" s="18" t="s">
        <v>162</v>
      </c>
    </row>
    <row r="378" spans="1:47" s="2" customFormat="1" ht="19.5">
      <c r="A378" s="35"/>
      <c r="B378" s="36"/>
      <c r="C378" s="37"/>
      <c r="D378" s="191" t="s">
        <v>269</v>
      </c>
      <c r="E378" s="37"/>
      <c r="F378" s="238" t="s">
        <v>417</v>
      </c>
      <c r="G378" s="37"/>
      <c r="H378" s="37"/>
      <c r="I378" s="193"/>
      <c r="J378" s="193"/>
      <c r="K378" s="37"/>
      <c r="L378" s="37"/>
      <c r="M378" s="40"/>
      <c r="N378" s="194"/>
      <c r="O378" s="195"/>
      <c r="P378" s="65"/>
      <c r="Q378" s="65"/>
      <c r="R378" s="65"/>
      <c r="S378" s="65"/>
      <c r="T378" s="65"/>
      <c r="U378" s="65"/>
      <c r="V378" s="65"/>
      <c r="W378" s="65"/>
      <c r="X378" s="66"/>
      <c r="Y378" s="35"/>
      <c r="Z378" s="35"/>
      <c r="AA378" s="35"/>
      <c r="AB378" s="35"/>
      <c r="AC378" s="35"/>
      <c r="AD378" s="35"/>
      <c r="AE378" s="35"/>
      <c r="AT378" s="18" t="s">
        <v>269</v>
      </c>
      <c r="AU378" s="18" t="s">
        <v>162</v>
      </c>
    </row>
    <row r="379" spans="2:51" s="14" customFormat="1" ht="11.25">
      <c r="B379" s="207"/>
      <c r="C379" s="208"/>
      <c r="D379" s="191" t="s">
        <v>145</v>
      </c>
      <c r="E379" s="209" t="s">
        <v>33</v>
      </c>
      <c r="F379" s="210" t="s">
        <v>262</v>
      </c>
      <c r="G379" s="208"/>
      <c r="H379" s="209" t="s">
        <v>33</v>
      </c>
      <c r="I379" s="211"/>
      <c r="J379" s="211"/>
      <c r="K379" s="208"/>
      <c r="L379" s="208"/>
      <c r="M379" s="212"/>
      <c r="N379" s="213"/>
      <c r="O379" s="214"/>
      <c r="P379" s="214"/>
      <c r="Q379" s="214"/>
      <c r="R379" s="214"/>
      <c r="S379" s="214"/>
      <c r="T379" s="214"/>
      <c r="U379" s="214"/>
      <c r="V379" s="214"/>
      <c r="W379" s="214"/>
      <c r="X379" s="215"/>
      <c r="AT379" s="216" t="s">
        <v>145</v>
      </c>
      <c r="AU379" s="216" t="s">
        <v>162</v>
      </c>
      <c r="AV379" s="14" t="s">
        <v>24</v>
      </c>
      <c r="AW379" s="14" t="s">
        <v>5</v>
      </c>
      <c r="AX379" s="14" t="s">
        <v>80</v>
      </c>
      <c r="AY379" s="216" t="s">
        <v>133</v>
      </c>
    </row>
    <row r="380" spans="2:51" s="13" customFormat="1" ht="11.25">
      <c r="B380" s="196"/>
      <c r="C380" s="197"/>
      <c r="D380" s="191" t="s">
        <v>145</v>
      </c>
      <c r="E380" s="198" t="s">
        <v>33</v>
      </c>
      <c r="F380" s="199" t="s">
        <v>189</v>
      </c>
      <c r="G380" s="197"/>
      <c r="H380" s="200">
        <v>8</v>
      </c>
      <c r="I380" s="201"/>
      <c r="J380" s="201"/>
      <c r="K380" s="197"/>
      <c r="L380" s="197"/>
      <c r="M380" s="202"/>
      <c r="N380" s="203"/>
      <c r="O380" s="204"/>
      <c r="P380" s="204"/>
      <c r="Q380" s="204"/>
      <c r="R380" s="204"/>
      <c r="S380" s="204"/>
      <c r="T380" s="204"/>
      <c r="U380" s="204"/>
      <c r="V380" s="204"/>
      <c r="W380" s="204"/>
      <c r="X380" s="205"/>
      <c r="AT380" s="206" t="s">
        <v>145</v>
      </c>
      <c r="AU380" s="206" t="s">
        <v>162</v>
      </c>
      <c r="AV380" s="13" t="s">
        <v>89</v>
      </c>
      <c r="AW380" s="13" t="s">
        <v>5</v>
      </c>
      <c r="AX380" s="13" t="s">
        <v>80</v>
      </c>
      <c r="AY380" s="206" t="s">
        <v>133</v>
      </c>
    </row>
    <row r="381" spans="2:51" s="15" customFormat="1" ht="11.25">
      <c r="B381" s="217"/>
      <c r="C381" s="218"/>
      <c r="D381" s="191" t="s">
        <v>145</v>
      </c>
      <c r="E381" s="219" t="s">
        <v>33</v>
      </c>
      <c r="F381" s="220" t="s">
        <v>263</v>
      </c>
      <c r="G381" s="218"/>
      <c r="H381" s="221">
        <v>8</v>
      </c>
      <c r="I381" s="222"/>
      <c r="J381" s="222"/>
      <c r="K381" s="218"/>
      <c r="L381" s="218"/>
      <c r="M381" s="223"/>
      <c r="N381" s="224"/>
      <c r="O381" s="225"/>
      <c r="P381" s="225"/>
      <c r="Q381" s="225"/>
      <c r="R381" s="225"/>
      <c r="S381" s="225"/>
      <c r="T381" s="225"/>
      <c r="U381" s="225"/>
      <c r="V381" s="225"/>
      <c r="W381" s="225"/>
      <c r="X381" s="226"/>
      <c r="AT381" s="227" t="s">
        <v>145</v>
      </c>
      <c r="AU381" s="227" t="s">
        <v>162</v>
      </c>
      <c r="AV381" s="15" t="s">
        <v>141</v>
      </c>
      <c r="AW381" s="15" t="s">
        <v>5</v>
      </c>
      <c r="AX381" s="15" t="s">
        <v>24</v>
      </c>
      <c r="AY381" s="227" t="s">
        <v>133</v>
      </c>
    </row>
    <row r="382" spans="1:65" s="2" customFormat="1" ht="24.2" customHeight="1">
      <c r="A382" s="35"/>
      <c r="B382" s="36"/>
      <c r="C382" s="177" t="s">
        <v>463</v>
      </c>
      <c r="D382" s="177" t="s">
        <v>136</v>
      </c>
      <c r="E382" s="178" t="s">
        <v>464</v>
      </c>
      <c r="F382" s="179" t="s">
        <v>465</v>
      </c>
      <c r="G382" s="180" t="s">
        <v>165</v>
      </c>
      <c r="H382" s="181">
        <v>22</v>
      </c>
      <c r="I382" s="182"/>
      <c r="J382" s="182"/>
      <c r="K382" s="183">
        <f>ROUND(P382*H382,2)</f>
        <v>0</v>
      </c>
      <c r="L382" s="179" t="s">
        <v>140</v>
      </c>
      <c r="M382" s="40"/>
      <c r="N382" s="184" t="s">
        <v>33</v>
      </c>
      <c r="O382" s="185" t="s">
        <v>49</v>
      </c>
      <c r="P382" s="186">
        <f>I382+J382</f>
        <v>0</v>
      </c>
      <c r="Q382" s="186">
        <f>ROUND(I382*H382,2)</f>
        <v>0</v>
      </c>
      <c r="R382" s="186">
        <f>ROUND(J382*H382,2)</f>
        <v>0</v>
      </c>
      <c r="S382" s="65"/>
      <c r="T382" s="187">
        <f>S382*H382</f>
        <v>0</v>
      </c>
      <c r="U382" s="187">
        <v>0</v>
      </c>
      <c r="V382" s="187">
        <f>U382*H382</f>
        <v>0</v>
      </c>
      <c r="W382" s="187">
        <v>0</v>
      </c>
      <c r="X382" s="188">
        <f>W382*H382</f>
        <v>0</v>
      </c>
      <c r="Y382" s="35"/>
      <c r="Z382" s="35"/>
      <c r="AA382" s="35"/>
      <c r="AB382" s="35"/>
      <c r="AC382" s="35"/>
      <c r="AD382" s="35"/>
      <c r="AE382" s="35"/>
      <c r="AR382" s="189" t="s">
        <v>141</v>
      </c>
      <c r="AT382" s="189" t="s">
        <v>136</v>
      </c>
      <c r="AU382" s="189" t="s">
        <v>162</v>
      </c>
      <c r="AY382" s="18" t="s">
        <v>133</v>
      </c>
      <c r="BE382" s="190">
        <f>IF(O382="základní",K382,0)</f>
        <v>0</v>
      </c>
      <c r="BF382" s="190">
        <f>IF(O382="snížená",K382,0)</f>
        <v>0</v>
      </c>
      <c r="BG382" s="190">
        <f>IF(O382="zákl. přenesená",K382,0)</f>
        <v>0</v>
      </c>
      <c r="BH382" s="190">
        <f>IF(O382="sníž. přenesená",K382,0)</f>
        <v>0</v>
      </c>
      <c r="BI382" s="190">
        <f>IF(O382="nulová",K382,0)</f>
        <v>0</v>
      </c>
      <c r="BJ382" s="18" t="s">
        <v>24</v>
      </c>
      <c r="BK382" s="190">
        <f>ROUND(P382*H382,2)</f>
        <v>0</v>
      </c>
      <c r="BL382" s="18" t="s">
        <v>141</v>
      </c>
      <c r="BM382" s="189" t="s">
        <v>466</v>
      </c>
    </row>
    <row r="383" spans="1:47" s="2" customFormat="1" ht="19.5">
      <c r="A383" s="35"/>
      <c r="B383" s="36"/>
      <c r="C383" s="37"/>
      <c r="D383" s="191" t="s">
        <v>143</v>
      </c>
      <c r="E383" s="37"/>
      <c r="F383" s="192" t="s">
        <v>467</v>
      </c>
      <c r="G383" s="37"/>
      <c r="H383" s="37"/>
      <c r="I383" s="193"/>
      <c r="J383" s="193"/>
      <c r="K383" s="37"/>
      <c r="L383" s="37"/>
      <c r="M383" s="40"/>
      <c r="N383" s="194"/>
      <c r="O383" s="195"/>
      <c r="P383" s="65"/>
      <c r="Q383" s="65"/>
      <c r="R383" s="65"/>
      <c r="S383" s="65"/>
      <c r="T383" s="65"/>
      <c r="U383" s="65"/>
      <c r="V383" s="65"/>
      <c r="W383" s="65"/>
      <c r="X383" s="66"/>
      <c r="Y383" s="35"/>
      <c r="Z383" s="35"/>
      <c r="AA383" s="35"/>
      <c r="AB383" s="35"/>
      <c r="AC383" s="35"/>
      <c r="AD383" s="35"/>
      <c r="AE383" s="35"/>
      <c r="AT383" s="18" t="s">
        <v>143</v>
      </c>
      <c r="AU383" s="18" t="s">
        <v>162</v>
      </c>
    </row>
    <row r="384" spans="2:51" s="14" customFormat="1" ht="11.25">
      <c r="B384" s="207"/>
      <c r="C384" s="208"/>
      <c r="D384" s="191" t="s">
        <v>145</v>
      </c>
      <c r="E384" s="209" t="s">
        <v>33</v>
      </c>
      <c r="F384" s="210" t="s">
        <v>262</v>
      </c>
      <c r="G384" s="208"/>
      <c r="H384" s="209" t="s">
        <v>33</v>
      </c>
      <c r="I384" s="211"/>
      <c r="J384" s="211"/>
      <c r="K384" s="208"/>
      <c r="L384" s="208"/>
      <c r="M384" s="212"/>
      <c r="N384" s="213"/>
      <c r="O384" s="214"/>
      <c r="P384" s="214"/>
      <c r="Q384" s="214"/>
      <c r="R384" s="214"/>
      <c r="S384" s="214"/>
      <c r="T384" s="214"/>
      <c r="U384" s="214"/>
      <c r="V384" s="214"/>
      <c r="W384" s="214"/>
      <c r="X384" s="215"/>
      <c r="AT384" s="216" t="s">
        <v>145</v>
      </c>
      <c r="AU384" s="216" t="s">
        <v>162</v>
      </c>
      <c r="AV384" s="14" t="s">
        <v>24</v>
      </c>
      <c r="AW384" s="14" t="s">
        <v>5</v>
      </c>
      <c r="AX384" s="14" t="s">
        <v>80</v>
      </c>
      <c r="AY384" s="216" t="s">
        <v>133</v>
      </c>
    </row>
    <row r="385" spans="2:51" s="13" customFormat="1" ht="11.25">
      <c r="B385" s="196"/>
      <c r="C385" s="197"/>
      <c r="D385" s="191" t="s">
        <v>145</v>
      </c>
      <c r="E385" s="198" t="s">
        <v>33</v>
      </c>
      <c r="F385" s="199" t="s">
        <v>275</v>
      </c>
      <c r="G385" s="197"/>
      <c r="H385" s="200">
        <v>22</v>
      </c>
      <c r="I385" s="201"/>
      <c r="J385" s="201"/>
      <c r="K385" s="197"/>
      <c r="L385" s="197"/>
      <c r="M385" s="202"/>
      <c r="N385" s="203"/>
      <c r="O385" s="204"/>
      <c r="P385" s="204"/>
      <c r="Q385" s="204"/>
      <c r="R385" s="204"/>
      <c r="S385" s="204"/>
      <c r="T385" s="204"/>
      <c r="U385" s="204"/>
      <c r="V385" s="204"/>
      <c r="W385" s="204"/>
      <c r="X385" s="205"/>
      <c r="AT385" s="206" t="s">
        <v>145</v>
      </c>
      <c r="AU385" s="206" t="s">
        <v>162</v>
      </c>
      <c r="AV385" s="13" t="s">
        <v>89</v>
      </c>
      <c r="AW385" s="13" t="s">
        <v>5</v>
      </c>
      <c r="AX385" s="13" t="s">
        <v>80</v>
      </c>
      <c r="AY385" s="206" t="s">
        <v>133</v>
      </c>
    </row>
    <row r="386" spans="2:51" s="15" customFormat="1" ht="11.25">
      <c r="B386" s="217"/>
      <c r="C386" s="218"/>
      <c r="D386" s="191" t="s">
        <v>145</v>
      </c>
      <c r="E386" s="219" t="s">
        <v>33</v>
      </c>
      <c r="F386" s="220" t="s">
        <v>263</v>
      </c>
      <c r="G386" s="218"/>
      <c r="H386" s="221">
        <v>22</v>
      </c>
      <c r="I386" s="222"/>
      <c r="J386" s="222"/>
      <c r="K386" s="218"/>
      <c r="L386" s="218"/>
      <c r="M386" s="223"/>
      <c r="N386" s="224"/>
      <c r="O386" s="225"/>
      <c r="P386" s="225"/>
      <c r="Q386" s="225"/>
      <c r="R386" s="225"/>
      <c r="S386" s="225"/>
      <c r="T386" s="225"/>
      <c r="U386" s="225"/>
      <c r="V386" s="225"/>
      <c r="W386" s="225"/>
      <c r="X386" s="226"/>
      <c r="AT386" s="227" t="s">
        <v>145</v>
      </c>
      <c r="AU386" s="227" t="s">
        <v>162</v>
      </c>
      <c r="AV386" s="15" t="s">
        <v>141</v>
      </c>
      <c r="AW386" s="15" t="s">
        <v>5</v>
      </c>
      <c r="AX386" s="15" t="s">
        <v>24</v>
      </c>
      <c r="AY386" s="227" t="s">
        <v>133</v>
      </c>
    </row>
    <row r="387" spans="1:65" s="2" customFormat="1" ht="14.45" customHeight="1">
      <c r="A387" s="35"/>
      <c r="B387" s="36"/>
      <c r="C387" s="228" t="s">
        <v>468</v>
      </c>
      <c r="D387" s="228" t="s">
        <v>251</v>
      </c>
      <c r="E387" s="229" t="s">
        <v>469</v>
      </c>
      <c r="F387" s="230" t="s">
        <v>470</v>
      </c>
      <c r="G387" s="231" t="s">
        <v>165</v>
      </c>
      <c r="H387" s="232">
        <v>22</v>
      </c>
      <c r="I387" s="233"/>
      <c r="J387" s="234"/>
      <c r="K387" s="235">
        <f>ROUND(P387*H387,2)</f>
        <v>0</v>
      </c>
      <c r="L387" s="230" t="s">
        <v>33</v>
      </c>
      <c r="M387" s="236"/>
      <c r="N387" s="237" t="s">
        <v>33</v>
      </c>
      <c r="O387" s="185" t="s">
        <v>49</v>
      </c>
      <c r="P387" s="186">
        <f>I387+J387</f>
        <v>0</v>
      </c>
      <c r="Q387" s="186">
        <f>ROUND(I387*H387,2)</f>
        <v>0</v>
      </c>
      <c r="R387" s="186">
        <f>ROUND(J387*H387,2)</f>
        <v>0</v>
      </c>
      <c r="S387" s="65"/>
      <c r="T387" s="187">
        <f>S387*H387</f>
        <v>0</v>
      </c>
      <c r="U387" s="187">
        <v>0</v>
      </c>
      <c r="V387" s="187">
        <f>U387*H387</f>
        <v>0</v>
      </c>
      <c r="W387" s="187">
        <v>0</v>
      </c>
      <c r="X387" s="188">
        <f>W387*H387</f>
        <v>0</v>
      </c>
      <c r="Y387" s="35"/>
      <c r="Z387" s="35"/>
      <c r="AA387" s="35"/>
      <c r="AB387" s="35"/>
      <c r="AC387" s="35"/>
      <c r="AD387" s="35"/>
      <c r="AE387" s="35"/>
      <c r="AR387" s="189" t="s">
        <v>189</v>
      </c>
      <c r="AT387" s="189" t="s">
        <v>251</v>
      </c>
      <c r="AU387" s="189" t="s">
        <v>162</v>
      </c>
      <c r="AY387" s="18" t="s">
        <v>133</v>
      </c>
      <c r="BE387" s="190">
        <f>IF(O387="základní",K387,0)</f>
        <v>0</v>
      </c>
      <c r="BF387" s="190">
        <f>IF(O387="snížená",K387,0)</f>
        <v>0</v>
      </c>
      <c r="BG387" s="190">
        <f>IF(O387="zákl. přenesená",K387,0)</f>
        <v>0</v>
      </c>
      <c r="BH387" s="190">
        <f>IF(O387="sníž. přenesená",K387,0)</f>
        <v>0</v>
      </c>
      <c r="BI387" s="190">
        <f>IF(O387="nulová",K387,0)</f>
        <v>0</v>
      </c>
      <c r="BJ387" s="18" t="s">
        <v>24</v>
      </c>
      <c r="BK387" s="190">
        <f>ROUND(P387*H387,2)</f>
        <v>0</v>
      </c>
      <c r="BL387" s="18" t="s">
        <v>141</v>
      </c>
      <c r="BM387" s="189" t="s">
        <v>471</v>
      </c>
    </row>
    <row r="388" spans="1:47" s="2" customFormat="1" ht="11.25">
      <c r="A388" s="35"/>
      <c r="B388" s="36"/>
      <c r="C388" s="37"/>
      <c r="D388" s="191" t="s">
        <v>143</v>
      </c>
      <c r="E388" s="37"/>
      <c r="F388" s="192" t="s">
        <v>472</v>
      </c>
      <c r="G388" s="37"/>
      <c r="H388" s="37"/>
      <c r="I388" s="193"/>
      <c r="J388" s="193"/>
      <c r="K388" s="37"/>
      <c r="L388" s="37"/>
      <c r="M388" s="40"/>
      <c r="N388" s="194"/>
      <c r="O388" s="195"/>
      <c r="P388" s="65"/>
      <c r="Q388" s="65"/>
      <c r="R388" s="65"/>
      <c r="S388" s="65"/>
      <c r="T388" s="65"/>
      <c r="U388" s="65"/>
      <c r="V388" s="65"/>
      <c r="W388" s="65"/>
      <c r="X388" s="66"/>
      <c r="Y388" s="35"/>
      <c r="Z388" s="35"/>
      <c r="AA388" s="35"/>
      <c r="AB388" s="35"/>
      <c r="AC388" s="35"/>
      <c r="AD388" s="35"/>
      <c r="AE388" s="35"/>
      <c r="AT388" s="18" t="s">
        <v>143</v>
      </c>
      <c r="AU388" s="18" t="s">
        <v>162</v>
      </c>
    </row>
    <row r="389" spans="1:47" s="2" customFormat="1" ht="19.5">
      <c r="A389" s="35"/>
      <c r="B389" s="36"/>
      <c r="C389" s="37"/>
      <c r="D389" s="191" t="s">
        <v>269</v>
      </c>
      <c r="E389" s="37"/>
      <c r="F389" s="238" t="s">
        <v>270</v>
      </c>
      <c r="G389" s="37"/>
      <c r="H389" s="37"/>
      <c r="I389" s="193"/>
      <c r="J389" s="193"/>
      <c r="K389" s="37"/>
      <c r="L389" s="37"/>
      <c r="M389" s="40"/>
      <c r="N389" s="194"/>
      <c r="O389" s="195"/>
      <c r="P389" s="65"/>
      <c r="Q389" s="65"/>
      <c r="R389" s="65"/>
      <c r="S389" s="65"/>
      <c r="T389" s="65"/>
      <c r="U389" s="65"/>
      <c r="V389" s="65"/>
      <c r="W389" s="65"/>
      <c r="X389" s="66"/>
      <c r="Y389" s="35"/>
      <c r="Z389" s="35"/>
      <c r="AA389" s="35"/>
      <c r="AB389" s="35"/>
      <c r="AC389" s="35"/>
      <c r="AD389" s="35"/>
      <c r="AE389" s="35"/>
      <c r="AT389" s="18" t="s">
        <v>269</v>
      </c>
      <c r="AU389" s="18" t="s">
        <v>162</v>
      </c>
    </row>
    <row r="390" spans="2:51" s="14" customFormat="1" ht="11.25">
      <c r="B390" s="207"/>
      <c r="C390" s="208"/>
      <c r="D390" s="191" t="s">
        <v>145</v>
      </c>
      <c r="E390" s="209" t="s">
        <v>33</v>
      </c>
      <c r="F390" s="210" t="s">
        <v>262</v>
      </c>
      <c r="G390" s="208"/>
      <c r="H390" s="209" t="s">
        <v>33</v>
      </c>
      <c r="I390" s="211"/>
      <c r="J390" s="211"/>
      <c r="K390" s="208"/>
      <c r="L390" s="208"/>
      <c r="M390" s="212"/>
      <c r="N390" s="213"/>
      <c r="O390" s="214"/>
      <c r="P390" s="214"/>
      <c r="Q390" s="214"/>
      <c r="R390" s="214"/>
      <c r="S390" s="214"/>
      <c r="T390" s="214"/>
      <c r="U390" s="214"/>
      <c r="V390" s="214"/>
      <c r="W390" s="214"/>
      <c r="X390" s="215"/>
      <c r="AT390" s="216" t="s">
        <v>145</v>
      </c>
      <c r="AU390" s="216" t="s">
        <v>162</v>
      </c>
      <c r="AV390" s="14" t="s">
        <v>24</v>
      </c>
      <c r="AW390" s="14" t="s">
        <v>5</v>
      </c>
      <c r="AX390" s="14" t="s">
        <v>80</v>
      </c>
      <c r="AY390" s="216" t="s">
        <v>133</v>
      </c>
    </row>
    <row r="391" spans="2:51" s="13" customFormat="1" ht="11.25">
      <c r="B391" s="196"/>
      <c r="C391" s="197"/>
      <c r="D391" s="191" t="s">
        <v>145</v>
      </c>
      <c r="E391" s="198" t="s">
        <v>33</v>
      </c>
      <c r="F391" s="199" t="s">
        <v>275</v>
      </c>
      <c r="G391" s="197"/>
      <c r="H391" s="200">
        <v>22</v>
      </c>
      <c r="I391" s="201"/>
      <c r="J391" s="201"/>
      <c r="K391" s="197"/>
      <c r="L391" s="197"/>
      <c r="M391" s="202"/>
      <c r="N391" s="203"/>
      <c r="O391" s="204"/>
      <c r="P391" s="204"/>
      <c r="Q391" s="204"/>
      <c r="R391" s="204"/>
      <c r="S391" s="204"/>
      <c r="T391" s="204"/>
      <c r="U391" s="204"/>
      <c r="V391" s="204"/>
      <c r="W391" s="204"/>
      <c r="X391" s="205"/>
      <c r="AT391" s="206" t="s">
        <v>145</v>
      </c>
      <c r="AU391" s="206" t="s">
        <v>162</v>
      </c>
      <c r="AV391" s="13" t="s">
        <v>89</v>
      </c>
      <c r="AW391" s="13" t="s">
        <v>5</v>
      </c>
      <c r="AX391" s="13" t="s">
        <v>80</v>
      </c>
      <c r="AY391" s="206" t="s">
        <v>133</v>
      </c>
    </row>
    <row r="392" spans="2:51" s="15" customFormat="1" ht="11.25">
      <c r="B392" s="217"/>
      <c r="C392" s="218"/>
      <c r="D392" s="191" t="s">
        <v>145</v>
      </c>
      <c r="E392" s="219" t="s">
        <v>33</v>
      </c>
      <c r="F392" s="220" t="s">
        <v>263</v>
      </c>
      <c r="G392" s="218"/>
      <c r="H392" s="221">
        <v>22</v>
      </c>
      <c r="I392" s="222"/>
      <c r="J392" s="222"/>
      <c r="K392" s="218"/>
      <c r="L392" s="218"/>
      <c r="M392" s="223"/>
      <c r="N392" s="224"/>
      <c r="O392" s="225"/>
      <c r="P392" s="225"/>
      <c r="Q392" s="225"/>
      <c r="R392" s="225"/>
      <c r="S392" s="225"/>
      <c r="T392" s="225"/>
      <c r="U392" s="225"/>
      <c r="V392" s="225"/>
      <c r="W392" s="225"/>
      <c r="X392" s="226"/>
      <c r="AT392" s="227" t="s">
        <v>145</v>
      </c>
      <c r="AU392" s="227" t="s">
        <v>162</v>
      </c>
      <c r="AV392" s="15" t="s">
        <v>141</v>
      </c>
      <c r="AW392" s="15" t="s">
        <v>5</v>
      </c>
      <c r="AX392" s="15" t="s">
        <v>24</v>
      </c>
      <c r="AY392" s="227" t="s">
        <v>133</v>
      </c>
    </row>
    <row r="393" spans="1:65" s="2" customFormat="1" ht="24.2" customHeight="1">
      <c r="A393" s="35"/>
      <c r="B393" s="36"/>
      <c r="C393" s="177" t="s">
        <v>473</v>
      </c>
      <c r="D393" s="177" t="s">
        <v>136</v>
      </c>
      <c r="E393" s="178" t="s">
        <v>474</v>
      </c>
      <c r="F393" s="179" t="s">
        <v>475</v>
      </c>
      <c r="G393" s="180" t="s">
        <v>165</v>
      </c>
      <c r="H393" s="181">
        <v>2</v>
      </c>
      <c r="I393" s="182"/>
      <c r="J393" s="182"/>
      <c r="K393" s="183">
        <f>ROUND(P393*H393,2)</f>
        <v>0</v>
      </c>
      <c r="L393" s="179" t="s">
        <v>140</v>
      </c>
      <c r="M393" s="40"/>
      <c r="N393" s="184" t="s">
        <v>33</v>
      </c>
      <c r="O393" s="185" t="s">
        <v>49</v>
      </c>
      <c r="P393" s="186">
        <f>I393+J393</f>
        <v>0</v>
      </c>
      <c r="Q393" s="186">
        <f>ROUND(I393*H393,2)</f>
        <v>0</v>
      </c>
      <c r="R393" s="186">
        <f>ROUND(J393*H393,2)</f>
        <v>0</v>
      </c>
      <c r="S393" s="65"/>
      <c r="T393" s="187">
        <f>S393*H393</f>
        <v>0</v>
      </c>
      <c r="U393" s="187">
        <v>0</v>
      </c>
      <c r="V393" s="187">
        <f>U393*H393</f>
        <v>0</v>
      </c>
      <c r="W393" s="187">
        <v>0</v>
      </c>
      <c r="X393" s="188">
        <f>W393*H393</f>
        <v>0</v>
      </c>
      <c r="Y393" s="35"/>
      <c r="Z393" s="35"/>
      <c r="AA393" s="35"/>
      <c r="AB393" s="35"/>
      <c r="AC393" s="35"/>
      <c r="AD393" s="35"/>
      <c r="AE393" s="35"/>
      <c r="AR393" s="189" t="s">
        <v>141</v>
      </c>
      <c r="AT393" s="189" t="s">
        <v>136</v>
      </c>
      <c r="AU393" s="189" t="s">
        <v>162</v>
      </c>
      <c r="AY393" s="18" t="s">
        <v>133</v>
      </c>
      <c r="BE393" s="190">
        <f>IF(O393="základní",K393,0)</f>
        <v>0</v>
      </c>
      <c r="BF393" s="190">
        <f>IF(O393="snížená",K393,0)</f>
        <v>0</v>
      </c>
      <c r="BG393" s="190">
        <f>IF(O393="zákl. přenesená",K393,0)</f>
        <v>0</v>
      </c>
      <c r="BH393" s="190">
        <f>IF(O393="sníž. přenesená",K393,0)</f>
        <v>0</v>
      </c>
      <c r="BI393" s="190">
        <f>IF(O393="nulová",K393,0)</f>
        <v>0</v>
      </c>
      <c r="BJ393" s="18" t="s">
        <v>24</v>
      </c>
      <c r="BK393" s="190">
        <f>ROUND(P393*H393,2)</f>
        <v>0</v>
      </c>
      <c r="BL393" s="18" t="s">
        <v>141</v>
      </c>
      <c r="BM393" s="189" t="s">
        <v>476</v>
      </c>
    </row>
    <row r="394" spans="1:47" s="2" customFormat="1" ht="19.5">
      <c r="A394" s="35"/>
      <c r="B394" s="36"/>
      <c r="C394" s="37"/>
      <c r="D394" s="191" t="s">
        <v>143</v>
      </c>
      <c r="E394" s="37"/>
      <c r="F394" s="192" t="s">
        <v>477</v>
      </c>
      <c r="G394" s="37"/>
      <c r="H394" s="37"/>
      <c r="I394" s="193"/>
      <c r="J394" s="193"/>
      <c r="K394" s="37"/>
      <c r="L394" s="37"/>
      <c r="M394" s="40"/>
      <c r="N394" s="194"/>
      <c r="O394" s="195"/>
      <c r="P394" s="65"/>
      <c r="Q394" s="65"/>
      <c r="R394" s="65"/>
      <c r="S394" s="65"/>
      <c r="T394" s="65"/>
      <c r="U394" s="65"/>
      <c r="V394" s="65"/>
      <c r="W394" s="65"/>
      <c r="X394" s="66"/>
      <c r="Y394" s="35"/>
      <c r="Z394" s="35"/>
      <c r="AA394" s="35"/>
      <c r="AB394" s="35"/>
      <c r="AC394" s="35"/>
      <c r="AD394" s="35"/>
      <c r="AE394" s="35"/>
      <c r="AT394" s="18" t="s">
        <v>143</v>
      </c>
      <c r="AU394" s="18" t="s">
        <v>162</v>
      </c>
    </row>
    <row r="395" spans="2:51" s="14" customFormat="1" ht="11.25">
      <c r="B395" s="207"/>
      <c r="C395" s="208"/>
      <c r="D395" s="191" t="s">
        <v>145</v>
      </c>
      <c r="E395" s="209" t="s">
        <v>33</v>
      </c>
      <c r="F395" s="210" t="s">
        <v>262</v>
      </c>
      <c r="G395" s="208"/>
      <c r="H395" s="209" t="s">
        <v>33</v>
      </c>
      <c r="I395" s="211"/>
      <c r="J395" s="211"/>
      <c r="K395" s="208"/>
      <c r="L395" s="208"/>
      <c r="M395" s="212"/>
      <c r="N395" s="213"/>
      <c r="O395" s="214"/>
      <c r="P395" s="214"/>
      <c r="Q395" s="214"/>
      <c r="R395" s="214"/>
      <c r="S395" s="214"/>
      <c r="T395" s="214"/>
      <c r="U395" s="214"/>
      <c r="V395" s="214"/>
      <c r="W395" s="214"/>
      <c r="X395" s="215"/>
      <c r="AT395" s="216" t="s">
        <v>145</v>
      </c>
      <c r="AU395" s="216" t="s">
        <v>162</v>
      </c>
      <c r="AV395" s="14" t="s">
        <v>24</v>
      </c>
      <c r="AW395" s="14" t="s">
        <v>5</v>
      </c>
      <c r="AX395" s="14" t="s">
        <v>80</v>
      </c>
      <c r="AY395" s="216" t="s">
        <v>133</v>
      </c>
    </row>
    <row r="396" spans="2:51" s="13" customFormat="1" ht="11.25">
      <c r="B396" s="196"/>
      <c r="C396" s="197"/>
      <c r="D396" s="191" t="s">
        <v>145</v>
      </c>
      <c r="E396" s="198" t="s">
        <v>33</v>
      </c>
      <c r="F396" s="199" t="s">
        <v>89</v>
      </c>
      <c r="G396" s="197"/>
      <c r="H396" s="200">
        <v>2</v>
      </c>
      <c r="I396" s="201"/>
      <c r="J396" s="201"/>
      <c r="K396" s="197"/>
      <c r="L396" s="197"/>
      <c r="M396" s="202"/>
      <c r="N396" s="203"/>
      <c r="O396" s="204"/>
      <c r="P396" s="204"/>
      <c r="Q396" s="204"/>
      <c r="R396" s="204"/>
      <c r="S396" s="204"/>
      <c r="T396" s="204"/>
      <c r="U396" s="204"/>
      <c r="V396" s="204"/>
      <c r="W396" s="204"/>
      <c r="X396" s="205"/>
      <c r="AT396" s="206" t="s">
        <v>145</v>
      </c>
      <c r="AU396" s="206" t="s">
        <v>162</v>
      </c>
      <c r="AV396" s="13" t="s">
        <v>89</v>
      </c>
      <c r="AW396" s="13" t="s">
        <v>5</v>
      </c>
      <c r="AX396" s="13" t="s">
        <v>80</v>
      </c>
      <c r="AY396" s="206" t="s">
        <v>133</v>
      </c>
    </row>
    <row r="397" spans="2:51" s="15" customFormat="1" ht="11.25">
      <c r="B397" s="217"/>
      <c r="C397" s="218"/>
      <c r="D397" s="191" t="s">
        <v>145</v>
      </c>
      <c r="E397" s="219" t="s">
        <v>33</v>
      </c>
      <c r="F397" s="220" t="s">
        <v>263</v>
      </c>
      <c r="G397" s="218"/>
      <c r="H397" s="221">
        <v>2</v>
      </c>
      <c r="I397" s="222"/>
      <c r="J397" s="222"/>
      <c r="K397" s="218"/>
      <c r="L397" s="218"/>
      <c r="M397" s="223"/>
      <c r="N397" s="224"/>
      <c r="O397" s="225"/>
      <c r="P397" s="225"/>
      <c r="Q397" s="225"/>
      <c r="R397" s="225"/>
      <c r="S397" s="225"/>
      <c r="T397" s="225"/>
      <c r="U397" s="225"/>
      <c r="V397" s="225"/>
      <c r="W397" s="225"/>
      <c r="X397" s="226"/>
      <c r="AT397" s="227" t="s">
        <v>145</v>
      </c>
      <c r="AU397" s="227" t="s">
        <v>162</v>
      </c>
      <c r="AV397" s="15" t="s">
        <v>141</v>
      </c>
      <c r="AW397" s="15" t="s">
        <v>5</v>
      </c>
      <c r="AX397" s="15" t="s">
        <v>24</v>
      </c>
      <c r="AY397" s="227" t="s">
        <v>133</v>
      </c>
    </row>
    <row r="398" spans="1:65" s="2" customFormat="1" ht="14.45" customHeight="1">
      <c r="A398" s="35"/>
      <c r="B398" s="36"/>
      <c r="C398" s="228" t="s">
        <v>478</v>
      </c>
      <c r="D398" s="228" t="s">
        <v>251</v>
      </c>
      <c r="E398" s="229" t="s">
        <v>469</v>
      </c>
      <c r="F398" s="230" t="s">
        <v>470</v>
      </c>
      <c r="G398" s="231" t="s">
        <v>165</v>
      </c>
      <c r="H398" s="232">
        <v>2</v>
      </c>
      <c r="I398" s="233"/>
      <c r="J398" s="234"/>
      <c r="K398" s="235">
        <f>ROUND(P398*H398,2)</f>
        <v>0</v>
      </c>
      <c r="L398" s="230" t="s">
        <v>33</v>
      </c>
      <c r="M398" s="236"/>
      <c r="N398" s="237" t="s">
        <v>33</v>
      </c>
      <c r="O398" s="185" t="s">
        <v>49</v>
      </c>
      <c r="P398" s="186">
        <f>I398+J398</f>
        <v>0</v>
      </c>
      <c r="Q398" s="186">
        <f>ROUND(I398*H398,2)</f>
        <v>0</v>
      </c>
      <c r="R398" s="186">
        <f>ROUND(J398*H398,2)</f>
        <v>0</v>
      </c>
      <c r="S398" s="65"/>
      <c r="T398" s="187">
        <f>S398*H398</f>
        <v>0</v>
      </c>
      <c r="U398" s="187">
        <v>0</v>
      </c>
      <c r="V398" s="187">
        <f>U398*H398</f>
        <v>0</v>
      </c>
      <c r="W398" s="187">
        <v>0</v>
      </c>
      <c r="X398" s="188">
        <f>W398*H398</f>
        <v>0</v>
      </c>
      <c r="Y398" s="35"/>
      <c r="Z398" s="35"/>
      <c r="AA398" s="35"/>
      <c r="AB398" s="35"/>
      <c r="AC398" s="35"/>
      <c r="AD398" s="35"/>
      <c r="AE398" s="35"/>
      <c r="AR398" s="189" t="s">
        <v>189</v>
      </c>
      <c r="AT398" s="189" t="s">
        <v>251</v>
      </c>
      <c r="AU398" s="189" t="s">
        <v>162</v>
      </c>
      <c r="AY398" s="18" t="s">
        <v>133</v>
      </c>
      <c r="BE398" s="190">
        <f>IF(O398="základní",K398,0)</f>
        <v>0</v>
      </c>
      <c r="BF398" s="190">
        <f>IF(O398="snížená",K398,0)</f>
        <v>0</v>
      </c>
      <c r="BG398" s="190">
        <f>IF(O398="zákl. přenesená",K398,0)</f>
        <v>0</v>
      </c>
      <c r="BH398" s="190">
        <f>IF(O398="sníž. přenesená",K398,0)</f>
        <v>0</v>
      </c>
      <c r="BI398" s="190">
        <f>IF(O398="nulová",K398,0)</f>
        <v>0</v>
      </c>
      <c r="BJ398" s="18" t="s">
        <v>24</v>
      </c>
      <c r="BK398" s="190">
        <f>ROUND(P398*H398,2)</f>
        <v>0</v>
      </c>
      <c r="BL398" s="18" t="s">
        <v>141</v>
      </c>
      <c r="BM398" s="189" t="s">
        <v>479</v>
      </c>
    </row>
    <row r="399" spans="1:47" s="2" customFormat="1" ht="11.25">
      <c r="A399" s="35"/>
      <c r="B399" s="36"/>
      <c r="C399" s="37"/>
      <c r="D399" s="191" t="s">
        <v>143</v>
      </c>
      <c r="E399" s="37"/>
      <c r="F399" s="192" t="s">
        <v>472</v>
      </c>
      <c r="G399" s="37"/>
      <c r="H399" s="37"/>
      <c r="I399" s="193"/>
      <c r="J399" s="193"/>
      <c r="K399" s="37"/>
      <c r="L399" s="37"/>
      <c r="M399" s="40"/>
      <c r="N399" s="194"/>
      <c r="O399" s="195"/>
      <c r="P399" s="65"/>
      <c r="Q399" s="65"/>
      <c r="R399" s="65"/>
      <c r="S399" s="65"/>
      <c r="T399" s="65"/>
      <c r="U399" s="65"/>
      <c r="V399" s="65"/>
      <c r="W399" s="65"/>
      <c r="X399" s="66"/>
      <c r="Y399" s="35"/>
      <c r="Z399" s="35"/>
      <c r="AA399" s="35"/>
      <c r="AB399" s="35"/>
      <c r="AC399" s="35"/>
      <c r="AD399" s="35"/>
      <c r="AE399" s="35"/>
      <c r="AT399" s="18" t="s">
        <v>143</v>
      </c>
      <c r="AU399" s="18" t="s">
        <v>162</v>
      </c>
    </row>
    <row r="400" spans="1:47" s="2" customFormat="1" ht="19.5">
      <c r="A400" s="35"/>
      <c r="B400" s="36"/>
      <c r="C400" s="37"/>
      <c r="D400" s="191" t="s">
        <v>269</v>
      </c>
      <c r="E400" s="37"/>
      <c r="F400" s="238" t="s">
        <v>270</v>
      </c>
      <c r="G400" s="37"/>
      <c r="H400" s="37"/>
      <c r="I400" s="193"/>
      <c r="J400" s="193"/>
      <c r="K400" s="37"/>
      <c r="L400" s="37"/>
      <c r="M400" s="40"/>
      <c r="N400" s="194"/>
      <c r="O400" s="195"/>
      <c r="P400" s="65"/>
      <c r="Q400" s="65"/>
      <c r="R400" s="65"/>
      <c r="S400" s="65"/>
      <c r="T400" s="65"/>
      <c r="U400" s="65"/>
      <c r="V400" s="65"/>
      <c r="W400" s="65"/>
      <c r="X400" s="66"/>
      <c r="Y400" s="35"/>
      <c r="Z400" s="35"/>
      <c r="AA400" s="35"/>
      <c r="AB400" s="35"/>
      <c r="AC400" s="35"/>
      <c r="AD400" s="35"/>
      <c r="AE400" s="35"/>
      <c r="AT400" s="18" t="s">
        <v>269</v>
      </c>
      <c r="AU400" s="18" t="s">
        <v>162</v>
      </c>
    </row>
    <row r="401" spans="2:51" s="14" customFormat="1" ht="11.25">
      <c r="B401" s="207"/>
      <c r="C401" s="208"/>
      <c r="D401" s="191" t="s">
        <v>145</v>
      </c>
      <c r="E401" s="209" t="s">
        <v>33</v>
      </c>
      <c r="F401" s="210" t="s">
        <v>262</v>
      </c>
      <c r="G401" s="208"/>
      <c r="H401" s="209" t="s">
        <v>33</v>
      </c>
      <c r="I401" s="211"/>
      <c r="J401" s="211"/>
      <c r="K401" s="208"/>
      <c r="L401" s="208"/>
      <c r="M401" s="212"/>
      <c r="N401" s="213"/>
      <c r="O401" s="214"/>
      <c r="P401" s="214"/>
      <c r="Q401" s="214"/>
      <c r="R401" s="214"/>
      <c r="S401" s="214"/>
      <c r="T401" s="214"/>
      <c r="U401" s="214"/>
      <c r="V401" s="214"/>
      <c r="W401" s="214"/>
      <c r="X401" s="215"/>
      <c r="AT401" s="216" t="s">
        <v>145</v>
      </c>
      <c r="AU401" s="216" t="s">
        <v>162</v>
      </c>
      <c r="AV401" s="14" t="s">
        <v>24</v>
      </c>
      <c r="AW401" s="14" t="s">
        <v>5</v>
      </c>
      <c r="AX401" s="14" t="s">
        <v>80</v>
      </c>
      <c r="AY401" s="216" t="s">
        <v>133</v>
      </c>
    </row>
    <row r="402" spans="2:51" s="13" customFormat="1" ht="11.25">
      <c r="B402" s="196"/>
      <c r="C402" s="197"/>
      <c r="D402" s="191" t="s">
        <v>145</v>
      </c>
      <c r="E402" s="198" t="s">
        <v>33</v>
      </c>
      <c r="F402" s="199" t="s">
        <v>89</v>
      </c>
      <c r="G402" s="197"/>
      <c r="H402" s="200">
        <v>2</v>
      </c>
      <c r="I402" s="201"/>
      <c r="J402" s="201"/>
      <c r="K402" s="197"/>
      <c r="L402" s="197"/>
      <c r="M402" s="202"/>
      <c r="N402" s="203"/>
      <c r="O402" s="204"/>
      <c r="P402" s="204"/>
      <c r="Q402" s="204"/>
      <c r="R402" s="204"/>
      <c r="S402" s="204"/>
      <c r="T402" s="204"/>
      <c r="U402" s="204"/>
      <c r="V402" s="204"/>
      <c r="W402" s="204"/>
      <c r="X402" s="205"/>
      <c r="AT402" s="206" t="s">
        <v>145</v>
      </c>
      <c r="AU402" s="206" t="s">
        <v>162</v>
      </c>
      <c r="AV402" s="13" t="s">
        <v>89</v>
      </c>
      <c r="AW402" s="13" t="s">
        <v>5</v>
      </c>
      <c r="AX402" s="13" t="s">
        <v>80</v>
      </c>
      <c r="AY402" s="206" t="s">
        <v>133</v>
      </c>
    </row>
    <row r="403" spans="2:51" s="15" customFormat="1" ht="11.25">
      <c r="B403" s="217"/>
      <c r="C403" s="218"/>
      <c r="D403" s="191" t="s">
        <v>145</v>
      </c>
      <c r="E403" s="219" t="s">
        <v>33</v>
      </c>
      <c r="F403" s="220" t="s">
        <v>263</v>
      </c>
      <c r="G403" s="218"/>
      <c r="H403" s="221">
        <v>2</v>
      </c>
      <c r="I403" s="222"/>
      <c r="J403" s="222"/>
      <c r="K403" s="218"/>
      <c r="L403" s="218"/>
      <c r="M403" s="223"/>
      <c r="N403" s="224"/>
      <c r="O403" s="225"/>
      <c r="P403" s="225"/>
      <c r="Q403" s="225"/>
      <c r="R403" s="225"/>
      <c r="S403" s="225"/>
      <c r="T403" s="225"/>
      <c r="U403" s="225"/>
      <c r="V403" s="225"/>
      <c r="W403" s="225"/>
      <c r="X403" s="226"/>
      <c r="AT403" s="227" t="s">
        <v>145</v>
      </c>
      <c r="AU403" s="227" t="s">
        <v>162</v>
      </c>
      <c r="AV403" s="15" t="s">
        <v>141</v>
      </c>
      <c r="AW403" s="15" t="s">
        <v>5</v>
      </c>
      <c r="AX403" s="15" t="s">
        <v>24</v>
      </c>
      <c r="AY403" s="227" t="s">
        <v>133</v>
      </c>
    </row>
    <row r="404" spans="1:65" s="2" customFormat="1" ht="14.45" customHeight="1">
      <c r="A404" s="35"/>
      <c r="B404" s="36"/>
      <c r="C404" s="228" t="s">
        <v>480</v>
      </c>
      <c r="D404" s="228" t="s">
        <v>251</v>
      </c>
      <c r="E404" s="229" t="s">
        <v>452</v>
      </c>
      <c r="F404" s="230" t="s">
        <v>453</v>
      </c>
      <c r="G404" s="231" t="s">
        <v>165</v>
      </c>
      <c r="H404" s="232">
        <v>2</v>
      </c>
      <c r="I404" s="233"/>
      <c r="J404" s="234"/>
      <c r="K404" s="235">
        <f>ROUND(P404*H404,2)</f>
        <v>0</v>
      </c>
      <c r="L404" s="230" t="s">
        <v>33</v>
      </c>
      <c r="M404" s="236"/>
      <c r="N404" s="237" t="s">
        <v>33</v>
      </c>
      <c r="O404" s="185" t="s">
        <v>49</v>
      </c>
      <c r="P404" s="186">
        <f>I404+J404</f>
        <v>0</v>
      </c>
      <c r="Q404" s="186">
        <f>ROUND(I404*H404,2)</f>
        <v>0</v>
      </c>
      <c r="R404" s="186">
        <f>ROUND(J404*H404,2)</f>
        <v>0</v>
      </c>
      <c r="S404" s="65"/>
      <c r="T404" s="187">
        <f>S404*H404</f>
        <v>0</v>
      </c>
      <c r="U404" s="187">
        <v>0</v>
      </c>
      <c r="V404" s="187">
        <f>U404*H404</f>
        <v>0</v>
      </c>
      <c r="W404" s="187">
        <v>0</v>
      </c>
      <c r="X404" s="188">
        <f>W404*H404</f>
        <v>0</v>
      </c>
      <c r="Y404" s="35"/>
      <c r="Z404" s="35"/>
      <c r="AA404" s="35"/>
      <c r="AB404" s="35"/>
      <c r="AC404" s="35"/>
      <c r="AD404" s="35"/>
      <c r="AE404" s="35"/>
      <c r="AR404" s="189" t="s">
        <v>189</v>
      </c>
      <c r="AT404" s="189" t="s">
        <v>251</v>
      </c>
      <c r="AU404" s="189" t="s">
        <v>162</v>
      </c>
      <c r="AY404" s="18" t="s">
        <v>133</v>
      </c>
      <c r="BE404" s="190">
        <f>IF(O404="základní",K404,0)</f>
        <v>0</v>
      </c>
      <c r="BF404" s="190">
        <f>IF(O404="snížená",K404,0)</f>
        <v>0</v>
      </c>
      <c r="BG404" s="190">
        <f>IF(O404="zákl. přenesená",K404,0)</f>
        <v>0</v>
      </c>
      <c r="BH404" s="190">
        <f>IF(O404="sníž. přenesená",K404,0)</f>
        <v>0</v>
      </c>
      <c r="BI404" s="190">
        <f>IF(O404="nulová",K404,0)</f>
        <v>0</v>
      </c>
      <c r="BJ404" s="18" t="s">
        <v>24</v>
      </c>
      <c r="BK404" s="190">
        <f>ROUND(P404*H404,2)</f>
        <v>0</v>
      </c>
      <c r="BL404" s="18" t="s">
        <v>141</v>
      </c>
      <c r="BM404" s="189" t="s">
        <v>481</v>
      </c>
    </row>
    <row r="405" spans="1:47" s="2" customFormat="1" ht="11.25">
      <c r="A405" s="35"/>
      <c r="B405" s="36"/>
      <c r="C405" s="37"/>
      <c r="D405" s="191" t="s">
        <v>143</v>
      </c>
      <c r="E405" s="37"/>
      <c r="F405" s="192" t="s">
        <v>453</v>
      </c>
      <c r="G405" s="37"/>
      <c r="H405" s="37"/>
      <c r="I405" s="193"/>
      <c r="J405" s="193"/>
      <c r="K405" s="37"/>
      <c r="L405" s="37"/>
      <c r="M405" s="40"/>
      <c r="N405" s="194"/>
      <c r="O405" s="195"/>
      <c r="P405" s="65"/>
      <c r="Q405" s="65"/>
      <c r="R405" s="65"/>
      <c r="S405" s="65"/>
      <c r="T405" s="65"/>
      <c r="U405" s="65"/>
      <c r="V405" s="65"/>
      <c r="W405" s="65"/>
      <c r="X405" s="66"/>
      <c r="Y405" s="35"/>
      <c r="Z405" s="35"/>
      <c r="AA405" s="35"/>
      <c r="AB405" s="35"/>
      <c r="AC405" s="35"/>
      <c r="AD405" s="35"/>
      <c r="AE405" s="35"/>
      <c r="AT405" s="18" t="s">
        <v>143</v>
      </c>
      <c r="AU405" s="18" t="s">
        <v>162</v>
      </c>
    </row>
    <row r="406" spans="1:47" s="2" customFormat="1" ht="19.5">
      <c r="A406" s="35"/>
      <c r="B406" s="36"/>
      <c r="C406" s="37"/>
      <c r="D406" s="191" t="s">
        <v>269</v>
      </c>
      <c r="E406" s="37"/>
      <c r="F406" s="238" t="s">
        <v>417</v>
      </c>
      <c r="G406" s="37"/>
      <c r="H406" s="37"/>
      <c r="I406" s="193"/>
      <c r="J406" s="193"/>
      <c r="K406" s="37"/>
      <c r="L406" s="37"/>
      <c r="M406" s="40"/>
      <c r="N406" s="194"/>
      <c r="O406" s="195"/>
      <c r="P406" s="65"/>
      <c r="Q406" s="65"/>
      <c r="R406" s="65"/>
      <c r="S406" s="65"/>
      <c r="T406" s="65"/>
      <c r="U406" s="65"/>
      <c r="V406" s="65"/>
      <c r="W406" s="65"/>
      <c r="X406" s="66"/>
      <c r="Y406" s="35"/>
      <c r="Z406" s="35"/>
      <c r="AA406" s="35"/>
      <c r="AB406" s="35"/>
      <c r="AC406" s="35"/>
      <c r="AD406" s="35"/>
      <c r="AE406" s="35"/>
      <c r="AT406" s="18" t="s">
        <v>269</v>
      </c>
      <c r="AU406" s="18" t="s">
        <v>162</v>
      </c>
    </row>
    <row r="407" spans="2:51" s="14" customFormat="1" ht="11.25">
      <c r="B407" s="207"/>
      <c r="C407" s="208"/>
      <c r="D407" s="191" t="s">
        <v>145</v>
      </c>
      <c r="E407" s="209" t="s">
        <v>33</v>
      </c>
      <c r="F407" s="210" t="s">
        <v>262</v>
      </c>
      <c r="G407" s="208"/>
      <c r="H407" s="209" t="s">
        <v>33</v>
      </c>
      <c r="I407" s="211"/>
      <c r="J407" s="211"/>
      <c r="K407" s="208"/>
      <c r="L407" s="208"/>
      <c r="M407" s="212"/>
      <c r="N407" s="213"/>
      <c r="O407" s="214"/>
      <c r="P407" s="214"/>
      <c r="Q407" s="214"/>
      <c r="R407" s="214"/>
      <c r="S407" s="214"/>
      <c r="T407" s="214"/>
      <c r="U407" s="214"/>
      <c r="V407" s="214"/>
      <c r="W407" s="214"/>
      <c r="X407" s="215"/>
      <c r="AT407" s="216" t="s">
        <v>145</v>
      </c>
      <c r="AU407" s="216" t="s">
        <v>162</v>
      </c>
      <c r="AV407" s="14" t="s">
        <v>24</v>
      </c>
      <c r="AW407" s="14" t="s">
        <v>5</v>
      </c>
      <c r="AX407" s="14" t="s">
        <v>80</v>
      </c>
      <c r="AY407" s="216" t="s">
        <v>133</v>
      </c>
    </row>
    <row r="408" spans="2:51" s="13" customFormat="1" ht="11.25">
      <c r="B408" s="196"/>
      <c r="C408" s="197"/>
      <c r="D408" s="191" t="s">
        <v>145</v>
      </c>
      <c r="E408" s="198" t="s">
        <v>33</v>
      </c>
      <c r="F408" s="199" t="s">
        <v>89</v>
      </c>
      <c r="G408" s="197"/>
      <c r="H408" s="200">
        <v>2</v>
      </c>
      <c r="I408" s="201"/>
      <c r="J408" s="201"/>
      <c r="K408" s="197"/>
      <c r="L408" s="197"/>
      <c r="M408" s="202"/>
      <c r="N408" s="203"/>
      <c r="O408" s="204"/>
      <c r="P408" s="204"/>
      <c r="Q408" s="204"/>
      <c r="R408" s="204"/>
      <c r="S408" s="204"/>
      <c r="T408" s="204"/>
      <c r="U408" s="204"/>
      <c r="V408" s="204"/>
      <c r="W408" s="204"/>
      <c r="X408" s="205"/>
      <c r="AT408" s="206" t="s">
        <v>145</v>
      </c>
      <c r="AU408" s="206" t="s">
        <v>162</v>
      </c>
      <c r="AV408" s="13" t="s">
        <v>89</v>
      </c>
      <c r="AW408" s="13" t="s">
        <v>5</v>
      </c>
      <c r="AX408" s="13" t="s">
        <v>80</v>
      </c>
      <c r="AY408" s="206" t="s">
        <v>133</v>
      </c>
    </row>
    <row r="409" spans="2:51" s="15" customFormat="1" ht="11.25">
      <c r="B409" s="217"/>
      <c r="C409" s="218"/>
      <c r="D409" s="191" t="s">
        <v>145</v>
      </c>
      <c r="E409" s="219" t="s">
        <v>33</v>
      </c>
      <c r="F409" s="220" t="s">
        <v>263</v>
      </c>
      <c r="G409" s="218"/>
      <c r="H409" s="221">
        <v>2</v>
      </c>
      <c r="I409" s="222"/>
      <c r="J409" s="222"/>
      <c r="K409" s="218"/>
      <c r="L409" s="218"/>
      <c r="M409" s="223"/>
      <c r="N409" s="224"/>
      <c r="O409" s="225"/>
      <c r="P409" s="225"/>
      <c r="Q409" s="225"/>
      <c r="R409" s="225"/>
      <c r="S409" s="225"/>
      <c r="T409" s="225"/>
      <c r="U409" s="225"/>
      <c r="V409" s="225"/>
      <c r="W409" s="225"/>
      <c r="X409" s="226"/>
      <c r="AT409" s="227" t="s">
        <v>145</v>
      </c>
      <c r="AU409" s="227" t="s">
        <v>162</v>
      </c>
      <c r="AV409" s="15" t="s">
        <v>141</v>
      </c>
      <c r="AW409" s="15" t="s">
        <v>5</v>
      </c>
      <c r="AX409" s="15" t="s">
        <v>24</v>
      </c>
      <c r="AY409" s="227" t="s">
        <v>133</v>
      </c>
    </row>
    <row r="410" spans="1:65" s="2" customFormat="1" ht="24.2" customHeight="1">
      <c r="A410" s="35"/>
      <c r="B410" s="36"/>
      <c r="C410" s="177" t="s">
        <v>482</v>
      </c>
      <c r="D410" s="177" t="s">
        <v>136</v>
      </c>
      <c r="E410" s="178" t="s">
        <v>483</v>
      </c>
      <c r="F410" s="179" t="s">
        <v>484</v>
      </c>
      <c r="G410" s="180" t="s">
        <v>165</v>
      </c>
      <c r="H410" s="181">
        <v>3</v>
      </c>
      <c r="I410" s="182"/>
      <c r="J410" s="182"/>
      <c r="K410" s="183">
        <f>ROUND(P410*H410,2)</f>
        <v>0</v>
      </c>
      <c r="L410" s="179" t="s">
        <v>140</v>
      </c>
      <c r="M410" s="40"/>
      <c r="N410" s="184" t="s">
        <v>33</v>
      </c>
      <c r="O410" s="185" t="s">
        <v>49</v>
      </c>
      <c r="P410" s="186">
        <f>I410+J410</f>
        <v>0</v>
      </c>
      <c r="Q410" s="186">
        <f>ROUND(I410*H410,2)</f>
        <v>0</v>
      </c>
      <c r="R410" s="186">
        <f>ROUND(J410*H410,2)</f>
        <v>0</v>
      </c>
      <c r="S410" s="65"/>
      <c r="T410" s="187">
        <f>S410*H410</f>
        <v>0</v>
      </c>
      <c r="U410" s="187">
        <v>0</v>
      </c>
      <c r="V410" s="187">
        <f>U410*H410</f>
        <v>0</v>
      </c>
      <c r="W410" s="187">
        <v>0</v>
      </c>
      <c r="X410" s="188">
        <f>W410*H410</f>
        <v>0</v>
      </c>
      <c r="Y410" s="35"/>
      <c r="Z410" s="35"/>
      <c r="AA410" s="35"/>
      <c r="AB410" s="35"/>
      <c r="AC410" s="35"/>
      <c r="AD410" s="35"/>
      <c r="AE410" s="35"/>
      <c r="AR410" s="189" t="s">
        <v>141</v>
      </c>
      <c r="AT410" s="189" t="s">
        <v>136</v>
      </c>
      <c r="AU410" s="189" t="s">
        <v>162</v>
      </c>
      <c r="AY410" s="18" t="s">
        <v>133</v>
      </c>
      <c r="BE410" s="190">
        <f>IF(O410="základní",K410,0)</f>
        <v>0</v>
      </c>
      <c r="BF410" s="190">
        <f>IF(O410="snížená",K410,0)</f>
        <v>0</v>
      </c>
      <c r="BG410" s="190">
        <f>IF(O410="zákl. přenesená",K410,0)</f>
        <v>0</v>
      </c>
      <c r="BH410" s="190">
        <f>IF(O410="sníž. přenesená",K410,0)</f>
        <v>0</v>
      </c>
      <c r="BI410" s="190">
        <f>IF(O410="nulová",K410,0)</f>
        <v>0</v>
      </c>
      <c r="BJ410" s="18" t="s">
        <v>24</v>
      </c>
      <c r="BK410" s="190">
        <f>ROUND(P410*H410,2)</f>
        <v>0</v>
      </c>
      <c r="BL410" s="18" t="s">
        <v>141</v>
      </c>
      <c r="BM410" s="189" t="s">
        <v>485</v>
      </c>
    </row>
    <row r="411" spans="1:47" s="2" customFormat="1" ht="19.5">
      <c r="A411" s="35"/>
      <c r="B411" s="36"/>
      <c r="C411" s="37"/>
      <c r="D411" s="191" t="s">
        <v>143</v>
      </c>
      <c r="E411" s="37"/>
      <c r="F411" s="192" t="s">
        <v>486</v>
      </c>
      <c r="G411" s="37"/>
      <c r="H411" s="37"/>
      <c r="I411" s="193"/>
      <c r="J411" s="193"/>
      <c r="K411" s="37"/>
      <c r="L411" s="37"/>
      <c r="M411" s="40"/>
      <c r="N411" s="194"/>
      <c r="O411" s="195"/>
      <c r="P411" s="65"/>
      <c r="Q411" s="65"/>
      <c r="R411" s="65"/>
      <c r="S411" s="65"/>
      <c r="T411" s="65"/>
      <c r="U411" s="65"/>
      <c r="V411" s="65"/>
      <c r="W411" s="65"/>
      <c r="X411" s="66"/>
      <c r="Y411" s="35"/>
      <c r="Z411" s="35"/>
      <c r="AA411" s="35"/>
      <c r="AB411" s="35"/>
      <c r="AC411" s="35"/>
      <c r="AD411" s="35"/>
      <c r="AE411" s="35"/>
      <c r="AT411" s="18" t="s">
        <v>143</v>
      </c>
      <c r="AU411" s="18" t="s">
        <v>162</v>
      </c>
    </row>
    <row r="412" spans="2:51" s="14" customFormat="1" ht="11.25">
      <c r="B412" s="207"/>
      <c r="C412" s="208"/>
      <c r="D412" s="191" t="s">
        <v>145</v>
      </c>
      <c r="E412" s="209" t="s">
        <v>33</v>
      </c>
      <c r="F412" s="210" t="s">
        <v>262</v>
      </c>
      <c r="G412" s="208"/>
      <c r="H412" s="209" t="s">
        <v>33</v>
      </c>
      <c r="I412" s="211"/>
      <c r="J412" s="211"/>
      <c r="K412" s="208"/>
      <c r="L412" s="208"/>
      <c r="M412" s="212"/>
      <c r="N412" s="213"/>
      <c r="O412" s="214"/>
      <c r="P412" s="214"/>
      <c r="Q412" s="214"/>
      <c r="R412" s="214"/>
      <c r="S412" s="214"/>
      <c r="T412" s="214"/>
      <c r="U412" s="214"/>
      <c r="V412" s="214"/>
      <c r="W412" s="214"/>
      <c r="X412" s="215"/>
      <c r="AT412" s="216" t="s">
        <v>145</v>
      </c>
      <c r="AU412" s="216" t="s">
        <v>162</v>
      </c>
      <c r="AV412" s="14" t="s">
        <v>24</v>
      </c>
      <c r="AW412" s="14" t="s">
        <v>5</v>
      </c>
      <c r="AX412" s="14" t="s">
        <v>80</v>
      </c>
      <c r="AY412" s="216" t="s">
        <v>133</v>
      </c>
    </row>
    <row r="413" spans="2:51" s="13" customFormat="1" ht="11.25">
      <c r="B413" s="196"/>
      <c r="C413" s="197"/>
      <c r="D413" s="191" t="s">
        <v>145</v>
      </c>
      <c r="E413" s="198" t="s">
        <v>33</v>
      </c>
      <c r="F413" s="199" t="s">
        <v>162</v>
      </c>
      <c r="G413" s="197"/>
      <c r="H413" s="200">
        <v>3</v>
      </c>
      <c r="I413" s="201"/>
      <c r="J413" s="201"/>
      <c r="K413" s="197"/>
      <c r="L413" s="197"/>
      <c r="M413" s="202"/>
      <c r="N413" s="203"/>
      <c r="O413" s="204"/>
      <c r="P413" s="204"/>
      <c r="Q413" s="204"/>
      <c r="R413" s="204"/>
      <c r="S413" s="204"/>
      <c r="T413" s="204"/>
      <c r="U413" s="204"/>
      <c r="V413" s="204"/>
      <c r="W413" s="204"/>
      <c r="X413" s="205"/>
      <c r="AT413" s="206" t="s">
        <v>145</v>
      </c>
      <c r="AU413" s="206" t="s">
        <v>162</v>
      </c>
      <c r="AV413" s="13" t="s">
        <v>89</v>
      </c>
      <c r="AW413" s="13" t="s">
        <v>5</v>
      </c>
      <c r="AX413" s="13" t="s">
        <v>80</v>
      </c>
      <c r="AY413" s="206" t="s">
        <v>133</v>
      </c>
    </row>
    <row r="414" spans="2:51" s="15" customFormat="1" ht="11.25">
      <c r="B414" s="217"/>
      <c r="C414" s="218"/>
      <c r="D414" s="191" t="s">
        <v>145</v>
      </c>
      <c r="E414" s="219" t="s">
        <v>33</v>
      </c>
      <c r="F414" s="220" t="s">
        <v>263</v>
      </c>
      <c r="G414" s="218"/>
      <c r="H414" s="221">
        <v>3</v>
      </c>
      <c r="I414" s="222"/>
      <c r="J414" s="222"/>
      <c r="K414" s="218"/>
      <c r="L414" s="218"/>
      <c r="M414" s="223"/>
      <c r="N414" s="224"/>
      <c r="O414" s="225"/>
      <c r="P414" s="225"/>
      <c r="Q414" s="225"/>
      <c r="R414" s="225"/>
      <c r="S414" s="225"/>
      <c r="T414" s="225"/>
      <c r="U414" s="225"/>
      <c r="V414" s="225"/>
      <c r="W414" s="225"/>
      <c r="X414" s="226"/>
      <c r="AT414" s="227" t="s">
        <v>145</v>
      </c>
      <c r="AU414" s="227" t="s">
        <v>162</v>
      </c>
      <c r="AV414" s="15" t="s">
        <v>141</v>
      </c>
      <c r="AW414" s="15" t="s">
        <v>5</v>
      </c>
      <c r="AX414" s="15" t="s">
        <v>24</v>
      </c>
      <c r="AY414" s="227" t="s">
        <v>133</v>
      </c>
    </row>
    <row r="415" spans="1:65" s="2" customFormat="1" ht="14.45" customHeight="1">
      <c r="A415" s="35"/>
      <c r="B415" s="36"/>
      <c r="C415" s="228" t="s">
        <v>487</v>
      </c>
      <c r="D415" s="228" t="s">
        <v>251</v>
      </c>
      <c r="E415" s="229" t="s">
        <v>488</v>
      </c>
      <c r="F415" s="230" t="s">
        <v>489</v>
      </c>
      <c r="G415" s="231" t="s">
        <v>165</v>
      </c>
      <c r="H415" s="232">
        <v>3</v>
      </c>
      <c r="I415" s="233"/>
      <c r="J415" s="234"/>
      <c r="K415" s="235">
        <f>ROUND(P415*H415,2)</f>
        <v>0</v>
      </c>
      <c r="L415" s="230" t="s">
        <v>33</v>
      </c>
      <c r="M415" s="236"/>
      <c r="N415" s="237" t="s">
        <v>33</v>
      </c>
      <c r="O415" s="185" t="s">
        <v>49</v>
      </c>
      <c r="P415" s="186">
        <f>I415+J415</f>
        <v>0</v>
      </c>
      <c r="Q415" s="186">
        <f>ROUND(I415*H415,2)</f>
        <v>0</v>
      </c>
      <c r="R415" s="186">
        <f>ROUND(J415*H415,2)</f>
        <v>0</v>
      </c>
      <c r="S415" s="65"/>
      <c r="T415" s="187">
        <f>S415*H415</f>
        <v>0</v>
      </c>
      <c r="U415" s="187">
        <v>0</v>
      </c>
      <c r="V415" s="187">
        <f>U415*H415</f>
        <v>0</v>
      </c>
      <c r="W415" s="187">
        <v>0</v>
      </c>
      <c r="X415" s="188">
        <f>W415*H415</f>
        <v>0</v>
      </c>
      <c r="Y415" s="35"/>
      <c r="Z415" s="35"/>
      <c r="AA415" s="35"/>
      <c r="AB415" s="35"/>
      <c r="AC415" s="35"/>
      <c r="AD415" s="35"/>
      <c r="AE415" s="35"/>
      <c r="AR415" s="189" t="s">
        <v>189</v>
      </c>
      <c r="AT415" s="189" t="s">
        <v>251</v>
      </c>
      <c r="AU415" s="189" t="s">
        <v>162</v>
      </c>
      <c r="AY415" s="18" t="s">
        <v>133</v>
      </c>
      <c r="BE415" s="190">
        <f>IF(O415="základní",K415,0)</f>
        <v>0</v>
      </c>
      <c r="BF415" s="190">
        <f>IF(O415="snížená",K415,0)</f>
        <v>0</v>
      </c>
      <c r="BG415" s="190">
        <f>IF(O415="zákl. přenesená",K415,0)</f>
        <v>0</v>
      </c>
      <c r="BH415" s="190">
        <f>IF(O415="sníž. přenesená",K415,0)</f>
        <v>0</v>
      </c>
      <c r="BI415" s="190">
        <f>IF(O415="nulová",K415,0)</f>
        <v>0</v>
      </c>
      <c r="BJ415" s="18" t="s">
        <v>24</v>
      </c>
      <c r="BK415" s="190">
        <f>ROUND(P415*H415,2)</f>
        <v>0</v>
      </c>
      <c r="BL415" s="18" t="s">
        <v>141</v>
      </c>
      <c r="BM415" s="189" t="s">
        <v>490</v>
      </c>
    </row>
    <row r="416" spans="1:47" s="2" customFormat="1" ht="11.25">
      <c r="A416" s="35"/>
      <c r="B416" s="36"/>
      <c r="C416" s="37"/>
      <c r="D416" s="191" t="s">
        <v>143</v>
      </c>
      <c r="E416" s="37"/>
      <c r="F416" s="192" t="s">
        <v>491</v>
      </c>
      <c r="G416" s="37"/>
      <c r="H416" s="37"/>
      <c r="I416" s="193"/>
      <c r="J416" s="193"/>
      <c r="K416" s="37"/>
      <c r="L416" s="37"/>
      <c r="M416" s="40"/>
      <c r="N416" s="194"/>
      <c r="O416" s="195"/>
      <c r="P416" s="65"/>
      <c r="Q416" s="65"/>
      <c r="R416" s="65"/>
      <c r="S416" s="65"/>
      <c r="T416" s="65"/>
      <c r="U416" s="65"/>
      <c r="V416" s="65"/>
      <c r="W416" s="65"/>
      <c r="X416" s="66"/>
      <c r="Y416" s="35"/>
      <c r="Z416" s="35"/>
      <c r="AA416" s="35"/>
      <c r="AB416" s="35"/>
      <c r="AC416" s="35"/>
      <c r="AD416" s="35"/>
      <c r="AE416" s="35"/>
      <c r="AT416" s="18" t="s">
        <v>143</v>
      </c>
      <c r="AU416" s="18" t="s">
        <v>162</v>
      </c>
    </row>
    <row r="417" spans="1:47" s="2" customFormat="1" ht="19.5">
      <c r="A417" s="35"/>
      <c r="B417" s="36"/>
      <c r="C417" s="37"/>
      <c r="D417" s="191" t="s">
        <v>269</v>
      </c>
      <c r="E417" s="37"/>
      <c r="F417" s="238" t="s">
        <v>417</v>
      </c>
      <c r="G417" s="37"/>
      <c r="H417" s="37"/>
      <c r="I417" s="193"/>
      <c r="J417" s="193"/>
      <c r="K417" s="37"/>
      <c r="L417" s="37"/>
      <c r="M417" s="40"/>
      <c r="N417" s="194"/>
      <c r="O417" s="195"/>
      <c r="P417" s="65"/>
      <c r="Q417" s="65"/>
      <c r="R417" s="65"/>
      <c r="S417" s="65"/>
      <c r="T417" s="65"/>
      <c r="U417" s="65"/>
      <c r="V417" s="65"/>
      <c r="W417" s="65"/>
      <c r="X417" s="66"/>
      <c r="Y417" s="35"/>
      <c r="Z417" s="35"/>
      <c r="AA417" s="35"/>
      <c r="AB417" s="35"/>
      <c r="AC417" s="35"/>
      <c r="AD417" s="35"/>
      <c r="AE417" s="35"/>
      <c r="AT417" s="18" t="s">
        <v>269</v>
      </c>
      <c r="AU417" s="18" t="s">
        <v>162</v>
      </c>
    </row>
    <row r="418" spans="2:51" s="14" customFormat="1" ht="11.25">
      <c r="B418" s="207"/>
      <c r="C418" s="208"/>
      <c r="D418" s="191" t="s">
        <v>145</v>
      </c>
      <c r="E418" s="209" t="s">
        <v>33</v>
      </c>
      <c r="F418" s="210" t="s">
        <v>262</v>
      </c>
      <c r="G418" s="208"/>
      <c r="H418" s="209" t="s">
        <v>33</v>
      </c>
      <c r="I418" s="211"/>
      <c r="J418" s="211"/>
      <c r="K418" s="208"/>
      <c r="L418" s="208"/>
      <c r="M418" s="212"/>
      <c r="N418" s="213"/>
      <c r="O418" s="214"/>
      <c r="P418" s="214"/>
      <c r="Q418" s="214"/>
      <c r="R418" s="214"/>
      <c r="S418" s="214"/>
      <c r="T418" s="214"/>
      <c r="U418" s="214"/>
      <c r="V418" s="214"/>
      <c r="W418" s="214"/>
      <c r="X418" s="215"/>
      <c r="AT418" s="216" t="s">
        <v>145</v>
      </c>
      <c r="AU418" s="216" t="s">
        <v>162</v>
      </c>
      <c r="AV418" s="14" t="s">
        <v>24</v>
      </c>
      <c r="AW418" s="14" t="s">
        <v>5</v>
      </c>
      <c r="AX418" s="14" t="s">
        <v>80</v>
      </c>
      <c r="AY418" s="216" t="s">
        <v>133</v>
      </c>
    </row>
    <row r="419" spans="2:51" s="13" customFormat="1" ht="11.25">
      <c r="B419" s="196"/>
      <c r="C419" s="197"/>
      <c r="D419" s="191" t="s">
        <v>145</v>
      </c>
      <c r="E419" s="198" t="s">
        <v>33</v>
      </c>
      <c r="F419" s="199" t="s">
        <v>162</v>
      </c>
      <c r="G419" s="197"/>
      <c r="H419" s="200">
        <v>3</v>
      </c>
      <c r="I419" s="201"/>
      <c r="J419" s="201"/>
      <c r="K419" s="197"/>
      <c r="L419" s="197"/>
      <c r="M419" s="202"/>
      <c r="N419" s="203"/>
      <c r="O419" s="204"/>
      <c r="P419" s="204"/>
      <c r="Q419" s="204"/>
      <c r="R419" s="204"/>
      <c r="S419" s="204"/>
      <c r="T419" s="204"/>
      <c r="U419" s="204"/>
      <c r="V419" s="204"/>
      <c r="W419" s="204"/>
      <c r="X419" s="205"/>
      <c r="AT419" s="206" t="s">
        <v>145</v>
      </c>
      <c r="AU419" s="206" t="s">
        <v>162</v>
      </c>
      <c r="AV419" s="13" t="s">
        <v>89</v>
      </c>
      <c r="AW419" s="13" t="s">
        <v>5</v>
      </c>
      <c r="AX419" s="13" t="s">
        <v>80</v>
      </c>
      <c r="AY419" s="206" t="s">
        <v>133</v>
      </c>
    </row>
    <row r="420" spans="2:51" s="15" customFormat="1" ht="11.25">
      <c r="B420" s="217"/>
      <c r="C420" s="218"/>
      <c r="D420" s="191" t="s">
        <v>145</v>
      </c>
      <c r="E420" s="219" t="s">
        <v>33</v>
      </c>
      <c r="F420" s="220" t="s">
        <v>263</v>
      </c>
      <c r="G420" s="218"/>
      <c r="H420" s="221">
        <v>3</v>
      </c>
      <c r="I420" s="222"/>
      <c r="J420" s="222"/>
      <c r="K420" s="218"/>
      <c r="L420" s="218"/>
      <c r="M420" s="223"/>
      <c r="N420" s="224"/>
      <c r="O420" s="225"/>
      <c r="P420" s="225"/>
      <c r="Q420" s="225"/>
      <c r="R420" s="225"/>
      <c r="S420" s="225"/>
      <c r="T420" s="225"/>
      <c r="U420" s="225"/>
      <c r="V420" s="225"/>
      <c r="W420" s="225"/>
      <c r="X420" s="226"/>
      <c r="AT420" s="227" t="s">
        <v>145</v>
      </c>
      <c r="AU420" s="227" t="s">
        <v>162</v>
      </c>
      <c r="AV420" s="15" t="s">
        <v>141</v>
      </c>
      <c r="AW420" s="15" t="s">
        <v>5</v>
      </c>
      <c r="AX420" s="15" t="s">
        <v>24</v>
      </c>
      <c r="AY420" s="227" t="s">
        <v>133</v>
      </c>
    </row>
    <row r="421" spans="1:65" s="2" customFormat="1" ht="14.45" customHeight="1">
      <c r="A421" s="35"/>
      <c r="B421" s="36"/>
      <c r="C421" s="228" t="s">
        <v>492</v>
      </c>
      <c r="D421" s="228" t="s">
        <v>251</v>
      </c>
      <c r="E421" s="229" t="s">
        <v>452</v>
      </c>
      <c r="F421" s="230" t="s">
        <v>453</v>
      </c>
      <c r="G421" s="231" t="s">
        <v>165</v>
      </c>
      <c r="H421" s="232">
        <v>2</v>
      </c>
      <c r="I421" s="233"/>
      <c r="J421" s="234"/>
      <c r="K421" s="235">
        <f>ROUND(P421*H421,2)</f>
        <v>0</v>
      </c>
      <c r="L421" s="230" t="s">
        <v>33</v>
      </c>
      <c r="M421" s="236"/>
      <c r="N421" s="237" t="s">
        <v>33</v>
      </c>
      <c r="O421" s="185" t="s">
        <v>49</v>
      </c>
      <c r="P421" s="186">
        <f>I421+J421</f>
        <v>0</v>
      </c>
      <c r="Q421" s="186">
        <f>ROUND(I421*H421,2)</f>
        <v>0</v>
      </c>
      <c r="R421" s="186">
        <f>ROUND(J421*H421,2)</f>
        <v>0</v>
      </c>
      <c r="S421" s="65"/>
      <c r="T421" s="187">
        <f>S421*H421</f>
        <v>0</v>
      </c>
      <c r="U421" s="187">
        <v>0</v>
      </c>
      <c r="V421" s="187">
        <f>U421*H421</f>
        <v>0</v>
      </c>
      <c r="W421" s="187">
        <v>0</v>
      </c>
      <c r="X421" s="188">
        <f>W421*H421</f>
        <v>0</v>
      </c>
      <c r="Y421" s="35"/>
      <c r="Z421" s="35"/>
      <c r="AA421" s="35"/>
      <c r="AB421" s="35"/>
      <c r="AC421" s="35"/>
      <c r="AD421" s="35"/>
      <c r="AE421" s="35"/>
      <c r="AR421" s="189" t="s">
        <v>189</v>
      </c>
      <c r="AT421" s="189" t="s">
        <v>251</v>
      </c>
      <c r="AU421" s="189" t="s">
        <v>162</v>
      </c>
      <c r="AY421" s="18" t="s">
        <v>133</v>
      </c>
      <c r="BE421" s="190">
        <f>IF(O421="základní",K421,0)</f>
        <v>0</v>
      </c>
      <c r="BF421" s="190">
        <f>IF(O421="snížená",K421,0)</f>
        <v>0</v>
      </c>
      <c r="BG421" s="190">
        <f>IF(O421="zákl. přenesená",K421,0)</f>
        <v>0</v>
      </c>
      <c r="BH421" s="190">
        <f>IF(O421="sníž. přenesená",K421,0)</f>
        <v>0</v>
      </c>
      <c r="BI421" s="190">
        <f>IF(O421="nulová",K421,0)</f>
        <v>0</v>
      </c>
      <c r="BJ421" s="18" t="s">
        <v>24</v>
      </c>
      <c r="BK421" s="190">
        <f>ROUND(P421*H421,2)</f>
        <v>0</v>
      </c>
      <c r="BL421" s="18" t="s">
        <v>141</v>
      </c>
      <c r="BM421" s="189" t="s">
        <v>493</v>
      </c>
    </row>
    <row r="422" spans="1:47" s="2" customFormat="1" ht="11.25">
      <c r="A422" s="35"/>
      <c r="B422" s="36"/>
      <c r="C422" s="37"/>
      <c r="D422" s="191" t="s">
        <v>143</v>
      </c>
      <c r="E422" s="37"/>
      <c r="F422" s="192" t="s">
        <v>453</v>
      </c>
      <c r="G422" s="37"/>
      <c r="H422" s="37"/>
      <c r="I422" s="193"/>
      <c r="J422" s="193"/>
      <c r="K422" s="37"/>
      <c r="L422" s="37"/>
      <c r="M422" s="40"/>
      <c r="N422" s="194"/>
      <c r="O422" s="195"/>
      <c r="P422" s="65"/>
      <c r="Q422" s="65"/>
      <c r="R422" s="65"/>
      <c r="S422" s="65"/>
      <c r="T422" s="65"/>
      <c r="U422" s="65"/>
      <c r="V422" s="65"/>
      <c r="W422" s="65"/>
      <c r="X422" s="66"/>
      <c r="Y422" s="35"/>
      <c r="Z422" s="35"/>
      <c r="AA422" s="35"/>
      <c r="AB422" s="35"/>
      <c r="AC422" s="35"/>
      <c r="AD422" s="35"/>
      <c r="AE422" s="35"/>
      <c r="AT422" s="18" t="s">
        <v>143</v>
      </c>
      <c r="AU422" s="18" t="s">
        <v>162</v>
      </c>
    </row>
    <row r="423" spans="1:47" s="2" customFormat="1" ht="19.5">
      <c r="A423" s="35"/>
      <c r="B423" s="36"/>
      <c r="C423" s="37"/>
      <c r="D423" s="191" t="s">
        <v>269</v>
      </c>
      <c r="E423" s="37"/>
      <c r="F423" s="238" t="s">
        <v>417</v>
      </c>
      <c r="G423" s="37"/>
      <c r="H423" s="37"/>
      <c r="I423" s="193"/>
      <c r="J423" s="193"/>
      <c r="K423" s="37"/>
      <c r="L423" s="37"/>
      <c r="M423" s="40"/>
      <c r="N423" s="194"/>
      <c r="O423" s="195"/>
      <c r="P423" s="65"/>
      <c r="Q423" s="65"/>
      <c r="R423" s="65"/>
      <c r="S423" s="65"/>
      <c r="T423" s="65"/>
      <c r="U423" s="65"/>
      <c r="V423" s="65"/>
      <c r="W423" s="65"/>
      <c r="X423" s="66"/>
      <c r="Y423" s="35"/>
      <c r="Z423" s="35"/>
      <c r="AA423" s="35"/>
      <c r="AB423" s="35"/>
      <c r="AC423" s="35"/>
      <c r="AD423" s="35"/>
      <c r="AE423" s="35"/>
      <c r="AT423" s="18" t="s">
        <v>269</v>
      </c>
      <c r="AU423" s="18" t="s">
        <v>162</v>
      </c>
    </row>
    <row r="424" spans="2:51" s="14" customFormat="1" ht="11.25">
      <c r="B424" s="207"/>
      <c r="C424" s="208"/>
      <c r="D424" s="191" t="s">
        <v>145</v>
      </c>
      <c r="E424" s="209" t="s">
        <v>33</v>
      </c>
      <c r="F424" s="210" t="s">
        <v>262</v>
      </c>
      <c r="G424" s="208"/>
      <c r="H424" s="209" t="s">
        <v>33</v>
      </c>
      <c r="I424" s="211"/>
      <c r="J424" s="211"/>
      <c r="K424" s="208"/>
      <c r="L424" s="208"/>
      <c r="M424" s="212"/>
      <c r="N424" s="213"/>
      <c r="O424" s="214"/>
      <c r="P424" s="214"/>
      <c r="Q424" s="214"/>
      <c r="R424" s="214"/>
      <c r="S424" s="214"/>
      <c r="T424" s="214"/>
      <c r="U424" s="214"/>
      <c r="V424" s="214"/>
      <c r="W424" s="214"/>
      <c r="X424" s="215"/>
      <c r="AT424" s="216" t="s">
        <v>145</v>
      </c>
      <c r="AU424" s="216" t="s">
        <v>162</v>
      </c>
      <c r="AV424" s="14" t="s">
        <v>24</v>
      </c>
      <c r="AW424" s="14" t="s">
        <v>5</v>
      </c>
      <c r="AX424" s="14" t="s">
        <v>80</v>
      </c>
      <c r="AY424" s="216" t="s">
        <v>133</v>
      </c>
    </row>
    <row r="425" spans="2:51" s="13" customFormat="1" ht="11.25">
      <c r="B425" s="196"/>
      <c r="C425" s="197"/>
      <c r="D425" s="191" t="s">
        <v>145</v>
      </c>
      <c r="E425" s="198" t="s">
        <v>33</v>
      </c>
      <c r="F425" s="199" t="s">
        <v>89</v>
      </c>
      <c r="G425" s="197"/>
      <c r="H425" s="200">
        <v>2</v>
      </c>
      <c r="I425" s="201"/>
      <c r="J425" s="201"/>
      <c r="K425" s="197"/>
      <c r="L425" s="197"/>
      <c r="M425" s="202"/>
      <c r="N425" s="203"/>
      <c r="O425" s="204"/>
      <c r="P425" s="204"/>
      <c r="Q425" s="204"/>
      <c r="R425" s="204"/>
      <c r="S425" s="204"/>
      <c r="T425" s="204"/>
      <c r="U425" s="204"/>
      <c r="V425" s="204"/>
      <c r="W425" s="204"/>
      <c r="X425" s="205"/>
      <c r="AT425" s="206" t="s">
        <v>145</v>
      </c>
      <c r="AU425" s="206" t="s">
        <v>162</v>
      </c>
      <c r="AV425" s="13" t="s">
        <v>89</v>
      </c>
      <c r="AW425" s="13" t="s">
        <v>5</v>
      </c>
      <c r="AX425" s="13" t="s">
        <v>80</v>
      </c>
      <c r="AY425" s="206" t="s">
        <v>133</v>
      </c>
    </row>
    <row r="426" spans="2:51" s="15" customFormat="1" ht="11.25">
      <c r="B426" s="217"/>
      <c r="C426" s="218"/>
      <c r="D426" s="191" t="s">
        <v>145</v>
      </c>
      <c r="E426" s="219" t="s">
        <v>33</v>
      </c>
      <c r="F426" s="220" t="s">
        <v>263</v>
      </c>
      <c r="G426" s="218"/>
      <c r="H426" s="221">
        <v>2</v>
      </c>
      <c r="I426" s="222"/>
      <c r="J426" s="222"/>
      <c r="K426" s="218"/>
      <c r="L426" s="218"/>
      <c r="M426" s="223"/>
      <c r="N426" s="224"/>
      <c r="O426" s="225"/>
      <c r="P426" s="225"/>
      <c r="Q426" s="225"/>
      <c r="R426" s="225"/>
      <c r="S426" s="225"/>
      <c r="T426" s="225"/>
      <c r="U426" s="225"/>
      <c r="V426" s="225"/>
      <c r="W426" s="225"/>
      <c r="X426" s="226"/>
      <c r="AT426" s="227" t="s">
        <v>145</v>
      </c>
      <c r="AU426" s="227" t="s">
        <v>162</v>
      </c>
      <c r="AV426" s="15" t="s">
        <v>141</v>
      </c>
      <c r="AW426" s="15" t="s">
        <v>5</v>
      </c>
      <c r="AX426" s="15" t="s">
        <v>24</v>
      </c>
      <c r="AY426" s="227" t="s">
        <v>133</v>
      </c>
    </row>
    <row r="427" spans="1:65" s="2" customFormat="1" ht="24.2" customHeight="1">
      <c r="A427" s="35"/>
      <c r="B427" s="36"/>
      <c r="C427" s="177" t="s">
        <v>494</v>
      </c>
      <c r="D427" s="177" t="s">
        <v>136</v>
      </c>
      <c r="E427" s="178" t="s">
        <v>495</v>
      </c>
      <c r="F427" s="179" t="s">
        <v>496</v>
      </c>
      <c r="G427" s="180" t="s">
        <v>165</v>
      </c>
      <c r="H427" s="181">
        <v>4</v>
      </c>
      <c r="I427" s="182"/>
      <c r="J427" s="182"/>
      <c r="K427" s="183">
        <f>ROUND(P427*H427,2)</f>
        <v>0</v>
      </c>
      <c r="L427" s="179" t="s">
        <v>140</v>
      </c>
      <c r="M427" s="40"/>
      <c r="N427" s="184" t="s">
        <v>33</v>
      </c>
      <c r="O427" s="185" t="s">
        <v>49</v>
      </c>
      <c r="P427" s="186">
        <f>I427+J427</f>
        <v>0</v>
      </c>
      <c r="Q427" s="186">
        <f>ROUND(I427*H427,2)</f>
        <v>0</v>
      </c>
      <c r="R427" s="186">
        <f>ROUND(J427*H427,2)</f>
        <v>0</v>
      </c>
      <c r="S427" s="65"/>
      <c r="T427" s="187">
        <f>S427*H427</f>
        <v>0</v>
      </c>
      <c r="U427" s="187">
        <v>0</v>
      </c>
      <c r="V427" s="187">
        <f>U427*H427</f>
        <v>0</v>
      </c>
      <c r="W427" s="187">
        <v>0</v>
      </c>
      <c r="X427" s="188">
        <f>W427*H427</f>
        <v>0</v>
      </c>
      <c r="Y427" s="35"/>
      <c r="Z427" s="35"/>
      <c r="AA427" s="35"/>
      <c r="AB427" s="35"/>
      <c r="AC427" s="35"/>
      <c r="AD427" s="35"/>
      <c r="AE427" s="35"/>
      <c r="AR427" s="189" t="s">
        <v>141</v>
      </c>
      <c r="AT427" s="189" t="s">
        <v>136</v>
      </c>
      <c r="AU427" s="189" t="s">
        <v>162</v>
      </c>
      <c r="AY427" s="18" t="s">
        <v>133</v>
      </c>
      <c r="BE427" s="190">
        <f>IF(O427="základní",K427,0)</f>
        <v>0</v>
      </c>
      <c r="BF427" s="190">
        <f>IF(O427="snížená",K427,0)</f>
        <v>0</v>
      </c>
      <c r="BG427" s="190">
        <f>IF(O427="zákl. přenesená",K427,0)</f>
        <v>0</v>
      </c>
      <c r="BH427" s="190">
        <f>IF(O427="sníž. přenesená",K427,0)</f>
        <v>0</v>
      </c>
      <c r="BI427" s="190">
        <f>IF(O427="nulová",K427,0)</f>
        <v>0</v>
      </c>
      <c r="BJ427" s="18" t="s">
        <v>24</v>
      </c>
      <c r="BK427" s="190">
        <f>ROUND(P427*H427,2)</f>
        <v>0</v>
      </c>
      <c r="BL427" s="18" t="s">
        <v>141</v>
      </c>
      <c r="BM427" s="189" t="s">
        <v>497</v>
      </c>
    </row>
    <row r="428" spans="1:47" s="2" customFormat="1" ht="19.5">
      <c r="A428" s="35"/>
      <c r="B428" s="36"/>
      <c r="C428" s="37"/>
      <c r="D428" s="191" t="s">
        <v>143</v>
      </c>
      <c r="E428" s="37"/>
      <c r="F428" s="192" t="s">
        <v>498</v>
      </c>
      <c r="G428" s="37"/>
      <c r="H428" s="37"/>
      <c r="I428" s="193"/>
      <c r="J428" s="193"/>
      <c r="K428" s="37"/>
      <c r="L428" s="37"/>
      <c r="M428" s="40"/>
      <c r="N428" s="194"/>
      <c r="O428" s="195"/>
      <c r="P428" s="65"/>
      <c r="Q428" s="65"/>
      <c r="R428" s="65"/>
      <c r="S428" s="65"/>
      <c r="T428" s="65"/>
      <c r="U428" s="65"/>
      <c r="V428" s="65"/>
      <c r="W428" s="65"/>
      <c r="X428" s="66"/>
      <c r="Y428" s="35"/>
      <c r="Z428" s="35"/>
      <c r="AA428" s="35"/>
      <c r="AB428" s="35"/>
      <c r="AC428" s="35"/>
      <c r="AD428" s="35"/>
      <c r="AE428" s="35"/>
      <c r="AT428" s="18" t="s">
        <v>143</v>
      </c>
      <c r="AU428" s="18" t="s">
        <v>162</v>
      </c>
    </row>
    <row r="429" spans="2:51" s="14" customFormat="1" ht="11.25">
      <c r="B429" s="207"/>
      <c r="C429" s="208"/>
      <c r="D429" s="191" t="s">
        <v>145</v>
      </c>
      <c r="E429" s="209" t="s">
        <v>33</v>
      </c>
      <c r="F429" s="210" t="s">
        <v>262</v>
      </c>
      <c r="G429" s="208"/>
      <c r="H429" s="209" t="s">
        <v>33</v>
      </c>
      <c r="I429" s="211"/>
      <c r="J429" s="211"/>
      <c r="K429" s="208"/>
      <c r="L429" s="208"/>
      <c r="M429" s="212"/>
      <c r="N429" s="213"/>
      <c r="O429" s="214"/>
      <c r="P429" s="214"/>
      <c r="Q429" s="214"/>
      <c r="R429" s="214"/>
      <c r="S429" s="214"/>
      <c r="T429" s="214"/>
      <c r="U429" s="214"/>
      <c r="V429" s="214"/>
      <c r="W429" s="214"/>
      <c r="X429" s="215"/>
      <c r="AT429" s="216" t="s">
        <v>145</v>
      </c>
      <c r="AU429" s="216" t="s">
        <v>162</v>
      </c>
      <c r="AV429" s="14" t="s">
        <v>24</v>
      </c>
      <c r="AW429" s="14" t="s">
        <v>5</v>
      </c>
      <c r="AX429" s="14" t="s">
        <v>80</v>
      </c>
      <c r="AY429" s="216" t="s">
        <v>133</v>
      </c>
    </row>
    <row r="430" spans="2:51" s="13" customFormat="1" ht="11.25">
      <c r="B430" s="196"/>
      <c r="C430" s="197"/>
      <c r="D430" s="191" t="s">
        <v>145</v>
      </c>
      <c r="E430" s="198" t="s">
        <v>33</v>
      </c>
      <c r="F430" s="199" t="s">
        <v>141</v>
      </c>
      <c r="G430" s="197"/>
      <c r="H430" s="200">
        <v>4</v>
      </c>
      <c r="I430" s="201"/>
      <c r="J430" s="201"/>
      <c r="K430" s="197"/>
      <c r="L430" s="197"/>
      <c r="M430" s="202"/>
      <c r="N430" s="203"/>
      <c r="O430" s="204"/>
      <c r="P430" s="204"/>
      <c r="Q430" s="204"/>
      <c r="R430" s="204"/>
      <c r="S430" s="204"/>
      <c r="T430" s="204"/>
      <c r="U430" s="204"/>
      <c r="V430" s="204"/>
      <c r="W430" s="204"/>
      <c r="X430" s="205"/>
      <c r="AT430" s="206" t="s">
        <v>145</v>
      </c>
      <c r="AU430" s="206" t="s">
        <v>162</v>
      </c>
      <c r="AV430" s="13" t="s">
        <v>89</v>
      </c>
      <c r="AW430" s="13" t="s">
        <v>5</v>
      </c>
      <c r="AX430" s="13" t="s">
        <v>80</v>
      </c>
      <c r="AY430" s="206" t="s">
        <v>133</v>
      </c>
    </row>
    <row r="431" spans="2:51" s="15" customFormat="1" ht="11.25">
      <c r="B431" s="217"/>
      <c r="C431" s="218"/>
      <c r="D431" s="191" t="s">
        <v>145</v>
      </c>
      <c r="E431" s="219" t="s">
        <v>33</v>
      </c>
      <c r="F431" s="220" t="s">
        <v>263</v>
      </c>
      <c r="G431" s="218"/>
      <c r="H431" s="221">
        <v>4</v>
      </c>
      <c r="I431" s="222"/>
      <c r="J431" s="222"/>
      <c r="K431" s="218"/>
      <c r="L431" s="218"/>
      <c r="M431" s="223"/>
      <c r="N431" s="224"/>
      <c r="O431" s="225"/>
      <c r="P431" s="225"/>
      <c r="Q431" s="225"/>
      <c r="R431" s="225"/>
      <c r="S431" s="225"/>
      <c r="T431" s="225"/>
      <c r="U431" s="225"/>
      <c r="V431" s="225"/>
      <c r="W431" s="225"/>
      <c r="X431" s="226"/>
      <c r="AT431" s="227" t="s">
        <v>145</v>
      </c>
      <c r="AU431" s="227" t="s">
        <v>162</v>
      </c>
      <c r="AV431" s="15" t="s">
        <v>141</v>
      </c>
      <c r="AW431" s="15" t="s">
        <v>5</v>
      </c>
      <c r="AX431" s="15" t="s">
        <v>24</v>
      </c>
      <c r="AY431" s="227" t="s">
        <v>133</v>
      </c>
    </row>
    <row r="432" spans="1:65" s="2" customFormat="1" ht="14.45" customHeight="1">
      <c r="A432" s="35"/>
      <c r="B432" s="36"/>
      <c r="C432" s="228" t="s">
        <v>499</v>
      </c>
      <c r="D432" s="228" t="s">
        <v>251</v>
      </c>
      <c r="E432" s="229" t="s">
        <v>500</v>
      </c>
      <c r="F432" s="230" t="s">
        <v>501</v>
      </c>
      <c r="G432" s="231" t="s">
        <v>165</v>
      </c>
      <c r="H432" s="232">
        <v>4</v>
      </c>
      <c r="I432" s="233"/>
      <c r="J432" s="234"/>
      <c r="K432" s="235">
        <f>ROUND(P432*H432,2)</f>
        <v>0</v>
      </c>
      <c r="L432" s="230" t="s">
        <v>33</v>
      </c>
      <c r="M432" s="236"/>
      <c r="N432" s="237" t="s">
        <v>33</v>
      </c>
      <c r="O432" s="185" t="s">
        <v>49</v>
      </c>
      <c r="P432" s="186">
        <f>I432+J432</f>
        <v>0</v>
      </c>
      <c r="Q432" s="186">
        <f>ROUND(I432*H432,2)</f>
        <v>0</v>
      </c>
      <c r="R432" s="186">
        <f>ROUND(J432*H432,2)</f>
        <v>0</v>
      </c>
      <c r="S432" s="65"/>
      <c r="T432" s="187">
        <f>S432*H432</f>
        <v>0</v>
      </c>
      <c r="U432" s="187">
        <v>0</v>
      </c>
      <c r="V432" s="187">
        <f>U432*H432</f>
        <v>0</v>
      </c>
      <c r="W432" s="187">
        <v>0</v>
      </c>
      <c r="X432" s="188">
        <f>W432*H432</f>
        <v>0</v>
      </c>
      <c r="Y432" s="35"/>
      <c r="Z432" s="35"/>
      <c r="AA432" s="35"/>
      <c r="AB432" s="35"/>
      <c r="AC432" s="35"/>
      <c r="AD432" s="35"/>
      <c r="AE432" s="35"/>
      <c r="AR432" s="189" t="s">
        <v>189</v>
      </c>
      <c r="AT432" s="189" t="s">
        <v>251</v>
      </c>
      <c r="AU432" s="189" t="s">
        <v>162</v>
      </c>
      <c r="AY432" s="18" t="s">
        <v>133</v>
      </c>
      <c r="BE432" s="190">
        <f>IF(O432="základní",K432,0)</f>
        <v>0</v>
      </c>
      <c r="BF432" s="190">
        <f>IF(O432="snížená",K432,0)</f>
        <v>0</v>
      </c>
      <c r="BG432" s="190">
        <f>IF(O432="zákl. přenesená",K432,0)</f>
        <v>0</v>
      </c>
      <c r="BH432" s="190">
        <f>IF(O432="sníž. přenesená",K432,0)</f>
        <v>0</v>
      </c>
      <c r="BI432" s="190">
        <f>IF(O432="nulová",K432,0)</f>
        <v>0</v>
      </c>
      <c r="BJ432" s="18" t="s">
        <v>24</v>
      </c>
      <c r="BK432" s="190">
        <f>ROUND(P432*H432,2)</f>
        <v>0</v>
      </c>
      <c r="BL432" s="18" t="s">
        <v>141</v>
      </c>
      <c r="BM432" s="189" t="s">
        <v>502</v>
      </c>
    </row>
    <row r="433" spans="1:47" s="2" customFormat="1" ht="11.25">
      <c r="A433" s="35"/>
      <c r="B433" s="36"/>
      <c r="C433" s="37"/>
      <c r="D433" s="191" t="s">
        <v>143</v>
      </c>
      <c r="E433" s="37"/>
      <c r="F433" s="192" t="s">
        <v>501</v>
      </c>
      <c r="G433" s="37"/>
      <c r="H433" s="37"/>
      <c r="I433" s="193"/>
      <c r="J433" s="193"/>
      <c r="K433" s="37"/>
      <c r="L433" s="37"/>
      <c r="M433" s="40"/>
      <c r="N433" s="194"/>
      <c r="O433" s="195"/>
      <c r="P433" s="65"/>
      <c r="Q433" s="65"/>
      <c r="R433" s="65"/>
      <c r="S433" s="65"/>
      <c r="T433" s="65"/>
      <c r="U433" s="65"/>
      <c r="V433" s="65"/>
      <c r="W433" s="65"/>
      <c r="X433" s="66"/>
      <c r="Y433" s="35"/>
      <c r="Z433" s="35"/>
      <c r="AA433" s="35"/>
      <c r="AB433" s="35"/>
      <c r="AC433" s="35"/>
      <c r="AD433" s="35"/>
      <c r="AE433" s="35"/>
      <c r="AT433" s="18" t="s">
        <v>143</v>
      </c>
      <c r="AU433" s="18" t="s">
        <v>162</v>
      </c>
    </row>
    <row r="434" spans="1:47" s="2" customFormat="1" ht="19.5">
      <c r="A434" s="35"/>
      <c r="B434" s="36"/>
      <c r="C434" s="37"/>
      <c r="D434" s="191" t="s">
        <v>269</v>
      </c>
      <c r="E434" s="37"/>
      <c r="F434" s="238" t="s">
        <v>270</v>
      </c>
      <c r="G434" s="37"/>
      <c r="H434" s="37"/>
      <c r="I434" s="193"/>
      <c r="J434" s="193"/>
      <c r="K434" s="37"/>
      <c r="L434" s="37"/>
      <c r="M434" s="40"/>
      <c r="N434" s="194"/>
      <c r="O434" s="195"/>
      <c r="P434" s="65"/>
      <c r="Q434" s="65"/>
      <c r="R434" s="65"/>
      <c r="S434" s="65"/>
      <c r="T434" s="65"/>
      <c r="U434" s="65"/>
      <c r="V434" s="65"/>
      <c r="W434" s="65"/>
      <c r="X434" s="66"/>
      <c r="Y434" s="35"/>
      <c r="Z434" s="35"/>
      <c r="AA434" s="35"/>
      <c r="AB434" s="35"/>
      <c r="AC434" s="35"/>
      <c r="AD434" s="35"/>
      <c r="AE434" s="35"/>
      <c r="AT434" s="18" t="s">
        <v>269</v>
      </c>
      <c r="AU434" s="18" t="s">
        <v>162</v>
      </c>
    </row>
    <row r="435" spans="2:51" s="14" customFormat="1" ht="11.25">
      <c r="B435" s="207"/>
      <c r="C435" s="208"/>
      <c r="D435" s="191" t="s">
        <v>145</v>
      </c>
      <c r="E435" s="209" t="s">
        <v>33</v>
      </c>
      <c r="F435" s="210" t="s">
        <v>262</v>
      </c>
      <c r="G435" s="208"/>
      <c r="H435" s="209" t="s">
        <v>33</v>
      </c>
      <c r="I435" s="211"/>
      <c r="J435" s="211"/>
      <c r="K435" s="208"/>
      <c r="L435" s="208"/>
      <c r="M435" s="212"/>
      <c r="N435" s="213"/>
      <c r="O435" s="214"/>
      <c r="P435" s="214"/>
      <c r="Q435" s="214"/>
      <c r="R435" s="214"/>
      <c r="S435" s="214"/>
      <c r="T435" s="214"/>
      <c r="U435" s="214"/>
      <c r="V435" s="214"/>
      <c r="W435" s="214"/>
      <c r="X435" s="215"/>
      <c r="AT435" s="216" t="s">
        <v>145</v>
      </c>
      <c r="AU435" s="216" t="s">
        <v>162</v>
      </c>
      <c r="AV435" s="14" t="s">
        <v>24</v>
      </c>
      <c r="AW435" s="14" t="s">
        <v>5</v>
      </c>
      <c r="AX435" s="14" t="s">
        <v>80</v>
      </c>
      <c r="AY435" s="216" t="s">
        <v>133</v>
      </c>
    </row>
    <row r="436" spans="2:51" s="13" customFormat="1" ht="11.25">
      <c r="B436" s="196"/>
      <c r="C436" s="197"/>
      <c r="D436" s="191" t="s">
        <v>145</v>
      </c>
      <c r="E436" s="198" t="s">
        <v>33</v>
      </c>
      <c r="F436" s="199" t="s">
        <v>141</v>
      </c>
      <c r="G436" s="197"/>
      <c r="H436" s="200">
        <v>4</v>
      </c>
      <c r="I436" s="201"/>
      <c r="J436" s="201"/>
      <c r="K436" s="197"/>
      <c r="L436" s="197"/>
      <c r="M436" s="202"/>
      <c r="N436" s="203"/>
      <c r="O436" s="204"/>
      <c r="P436" s="204"/>
      <c r="Q436" s="204"/>
      <c r="R436" s="204"/>
      <c r="S436" s="204"/>
      <c r="T436" s="204"/>
      <c r="U436" s="204"/>
      <c r="V436" s="204"/>
      <c r="W436" s="204"/>
      <c r="X436" s="205"/>
      <c r="AT436" s="206" t="s">
        <v>145</v>
      </c>
      <c r="AU436" s="206" t="s">
        <v>162</v>
      </c>
      <c r="AV436" s="13" t="s">
        <v>89</v>
      </c>
      <c r="AW436" s="13" t="s">
        <v>5</v>
      </c>
      <c r="AX436" s="13" t="s">
        <v>80</v>
      </c>
      <c r="AY436" s="206" t="s">
        <v>133</v>
      </c>
    </row>
    <row r="437" spans="2:51" s="15" customFormat="1" ht="11.25">
      <c r="B437" s="217"/>
      <c r="C437" s="218"/>
      <c r="D437" s="191" t="s">
        <v>145</v>
      </c>
      <c r="E437" s="219" t="s">
        <v>33</v>
      </c>
      <c r="F437" s="220" t="s">
        <v>263</v>
      </c>
      <c r="G437" s="218"/>
      <c r="H437" s="221">
        <v>4</v>
      </c>
      <c r="I437" s="222"/>
      <c r="J437" s="222"/>
      <c r="K437" s="218"/>
      <c r="L437" s="218"/>
      <c r="M437" s="223"/>
      <c r="N437" s="224"/>
      <c r="O437" s="225"/>
      <c r="P437" s="225"/>
      <c r="Q437" s="225"/>
      <c r="R437" s="225"/>
      <c r="S437" s="225"/>
      <c r="T437" s="225"/>
      <c r="U437" s="225"/>
      <c r="V437" s="225"/>
      <c r="W437" s="225"/>
      <c r="X437" s="226"/>
      <c r="AT437" s="227" t="s">
        <v>145</v>
      </c>
      <c r="AU437" s="227" t="s">
        <v>162</v>
      </c>
      <c r="AV437" s="15" t="s">
        <v>141</v>
      </c>
      <c r="AW437" s="15" t="s">
        <v>5</v>
      </c>
      <c r="AX437" s="15" t="s">
        <v>24</v>
      </c>
      <c r="AY437" s="227" t="s">
        <v>133</v>
      </c>
    </row>
    <row r="438" spans="1:65" s="2" customFormat="1" ht="14.45" customHeight="1">
      <c r="A438" s="35"/>
      <c r="B438" s="36"/>
      <c r="C438" s="228" t="s">
        <v>503</v>
      </c>
      <c r="D438" s="228" t="s">
        <v>251</v>
      </c>
      <c r="E438" s="229" t="s">
        <v>504</v>
      </c>
      <c r="F438" s="230" t="s">
        <v>505</v>
      </c>
      <c r="G438" s="231" t="s">
        <v>267</v>
      </c>
      <c r="H438" s="232">
        <v>50</v>
      </c>
      <c r="I438" s="233"/>
      <c r="J438" s="234"/>
      <c r="K438" s="235">
        <f>ROUND(P438*H438,2)</f>
        <v>0</v>
      </c>
      <c r="L438" s="230" t="s">
        <v>33</v>
      </c>
      <c r="M438" s="236"/>
      <c r="N438" s="237" t="s">
        <v>33</v>
      </c>
      <c r="O438" s="185" t="s">
        <v>49</v>
      </c>
      <c r="P438" s="186">
        <f>I438+J438</f>
        <v>0</v>
      </c>
      <c r="Q438" s="186">
        <f>ROUND(I438*H438,2)</f>
        <v>0</v>
      </c>
      <c r="R438" s="186">
        <f>ROUND(J438*H438,2)</f>
        <v>0</v>
      </c>
      <c r="S438" s="65"/>
      <c r="T438" s="187">
        <f>S438*H438</f>
        <v>0</v>
      </c>
      <c r="U438" s="187">
        <v>0</v>
      </c>
      <c r="V438" s="187">
        <f>U438*H438</f>
        <v>0</v>
      </c>
      <c r="W438" s="187">
        <v>0</v>
      </c>
      <c r="X438" s="188">
        <f>W438*H438</f>
        <v>0</v>
      </c>
      <c r="Y438" s="35"/>
      <c r="Z438" s="35"/>
      <c r="AA438" s="35"/>
      <c r="AB438" s="35"/>
      <c r="AC438" s="35"/>
      <c r="AD438" s="35"/>
      <c r="AE438" s="35"/>
      <c r="AR438" s="189" t="s">
        <v>189</v>
      </c>
      <c r="AT438" s="189" t="s">
        <v>251</v>
      </c>
      <c r="AU438" s="189" t="s">
        <v>162</v>
      </c>
      <c r="AY438" s="18" t="s">
        <v>133</v>
      </c>
      <c r="BE438" s="190">
        <f>IF(O438="základní",K438,0)</f>
        <v>0</v>
      </c>
      <c r="BF438" s="190">
        <f>IF(O438="snížená",K438,0)</f>
        <v>0</v>
      </c>
      <c r="BG438" s="190">
        <f>IF(O438="zákl. přenesená",K438,0)</f>
        <v>0</v>
      </c>
      <c r="BH438" s="190">
        <f>IF(O438="sníž. přenesená",K438,0)</f>
        <v>0</v>
      </c>
      <c r="BI438" s="190">
        <f>IF(O438="nulová",K438,0)</f>
        <v>0</v>
      </c>
      <c r="BJ438" s="18" t="s">
        <v>24</v>
      </c>
      <c r="BK438" s="190">
        <f>ROUND(P438*H438,2)</f>
        <v>0</v>
      </c>
      <c r="BL438" s="18" t="s">
        <v>141</v>
      </c>
      <c r="BM438" s="189" t="s">
        <v>506</v>
      </c>
    </row>
    <row r="439" spans="1:47" s="2" customFormat="1" ht="11.25">
      <c r="A439" s="35"/>
      <c r="B439" s="36"/>
      <c r="C439" s="37"/>
      <c r="D439" s="191" t="s">
        <v>143</v>
      </c>
      <c r="E439" s="37"/>
      <c r="F439" s="192" t="s">
        <v>505</v>
      </c>
      <c r="G439" s="37"/>
      <c r="H439" s="37"/>
      <c r="I439" s="193"/>
      <c r="J439" s="193"/>
      <c r="K439" s="37"/>
      <c r="L439" s="37"/>
      <c r="M439" s="40"/>
      <c r="N439" s="194"/>
      <c r="O439" s="195"/>
      <c r="P439" s="65"/>
      <c r="Q439" s="65"/>
      <c r="R439" s="65"/>
      <c r="S439" s="65"/>
      <c r="T439" s="65"/>
      <c r="U439" s="65"/>
      <c r="V439" s="65"/>
      <c r="W439" s="65"/>
      <c r="X439" s="66"/>
      <c r="Y439" s="35"/>
      <c r="Z439" s="35"/>
      <c r="AA439" s="35"/>
      <c r="AB439" s="35"/>
      <c r="AC439" s="35"/>
      <c r="AD439" s="35"/>
      <c r="AE439" s="35"/>
      <c r="AT439" s="18" t="s">
        <v>143</v>
      </c>
      <c r="AU439" s="18" t="s">
        <v>162</v>
      </c>
    </row>
    <row r="440" spans="1:47" s="2" customFormat="1" ht="19.5">
      <c r="A440" s="35"/>
      <c r="B440" s="36"/>
      <c r="C440" s="37"/>
      <c r="D440" s="191" t="s">
        <v>269</v>
      </c>
      <c r="E440" s="37"/>
      <c r="F440" s="238" t="s">
        <v>382</v>
      </c>
      <c r="G440" s="37"/>
      <c r="H440" s="37"/>
      <c r="I440" s="193"/>
      <c r="J440" s="193"/>
      <c r="K440" s="37"/>
      <c r="L440" s="37"/>
      <c r="M440" s="40"/>
      <c r="N440" s="194"/>
      <c r="O440" s="195"/>
      <c r="P440" s="65"/>
      <c r="Q440" s="65"/>
      <c r="R440" s="65"/>
      <c r="S440" s="65"/>
      <c r="T440" s="65"/>
      <c r="U440" s="65"/>
      <c r="V440" s="65"/>
      <c r="W440" s="65"/>
      <c r="X440" s="66"/>
      <c r="Y440" s="35"/>
      <c r="Z440" s="35"/>
      <c r="AA440" s="35"/>
      <c r="AB440" s="35"/>
      <c r="AC440" s="35"/>
      <c r="AD440" s="35"/>
      <c r="AE440" s="35"/>
      <c r="AT440" s="18" t="s">
        <v>269</v>
      </c>
      <c r="AU440" s="18" t="s">
        <v>162</v>
      </c>
    </row>
    <row r="441" spans="2:51" s="14" customFormat="1" ht="11.25">
      <c r="B441" s="207"/>
      <c r="C441" s="208"/>
      <c r="D441" s="191" t="s">
        <v>145</v>
      </c>
      <c r="E441" s="209" t="s">
        <v>33</v>
      </c>
      <c r="F441" s="210" t="s">
        <v>262</v>
      </c>
      <c r="G441" s="208"/>
      <c r="H441" s="209" t="s">
        <v>33</v>
      </c>
      <c r="I441" s="211"/>
      <c r="J441" s="211"/>
      <c r="K441" s="208"/>
      <c r="L441" s="208"/>
      <c r="M441" s="212"/>
      <c r="N441" s="213"/>
      <c r="O441" s="214"/>
      <c r="P441" s="214"/>
      <c r="Q441" s="214"/>
      <c r="R441" s="214"/>
      <c r="S441" s="214"/>
      <c r="T441" s="214"/>
      <c r="U441" s="214"/>
      <c r="V441" s="214"/>
      <c r="W441" s="214"/>
      <c r="X441" s="215"/>
      <c r="AT441" s="216" t="s">
        <v>145</v>
      </c>
      <c r="AU441" s="216" t="s">
        <v>162</v>
      </c>
      <c r="AV441" s="14" t="s">
        <v>24</v>
      </c>
      <c r="AW441" s="14" t="s">
        <v>5</v>
      </c>
      <c r="AX441" s="14" t="s">
        <v>80</v>
      </c>
      <c r="AY441" s="216" t="s">
        <v>133</v>
      </c>
    </row>
    <row r="442" spans="2:51" s="13" customFormat="1" ht="11.25">
      <c r="B442" s="196"/>
      <c r="C442" s="197"/>
      <c r="D442" s="191" t="s">
        <v>145</v>
      </c>
      <c r="E442" s="198" t="s">
        <v>33</v>
      </c>
      <c r="F442" s="199" t="s">
        <v>413</v>
      </c>
      <c r="G442" s="197"/>
      <c r="H442" s="200">
        <v>50</v>
      </c>
      <c r="I442" s="201"/>
      <c r="J442" s="201"/>
      <c r="K442" s="197"/>
      <c r="L442" s="197"/>
      <c r="M442" s="202"/>
      <c r="N442" s="203"/>
      <c r="O442" s="204"/>
      <c r="P442" s="204"/>
      <c r="Q442" s="204"/>
      <c r="R442" s="204"/>
      <c r="S442" s="204"/>
      <c r="T442" s="204"/>
      <c r="U442" s="204"/>
      <c r="V442" s="204"/>
      <c r="W442" s="204"/>
      <c r="X442" s="205"/>
      <c r="AT442" s="206" t="s">
        <v>145</v>
      </c>
      <c r="AU442" s="206" t="s">
        <v>162</v>
      </c>
      <c r="AV442" s="13" t="s">
        <v>89</v>
      </c>
      <c r="AW442" s="13" t="s">
        <v>5</v>
      </c>
      <c r="AX442" s="13" t="s">
        <v>80</v>
      </c>
      <c r="AY442" s="206" t="s">
        <v>133</v>
      </c>
    </row>
    <row r="443" spans="2:51" s="15" customFormat="1" ht="11.25">
      <c r="B443" s="217"/>
      <c r="C443" s="218"/>
      <c r="D443" s="191" t="s">
        <v>145</v>
      </c>
      <c r="E443" s="219" t="s">
        <v>33</v>
      </c>
      <c r="F443" s="220" t="s">
        <v>263</v>
      </c>
      <c r="G443" s="218"/>
      <c r="H443" s="221">
        <v>50</v>
      </c>
      <c r="I443" s="222"/>
      <c r="J443" s="222"/>
      <c r="K443" s="218"/>
      <c r="L443" s="218"/>
      <c r="M443" s="223"/>
      <c r="N443" s="224"/>
      <c r="O443" s="225"/>
      <c r="P443" s="225"/>
      <c r="Q443" s="225"/>
      <c r="R443" s="225"/>
      <c r="S443" s="225"/>
      <c r="T443" s="225"/>
      <c r="U443" s="225"/>
      <c r="V443" s="225"/>
      <c r="W443" s="225"/>
      <c r="X443" s="226"/>
      <c r="AT443" s="227" t="s">
        <v>145</v>
      </c>
      <c r="AU443" s="227" t="s">
        <v>162</v>
      </c>
      <c r="AV443" s="15" t="s">
        <v>141</v>
      </c>
      <c r="AW443" s="15" t="s">
        <v>5</v>
      </c>
      <c r="AX443" s="15" t="s">
        <v>24</v>
      </c>
      <c r="AY443" s="227" t="s">
        <v>133</v>
      </c>
    </row>
    <row r="444" spans="1:65" s="2" customFormat="1" ht="14.45" customHeight="1">
      <c r="A444" s="35"/>
      <c r="B444" s="36"/>
      <c r="C444" s="228" t="s">
        <v>507</v>
      </c>
      <c r="D444" s="228" t="s">
        <v>251</v>
      </c>
      <c r="E444" s="229" t="s">
        <v>508</v>
      </c>
      <c r="F444" s="230" t="s">
        <v>509</v>
      </c>
      <c r="G444" s="231" t="s">
        <v>267</v>
      </c>
      <c r="H444" s="232">
        <v>38</v>
      </c>
      <c r="I444" s="233"/>
      <c r="J444" s="234"/>
      <c r="K444" s="235">
        <f>ROUND(P444*H444,2)</f>
        <v>0</v>
      </c>
      <c r="L444" s="230" t="s">
        <v>33</v>
      </c>
      <c r="M444" s="236"/>
      <c r="N444" s="237" t="s">
        <v>33</v>
      </c>
      <c r="O444" s="185" t="s">
        <v>49</v>
      </c>
      <c r="P444" s="186">
        <f>I444+J444</f>
        <v>0</v>
      </c>
      <c r="Q444" s="186">
        <f>ROUND(I444*H444,2)</f>
        <v>0</v>
      </c>
      <c r="R444" s="186">
        <f>ROUND(J444*H444,2)</f>
        <v>0</v>
      </c>
      <c r="S444" s="65"/>
      <c r="T444" s="187">
        <f>S444*H444</f>
        <v>0</v>
      </c>
      <c r="U444" s="187">
        <v>0</v>
      </c>
      <c r="V444" s="187">
        <f>U444*H444</f>
        <v>0</v>
      </c>
      <c r="W444" s="187">
        <v>0</v>
      </c>
      <c r="X444" s="188">
        <f>W444*H444</f>
        <v>0</v>
      </c>
      <c r="Y444" s="35"/>
      <c r="Z444" s="35"/>
      <c r="AA444" s="35"/>
      <c r="AB444" s="35"/>
      <c r="AC444" s="35"/>
      <c r="AD444" s="35"/>
      <c r="AE444" s="35"/>
      <c r="AR444" s="189" t="s">
        <v>189</v>
      </c>
      <c r="AT444" s="189" t="s">
        <v>251</v>
      </c>
      <c r="AU444" s="189" t="s">
        <v>162</v>
      </c>
      <c r="AY444" s="18" t="s">
        <v>133</v>
      </c>
      <c r="BE444" s="190">
        <f>IF(O444="základní",K444,0)</f>
        <v>0</v>
      </c>
      <c r="BF444" s="190">
        <f>IF(O444="snížená",K444,0)</f>
        <v>0</v>
      </c>
      <c r="BG444" s="190">
        <f>IF(O444="zákl. přenesená",K444,0)</f>
        <v>0</v>
      </c>
      <c r="BH444" s="190">
        <f>IF(O444="sníž. přenesená",K444,0)</f>
        <v>0</v>
      </c>
      <c r="BI444" s="190">
        <f>IF(O444="nulová",K444,0)</f>
        <v>0</v>
      </c>
      <c r="BJ444" s="18" t="s">
        <v>24</v>
      </c>
      <c r="BK444" s="190">
        <f>ROUND(P444*H444,2)</f>
        <v>0</v>
      </c>
      <c r="BL444" s="18" t="s">
        <v>141</v>
      </c>
      <c r="BM444" s="189" t="s">
        <v>510</v>
      </c>
    </row>
    <row r="445" spans="1:47" s="2" customFormat="1" ht="11.25">
      <c r="A445" s="35"/>
      <c r="B445" s="36"/>
      <c r="C445" s="37"/>
      <c r="D445" s="191" t="s">
        <v>143</v>
      </c>
      <c r="E445" s="37"/>
      <c r="F445" s="192" t="s">
        <v>509</v>
      </c>
      <c r="G445" s="37"/>
      <c r="H445" s="37"/>
      <c r="I445" s="193"/>
      <c r="J445" s="193"/>
      <c r="K445" s="37"/>
      <c r="L445" s="37"/>
      <c r="M445" s="40"/>
      <c r="N445" s="194"/>
      <c r="O445" s="195"/>
      <c r="P445" s="65"/>
      <c r="Q445" s="65"/>
      <c r="R445" s="65"/>
      <c r="S445" s="65"/>
      <c r="T445" s="65"/>
      <c r="U445" s="65"/>
      <c r="V445" s="65"/>
      <c r="W445" s="65"/>
      <c r="X445" s="66"/>
      <c r="Y445" s="35"/>
      <c r="Z445" s="35"/>
      <c r="AA445" s="35"/>
      <c r="AB445" s="35"/>
      <c r="AC445" s="35"/>
      <c r="AD445" s="35"/>
      <c r="AE445" s="35"/>
      <c r="AT445" s="18" t="s">
        <v>143</v>
      </c>
      <c r="AU445" s="18" t="s">
        <v>162</v>
      </c>
    </row>
    <row r="446" spans="1:47" s="2" customFormat="1" ht="19.5">
      <c r="A446" s="35"/>
      <c r="B446" s="36"/>
      <c r="C446" s="37"/>
      <c r="D446" s="191" t="s">
        <v>269</v>
      </c>
      <c r="E446" s="37"/>
      <c r="F446" s="238" t="s">
        <v>382</v>
      </c>
      <c r="G446" s="37"/>
      <c r="H446" s="37"/>
      <c r="I446" s="193"/>
      <c r="J446" s="193"/>
      <c r="K446" s="37"/>
      <c r="L446" s="37"/>
      <c r="M446" s="40"/>
      <c r="N446" s="194"/>
      <c r="O446" s="195"/>
      <c r="P446" s="65"/>
      <c r="Q446" s="65"/>
      <c r="R446" s="65"/>
      <c r="S446" s="65"/>
      <c r="T446" s="65"/>
      <c r="U446" s="65"/>
      <c r="V446" s="65"/>
      <c r="W446" s="65"/>
      <c r="X446" s="66"/>
      <c r="Y446" s="35"/>
      <c r="Z446" s="35"/>
      <c r="AA446" s="35"/>
      <c r="AB446" s="35"/>
      <c r="AC446" s="35"/>
      <c r="AD446" s="35"/>
      <c r="AE446" s="35"/>
      <c r="AT446" s="18" t="s">
        <v>269</v>
      </c>
      <c r="AU446" s="18" t="s">
        <v>162</v>
      </c>
    </row>
    <row r="447" spans="2:51" s="14" customFormat="1" ht="11.25">
      <c r="B447" s="207"/>
      <c r="C447" s="208"/>
      <c r="D447" s="191" t="s">
        <v>145</v>
      </c>
      <c r="E447" s="209" t="s">
        <v>33</v>
      </c>
      <c r="F447" s="210" t="s">
        <v>262</v>
      </c>
      <c r="G447" s="208"/>
      <c r="H447" s="209" t="s">
        <v>33</v>
      </c>
      <c r="I447" s="211"/>
      <c r="J447" s="211"/>
      <c r="K447" s="208"/>
      <c r="L447" s="208"/>
      <c r="M447" s="212"/>
      <c r="N447" s="213"/>
      <c r="O447" s="214"/>
      <c r="P447" s="214"/>
      <c r="Q447" s="214"/>
      <c r="R447" s="214"/>
      <c r="S447" s="214"/>
      <c r="T447" s="214"/>
      <c r="U447" s="214"/>
      <c r="V447" s="214"/>
      <c r="W447" s="214"/>
      <c r="X447" s="215"/>
      <c r="AT447" s="216" t="s">
        <v>145</v>
      </c>
      <c r="AU447" s="216" t="s">
        <v>162</v>
      </c>
      <c r="AV447" s="14" t="s">
        <v>24</v>
      </c>
      <c r="AW447" s="14" t="s">
        <v>5</v>
      </c>
      <c r="AX447" s="14" t="s">
        <v>80</v>
      </c>
      <c r="AY447" s="216" t="s">
        <v>133</v>
      </c>
    </row>
    <row r="448" spans="2:51" s="13" customFormat="1" ht="11.25">
      <c r="B448" s="196"/>
      <c r="C448" s="197"/>
      <c r="D448" s="191" t="s">
        <v>145</v>
      </c>
      <c r="E448" s="198" t="s">
        <v>33</v>
      </c>
      <c r="F448" s="199" t="s">
        <v>352</v>
      </c>
      <c r="G448" s="197"/>
      <c r="H448" s="200">
        <v>38</v>
      </c>
      <c r="I448" s="201"/>
      <c r="J448" s="201"/>
      <c r="K448" s="197"/>
      <c r="L448" s="197"/>
      <c r="M448" s="202"/>
      <c r="N448" s="203"/>
      <c r="O448" s="204"/>
      <c r="P448" s="204"/>
      <c r="Q448" s="204"/>
      <c r="R448" s="204"/>
      <c r="S448" s="204"/>
      <c r="T448" s="204"/>
      <c r="U448" s="204"/>
      <c r="V448" s="204"/>
      <c r="W448" s="204"/>
      <c r="X448" s="205"/>
      <c r="AT448" s="206" t="s">
        <v>145</v>
      </c>
      <c r="AU448" s="206" t="s">
        <v>162</v>
      </c>
      <c r="AV448" s="13" t="s">
        <v>89</v>
      </c>
      <c r="AW448" s="13" t="s">
        <v>5</v>
      </c>
      <c r="AX448" s="13" t="s">
        <v>80</v>
      </c>
      <c r="AY448" s="206" t="s">
        <v>133</v>
      </c>
    </row>
    <row r="449" spans="2:51" s="15" customFormat="1" ht="11.25">
      <c r="B449" s="217"/>
      <c r="C449" s="218"/>
      <c r="D449" s="191" t="s">
        <v>145</v>
      </c>
      <c r="E449" s="219" t="s">
        <v>33</v>
      </c>
      <c r="F449" s="220" t="s">
        <v>263</v>
      </c>
      <c r="G449" s="218"/>
      <c r="H449" s="221">
        <v>38</v>
      </c>
      <c r="I449" s="222"/>
      <c r="J449" s="222"/>
      <c r="K449" s="218"/>
      <c r="L449" s="218"/>
      <c r="M449" s="223"/>
      <c r="N449" s="224"/>
      <c r="O449" s="225"/>
      <c r="P449" s="225"/>
      <c r="Q449" s="225"/>
      <c r="R449" s="225"/>
      <c r="S449" s="225"/>
      <c r="T449" s="225"/>
      <c r="U449" s="225"/>
      <c r="V449" s="225"/>
      <c r="W449" s="225"/>
      <c r="X449" s="226"/>
      <c r="AT449" s="227" t="s">
        <v>145</v>
      </c>
      <c r="AU449" s="227" t="s">
        <v>162</v>
      </c>
      <c r="AV449" s="15" t="s">
        <v>141</v>
      </c>
      <c r="AW449" s="15" t="s">
        <v>5</v>
      </c>
      <c r="AX449" s="15" t="s">
        <v>24</v>
      </c>
      <c r="AY449" s="227" t="s">
        <v>133</v>
      </c>
    </row>
    <row r="450" spans="1:65" s="2" customFormat="1" ht="14.45" customHeight="1">
      <c r="A450" s="35"/>
      <c r="B450" s="36"/>
      <c r="C450" s="228" t="s">
        <v>511</v>
      </c>
      <c r="D450" s="228" t="s">
        <v>251</v>
      </c>
      <c r="E450" s="229" t="s">
        <v>512</v>
      </c>
      <c r="F450" s="230" t="s">
        <v>513</v>
      </c>
      <c r="G450" s="231" t="s">
        <v>267</v>
      </c>
      <c r="H450" s="232">
        <v>3</v>
      </c>
      <c r="I450" s="233"/>
      <c r="J450" s="234"/>
      <c r="K450" s="235">
        <f>ROUND(P450*H450,2)</f>
        <v>0</v>
      </c>
      <c r="L450" s="230" t="s">
        <v>33</v>
      </c>
      <c r="M450" s="236"/>
      <c r="N450" s="237" t="s">
        <v>33</v>
      </c>
      <c r="O450" s="185" t="s">
        <v>49</v>
      </c>
      <c r="P450" s="186">
        <f>I450+J450</f>
        <v>0</v>
      </c>
      <c r="Q450" s="186">
        <f>ROUND(I450*H450,2)</f>
        <v>0</v>
      </c>
      <c r="R450" s="186">
        <f>ROUND(J450*H450,2)</f>
        <v>0</v>
      </c>
      <c r="S450" s="65"/>
      <c r="T450" s="187">
        <f>S450*H450</f>
        <v>0</v>
      </c>
      <c r="U450" s="187">
        <v>0</v>
      </c>
      <c r="V450" s="187">
        <f>U450*H450</f>
        <v>0</v>
      </c>
      <c r="W450" s="187">
        <v>0</v>
      </c>
      <c r="X450" s="188">
        <f>W450*H450</f>
        <v>0</v>
      </c>
      <c r="Y450" s="35"/>
      <c r="Z450" s="35"/>
      <c r="AA450" s="35"/>
      <c r="AB450" s="35"/>
      <c r="AC450" s="35"/>
      <c r="AD450" s="35"/>
      <c r="AE450" s="35"/>
      <c r="AR450" s="189" t="s">
        <v>189</v>
      </c>
      <c r="AT450" s="189" t="s">
        <v>251</v>
      </c>
      <c r="AU450" s="189" t="s">
        <v>162</v>
      </c>
      <c r="AY450" s="18" t="s">
        <v>133</v>
      </c>
      <c r="BE450" s="190">
        <f>IF(O450="základní",K450,0)</f>
        <v>0</v>
      </c>
      <c r="BF450" s="190">
        <f>IF(O450="snížená",K450,0)</f>
        <v>0</v>
      </c>
      <c r="BG450" s="190">
        <f>IF(O450="zákl. přenesená",K450,0)</f>
        <v>0</v>
      </c>
      <c r="BH450" s="190">
        <f>IF(O450="sníž. přenesená",K450,0)</f>
        <v>0</v>
      </c>
      <c r="BI450" s="190">
        <f>IF(O450="nulová",K450,0)</f>
        <v>0</v>
      </c>
      <c r="BJ450" s="18" t="s">
        <v>24</v>
      </c>
      <c r="BK450" s="190">
        <f>ROUND(P450*H450,2)</f>
        <v>0</v>
      </c>
      <c r="BL450" s="18" t="s">
        <v>141</v>
      </c>
      <c r="BM450" s="189" t="s">
        <v>514</v>
      </c>
    </row>
    <row r="451" spans="1:47" s="2" customFormat="1" ht="11.25">
      <c r="A451" s="35"/>
      <c r="B451" s="36"/>
      <c r="C451" s="37"/>
      <c r="D451" s="191" t="s">
        <v>143</v>
      </c>
      <c r="E451" s="37"/>
      <c r="F451" s="192" t="s">
        <v>513</v>
      </c>
      <c r="G451" s="37"/>
      <c r="H451" s="37"/>
      <c r="I451" s="193"/>
      <c r="J451" s="193"/>
      <c r="K451" s="37"/>
      <c r="L451" s="37"/>
      <c r="M451" s="40"/>
      <c r="N451" s="194"/>
      <c r="O451" s="195"/>
      <c r="P451" s="65"/>
      <c r="Q451" s="65"/>
      <c r="R451" s="65"/>
      <c r="S451" s="65"/>
      <c r="T451" s="65"/>
      <c r="U451" s="65"/>
      <c r="V451" s="65"/>
      <c r="W451" s="65"/>
      <c r="X451" s="66"/>
      <c r="Y451" s="35"/>
      <c r="Z451" s="35"/>
      <c r="AA451" s="35"/>
      <c r="AB451" s="35"/>
      <c r="AC451" s="35"/>
      <c r="AD451" s="35"/>
      <c r="AE451" s="35"/>
      <c r="AT451" s="18" t="s">
        <v>143</v>
      </c>
      <c r="AU451" s="18" t="s">
        <v>162</v>
      </c>
    </row>
    <row r="452" spans="1:47" s="2" customFormat="1" ht="19.5">
      <c r="A452" s="35"/>
      <c r="B452" s="36"/>
      <c r="C452" s="37"/>
      <c r="D452" s="191" t="s">
        <v>269</v>
      </c>
      <c r="E452" s="37"/>
      <c r="F452" s="238" t="s">
        <v>382</v>
      </c>
      <c r="G452" s="37"/>
      <c r="H452" s="37"/>
      <c r="I452" s="193"/>
      <c r="J452" s="193"/>
      <c r="K452" s="37"/>
      <c r="L452" s="37"/>
      <c r="M452" s="40"/>
      <c r="N452" s="194"/>
      <c r="O452" s="195"/>
      <c r="P452" s="65"/>
      <c r="Q452" s="65"/>
      <c r="R452" s="65"/>
      <c r="S452" s="65"/>
      <c r="T452" s="65"/>
      <c r="U452" s="65"/>
      <c r="V452" s="65"/>
      <c r="W452" s="65"/>
      <c r="X452" s="66"/>
      <c r="Y452" s="35"/>
      <c r="Z452" s="35"/>
      <c r="AA452" s="35"/>
      <c r="AB452" s="35"/>
      <c r="AC452" s="35"/>
      <c r="AD452" s="35"/>
      <c r="AE452" s="35"/>
      <c r="AT452" s="18" t="s">
        <v>269</v>
      </c>
      <c r="AU452" s="18" t="s">
        <v>162</v>
      </c>
    </row>
    <row r="453" spans="2:51" s="14" customFormat="1" ht="11.25">
      <c r="B453" s="207"/>
      <c r="C453" s="208"/>
      <c r="D453" s="191" t="s">
        <v>145</v>
      </c>
      <c r="E453" s="209" t="s">
        <v>33</v>
      </c>
      <c r="F453" s="210" t="s">
        <v>262</v>
      </c>
      <c r="G453" s="208"/>
      <c r="H453" s="209" t="s">
        <v>33</v>
      </c>
      <c r="I453" s="211"/>
      <c r="J453" s="211"/>
      <c r="K453" s="208"/>
      <c r="L453" s="208"/>
      <c r="M453" s="212"/>
      <c r="N453" s="213"/>
      <c r="O453" s="214"/>
      <c r="P453" s="214"/>
      <c r="Q453" s="214"/>
      <c r="R453" s="214"/>
      <c r="S453" s="214"/>
      <c r="T453" s="214"/>
      <c r="U453" s="214"/>
      <c r="V453" s="214"/>
      <c r="W453" s="214"/>
      <c r="X453" s="215"/>
      <c r="AT453" s="216" t="s">
        <v>145</v>
      </c>
      <c r="AU453" s="216" t="s">
        <v>162</v>
      </c>
      <c r="AV453" s="14" t="s">
        <v>24</v>
      </c>
      <c r="AW453" s="14" t="s">
        <v>5</v>
      </c>
      <c r="AX453" s="14" t="s">
        <v>80</v>
      </c>
      <c r="AY453" s="216" t="s">
        <v>133</v>
      </c>
    </row>
    <row r="454" spans="2:51" s="13" customFormat="1" ht="11.25">
      <c r="B454" s="196"/>
      <c r="C454" s="197"/>
      <c r="D454" s="191" t="s">
        <v>145</v>
      </c>
      <c r="E454" s="198" t="s">
        <v>33</v>
      </c>
      <c r="F454" s="199" t="s">
        <v>162</v>
      </c>
      <c r="G454" s="197"/>
      <c r="H454" s="200">
        <v>3</v>
      </c>
      <c r="I454" s="201"/>
      <c r="J454" s="201"/>
      <c r="K454" s="197"/>
      <c r="L454" s="197"/>
      <c r="M454" s="202"/>
      <c r="N454" s="203"/>
      <c r="O454" s="204"/>
      <c r="P454" s="204"/>
      <c r="Q454" s="204"/>
      <c r="R454" s="204"/>
      <c r="S454" s="204"/>
      <c r="T454" s="204"/>
      <c r="U454" s="204"/>
      <c r="V454" s="204"/>
      <c r="W454" s="204"/>
      <c r="X454" s="205"/>
      <c r="AT454" s="206" t="s">
        <v>145</v>
      </c>
      <c r="AU454" s="206" t="s">
        <v>162</v>
      </c>
      <c r="AV454" s="13" t="s">
        <v>89</v>
      </c>
      <c r="AW454" s="13" t="s">
        <v>5</v>
      </c>
      <c r="AX454" s="13" t="s">
        <v>80</v>
      </c>
      <c r="AY454" s="206" t="s">
        <v>133</v>
      </c>
    </row>
    <row r="455" spans="2:51" s="15" customFormat="1" ht="11.25">
      <c r="B455" s="217"/>
      <c r="C455" s="218"/>
      <c r="D455" s="191" t="s">
        <v>145</v>
      </c>
      <c r="E455" s="219" t="s">
        <v>33</v>
      </c>
      <c r="F455" s="220" t="s">
        <v>263</v>
      </c>
      <c r="G455" s="218"/>
      <c r="H455" s="221">
        <v>3</v>
      </c>
      <c r="I455" s="222"/>
      <c r="J455" s="222"/>
      <c r="K455" s="218"/>
      <c r="L455" s="218"/>
      <c r="M455" s="223"/>
      <c r="N455" s="224"/>
      <c r="O455" s="225"/>
      <c r="P455" s="225"/>
      <c r="Q455" s="225"/>
      <c r="R455" s="225"/>
      <c r="S455" s="225"/>
      <c r="T455" s="225"/>
      <c r="U455" s="225"/>
      <c r="V455" s="225"/>
      <c r="W455" s="225"/>
      <c r="X455" s="226"/>
      <c r="AT455" s="227" t="s">
        <v>145</v>
      </c>
      <c r="AU455" s="227" t="s">
        <v>162</v>
      </c>
      <c r="AV455" s="15" t="s">
        <v>141</v>
      </c>
      <c r="AW455" s="15" t="s">
        <v>5</v>
      </c>
      <c r="AX455" s="15" t="s">
        <v>24</v>
      </c>
      <c r="AY455" s="227" t="s">
        <v>133</v>
      </c>
    </row>
    <row r="456" spans="1:65" s="2" customFormat="1" ht="14.45" customHeight="1">
      <c r="A456" s="35"/>
      <c r="B456" s="36"/>
      <c r="C456" s="228" t="s">
        <v>515</v>
      </c>
      <c r="D456" s="228" t="s">
        <v>251</v>
      </c>
      <c r="E456" s="229" t="s">
        <v>516</v>
      </c>
      <c r="F456" s="230" t="s">
        <v>517</v>
      </c>
      <c r="G456" s="231" t="s">
        <v>267</v>
      </c>
      <c r="H456" s="232">
        <v>7</v>
      </c>
      <c r="I456" s="233"/>
      <c r="J456" s="234"/>
      <c r="K456" s="235">
        <f>ROUND(P456*H456,2)</f>
        <v>0</v>
      </c>
      <c r="L456" s="230" t="s">
        <v>33</v>
      </c>
      <c r="M456" s="236"/>
      <c r="N456" s="237" t="s">
        <v>33</v>
      </c>
      <c r="O456" s="185" t="s">
        <v>49</v>
      </c>
      <c r="P456" s="186">
        <f>I456+J456</f>
        <v>0</v>
      </c>
      <c r="Q456" s="186">
        <f>ROUND(I456*H456,2)</f>
        <v>0</v>
      </c>
      <c r="R456" s="186">
        <f>ROUND(J456*H456,2)</f>
        <v>0</v>
      </c>
      <c r="S456" s="65"/>
      <c r="T456" s="187">
        <f>S456*H456</f>
        <v>0</v>
      </c>
      <c r="U456" s="187">
        <v>0</v>
      </c>
      <c r="V456" s="187">
        <f>U456*H456</f>
        <v>0</v>
      </c>
      <c r="W456" s="187">
        <v>0</v>
      </c>
      <c r="X456" s="188">
        <f>W456*H456</f>
        <v>0</v>
      </c>
      <c r="Y456" s="35"/>
      <c r="Z456" s="35"/>
      <c r="AA456" s="35"/>
      <c r="AB456" s="35"/>
      <c r="AC456" s="35"/>
      <c r="AD456" s="35"/>
      <c r="AE456" s="35"/>
      <c r="AR456" s="189" t="s">
        <v>189</v>
      </c>
      <c r="AT456" s="189" t="s">
        <v>251</v>
      </c>
      <c r="AU456" s="189" t="s">
        <v>162</v>
      </c>
      <c r="AY456" s="18" t="s">
        <v>133</v>
      </c>
      <c r="BE456" s="190">
        <f>IF(O456="základní",K456,0)</f>
        <v>0</v>
      </c>
      <c r="BF456" s="190">
        <f>IF(O456="snížená",K456,0)</f>
        <v>0</v>
      </c>
      <c r="BG456" s="190">
        <f>IF(O456="zákl. přenesená",K456,0)</f>
        <v>0</v>
      </c>
      <c r="BH456" s="190">
        <f>IF(O456="sníž. přenesená",K456,0)</f>
        <v>0</v>
      </c>
      <c r="BI456" s="190">
        <f>IF(O456="nulová",K456,0)</f>
        <v>0</v>
      </c>
      <c r="BJ456" s="18" t="s">
        <v>24</v>
      </c>
      <c r="BK456" s="190">
        <f>ROUND(P456*H456,2)</f>
        <v>0</v>
      </c>
      <c r="BL456" s="18" t="s">
        <v>141</v>
      </c>
      <c r="BM456" s="189" t="s">
        <v>518</v>
      </c>
    </row>
    <row r="457" spans="1:47" s="2" customFormat="1" ht="11.25">
      <c r="A457" s="35"/>
      <c r="B457" s="36"/>
      <c r="C457" s="37"/>
      <c r="D457" s="191" t="s">
        <v>143</v>
      </c>
      <c r="E457" s="37"/>
      <c r="F457" s="192" t="s">
        <v>519</v>
      </c>
      <c r="G457" s="37"/>
      <c r="H457" s="37"/>
      <c r="I457" s="193"/>
      <c r="J457" s="193"/>
      <c r="K457" s="37"/>
      <c r="L457" s="37"/>
      <c r="M457" s="40"/>
      <c r="N457" s="194"/>
      <c r="O457" s="195"/>
      <c r="P457" s="65"/>
      <c r="Q457" s="65"/>
      <c r="R457" s="65"/>
      <c r="S457" s="65"/>
      <c r="T457" s="65"/>
      <c r="U457" s="65"/>
      <c r="V457" s="65"/>
      <c r="W457" s="65"/>
      <c r="X457" s="66"/>
      <c r="Y457" s="35"/>
      <c r="Z457" s="35"/>
      <c r="AA457" s="35"/>
      <c r="AB457" s="35"/>
      <c r="AC457" s="35"/>
      <c r="AD457" s="35"/>
      <c r="AE457" s="35"/>
      <c r="AT457" s="18" t="s">
        <v>143</v>
      </c>
      <c r="AU457" s="18" t="s">
        <v>162</v>
      </c>
    </row>
    <row r="458" spans="1:47" s="2" customFormat="1" ht="19.5">
      <c r="A458" s="35"/>
      <c r="B458" s="36"/>
      <c r="C458" s="37"/>
      <c r="D458" s="191" t="s">
        <v>269</v>
      </c>
      <c r="E458" s="37"/>
      <c r="F458" s="238" t="s">
        <v>382</v>
      </c>
      <c r="G458" s="37"/>
      <c r="H458" s="37"/>
      <c r="I458" s="193"/>
      <c r="J458" s="193"/>
      <c r="K458" s="37"/>
      <c r="L458" s="37"/>
      <c r="M458" s="40"/>
      <c r="N458" s="194"/>
      <c r="O458" s="195"/>
      <c r="P458" s="65"/>
      <c r="Q458" s="65"/>
      <c r="R458" s="65"/>
      <c r="S458" s="65"/>
      <c r="T458" s="65"/>
      <c r="U458" s="65"/>
      <c r="V458" s="65"/>
      <c r="W458" s="65"/>
      <c r="X458" s="66"/>
      <c r="Y458" s="35"/>
      <c r="Z458" s="35"/>
      <c r="AA458" s="35"/>
      <c r="AB458" s="35"/>
      <c r="AC458" s="35"/>
      <c r="AD458" s="35"/>
      <c r="AE458" s="35"/>
      <c r="AT458" s="18" t="s">
        <v>269</v>
      </c>
      <c r="AU458" s="18" t="s">
        <v>162</v>
      </c>
    </row>
    <row r="459" spans="2:51" s="14" customFormat="1" ht="11.25">
      <c r="B459" s="207"/>
      <c r="C459" s="208"/>
      <c r="D459" s="191" t="s">
        <v>145</v>
      </c>
      <c r="E459" s="209" t="s">
        <v>33</v>
      </c>
      <c r="F459" s="210" t="s">
        <v>262</v>
      </c>
      <c r="G459" s="208"/>
      <c r="H459" s="209" t="s">
        <v>33</v>
      </c>
      <c r="I459" s="211"/>
      <c r="J459" s="211"/>
      <c r="K459" s="208"/>
      <c r="L459" s="208"/>
      <c r="M459" s="212"/>
      <c r="N459" s="213"/>
      <c r="O459" s="214"/>
      <c r="P459" s="214"/>
      <c r="Q459" s="214"/>
      <c r="R459" s="214"/>
      <c r="S459" s="214"/>
      <c r="T459" s="214"/>
      <c r="U459" s="214"/>
      <c r="V459" s="214"/>
      <c r="W459" s="214"/>
      <c r="X459" s="215"/>
      <c r="AT459" s="216" t="s">
        <v>145</v>
      </c>
      <c r="AU459" s="216" t="s">
        <v>162</v>
      </c>
      <c r="AV459" s="14" t="s">
        <v>24</v>
      </c>
      <c r="AW459" s="14" t="s">
        <v>5</v>
      </c>
      <c r="AX459" s="14" t="s">
        <v>80</v>
      </c>
      <c r="AY459" s="216" t="s">
        <v>133</v>
      </c>
    </row>
    <row r="460" spans="2:51" s="13" customFormat="1" ht="11.25">
      <c r="B460" s="196"/>
      <c r="C460" s="197"/>
      <c r="D460" s="191" t="s">
        <v>145</v>
      </c>
      <c r="E460" s="198" t="s">
        <v>33</v>
      </c>
      <c r="F460" s="199" t="s">
        <v>184</v>
      </c>
      <c r="G460" s="197"/>
      <c r="H460" s="200">
        <v>7</v>
      </c>
      <c r="I460" s="201"/>
      <c r="J460" s="201"/>
      <c r="K460" s="197"/>
      <c r="L460" s="197"/>
      <c r="M460" s="202"/>
      <c r="N460" s="203"/>
      <c r="O460" s="204"/>
      <c r="P460" s="204"/>
      <c r="Q460" s="204"/>
      <c r="R460" s="204"/>
      <c r="S460" s="204"/>
      <c r="T460" s="204"/>
      <c r="U460" s="204"/>
      <c r="V460" s="204"/>
      <c r="W460" s="204"/>
      <c r="X460" s="205"/>
      <c r="AT460" s="206" t="s">
        <v>145</v>
      </c>
      <c r="AU460" s="206" t="s">
        <v>162</v>
      </c>
      <c r="AV460" s="13" t="s">
        <v>89</v>
      </c>
      <c r="AW460" s="13" t="s">
        <v>5</v>
      </c>
      <c r="AX460" s="13" t="s">
        <v>80</v>
      </c>
      <c r="AY460" s="206" t="s">
        <v>133</v>
      </c>
    </row>
    <row r="461" spans="2:51" s="15" customFormat="1" ht="11.25">
      <c r="B461" s="217"/>
      <c r="C461" s="218"/>
      <c r="D461" s="191" t="s">
        <v>145</v>
      </c>
      <c r="E461" s="219" t="s">
        <v>33</v>
      </c>
      <c r="F461" s="220" t="s">
        <v>263</v>
      </c>
      <c r="G461" s="218"/>
      <c r="H461" s="221">
        <v>7</v>
      </c>
      <c r="I461" s="222"/>
      <c r="J461" s="222"/>
      <c r="K461" s="218"/>
      <c r="L461" s="218"/>
      <c r="M461" s="223"/>
      <c r="N461" s="224"/>
      <c r="O461" s="225"/>
      <c r="P461" s="225"/>
      <c r="Q461" s="225"/>
      <c r="R461" s="225"/>
      <c r="S461" s="225"/>
      <c r="T461" s="225"/>
      <c r="U461" s="225"/>
      <c r="V461" s="225"/>
      <c r="W461" s="225"/>
      <c r="X461" s="226"/>
      <c r="AT461" s="227" t="s">
        <v>145</v>
      </c>
      <c r="AU461" s="227" t="s">
        <v>162</v>
      </c>
      <c r="AV461" s="15" t="s">
        <v>141</v>
      </c>
      <c r="AW461" s="15" t="s">
        <v>5</v>
      </c>
      <c r="AX461" s="15" t="s">
        <v>24</v>
      </c>
      <c r="AY461" s="227" t="s">
        <v>133</v>
      </c>
    </row>
    <row r="462" spans="1:65" s="2" customFormat="1" ht="14.45" customHeight="1">
      <c r="A462" s="35"/>
      <c r="B462" s="36"/>
      <c r="C462" s="228" t="s">
        <v>520</v>
      </c>
      <c r="D462" s="228" t="s">
        <v>251</v>
      </c>
      <c r="E462" s="229" t="s">
        <v>521</v>
      </c>
      <c r="F462" s="230" t="s">
        <v>522</v>
      </c>
      <c r="G462" s="231" t="s">
        <v>267</v>
      </c>
      <c r="H462" s="232">
        <v>2</v>
      </c>
      <c r="I462" s="233"/>
      <c r="J462" s="234"/>
      <c r="K462" s="235">
        <f>ROUND(P462*H462,2)</f>
        <v>0</v>
      </c>
      <c r="L462" s="230" t="s">
        <v>33</v>
      </c>
      <c r="M462" s="236"/>
      <c r="N462" s="237" t="s">
        <v>33</v>
      </c>
      <c r="O462" s="185" t="s">
        <v>49</v>
      </c>
      <c r="P462" s="186">
        <f>I462+J462</f>
        <v>0</v>
      </c>
      <c r="Q462" s="186">
        <f>ROUND(I462*H462,2)</f>
        <v>0</v>
      </c>
      <c r="R462" s="186">
        <f>ROUND(J462*H462,2)</f>
        <v>0</v>
      </c>
      <c r="S462" s="65"/>
      <c r="T462" s="187">
        <f>S462*H462</f>
        <v>0</v>
      </c>
      <c r="U462" s="187">
        <v>0</v>
      </c>
      <c r="V462" s="187">
        <f>U462*H462</f>
        <v>0</v>
      </c>
      <c r="W462" s="187">
        <v>0</v>
      </c>
      <c r="X462" s="188">
        <f>W462*H462</f>
        <v>0</v>
      </c>
      <c r="Y462" s="35"/>
      <c r="Z462" s="35"/>
      <c r="AA462" s="35"/>
      <c r="AB462" s="35"/>
      <c r="AC462" s="35"/>
      <c r="AD462" s="35"/>
      <c r="AE462" s="35"/>
      <c r="AR462" s="189" t="s">
        <v>189</v>
      </c>
      <c r="AT462" s="189" t="s">
        <v>251</v>
      </c>
      <c r="AU462" s="189" t="s">
        <v>162</v>
      </c>
      <c r="AY462" s="18" t="s">
        <v>133</v>
      </c>
      <c r="BE462" s="190">
        <f>IF(O462="základní",K462,0)</f>
        <v>0</v>
      </c>
      <c r="BF462" s="190">
        <f>IF(O462="snížená",K462,0)</f>
        <v>0</v>
      </c>
      <c r="BG462" s="190">
        <f>IF(O462="zákl. přenesená",K462,0)</f>
        <v>0</v>
      </c>
      <c r="BH462" s="190">
        <f>IF(O462="sníž. přenesená",K462,0)</f>
        <v>0</v>
      </c>
      <c r="BI462" s="190">
        <f>IF(O462="nulová",K462,0)</f>
        <v>0</v>
      </c>
      <c r="BJ462" s="18" t="s">
        <v>24</v>
      </c>
      <c r="BK462" s="190">
        <f>ROUND(P462*H462,2)</f>
        <v>0</v>
      </c>
      <c r="BL462" s="18" t="s">
        <v>141</v>
      </c>
      <c r="BM462" s="189" t="s">
        <v>523</v>
      </c>
    </row>
    <row r="463" spans="1:47" s="2" customFormat="1" ht="11.25">
      <c r="A463" s="35"/>
      <c r="B463" s="36"/>
      <c r="C463" s="37"/>
      <c r="D463" s="191" t="s">
        <v>143</v>
      </c>
      <c r="E463" s="37"/>
      <c r="F463" s="192" t="s">
        <v>522</v>
      </c>
      <c r="G463" s="37"/>
      <c r="H463" s="37"/>
      <c r="I463" s="193"/>
      <c r="J463" s="193"/>
      <c r="K463" s="37"/>
      <c r="L463" s="37"/>
      <c r="M463" s="40"/>
      <c r="N463" s="194"/>
      <c r="O463" s="195"/>
      <c r="P463" s="65"/>
      <c r="Q463" s="65"/>
      <c r="R463" s="65"/>
      <c r="S463" s="65"/>
      <c r="T463" s="65"/>
      <c r="U463" s="65"/>
      <c r="V463" s="65"/>
      <c r="W463" s="65"/>
      <c r="X463" s="66"/>
      <c r="Y463" s="35"/>
      <c r="Z463" s="35"/>
      <c r="AA463" s="35"/>
      <c r="AB463" s="35"/>
      <c r="AC463" s="35"/>
      <c r="AD463" s="35"/>
      <c r="AE463" s="35"/>
      <c r="AT463" s="18" t="s">
        <v>143</v>
      </c>
      <c r="AU463" s="18" t="s">
        <v>162</v>
      </c>
    </row>
    <row r="464" spans="1:47" s="2" customFormat="1" ht="19.5">
      <c r="A464" s="35"/>
      <c r="B464" s="36"/>
      <c r="C464" s="37"/>
      <c r="D464" s="191" t="s">
        <v>269</v>
      </c>
      <c r="E464" s="37"/>
      <c r="F464" s="238" t="s">
        <v>270</v>
      </c>
      <c r="G464" s="37"/>
      <c r="H464" s="37"/>
      <c r="I464" s="193"/>
      <c r="J464" s="193"/>
      <c r="K464" s="37"/>
      <c r="L464" s="37"/>
      <c r="M464" s="40"/>
      <c r="N464" s="194"/>
      <c r="O464" s="195"/>
      <c r="P464" s="65"/>
      <c r="Q464" s="65"/>
      <c r="R464" s="65"/>
      <c r="S464" s="65"/>
      <c r="T464" s="65"/>
      <c r="U464" s="65"/>
      <c r="V464" s="65"/>
      <c r="W464" s="65"/>
      <c r="X464" s="66"/>
      <c r="Y464" s="35"/>
      <c r="Z464" s="35"/>
      <c r="AA464" s="35"/>
      <c r="AB464" s="35"/>
      <c r="AC464" s="35"/>
      <c r="AD464" s="35"/>
      <c r="AE464" s="35"/>
      <c r="AT464" s="18" t="s">
        <v>269</v>
      </c>
      <c r="AU464" s="18" t="s">
        <v>162</v>
      </c>
    </row>
    <row r="465" spans="2:51" s="14" customFormat="1" ht="11.25">
      <c r="B465" s="207"/>
      <c r="C465" s="208"/>
      <c r="D465" s="191" t="s">
        <v>145</v>
      </c>
      <c r="E465" s="209" t="s">
        <v>33</v>
      </c>
      <c r="F465" s="210" t="s">
        <v>262</v>
      </c>
      <c r="G465" s="208"/>
      <c r="H465" s="209" t="s">
        <v>33</v>
      </c>
      <c r="I465" s="211"/>
      <c r="J465" s="211"/>
      <c r="K465" s="208"/>
      <c r="L465" s="208"/>
      <c r="M465" s="212"/>
      <c r="N465" s="213"/>
      <c r="O465" s="214"/>
      <c r="P465" s="214"/>
      <c r="Q465" s="214"/>
      <c r="R465" s="214"/>
      <c r="S465" s="214"/>
      <c r="T465" s="214"/>
      <c r="U465" s="214"/>
      <c r="V465" s="214"/>
      <c r="W465" s="214"/>
      <c r="X465" s="215"/>
      <c r="AT465" s="216" t="s">
        <v>145</v>
      </c>
      <c r="AU465" s="216" t="s">
        <v>162</v>
      </c>
      <c r="AV465" s="14" t="s">
        <v>24</v>
      </c>
      <c r="AW465" s="14" t="s">
        <v>5</v>
      </c>
      <c r="AX465" s="14" t="s">
        <v>80</v>
      </c>
      <c r="AY465" s="216" t="s">
        <v>133</v>
      </c>
    </row>
    <row r="466" spans="2:51" s="13" customFormat="1" ht="11.25">
      <c r="B466" s="196"/>
      <c r="C466" s="197"/>
      <c r="D466" s="191" t="s">
        <v>145</v>
      </c>
      <c r="E466" s="198" t="s">
        <v>33</v>
      </c>
      <c r="F466" s="199" t="s">
        <v>89</v>
      </c>
      <c r="G466" s="197"/>
      <c r="H466" s="200">
        <v>2</v>
      </c>
      <c r="I466" s="201"/>
      <c r="J466" s="201"/>
      <c r="K466" s="197"/>
      <c r="L466" s="197"/>
      <c r="M466" s="202"/>
      <c r="N466" s="203"/>
      <c r="O466" s="204"/>
      <c r="P466" s="204"/>
      <c r="Q466" s="204"/>
      <c r="R466" s="204"/>
      <c r="S466" s="204"/>
      <c r="T466" s="204"/>
      <c r="U466" s="204"/>
      <c r="V466" s="204"/>
      <c r="W466" s="204"/>
      <c r="X466" s="205"/>
      <c r="AT466" s="206" t="s">
        <v>145</v>
      </c>
      <c r="AU466" s="206" t="s">
        <v>162</v>
      </c>
      <c r="AV466" s="13" t="s">
        <v>89</v>
      </c>
      <c r="AW466" s="13" t="s">
        <v>5</v>
      </c>
      <c r="AX466" s="13" t="s">
        <v>80</v>
      </c>
      <c r="AY466" s="206" t="s">
        <v>133</v>
      </c>
    </row>
    <row r="467" spans="2:51" s="15" customFormat="1" ht="11.25">
      <c r="B467" s="217"/>
      <c r="C467" s="218"/>
      <c r="D467" s="191" t="s">
        <v>145</v>
      </c>
      <c r="E467" s="219" t="s">
        <v>33</v>
      </c>
      <c r="F467" s="220" t="s">
        <v>263</v>
      </c>
      <c r="G467" s="218"/>
      <c r="H467" s="221">
        <v>2</v>
      </c>
      <c r="I467" s="222"/>
      <c r="J467" s="222"/>
      <c r="K467" s="218"/>
      <c r="L467" s="218"/>
      <c r="M467" s="223"/>
      <c r="N467" s="224"/>
      <c r="O467" s="225"/>
      <c r="P467" s="225"/>
      <c r="Q467" s="225"/>
      <c r="R467" s="225"/>
      <c r="S467" s="225"/>
      <c r="T467" s="225"/>
      <c r="U467" s="225"/>
      <c r="V467" s="225"/>
      <c r="W467" s="225"/>
      <c r="X467" s="226"/>
      <c r="AT467" s="227" t="s">
        <v>145</v>
      </c>
      <c r="AU467" s="227" t="s">
        <v>162</v>
      </c>
      <c r="AV467" s="15" t="s">
        <v>141</v>
      </c>
      <c r="AW467" s="15" t="s">
        <v>5</v>
      </c>
      <c r="AX467" s="15" t="s">
        <v>24</v>
      </c>
      <c r="AY467" s="227" t="s">
        <v>133</v>
      </c>
    </row>
    <row r="468" spans="1:65" s="2" customFormat="1" ht="24.2" customHeight="1">
      <c r="A468" s="35"/>
      <c r="B468" s="36"/>
      <c r="C468" s="177" t="s">
        <v>524</v>
      </c>
      <c r="D468" s="177" t="s">
        <v>136</v>
      </c>
      <c r="E468" s="178" t="s">
        <v>525</v>
      </c>
      <c r="F468" s="179" t="s">
        <v>526</v>
      </c>
      <c r="G468" s="180" t="s">
        <v>165</v>
      </c>
      <c r="H468" s="181">
        <v>3</v>
      </c>
      <c r="I468" s="182"/>
      <c r="J468" s="182"/>
      <c r="K468" s="183">
        <f>ROUND(P468*H468,2)</f>
        <v>0</v>
      </c>
      <c r="L468" s="179" t="s">
        <v>140</v>
      </c>
      <c r="M468" s="40"/>
      <c r="N468" s="184" t="s">
        <v>33</v>
      </c>
      <c r="O468" s="185" t="s">
        <v>49</v>
      </c>
      <c r="P468" s="186">
        <f>I468+J468</f>
        <v>0</v>
      </c>
      <c r="Q468" s="186">
        <f>ROUND(I468*H468,2)</f>
        <v>0</v>
      </c>
      <c r="R468" s="186">
        <f>ROUND(J468*H468,2)</f>
        <v>0</v>
      </c>
      <c r="S468" s="65"/>
      <c r="T468" s="187">
        <f>S468*H468</f>
        <v>0</v>
      </c>
      <c r="U468" s="187">
        <v>0</v>
      </c>
      <c r="V468" s="187">
        <f>U468*H468</f>
        <v>0</v>
      </c>
      <c r="W468" s="187">
        <v>0</v>
      </c>
      <c r="X468" s="188">
        <f>W468*H468</f>
        <v>0</v>
      </c>
      <c r="Y468" s="35"/>
      <c r="Z468" s="35"/>
      <c r="AA468" s="35"/>
      <c r="AB468" s="35"/>
      <c r="AC468" s="35"/>
      <c r="AD468" s="35"/>
      <c r="AE468" s="35"/>
      <c r="AR468" s="189" t="s">
        <v>141</v>
      </c>
      <c r="AT468" s="189" t="s">
        <v>136</v>
      </c>
      <c r="AU468" s="189" t="s">
        <v>162</v>
      </c>
      <c r="AY468" s="18" t="s">
        <v>133</v>
      </c>
      <c r="BE468" s="190">
        <f>IF(O468="základní",K468,0)</f>
        <v>0</v>
      </c>
      <c r="BF468" s="190">
        <f>IF(O468="snížená",K468,0)</f>
        <v>0</v>
      </c>
      <c r="BG468" s="190">
        <f>IF(O468="zákl. přenesená",K468,0)</f>
        <v>0</v>
      </c>
      <c r="BH468" s="190">
        <f>IF(O468="sníž. přenesená",K468,0)</f>
        <v>0</v>
      </c>
      <c r="BI468" s="190">
        <f>IF(O468="nulová",K468,0)</f>
        <v>0</v>
      </c>
      <c r="BJ468" s="18" t="s">
        <v>24</v>
      </c>
      <c r="BK468" s="190">
        <f>ROUND(P468*H468,2)</f>
        <v>0</v>
      </c>
      <c r="BL468" s="18" t="s">
        <v>141</v>
      </c>
      <c r="BM468" s="189" t="s">
        <v>527</v>
      </c>
    </row>
    <row r="469" spans="1:47" s="2" customFormat="1" ht="19.5">
      <c r="A469" s="35"/>
      <c r="B469" s="36"/>
      <c r="C469" s="37"/>
      <c r="D469" s="191" t="s">
        <v>143</v>
      </c>
      <c r="E469" s="37"/>
      <c r="F469" s="192" t="s">
        <v>528</v>
      </c>
      <c r="G469" s="37"/>
      <c r="H469" s="37"/>
      <c r="I469" s="193"/>
      <c r="J469" s="193"/>
      <c r="K469" s="37"/>
      <c r="L469" s="37"/>
      <c r="M469" s="40"/>
      <c r="N469" s="194"/>
      <c r="O469" s="195"/>
      <c r="P469" s="65"/>
      <c r="Q469" s="65"/>
      <c r="R469" s="65"/>
      <c r="S469" s="65"/>
      <c r="T469" s="65"/>
      <c r="U469" s="65"/>
      <c r="V469" s="65"/>
      <c r="W469" s="65"/>
      <c r="X469" s="66"/>
      <c r="Y469" s="35"/>
      <c r="Z469" s="35"/>
      <c r="AA469" s="35"/>
      <c r="AB469" s="35"/>
      <c r="AC469" s="35"/>
      <c r="AD469" s="35"/>
      <c r="AE469" s="35"/>
      <c r="AT469" s="18" t="s">
        <v>143</v>
      </c>
      <c r="AU469" s="18" t="s">
        <v>162</v>
      </c>
    </row>
    <row r="470" spans="2:51" s="14" customFormat="1" ht="11.25">
      <c r="B470" s="207"/>
      <c r="C470" s="208"/>
      <c r="D470" s="191" t="s">
        <v>145</v>
      </c>
      <c r="E470" s="209" t="s">
        <v>33</v>
      </c>
      <c r="F470" s="210" t="s">
        <v>262</v>
      </c>
      <c r="G470" s="208"/>
      <c r="H470" s="209" t="s">
        <v>33</v>
      </c>
      <c r="I470" s="211"/>
      <c r="J470" s="211"/>
      <c r="K470" s="208"/>
      <c r="L470" s="208"/>
      <c r="M470" s="212"/>
      <c r="N470" s="213"/>
      <c r="O470" s="214"/>
      <c r="P470" s="214"/>
      <c r="Q470" s="214"/>
      <c r="R470" s="214"/>
      <c r="S470" s="214"/>
      <c r="T470" s="214"/>
      <c r="U470" s="214"/>
      <c r="V470" s="214"/>
      <c r="W470" s="214"/>
      <c r="X470" s="215"/>
      <c r="AT470" s="216" t="s">
        <v>145</v>
      </c>
      <c r="AU470" s="216" t="s">
        <v>162</v>
      </c>
      <c r="AV470" s="14" t="s">
        <v>24</v>
      </c>
      <c r="AW470" s="14" t="s">
        <v>5</v>
      </c>
      <c r="AX470" s="14" t="s">
        <v>80</v>
      </c>
      <c r="AY470" s="216" t="s">
        <v>133</v>
      </c>
    </row>
    <row r="471" spans="2:51" s="13" customFormat="1" ht="11.25">
      <c r="B471" s="196"/>
      <c r="C471" s="197"/>
      <c r="D471" s="191" t="s">
        <v>145</v>
      </c>
      <c r="E471" s="198" t="s">
        <v>33</v>
      </c>
      <c r="F471" s="199" t="s">
        <v>162</v>
      </c>
      <c r="G471" s="197"/>
      <c r="H471" s="200">
        <v>3</v>
      </c>
      <c r="I471" s="201"/>
      <c r="J471" s="201"/>
      <c r="K471" s="197"/>
      <c r="L471" s="197"/>
      <c r="M471" s="202"/>
      <c r="N471" s="203"/>
      <c r="O471" s="204"/>
      <c r="P471" s="204"/>
      <c r="Q471" s="204"/>
      <c r="R471" s="204"/>
      <c r="S471" s="204"/>
      <c r="T471" s="204"/>
      <c r="U471" s="204"/>
      <c r="V471" s="204"/>
      <c r="W471" s="204"/>
      <c r="X471" s="205"/>
      <c r="AT471" s="206" t="s">
        <v>145</v>
      </c>
      <c r="AU471" s="206" t="s">
        <v>162</v>
      </c>
      <c r="AV471" s="13" t="s">
        <v>89</v>
      </c>
      <c r="AW471" s="13" t="s">
        <v>5</v>
      </c>
      <c r="AX471" s="13" t="s">
        <v>80</v>
      </c>
      <c r="AY471" s="206" t="s">
        <v>133</v>
      </c>
    </row>
    <row r="472" spans="2:51" s="15" customFormat="1" ht="11.25">
      <c r="B472" s="217"/>
      <c r="C472" s="218"/>
      <c r="D472" s="191" t="s">
        <v>145</v>
      </c>
      <c r="E472" s="219" t="s">
        <v>33</v>
      </c>
      <c r="F472" s="220" t="s">
        <v>263</v>
      </c>
      <c r="G472" s="218"/>
      <c r="H472" s="221">
        <v>3</v>
      </c>
      <c r="I472" s="222"/>
      <c r="J472" s="222"/>
      <c r="K472" s="218"/>
      <c r="L472" s="218"/>
      <c r="M472" s="223"/>
      <c r="N472" s="224"/>
      <c r="O472" s="225"/>
      <c r="P472" s="225"/>
      <c r="Q472" s="225"/>
      <c r="R472" s="225"/>
      <c r="S472" s="225"/>
      <c r="T472" s="225"/>
      <c r="U472" s="225"/>
      <c r="V472" s="225"/>
      <c r="W472" s="225"/>
      <c r="X472" s="226"/>
      <c r="AT472" s="227" t="s">
        <v>145</v>
      </c>
      <c r="AU472" s="227" t="s">
        <v>162</v>
      </c>
      <c r="AV472" s="15" t="s">
        <v>141</v>
      </c>
      <c r="AW472" s="15" t="s">
        <v>5</v>
      </c>
      <c r="AX472" s="15" t="s">
        <v>24</v>
      </c>
      <c r="AY472" s="227" t="s">
        <v>133</v>
      </c>
    </row>
    <row r="473" spans="1:65" s="2" customFormat="1" ht="14.45" customHeight="1">
      <c r="A473" s="35"/>
      <c r="B473" s="36"/>
      <c r="C473" s="228" t="s">
        <v>529</v>
      </c>
      <c r="D473" s="228" t="s">
        <v>251</v>
      </c>
      <c r="E473" s="229" t="s">
        <v>530</v>
      </c>
      <c r="F473" s="230" t="s">
        <v>531</v>
      </c>
      <c r="G473" s="231" t="s">
        <v>165</v>
      </c>
      <c r="H473" s="232">
        <v>3</v>
      </c>
      <c r="I473" s="233"/>
      <c r="J473" s="234"/>
      <c r="K473" s="235">
        <f>ROUND(P473*H473,2)</f>
        <v>0</v>
      </c>
      <c r="L473" s="230" t="s">
        <v>33</v>
      </c>
      <c r="M473" s="236"/>
      <c r="N473" s="237" t="s">
        <v>33</v>
      </c>
      <c r="O473" s="185" t="s">
        <v>49</v>
      </c>
      <c r="P473" s="186">
        <f>I473+J473</f>
        <v>0</v>
      </c>
      <c r="Q473" s="186">
        <f>ROUND(I473*H473,2)</f>
        <v>0</v>
      </c>
      <c r="R473" s="186">
        <f>ROUND(J473*H473,2)</f>
        <v>0</v>
      </c>
      <c r="S473" s="65"/>
      <c r="T473" s="187">
        <f>S473*H473</f>
        <v>0</v>
      </c>
      <c r="U473" s="187">
        <v>0</v>
      </c>
      <c r="V473" s="187">
        <f>U473*H473</f>
        <v>0</v>
      </c>
      <c r="W473" s="187">
        <v>0</v>
      </c>
      <c r="X473" s="188">
        <f>W473*H473</f>
        <v>0</v>
      </c>
      <c r="Y473" s="35"/>
      <c r="Z473" s="35"/>
      <c r="AA473" s="35"/>
      <c r="AB473" s="35"/>
      <c r="AC473" s="35"/>
      <c r="AD473" s="35"/>
      <c r="AE473" s="35"/>
      <c r="AR473" s="189" t="s">
        <v>189</v>
      </c>
      <c r="AT473" s="189" t="s">
        <v>251</v>
      </c>
      <c r="AU473" s="189" t="s">
        <v>162</v>
      </c>
      <c r="AY473" s="18" t="s">
        <v>133</v>
      </c>
      <c r="BE473" s="190">
        <f>IF(O473="základní",K473,0)</f>
        <v>0</v>
      </c>
      <c r="BF473" s="190">
        <f>IF(O473="snížená",K473,0)</f>
        <v>0</v>
      </c>
      <c r="BG473" s="190">
        <f>IF(O473="zákl. přenesená",K473,0)</f>
        <v>0</v>
      </c>
      <c r="BH473" s="190">
        <f>IF(O473="sníž. přenesená",K473,0)</f>
        <v>0</v>
      </c>
      <c r="BI473" s="190">
        <f>IF(O473="nulová",K473,0)</f>
        <v>0</v>
      </c>
      <c r="BJ473" s="18" t="s">
        <v>24</v>
      </c>
      <c r="BK473" s="190">
        <f>ROUND(P473*H473,2)</f>
        <v>0</v>
      </c>
      <c r="BL473" s="18" t="s">
        <v>141</v>
      </c>
      <c r="BM473" s="189" t="s">
        <v>532</v>
      </c>
    </row>
    <row r="474" spans="1:47" s="2" customFormat="1" ht="11.25">
      <c r="A474" s="35"/>
      <c r="B474" s="36"/>
      <c r="C474" s="37"/>
      <c r="D474" s="191" t="s">
        <v>143</v>
      </c>
      <c r="E474" s="37"/>
      <c r="F474" s="192" t="s">
        <v>531</v>
      </c>
      <c r="G474" s="37"/>
      <c r="H474" s="37"/>
      <c r="I474" s="193"/>
      <c r="J474" s="193"/>
      <c r="K474" s="37"/>
      <c r="L474" s="37"/>
      <c r="M474" s="40"/>
      <c r="N474" s="194"/>
      <c r="O474" s="195"/>
      <c r="P474" s="65"/>
      <c r="Q474" s="65"/>
      <c r="R474" s="65"/>
      <c r="S474" s="65"/>
      <c r="T474" s="65"/>
      <c r="U474" s="65"/>
      <c r="V474" s="65"/>
      <c r="W474" s="65"/>
      <c r="X474" s="66"/>
      <c r="Y474" s="35"/>
      <c r="Z474" s="35"/>
      <c r="AA474" s="35"/>
      <c r="AB474" s="35"/>
      <c r="AC474" s="35"/>
      <c r="AD474" s="35"/>
      <c r="AE474" s="35"/>
      <c r="AT474" s="18" t="s">
        <v>143</v>
      </c>
      <c r="AU474" s="18" t="s">
        <v>162</v>
      </c>
    </row>
    <row r="475" spans="1:47" s="2" customFormat="1" ht="19.5">
      <c r="A475" s="35"/>
      <c r="B475" s="36"/>
      <c r="C475" s="37"/>
      <c r="D475" s="191" t="s">
        <v>269</v>
      </c>
      <c r="E475" s="37"/>
      <c r="F475" s="238" t="s">
        <v>417</v>
      </c>
      <c r="G475" s="37"/>
      <c r="H475" s="37"/>
      <c r="I475" s="193"/>
      <c r="J475" s="193"/>
      <c r="K475" s="37"/>
      <c r="L475" s="37"/>
      <c r="M475" s="40"/>
      <c r="N475" s="194"/>
      <c r="O475" s="195"/>
      <c r="P475" s="65"/>
      <c r="Q475" s="65"/>
      <c r="R475" s="65"/>
      <c r="S475" s="65"/>
      <c r="T475" s="65"/>
      <c r="U475" s="65"/>
      <c r="V475" s="65"/>
      <c r="W475" s="65"/>
      <c r="X475" s="66"/>
      <c r="Y475" s="35"/>
      <c r="Z475" s="35"/>
      <c r="AA475" s="35"/>
      <c r="AB475" s="35"/>
      <c r="AC475" s="35"/>
      <c r="AD475" s="35"/>
      <c r="AE475" s="35"/>
      <c r="AT475" s="18" t="s">
        <v>269</v>
      </c>
      <c r="AU475" s="18" t="s">
        <v>162</v>
      </c>
    </row>
    <row r="476" spans="2:51" s="14" customFormat="1" ht="11.25">
      <c r="B476" s="207"/>
      <c r="C476" s="208"/>
      <c r="D476" s="191" t="s">
        <v>145</v>
      </c>
      <c r="E476" s="209" t="s">
        <v>33</v>
      </c>
      <c r="F476" s="210" t="s">
        <v>262</v>
      </c>
      <c r="G476" s="208"/>
      <c r="H476" s="209" t="s">
        <v>33</v>
      </c>
      <c r="I476" s="211"/>
      <c r="J476" s="211"/>
      <c r="K476" s="208"/>
      <c r="L476" s="208"/>
      <c r="M476" s="212"/>
      <c r="N476" s="213"/>
      <c r="O476" s="214"/>
      <c r="P476" s="214"/>
      <c r="Q476" s="214"/>
      <c r="R476" s="214"/>
      <c r="S476" s="214"/>
      <c r="T476" s="214"/>
      <c r="U476" s="214"/>
      <c r="V476" s="214"/>
      <c r="W476" s="214"/>
      <c r="X476" s="215"/>
      <c r="AT476" s="216" t="s">
        <v>145</v>
      </c>
      <c r="AU476" s="216" t="s">
        <v>162</v>
      </c>
      <c r="AV476" s="14" t="s">
        <v>24</v>
      </c>
      <c r="AW476" s="14" t="s">
        <v>5</v>
      </c>
      <c r="AX476" s="14" t="s">
        <v>80</v>
      </c>
      <c r="AY476" s="216" t="s">
        <v>133</v>
      </c>
    </row>
    <row r="477" spans="2:51" s="13" customFormat="1" ht="11.25">
      <c r="B477" s="196"/>
      <c r="C477" s="197"/>
      <c r="D477" s="191" t="s">
        <v>145</v>
      </c>
      <c r="E477" s="198" t="s">
        <v>33</v>
      </c>
      <c r="F477" s="199" t="s">
        <v>162</v>
      </c>
      <c r="G477" s="197"/>
      <c r="H477" s="200">
        <v>3</v>
      </c>
      <c r="I477" s="201"/>
      <c r="J477" s="201"/>
      <c r="K477" s="197"/>
      <c r="L477" s="197"/>
      <c r="M477" s="202"/>
      <c r="N477" s="203"/>
      <c r="O477" s="204"/>
      <c r="P477" s="204"/>
      <c r="Q477" s="204"/>
      <c r="R477" s="204"/>
      <c r="S477" s="204"/>
      <c r="T477" s="204"/>
      <c r="U477" s="204"/>
      <c r="V477" s="204"/>
      <c r="W477" s="204"/>
      <c r="X477" s="205"/>
      <c r="AT477" s="206" t="s">
        <v>145</v>
      </c>
      <c r="AU477" s="206" t="s">
        <v>162</v>
      </c>
      <c r="AV477" s="13" t="s">
        <v>89</v>
      </c>
      <c r="AW477" s="13" t="s">
        <v>5</v>
      </c>
      <c r="AX477" s="13" t="s">
        <v>80</v>
      </c>
      <c r="AY477" s="206" t="s">
        <v>133</v>
      </c>
    </row>
    <row r="478" spans="2:51" s="15" customFormat="1" ht="11.25">
      <c r="B478" s="217"/>
      <c r="C478" s="218"/>
      <c r="D478" s="191" t="s">
        <v>145</v>
      </c>
      <c r="E478" s="219" t="s">
        <v>33</v>
      </c>
      <c r="F478" s="220" t="s">
        <v>263</v>
      </c>
      <c r="G478" s="218"/>
      <c r="H478" s="221">
        <v>3</v>
      </c>
      <c r="I478" s="222"/>
      <c r="J478" s="222"/>
      <c r="K478" s="218"/>
      <c r="L478" s="218"/>
      <c r="M478" s="223"/>
      <c r="N478" s="224"/>
      <c r="O478" s="225"/>
      <c r="P478" s="225"/>
      <c r="Q478" s="225"/>
      <c r="R478" s="225"/>
      <c r="S478" s="225"/>
      <c r="T478" s="225"/>
      <c r="U478" s="225"/>
      <c r="V478" s="225"/>
      <c r="W478" s="225"/>
      <c r="X478" s="226"/>
      <c r="AT478" s="227" t="s">
        <v>145</v>
      </c>
      <c r="AU478" s="227" t="s">
        <v>162</v>
      </c>
      <c r="AV478" s="15" t="s">
        <v>141</v>
      </c>
      <c r="AW478" s="15" t="s">
        <v>5</v>
      </c>
      <c r="AX478" s="15" t="s">
        <v>24</v>
      </c>
      <c r="AY478" s="227" t="s">
        <v>133</v>
      </c>
    </row>
    <row r="479" spans="1:65" s="2" customFormat="1" ht="24.2" customHeight="1">
      <c r="A479" s="35"/>
      <c r="B479" s="36"/>
      <c r="C479" s="177" t="s">
        <v>533</v>
      </c>
      <c r="D479" s="177" t="s">
        <v>136</v>
      </c>
      <c r="E479" s="178" t="s">
        <v>534</v>
      </c>
      <c r="F479" s="179" t="s">
        <v>535</v>
      </c>
      <c r="G479" s="180" t="s">
        <v>165</v>
      </c>
      <c r="H479" s="181">
        <v>96</v>
      </c>
      <c r="I479" s="182"/>
      <c r="J479" s="182"/>
      <c r="K479" s="183">
        <f>ROUND(P479*H479,2)</f>
        <v>0</v>
      </c>
      <c r="L479" s="179" t="s">
        <v>140</v>
      </c>
      <c r="M479" s="40"/>
      <c r="N479" s="184" t="s">
        <v>33</v>
      </c>
      <c r="O479" s="185" t="s">
        <v>49</v>
      </c>
      <c r="P479" s="186">
        <f>I479+J479</f>
        <v>0</v>
      </c>
      <c r="Q479" s="186">
        <f>ROUND(I479*H479,2)</f>
        <v>0</v>
      </c>
      <c r="R479" s="186">
        <f>ROUND(J479*H479,2)</f>
        <v>0</v>
      </c>
      <c r="S479" s="65"/>
      <c r="T479" s="187">
        <f>S479*H479</f>
        <v>0</v>
      </c>
      <c r="U479" s="187">
        <v>0</v>
      </c>
      <c r="V479" s="187">
        <f>U479*H479</f>
        <v>0</v>
      </c>
      <c r="W479" s="187">
        <v>0</v>
      </c>
      <c r="X479" s="188">
        <f>W479*H479</f>
        <v>0</v>
      </c>
      <c r="Y479" s="35"/>
      <c r="Z479" s="35"/>
      <c r="AA479" s="35"/>
      <c r="AB479" s="35"/>
      <c r="AC479" s="35"/>
      <c r="AD479" s="35"/>
      <c r="AE479" s="35"/>
      <c r="AR479" s="189" t="s">
        <v>141</v>
      </c>
      <c r="AT479" s="189" t="s">
        <v>136</v>
      </c>
      <c r="AU479" s="189" t="s">
        <v>162</v>
      </c>
      <c r="AY479" s="18" t="s">
        <v>133</v>
      </c>
      <c r="BE479" s="190">
        <f>IF(O479="základní",K479,0)</f>
        <v>0</v>
      </c>
      <c r="BF479" s="190">
        <f>IF(O479="snížená",K479,0)</f>
        <v>0</v>
      </c>
      <c r="BG479" s="190">
        <f>IF(O479="zákl. přenesená",K479,0)</f>
        <v>0</v>
      </c>
      <c r="BH479" s="190">
        <f>IF(O479="sníž. přenesená",K479,0)</f>
        <v>0</v>
      </c>
      <c r="BI479" s="190">
        <f>IF(O479="nulová",K479,0)</f>
        <v>0</v>
      </c>
      <c r="BJ479" s="18" t="s">
        <v>24</v>
      </c>
      <c r="BK479" s="190">
        <f>ROUND(P479*H479,2)</f>
        <v>0</v>
      </c>
      <c r="BL479" s="18" t="s">
        <v>141</v>
      </c>
      <c r="BM479" s="189" t="s">
        <v>536</v>
      </c>
    </row>
    <row r="480" spans="1:47" s="2" customFormat="1" ht="19.5">
      <c r="A480" s="35"/>
      <c r="B480" s="36"/>
      <c r="C480" s="37"/>
      <c r="D480" s="191" t="s">
        <v>143</v>
      </c>
      <c r="E480" s="37"/>
      <c r="F480" s="192" t="s">
        <v>537</v>
      </c>
      <c r="G480" s="37"/>
      <c r="H480" s="37"/>
      <c r="I480" s="193"/>
      <c r="J480" s="193"/>
      <c r="K480" s="37"/>
      <c r="L480" s="37"/>
      <c r="M480" s="40"/>
      <c r="N480" s="194"/>
      <c r="O480" s="195"/>
      <c r="P480" s="65"/>
      <c r="Q480" s="65"/>
      <c r="R480" s="65"/>
      <c r="S480" s="65"/>
      <c r="T480" s="65"/>
      <c r="U480" s="65"/>
      <c r="V480" s="65"/>
      <c r="W480" s="65"/>
      <c r="X480" s="66"/>
      <c r="Y480" s="35"/>
      <c r="Z480" s="35"/>
      <c r="AA480" s="35"/>
      <c r="AB480" s="35"/>
      <c r="AC480" s="35"/>
      <c r="AD480" s="35"/>
      <c r="AE480" s="35"/>
      <c r="AT480" s="18" t="s">
        <v>143</v>
      </c>
      <c r="AU480" s="18" t="s">
        <v>162</v>
      </c>
    </row>
    <row r="481" spans="2:51" s="14" customFormat="1" ht="11.25">
      <c r="B481" s="207"/>
      <c r="C481" s="208"/>
      <c r="D481" s="191" t="s">
        <v>145</v>
      </c>
      <c r="E481" s="209" t="s">
        <v>33</v>
      </c>
      <c r="F481" s="210" t="s">
        <v>262</v>
      </c>
      <c r="G481" s="208"/>
      <c r="H481" s="209" t="s">
        <v>33</v>
      </c>
      <c r="I481" s="211"/>
      <c r="J481" s="211"/>
      <c r="K481" s="208"/>
      <c r="L481" s="208"/>
      <c r="M481" s="212"/>
      <c r="N481" s="213"/>
      <c r="O481" s="214"/>
      <c r="P481" s="214"/>
      <c r="Q481" s="214"/>
      <c r="R481" s="214"/>
      <c r="S481" s="214"/>
      <c r="T481" s="214"/>
      <c r="U481" s="214"/>
      <c r="V481" s="214"/>
      <c r="W481" s="214"/>
      <c r="X481" s="215"/>
      <c r="AT481" s="216" t="s">
        <v>145</v>
      </c>
      <c r="AU481" s="216" t="s">
        <v>162</v>
      </c>
      <c r="AV481" s="14" t="s">
        <v>24</v>
      </c>
      <c r="AW481" s="14" t="s">
        <v>5</v>
      </c>
      <c r="AX481" s="14" t="s">
        <v>80</v>
      </c>
      <c r="AY481" s="216" t="s">
        <v>133</v>
      </c>
    </row>
    <row r="482" spans="2:51" s="13" customFormat="1" ht="11.25">
      <c r="B482" s="196"/>
      <c r="C482" s="197"/>
      <c r="D482" s="191" t="s">
        <v>145</v>
      </c>
      <c r="E482" s="198" t="s">
        <v>33</v>
      </c>
      <c r="F482" s="199" t="s">
        <v>538</v>
      </c>
      <c r="G482" s="197"/>
      <c r="H482" s="200">
        <v>96</v>
      </c>
      <c r="I482" s="201"/>
      <c r="J482" s="201"/>
      <c r="K482" s="197"/>
      <c r="L482" s="197"/>
      <c r="M482" s="202"/>
      <c r="N482" s="203"/>
      <c r="O482" s="204"/>
      <c r="P482" s="204"/>
      <c r="Q482" s="204"/>
      <c r="R482" s="204"/>
      <c r="S482" s="204"/>
      <c r="T482" s="204"/>
      <c r="U482" s="204"/>
      <c r="V482" s="204"/>
      <c r="W482" s="204"/>
      <c r="X482" s="205"/>
      <c r="AT482" s="206" t="s">
        <v>145</v>
      </c>
      <c r="AU482" s="206" t="s">
        <v>162</v>
      </c>
      <c r="AV482" s="13" t="s">
        <v>89</v>
      </c>
      <c r="AW482" s="13" t="s">
        <v>5</v>
      </c>
      <c r="AX482" s="13" t="s">
        <v>80</v>
      </c>
      <c r="AY482" s="206" t="s">
        <v>133</v>
      </c>
    </row>
    <row r="483" spans="2:51" s="15" customFormat="1" ht="11.25">
      <c r="B483" s="217"/>
      <c r="C483" s="218"/>
      <c r="D483" s="191" t="s">
        <v>145</v>
      </c>
      <c r="E483" s="219" t="s">
        <v>33</v>
      </c>
      <c r="F483" s="220" t="s">
        <v>263</v>
      </c>
      <c r="G483" s="218"/>
      <c r="H483" s="221">
        <v>96</v>
      </c>
      <c r="I483" s="222"/>
      <c r="J483" s="222"/>
      <c r="K483" s="218"/>
      <c r="L483" s="218"/>
      <c r="M483" s="223"/>
      <c r="N483" s="224"/>
      <c r="O483" s="225"/>
      <c r="P483" s="225"/>
      <c r="Q483" s="225"/>
      <c r="R483" s="225"/>
      <c r="S483" s="225"/>
      <c r="T483" s="225"/>
      <c r="U483" s="225"/>
      <c r="V483" s="225"/>
      <c r="W483" s="225"/>
      <c r="X483" s="226"/>
      <c r="AT483" s="227" t="s">
        <v>145</v>
      </c>
      <c r="AU483" s="227" t="s">
        <v>162</v>
      </c>
      <c r="AV483" s="15" t="s">
        <v>141</v>
      </c>
      <c r="AW483" s="15" t="s">
        <v>5</v>
      </c>
      <c r="AX483" s="15" t="s">
        <v>24</v>
      </c>
      <c r="AY483" s="227" t="s">
        <v>133</v>
      </c>
    </row>
    <row r="484" spans="1:65" s="2" customFormat="1" ht="14.45" customHeight="1">
      <c r="A484" s="35"/>
      <c r="B484" s="36"/>
      <c r="C484" s="228" t="s">
        <v>539</v>
      </c>
      <c r="D484" s="228" t="s">
        <v>251</v>
      </c>
      <c r="E484" s="229" t="s">
        <v>540</v>
      </c>
      <c r="F484" s="230" t="s">
        <v>541</v>
      </c>
      <c r="G484" s="231" t="s">
        <v>165</v>
      </c>
      <c r="H484" s="232">
        <v>5</v>
      </c>
      <c r="I484" s="233"/>
      <c r="J484" s="234"/>
      <c r="K484" s="235">
        <f>ROUND(P484*H484,2)</f>
        <v>0</v>
      </c>
      <c r="L484" s="230" t="s">
        <v>33</v>
      </c>
      <c r="M484" s="236"/>
      <c r="N484" s="237" t="s">
        <v>33</v>
      </c>
      <c r="O484" s="185" t="s">
        <v>49</v>
      </c>
      <c r="P484" s="186">
        <f>I484+J484</f>
        <v>0</v>
      </c>
      <c r="Q484" s="186">
        <f>ROUND(I484*H484,2)</f>
        <v>0</v>
      </c>
      <c r="R484" s="186">
        <f>ROUND(J484*H484,2)</f>
        <v>0</v>
      </c>
      <c r="S484" s="65"/>
      <c r="T484" s="187">
        <f>S484*H484</f>
        <v>0</v>
      </c>
      <c r="U484" s="187">
        <v>0</v>
      </c>
      <c r="V484" s="187">
        <f>U484*H484</f>
        <v>0</v>
      </c>
      <c r="W484" s="187">
        <v>0</v>
      </c>
      <c r="X484" s="188">
        <f>W484*H484</f>
        <v>0</v>
      </c>
      <c r="Y484" s="35"/>
      <c r="Z484" s="35"/>
      <c r="AA484" s="35"/>
      <c r="AB484" s="35"/>
      <c r="AC484" s="35"/>
      <c r="AD484" s="35"/>
      <c r="AE484" s="35"/>
      <c r="AR484" s="189" t="s">
        <v>189</v>
      </c>
      <c r="AT484" s="189" t="s">
        <v>251</v>
      </c>
      <c r="AU484" s="189" t="s">
        <v>162</v>
      </c>
      <c r="AY484" s="18" t="s">
        <v>133</v>
      </c>
      <c r="BE484" s="190">
        <f>IF(O484="základní",K484,0)</f>
        <v>0</v>
      </c>
      <c r="BF484" s="190">
        <f>IF(O484="snížená",K484,0)</f>
        <v>0</v>
      </c>
      <c r="BG484" s="190">
        <f>IF(O484="zákl. přenesená",K484,0)</f>
        <v>0</v>
      </c>
      <c r="BH484" s="190">
        <f>IF(O484="sníž. přenesená",K484,0)</f>
        <v>0</v>
      </c>
      <c r="BI484" s="190">
        <f>IF(O484="nulová",K484,0)</f>
        <v>0</v>
      </c>
      <c r="BJ484" s="18" t="s">
        <v>24</v>
      </c>
      <c r="BK484" s="190">
        <f>ROUND(P484*H484,2)</f>
        <v>0</v>
      </c>
      <c r="BL484" s="18" t="s">
        <v>141</v>
      </c>
      <c r="BM484" s="189" t="s">
        <v>542</v>
      </c>
    </row>
    <row r="485" spans="1:47" s="2" customFormat="1" ht="11.25">
      <c r="A485" s="35"/>
      <c r="B485" s="36"/>
      <c r="C485" s="37"/>
      <c r="D485" s="191" t="s">
        <v>143</v>
      </c>
      <c r="E485" s="37"/>
      <c r="F485" s="192" t="s">
        <v>541</v>
      </c>
      <c r="G485" s="37"/>
      <c r="H485" s="37"/>
      <c r="I485" s="193"/>
      <c r="J485" s="193"/>
      <c r="K485" s="37"/>
      <c r="L485" s="37"/>
      <c r="M485" s="40"/>
      <c r="N485" s="194"/>
      <c r="O485" s="195"/>
      <c r="P485" s="65"/>
      <c r="Q485" s="65"/>
      <c r="R485" s="65"/>
      <c r="S485" s="65"/>
      <c r="T485" s="65"/>
      <c r="U485" s="65"/>
      <c r="V485" s="65"/>
      <c r="W485" s="65"/>
      <c r="X485" s="66"/>
      <c r="Y485" s="35"/>
      <c r="Z485" s="35"/>
      <c r="AA485" s="35"/>
      <c r="AB485" s="35"/>
      <c r="AC485" s="35"/>
      <c r="AD485" s="35"/>
      <c r="AE485" s="35"/>
      <c r="AT485" s="18" t="s">
        <v>143</v>
      </c>
      <c r="AU485" s="18" t="s">
        <v>162</v>
      </c>
    </row>
    <row r="486" spans="1:47" s="2" customFormat="1" ht="19.5">
      <c r="A486" s="35"/>
      <c r="B486" s="36"/>
      <c r="C486" s="37"/>
      <c r="D486" s="191" t="s">
        <v>269</v>
      </c>
      <c r="E486" s="37"/>
      <c r="F486" s="238" t="s">
        <v>417</v>
      </c>
      <c r="G486" s="37"/>
      <c r="H486" s="37"/>
      <c r="I486" s="193"/>
      <c r="J486" s="193"/>
      <c r="K486" s="37"/>
      <c r="L486" s="37"/>
      <c r="M486" s="40"/>
      <c r="N486" s="194"/>
      <c r="O486" s="195"/>
      <c r="P486" s="65"/>
      <c r="Q486" s="65"/>
      <c r="R486" s="65"/>
      <c r="S486" s="65"/>
      <c r="T486" s="65"/>
      <c r="U486" s="65"/>
      <c r="V486" s="65"/>
      <c r="W486" s="65"/>
      <c r="X486" s="66"/>
      <c r="Y486" s="35"/>
      <c r="Z486" s="35"/>
      <c r="AA486" s="35"/>
      <c r="AB486" s="35"/>
      <c r="AC486" s="35"/>
      <c r="AD486" s="35"/>
      <c r="AE486" s="35"/>
      <c r="AT486" s="18" t="s">
        <v>269</v>
      </c>
      <c r="AU486" s="18" t="s">
        <v>162</v>
      </c>
    </row>
    <row r="487" spans="2:51" s="14" customFormat="1" ht="11.25">
      <c r="B487" s="207"/>
      <c r="C487" s="208"/>
      <c r="D487" s="191" t="s">
        <v>145</v>
      </c>
      <c r="E487" s="209" t="s">
        <v>33</v>
      </c>
      <c r="F487" s="210" t="s">
        <v>262</v>
      </c>
      <c r="G487" s="208"/>
      <c r="H487" s="209" t="s">
        <v>33</v>
      </c>
      <c r="I487" s="211"/>
      <c r="J487" s="211"/>
      <c r="K487" s="208"/>
      <c r="L487" s="208"/>
      <c r="M487" s="212"/>
      <c r="N487" s="213"/>
      <c r="O487" s="214"/>
      <c r="P487" s="214"/>
      <c r="Q487" s="214"/>
      <c r="R487" s="214"/>
      <c r="S487" s="214"/>
      <c r="T487" s="214"/>
      <c r="U487" s="214"/>
      <c r="V487" s="214"/>
      <c r="W487" s="214"/>
      <c r="X487" s="215"/>
      <c r="AT487" s="216" t="s">
        <v>145</v>
      </c>
      <c r="AU487" s="216" t="s">
        <v>162</v>
      </c>
      <c r="AV487" s="14" t="s">
        <v>24</v>
      </c>
      <c r="AW487" s="14" t="s">
        <v>5</v>
      </c>
      <c r="AX487" s="14" t="s">
        <v>80</v>
      </c>
      <c r="AY487" s="216" t="s">
        <v>133</v>
      </c>
    </row>
    <row r="488" spans="2:51" s="13" customFormat="1" ht="11.25">
      <c r="B488" s="196"/>
      <c r="C488" s="197"/>
      <c r="D488" s="191" t="s">
        <v>145</v>
      </c>
      <c r="E488" s="198" t="s">
        <v>33</v>
      </c>
      <c r="F488" s="199" t="s">
        <v>175</v>
      </c>
      <c r="G488" s="197"/>
      <c r="H488" s="200">
        <v>5</v>
      </c>
      <c r="I488" s="201"/>
      <c r="J488" s="201"/>
      <c r="K488" s="197"/>
      <c r="L488" s="197"/>
      <c r="M488" s="202"/>
      <c r="N488" s="203"/>
      <c r="O488" s="204"/>
      <c r="P488" s="204"/>
      <c r="Q488" s="204"/>
      <c r="R488" s="204"/>
      <c r="S488" s="204"/>
      <c r="T488" s="204"/>
      <c r="U488" s="204"/>
      <c r="V488" s="204"/>
      <c r="W488" s="204"/>
      <c r="X488" s="205"/>
      <c r="AT488" s="206" t="s">
        <v>145</v>
      </c>
      <c r="AU488" s="206" t="s">
        <v>162</v>
      </c>
      <c r="AV488" s="13" t="s">
        <v>89</v>
      </c>
      <c r="AW488" s="13" t="s">
        <v>5</v>
      </c>
      <c r="AX488" s="13" t="s">
        <v>80</v>
      </c>
      <c r="AY488" s="206" t="s">
        <v>133</v>
      </c>
    </row>
    <row r="489" spans="2:51" s="15" customFormat="1" ht="11.25">
      <c r="B489" s="217"/>
      <c r="C489" s="218"/>
      <c r="D489" s="191" t="s">
        <v>145</v>
      </c>
      <c r="E489" s="219" t="s">
        <v>33</v>
      </c>
      <c r="F489" s="220" t="s">
        <v>263</v>
      </c>
      <c r="G489" s="218"/>
      <c r="H489" s="221">
        <v>5</v>
      </c>
      <c r="I489" s="222"/>
      <c r="J489" s="222"/>
      <c r="K489" s="218"/>
      <c r="L489" s="218"/>
      <c r="M489" s="223"/>
      <c r="N489" s="224"/>
      <c r="O489" s="225"/>
      <c r="P489" s="225"/>
      <c r="Q489" s="225"/>
      <c r="R489" s="225"/>
      <c r="S489" s="225"/>
      <c r="T489" s="225"/>
      <c r="U489" s="225"/>
      <c r="V489" s="225"/>
      <c r="W489" s="225"/>
      <c r="X489" s="226"/>
      <c r="AT489" s="227" t="s">
        <v>145</v>
      </c>
      <c r="AU489" s="227" t="s">
        <v>162</v>
      </c>
      <c r="AV489" s="15" t="s">
        <v>141</v>
      </c>
      <c r="AW489" s="15" t="s">
        <v>5</v>
      </c>
      <c r="AX489" s="15" t="s">
        <v>24</v>
      </c>
      <c r="AY489" s="227" t="s">
        <v>133</v>
      </c>
    </row>
    <row r="490" spans="1:65" s="2" customFormat="1" ht="14.45" customHeight="1">
      <c r="A490" s="35"/>
      <c r="B490" s="36"/>
      <c r="C490" s="228" t="s">
        <v>543</v>
      </c>
      <c r="D490" s="228" t="s">
        <v>251</v>
      </c>
      <c r="E490" s="229" t="s">
        <v>544</v>
      </c>
      <c r="F490" s="230" t="s">
        <v>541</v>
      </c>
      <c r="G490" s="231" t="s">
        <v>165</v>
      </c>
      <c r="H490" s="232">
        <v>8</v>
      </c>
      <c r="I490" s="233"/>
      <c r="J490" s="234"/>
      <c r="K490" s="235">
        <f>ROUND(P490*H490,2)</f>
        <v>0</v>
      </c>
      <c r="L490" s="230" t="s">
        <v>33</v>
      </c>
      <c r="M490" s="236"/>
      <c r="N490" s="237" t="s">
        <v>33</v>
      </c>
      <c r="O490" s="185" t="s">
        <v>49</v>
      </c>
      <c r="P490" s="186">
        <f>I490+J490</f>
        <v>0</v>
      </c>
      <c r="Q490" s="186">
        <f>ROUND(I490*H490,2)</f>
        <v>0</v>
      </c>
      <c r="R490" s="186">
        <f>ROUND(J490*H490,2)</f>
        <v>0</v>
      </c>
      <c r="S490" s="65"/>
      <c r="T490" s="187">
        <f>S490*H490</f>
        <v>0</v>
      </c>
      <c r="U490" s="187">
        <v>0</v>
      </c>
      <c r="V490" s="187">
        <f>U490*H490</f>
        <v>0</v>
      </c>
      <c r="W490" s="187">
        <v>0</v>
      </c>
      <c r="X490" s="188">
        <f>W490*H490</f>
        <v>0</v>
      </c>
      <c r="Y490" s="35"/>
      <c r="Z490" s="35"/>
      <c r="AA490" s="35"/>
      <c r="AB490" s="35"/>
      <c r="AC490" s="35"/>
      <c r="AD490" s="35"/>
      <c r="AE490" s="35"/>
      <c r="AR490" s="189" t="s">
        <v>189</v>
      </c>
      <c r="AT490" s="189" t="s">
        <v>251</v>
      </c>
      <c r="AU490" s="189" t="s">
        <v>162</v>
      </c>
      <c r="AY490" s="18" t="s">
        <v>133</v>
      </c>
      <c r="BE490" s="190">
        <f>IF(O490="základní",K490,0)</f>
        <v>0</v>
      </c>
      <c r="BF490" s="190">
        <f>IF(O490="snížená",K490,0)</f>
        <v>0</v>
      </c>
      <c r="BG490" s="190">
        <f>IF(O490="zákl. přenesená",K490,0)</f>
        <v>0</v>
      </c>
      <c r="BH490" s="190">
        <f>IF(O490="sníž. přenesená",K490,0)</f>
        <v>0</v>
      </c>
      <c r="BI490" s="190">
        <f>IF(O490="nulová",K490,0)</f>
        <v>0</v>
      </c>
      <c r="BJ490" s="18" t="s">
        <v>24</v>
      </c>
      <c r="BK490" s="190">
        <f>ROUND(P490*H490,2)</f>
        <v>0</v>
      </c>
      <c r="BL490" s="18" t="s">
        <v>141</v>
      </c>
      <c r="BM490" s="189" t="s">
        <v>545</v>
      </c>
    </row>
    <row r="491" spans="1:47" s="2" customFormat="1" ht="11.25">
      <c r="A491" s="35"/>
      <c r="B491" s="36"/>
      <c r="C491" s="37"/>
      <c r="D491" s="191" t="s">
        <v>143</v>
      </c>
      <c r="E491" s="37"/>
      <c r="F491" s="192" t="s">
        <v>546</v>
      </c>
      <c r="G491" s="37"/>
      <c r="H491" s="37"/>
      <c r="I491" s="193"/>
      <c r="J491" s="193"/>
      <c r="K491" s="37"/>
      <c r="L491" s="37"/>
      <c r="M491" s="40"/>
      <c r="N491" s="194"/>
      <c r="O491" s="195"/>
      <c r="P491" s="65"/>
      <c r="Q491" s="65"/>
      <c r="R491" s="65"/>
      <c r="S491" s="65"/>
      <c r="T491" s="65"/>
      <c r="U491" s="65"/>
      <c r="V491" s="65"/>
      <c r="W491" s="65"/>
      <c r="X491" s="66"/>
      <c r="Y491" s="35"/>
      <c r="Z491" s="35"/>
      <c r="AA491" s="35"/>
      <c r="AB491" s="35"/>
      <c r="AC491" s="35"/>
      <c r="AD491" s="35"/>
      <c r="AE491" s="35"/>
      <c r="AT491" s="18" t="s">
        <v>143</v>
      </c>
      <c r="AU491" s="18" t="s">
        <v>162</v>
      </c>
    </row>
    <row r="492" spans="1:47" s="2" customFormat="1" ht="19.5">
      <c r="A492" s="35"/>
      <c r="B492" s="36"/>
      <c r="C492" s="37"/>
      <c r="D492" s="191" t="s">
        <v>269</v>
      </c>
      <c r="E492" s="37"/>
      <c r="F492" s="238" t="s">
        <v>417</v>
      </c>
      <c r="G492" s="37"/>
      <c r="H492" s="37"/>
      <c r="I492" s="193"/>
      <c r="J492" s="193"/>
      <c r="K492" s="37"/>
      <c r="L492" s="37"/>
      <c r="M492" s="40"/>
      <c r="N492" s="194"/>
      <c r="O492" s="195"/>
      <c r="P492" s="65"/>
      <c r="Q492" s="65"/>
      <c r="R492" s="65"/>
      <c r="S492" s="65"/>
      <c r="T492" s="65"/>
      <c r="U492" s="65"/>
      <c r="V492" s="65"/>
      <c r="W492" s="65"/>
      <c r="X492" s="66"/>
      <c r="Y492" s="35"/>
      <c r="Z492" s="35"/>
      <c r="AA492" s="35"/>
      <c r="AB492" s="35"/>
      <c r="AC492" s="35"/>
      <c r="AD492" s="35"/>
      <c r="AE492" s="35"/>
      <c r="AT492" s="18" t="s">
        <v>269</v>
      </c>
      <c r="AU492" s="18" t="s">
        <v>162</v>
      </c>
    </row>
    <row r="493" spans="2:51" s="14" customFormat="1" ht="11.25">
      <c r="B493" s="207"/>
      <c r="C493" s="208"/>
      <c r="D493" s="191" t="s">
        <v>145</v>
      </c>
      <c r="E493" s="209" t="s">
        <v>33</v>
      </c>
      <c r="F493" s="210" t="s">
        <v>262</v>
      </c>
      <c r="G493" s="208"/>
      <c r="H493" s="209" t="s">
        <v>33</v>
      </c>
      <c r="I493" s="211"/>
      <c r="J493" s="211"/>
      <c r="K493" s="208"/>
      <c r="L493" s="208"/>
      <c r="M493" s="212"/>
      <c r="N493" s="213"/>
      <c r="O493" s="214"/>
      <c r="P493" s="214"/>
      <c r="Q493" s="214"/>
      <c r="R493" s="214"/>
      <c r="S493" s="214"/>
      <c r="T493" s="214"/>
      <c r="U493" s="214"/>
      <c r="V493" s="214"/>
      <c r="W493" s="214"/>
      <c r="X493" s="215"/>
      <c r="AT493" s="216" t="s">
        <v>145</v>
      </c>
      <c r="AU493" s="216" t="s">
        <v>162</v>
      </c>
      <c r="AV493" s="14" t="s">
        <v>24</v>
      </c>
      <c r="AW493" s="14" t="s">
        <v>5</v>
      </c>
      <c r="AX493" s="14" t="s">
        <v>80</v>
      </c>
      <c r="AY493" s="216" t="s">
        <v>133</v>
      </c>
    </row>
    <row r="494" spans="2:51" s="13" customFormat="1" ht="11.25">
      <c r="B494" s="196"/>
      <c r="C494" s="197"/>
      <c r="D494" s="191" t="s">
        <v>145</v>
      </c>
      <c r="E494" s="198" t="s">
        <v>33</v>
      </c>
      <c r="F494" s="199" t="s">
        <v>189</v>
      </c>
      <c r="G494" s="197"/>
      <c r="H494" s="200">
        <v>8</v>
      </c>
      <c r="I494" s="201"/>
      <c r="J494" s="201"/>
      <c r="K494" s="197"/>
      <c r="L494" s="197"/>
      <c r="M494" s="202"/>
      <c r="N494" s="203"/>
      <c r="O494" s="204"/>
      <c r="P494" s="204"/>
      <c r="Q494" s="204"/>
      <c r="R494" s="204"/>
      <c r="S494" s="204"/>
      <c r="T494" s="204"/>
      <c r="U494" s="204"/>
      <c r="V494" s="204"/>
      <c r="W494" s="204"/>
      <c r="X494" s="205"/>
      <c r="AT494" s="206" t="s">
        <v>145</v>
      </c>
      <c r="AU494" s="206" t="s">
        <v>162</v>
      </c>
      <c r="AV494" s="13" t="s">
        <v>89</v>
      </c>
      <c r="AW494" s="13" t="s">
        <v>5</v>
      </c>
      <c r="AX494" s="13" t="s">
        <v>80</v>
      </c>
      <c r="AY494" s="206" t="s">
        <v>133</v>
      </c>
    </row>
    <row r="495" spans="2:51" s="15" customFormat="1" ht="11.25">
      <c r="B495" s="217"/>
      <c r="C495" s="218"/>
      <c r="D495" s="191" t="s">
        <v>145</v>
      </c>
      <c r="E495" s="219" t="s">
        <v>33</v>
      </c>
      <c r="F495" s="220" t="s">
        <v>263</v>
      </c>
      <c r="G495" s="218"/>
      <c r="H495" s="221">
        <v>8</v>
      </c>
      <c r="I495" s="222"/>
      <c r="J495" s="222"/>
      <c r="K495" s="218"/>
      <c r="L495" s="218"/>
      <c r="M495" s="223"/>
      <c r="N495" s="224"/>
      <c r="O495" s="225"/>
      <c r="P495" s="225"/>
      <c r="Q495" s="225"/>
      <c r="R495" s="225"/>
      <c r="S495" s="225"/>
      <c r="T495" s="225"/>
      <c r="U495" s="225"/>
      <c r="V495" s="225"/>
      <c r="W495" s="225"/>
      <c r="X495" s="226"/>
      <c r="AT495" s="227" t="s">
        <v>145</v>
      </c>
      <c r="AU495" s="227" t="s">
        <v>162</v>
      </c>
      <c r="AV495" s="15" t="s">
        <v>141</v>
      </c>
      <c r="AW495" s="15" t="s">
        <v>5</v>
      </c>
      <c r="AX495" s="15" t="s">
        <v>24</v>
      </c>
      <c r="AY495" s="227" t="s">
        <v>133</v>
      </c>
    </row>
    <row r="496" spans="1:65" s="2" customFormat="1" ht="14.45" customHeight="1">
      <c r="A496" s="35"/>
      <c r="B496" s="36"/>
      <c r="C496" s="228" t="s">
        <v>547</v>
      </c>
      <c r="D496" s="228" t="s">
        <v>251</v>
      </c>
      <c r="E496" s="229" t="s">
        <v>548</v>
      </c>
      <c r="F496" s="230" t="s">
        <v>541</v>
      </c>
      <c r="G496" s="231" t="s">
        <v>165</v>
      </c>
      <c r="H496" s="232">
        <v>5</v>
      </c>
      <c r="I496" s="233"/>
      <c r="J496" s="234"/>
      <c r="K496" s="235">
        <f>ROUND(P496*H496,2)</f>
        <v>0</v>
      </c>
      <c r="L496" s="230" t="s">
        <v>33</v>
      </c>
      <c r="M496" s="236"/>
      <c r="N496" s="237" t="s">
        <v>33</v>
      </c>
      <c r="O496" s="185" t="s">
        <v>49</v>
      </c>
      <c r="P496" s="186">
        <f>I496+J496</f>
        <v>0</v>
      </c>
      <c r="Q496" s="186">
        <f>ROUND(I496*H496,2)</f>
        <v>0</v>
      </c>
      <c r="R496" s="186">
        <f>ROUND(J496*H496,2)</f>
        <v>0</v>
      </c>
      <c r="S496" s="65"/>
      <c r="T496" s="187">
        <f>S496*H496</f>
        <v>0</v>
      </c>
      <c r="U496" s="187">
        <v>0</v>
      </c>
      <c r="V496" s="187">
        <f>U496*H496</f>
        <v>0</v>
      </c>
      <c r="W496" s="187">
        <v>0</v>
      </c>
      <c r="X496" s="188">
        <f>W496*H496</f>
        <v>0</v>
      </c>
      <c r="Y496" s="35"/>
      <c r="Z496" s="35"/>
      <c r="AA496" s="35"/>
      <c r="AB496" s="35"/>
      <c r="AC496" s="35"/>
      <c r="AD496" s="35"/>
      <c r="AE496" s="35"/>
      <c r="AR496" s="189" t="s">
        <v>189</v>
      </c>
      <c r="AT496" s="189" t="s">
        <v>251</v>
      </c>
      <c r="AU496" s="189" t="s">
        <v>162</v>
      </c>
      <c r="AY496" s="18" t="s">
        <v>133</v>
      </c>
      <c r="BE496" s="190">
        <f>IF(O496="základní",K496,0)</f>
        <v>0</v>
      </c>
      <c r="BF496" s="190">
        <f>IF(O496="snížená",K496,0)</f>
        <v>0</v>
      </c>
      <c r="BG496" s="190">
        <f>IF(O496="zákl. přenesená",K496,0)</f>
        <v>0</v>
      </c>
      <c r="BH496" s="190">
        <f>IF(O496="sníž. přenesená",K496,0)</f>
        <v>0</v>
      </c>
      <c r="BI496" s="190">
        <f>IF(O496="nulová",K496,0)</f>
        <v>0</v>
      </c>
      <c r="BJ496" s="18" t="s">
        <v>24</v>
      </c>
      <c r="BK496" s="190">
        <f>ROUND(P496*H496,2)</f>
        <v>0</v>
      </c>
      <c r="BL496" s="18" t="s">
        <v>141</v>
      </c>
      <c r="BM496" s="189" t="s">
        <v>549</v>
      </c>
    </row>
    <row r="497" spans="1:47" s="2" customFormat="1" ht="11.25">
      <c r="A497" s="35"/>
      <c r="B497" s="36"/>
      <c r="C497" s="37"/>
      <c r="D497" s="191" t="s">
        <v>143</v>
      </c>
      <c r="E497" s="37"/>
      <c r="F497" s="192" t="s">
        <v>550</v>
      </c>
      <c r="G497" s="37"/>
      <c r="H497" s="37"/>
      <c r="I497" s="193"/>
      <c r="J497" s="193"/>
      <c r="K497" s="37"/>
      <c r="L497" s="37"/>
      <c r="M497" s="40"/>
      <c r="N497" s="194"/>
      <c r="O497" s="195"/>
      <c r="P497" s="65"/>
      <c r="Q497" s="65"/>
      <c r="R497" s="65"/>
      <c r="S497" s="65"/>
      <c r="T497" s="65"/>
      <c r="U497" s="65"/>
      <c r="V497" s="65"/>
      <c r="W497" s="65"/>
      <c r="X497" s="66"/>
      <c r="Y497" s="35"/>
      <c r="Z497" s="35"/>
      <c r="AA497" s="35"/>
      <c r="AB497" s="35"/>
      <c r="AC497" s="35"/>
      <c r="AD497" s="35"/>
      <c r="AE497" s="35"/>
      <c r="AT497" s="18" t="s">
        <v>143</v>
      </c>
      <c r="AU497" s="18" t="s">
        <v>162</v>
      </c>
    </row>
    <row r="498" spans="1:47" s="2" customFormat="1" ht="19.5">
      <c r="A498" s="35"/>
      <c r="B498" s="36"/>
      <c r="C498" s="37"/>
      <c r="D498" s="191" t="s">
        <v>269</v>
      </c>
      <c r="E498" s="37"/>
      <c r="F498" s="238" t="s">
        <v>417</v>
      </c>
      <c r="G498" s="37"/>
      <c r="H498" s="37"/>
      <c r="I498" s="193"/>
      <c r="J498" s="193"/>
      <c r="K498" s="37"/>
      <c r="L498" s="37"/>
      <c r="M498" s="40"/>
      <c r="N498" s="194"/>
      <c r="O498" s="195"/>
      <c r="P498" s="65"/>
      <c r="Q498" s="65"/>
      <c r="R498" s="65"/>
      <c r="S498" s="65"/>
      <c r="T498" s="65"/>
      <c r="U498" s="65"/>
      <c r="V498" s="65"/>
      <c r="W498" s="65"/>
      <c r="X498" s="66"/>
      <c r="Y498" s="35"/>
      <c r="Z498" s="35"/>
      <c r="AA498" s="35"/>
      <c r="AB498" s="35"/>
      <c r="AC498" s="35"/>
      <c r="AD498" s="35"/>
      <c r="AE498" s="35"/>
      <c r="AT498" s="18" t="s">
        <v>269</v>
      </c>
      <c r="AU498" s="18" t="s">
        <v>162</v>
      </c>
    </row>
    <row r="499" spans="2:51" s="14" customFormat="1" ht="11.25">
      <c r="B499" s="207"/>
      <c r="C499" s="208"/>
      <c r="D499" s="191" t="s">
        <v>145</v>
      </c>
      <c r="E499" s="209" t="s">
        <v>33</v>
      </c>
      <c r="F499" s="210" t="s">
        <v>262</v>
      </c>
      <c r="G499" s="208"/>
      <c r="H499" s="209" t="s">
        <v>33</v>
      </c>
      <c r="I499" s="211"/>
      <c r="J499" s="211"/>
      <c r="K499" s="208"/>
      <c r="L499" s="208"/>
      <c r="M499" s="212"/>
      <c r="N499" s="213"/>
      <c r="O499" s="214"/>
      <c r="P499" s="214"/>
      <c r="Q499" s="214"/>
      <c r="R499" s="214"/>
      <c r="S499" s="214"/>
      <c r="T499" s="214"/>
      <c r="U499" s="214"/>
      <c r="V499" s="214"/>
      <c r="W499" s="214"/>
      <c r="X499" s="215"/>
      <c r="AT499" s="216" t="s">
        <v>145</v>
      </c>
      <c r="AU499" s="216" t="s">
        <v>162</v>
      </c>
      <c r="AV499" s="14" t="s">
        <v>24</v>
      </c>
      <c r="AW499" s="14" t="s">
        <v>5</v>
      </c>
      <c r="AX499" s="14" t="s">
        <v>80</v>
      </c>
      <c r="AY499" s="216" t="s">
        <v>133</v>
      </c>
    </row>
    <row r="500" spans="2:51" s="13" customFormat="1" ht="11.25">
      <c r="B500" s="196"/>
      <c r="C500" s="197"/>
      <c r="D500" s="191" t="s">
        <v>145</v>
      </c>
      <c r="E500" s="198" t="s">
        <v>33</v>
      </c>
      <c r="F500" s="199" t="s">
        <v>175</v>
      </c>
      <c r="G500" s="197"/>
      <c r="H500" s="200">
        <v>5</v>
      </c>
      <c r="I500" s="201"/>
      <c r="J500" s="201"/>
      <c r="K500" s="197"/>
      <c r="L500" s="197"/>
      <c r="M500" s="202"/>
      <c r="N500" s="203"/>
      <c r="O500" s="204"/>
      <c r="P500" s="204"/>
      <c r="Q500" s="204"/>
      <c r="R500" s="204"/>
      <c r="S500" s="204"/>
      <c r="T500" s="204"/>
      <c r="U500" s="204"/>
      <c r="V500" s="204"/>
      <c r="W500" s="204"/>
      <c r="X500" s="205"/>
      <c r="AT500" s="206" t="s">
        <v>145</v>
      </c>
      <c r="AU500" s="206" t="s">
        <v>162</v>
      </c>
      <c r="AV500" s="13" t="s">
        <v>89</v>
      </c>
      <c r="AW500" s="13" t="s">
        <v>5</v>
      </c>
      <c r="AX500" s="13" t="s">
        <v>80</v>
      </c>
      <c r="AY500" s="206" t="s">
        <v>133</v>
      </c>
    </row>
    <row r="501" spans="2:51" s="15" customFormat="1" ht="11.25">
      <c r="B501" s="217"/>
      <c r="C501" s="218"/>
      <c r="D501" s="191" t="s">
        <v>145</v>
      </c>
      <c r="E501" s="219" t="s">
        <v>33</v>
      </c>
      <c r="F501" s="220" t="s">
        <v>263</v>
      </c>
      <c r="G501" s="218"/>
      <c r="H501" s="221">
        <v>5</v>
      </c>
      <c r="I501" s="222"/>
      <c r="J501" s="222"/>
      <c r="K501" s="218"/>
      <c r="L501" s="218"/>
      <c r="M501" s="223"/>
      <c r="N501" s="224"/>
      <c r="O501" s="225"/>
      <c r="P501" s="225"/>
      <c r="Q501" s="225"/>
      <c r="R501" s="225"/>
      <c r="S501" s="225"/>
      <c r="T501" s="225"/>
      <c r="U501" s="225"/>
      <c r="V501" s="225"/>
      <c r="W501" s="225"/>
      <c r="X501" s="226"/>
      <c r="AT501" s="227" t="s">
        <v>145</v>
      </c>
      <c r="AU501" s="227" t="s">
        <v>162</v>
      </c>
      <c r="AV501" s="15" t="s">
        <v>141</v>
      </c>
      <c r="AW501" s="15" t="s">
        <v>5</v>
      </c>
      <c r="AX501" s="15" t="s">
        <v>24</v>
      </c>
      <c r="AY501" s="227" t="s">
        <v>133</v>
      </c>
    </row>
    <row r="502" spans="1:65" s="2" customFormat="1" ht="14.45" customHeight="1">
      <c r="A502" s="35"/>
      <c r="B502" s="36"/>
      <c r="C502" s="228" t="s">
        <v>551</v>
      </c>
      <c r="D502" s="228" t="s">
        <v>251</v>
      </c>
      <c r="E502" s="229" t="s">
        <v>552</v>
      </c>
      <c r="F502" s="230" t="s">
        <v>541</v>
      </c>
      <c r="G502" s="231" t="s">
        <v>165</v>
      </c>
      <c r="H502" s="232">
        <v>16</v>
      </c>
      <c r="I502" s="233"/>
      <c r="J502" s="234"/>
      <c r="K502" s="235">
        <f>ROUND(P502*H502,2)</f>
        <v>0</v>
      </c>
      <c r="L502" s="230" t="s">
        <v>33</v>
      </c>
      <c r="M502" s="236"/>
      <c r="N502" s="237" t="s">
        <v>33</v>
      </c>
      <c r="O502" s="185" t="s">
        <v>49</v>
      </c>
      <c r="P502" s="186">
        <f>I502+J502</f>
        <v>0</v>
      </c>
      <c r="Q502" s="186">
        <f>ROUND(I502*H502,2)</f>
        <v>0</v>
      </c>
      <c r="R502" s="186">
        <f>ROUND(J502*H502,2)</f>
        <v>0</v>
      </c>
      <c r="S502" s="65"/>
      <c r="T502" s="187">
        <f>S502*H502</f>
        <v>0</v>
      </c>
      <c r="U502" s="187">
        <v>0</v>
      </c>
      <c r="V502" s="187">
        <f>U502*H502</f>
        <v>0</v>
      </c>
      <c r="W502" s="187">
        <v>0</v>
      </c>
      <c r="X502" s="188">
        <f>W502*H502</f>
        <v>0</v>
      </c>
      <c r="Y502" s="35"/>
      <c r="Z502" s="35"/>
      <c r="AA502" s="35"/>
      <c r="AB502" s="35"/>
      <c r="AC502" s="35"/>
      <c r="AD502" s="35"/>
      <c r="AE502" s="35"/>
      <c r="AR502" s="189" t="s">
        <v>189</v>
      </c>
      <c r="AT502" s="189" t="s">
        <v>251</v>
      </c>
      <c r="AU502" s="189" t="s">
        <v>162</v>
      </c>
      <c r="AY502" s="18" t="s">
        <v>133</v>
      </c>
      <c r="BE502" s="190">
        <f>IF(O502="základní",K502,0)</f>
        <v>0</v>
      </c>
      <c r="BF502" s="190">
        <f>IF(O502="snížená",K502,0)</f>
        <v>0</v>
      </c>
      <c r="BG502" s="190">
        <f>IF(O502="zákl. přenesená",K502,0)</f>
        <v>0</v>
      </c>
      <c r="BH502" s="190">
        <f>IF(O502="sníž. přenesená",K502,0)</f>
        <v>0</v>
      </c>
      <c r="BI502" s="190">
        <f>IF(O502="nulová",K502,0)</f>
        <v>0</v>
      </c>
      <c r="BJ502" s="18" t="s">
        <v>24</v>
      </c>
      <c r="BK502" s="190">
        <f>ROUND(P502*H502,2)</f>
        <v>0</v>
      </c>
      <c r="BL502" s="18" t="s">
        <v>141</v>
      </c>
      <c r="BM502" s="189" t="s">
        <v>553</v>
      </c>
    </row>
    <row r="503" spans="1:47" s="2" customFormat="1" ht="11.25">
      <c r="A503" s="35"/>
      <c r="B503" s="36"/>
      <c r="C503" s="37"/>
      <c r="D503" s="191" t="s">
        <v>143</v>
      </c>
      <c r="E503" s="37"/>
      <c r="F503" s="192" t="s">
        <v>554</v>
      </c>
      <c r="G503" s="37"/>
      <c r="H503" s="37"/>
      <c r="I503" s="193"/>
      <c r="J503" s="193"/>
      <c r="K503" s="37"/>
      <c r="L503" s="37"/>
      <c r="M503" s="40"/>
      <c r="N503" s="194"/>
      <c r="O503" s="195"/>
      <c r="P503" s="65"/>
      <c r="Q503" s="65"/>
      <c r="R503" s="65"/>
      <c r="S503" s="65"/>
      <c r="T503" s="65"/>
      <c r="U503" s="65"/>
      <c r="V503" s="65"/>
      <c r="W503" s="65"/>
      <c r="X503" s="66"/>
      <c r="Y503" s="35"/>
      <c r="Z503" s="35"/>
      <c r="AA503" s="35"/>
      <c r="AB503" s="35"/>
      <c r="AC503" s="35"/>
      <c r="AD503" s="35"/>
      <c r="AE503" s="35"/>
      <c r="AT503" s="18" t="s">
        <v>143</v>
      </c>
      <c r="AU503" s="18" t="s">
        <v>162</v>
      </c>
    </row>
    <row r="504" spans="1:47" s="2" customFormat="1" ht="19.5">
      <c r="A504" s="35"/>
      <c r="B504" s="36"/>
      <c r="C504" s="37"/>
      <c r="D504" s="191" t="s">
        <v>269</v>
      </c>
      <c r="E504" s="37"/>
      <c r="F504" s="238" t="s">
        <v>417</v>
      </c>
      <c r="G504" s="37"/>
      <c r="H504" s="37"/>
      <c r="I504" s="193"/>
      <c r="J504" s="193"/>
      <c r="K504" s="37"/>
      <c r="L504" s="37"/>
      <c r="M504" s="40"/>
      <c r="N504" s="194"/>
      <c r="O504" s="195"/>
      <c r="P504" s="65"/>
      <c r="Q504" s="65"/>
      <c r="R504" s="65"/>
      <c r="S504" s="65"/>
      <c r="T504" s="65"/>
      <c r="U504" s="65"/>
      <c r="V504" s="65"/>
      <c r="W504" s="65"/>
      <c r="X504" s="66"/>
      <c r="Y504" s="35"/>
      <c r="Z504" s="35"/>
      <c r="AA504" s="35"/>
      <c r="AB504" s="35"/>
      <c r="AC504" s="35"/>
      <c r="AD504" s="35"/>
      <c r="AE504" s="35"/>
      <c r="AT504" s="18" t="s">
        <v>269</v>
      </c>
      <c r="AU504" s="18" t="s">
        <v>162</v>
      </c>
    </row>
    <row r="505" spans="2:51" s="14" customFormat="1" ht="11.25">
      <c r="B505" s="207"/>
      <c r="C505" s="208"/>
      <c r="D505" s="191" t="s">
        <v>145</v>
      </c>
      <c r="E505" s="209" t="s">
        <v>33</v>
      </c>
      <c r="F505" s="210" t="s">
        <v>262</v>
      </c>
      <c r="G505" s="208"/>
      <c r="H505" s="209" t="s">
        <v>33</v>
      </c>
      <c r="I505" s="211"/>
      <c r="J505" s="211"/>
      <c r="K505" s="208"/>
      <c r="L505" s="208"/>
      <c r="M505" s="212"/>
      <c r="N505" s="213"/>
      <c r="O505" s="214"/>
      <c r="P505" s="214"/>
      <c r="Q505" s="214"/>
      <c r="R505" s="214"/>
      <c r="S505" s="214"/>
      <c r="T505" s="214"/>
      <c r="U505" s="214"/>
      <c r="V505" s="214"/>
      <c r="W505" s="214"/>
      <c r="X505" s="215"/>
      <c r="AT505" s="216" t="s">
        <v>145</v>
      </c>
      <c r="AU505" s="216" t="s">
        <v>162</v>
      </c>
      <c r="AV505" s="14" t="s">
        <v>24</v>
      </c>
      <c r="AW505" s="14" t="s">
        <v>5</v>
      </c>
      <c r="AX505" s="14" t="s">
        <v>80</v>
      </c>
      <c r="AY505" s="216" t="s">
        <v>133</v>
      </c>
    </row>
    <row r="506" spans="2:51" s="13" customFormat="1" ht="11.25">
      <c r="B506" s="196"/>
      <c r="C506" s="197"/>
      <c r="D506" s="191" t="s">
        <v>145</v>
      </c>
      <c r="E506" s="198" t="s">
        <v>33</v>
      </c>
      <c r="F506" s="199" t="s">
        <v>234</v>
      </c>
      <c r="G506" s="197"/>
      <c r="H506" s="200">
        <v>16</v>
      </c>
      <c r="I506" s="201"/>
      <c r="J506" s="201"/>
      <c r="K506" s="197"/>
      <c r="L506" s="197"/>
      <c r="M506" s="202"/>
      <c r="N506" s="203"/>
      <c r="O506" s="204"/>
      <c r="P506" s="204"/>
      <c r="Q506" s="204"/>
      <c r="R506" s="204"/>
      <c r="S506" s="204"/>
      <c r="T506" s="204"/>
      <c r="U506" s="204"/>
      <c r="V506" s="204"/>
      <c r="W506" s="204"/>
      <c r="X506" s="205"/>
      <c r="AT506" s="206" t="s">
        <v>145</v>
      </c>
      <c r="AU506" s="206" t="s">
        <v>162</v>
      </c>
      <c r="AV506" s="13" t="s">
        <v>89</v>
      </c>
      <c r="AW506" s="13" t="s">
        <v>5</v>
      </c>
      <c r="AX506" s="13" t="s">
        <v>80</v>
      </c>
      <c r="AY506" s="206" t="s">
        <v>133</v>
      </c>
    </row>
    <row r="507" spans="2:51" s="15" customFormat="1" ht="11.25">
      <c r="B507" s="217"/>
      <c r="C507" s="218"/>
      <c r="D507" s="191" t="s">
        <v>145</v>
      </c>
      <c r="E507" s="219" t="s">
        <v>33</v>
      </c>
      <c r="F507" s="220" t="s">
        <v>263</v>
      </c>
      <c r="G507" s="218"/>
      <c r="H507" s="221">
        <v>16</v>
      </c>
      <c r="I507" s="222"/>
      <c r="J507" s="222"/>
      <c r="K507" s="218"/>
      <c r="L507" s="218"/>
      <c r="M507" s="223"/>
      <c r="N507" s="224"/>
      <c r="O507" s="225"/>
      <c r="P507" s="225"/>
      <c r="Q507" s="225"/>
      <c r="R507" s="225"/>
      <c r="S507" s="225"/>
      <c r="T507" s="225"/>
      <c r="U507" s="225"/>
      <c r="V507" s="225"/>
      <c r="W507" s="225"/>
      <c r="X507" s="226"/>
      <c r="AT507" s="227" t="s">
        <v>145</v>
      </c>
      <c r="AU507" s="227" t="s">
        <v>162</v>
      </c>
      <c r="AV507" s="15" t="s">
        <v>141</v>
      </c>
      <c r="AW507" s="15" t="s">
        <v>5</v>
      </c>
      <c r="AX507" s="15" t="s">
        <v>24</v>
      </c>
      <c r="AY507" s="227" t="s">
        <v>133</v>
      </c>
    </row>
    <row r="508" spans="1:65" s="2" customFormat="1" ht="14.45" customHeight="1">
      <c r="A508" s="35"/>
      <c r="B508" s="36"/>
      <c r="C508" s="228" t="s">
        <v>555</v>
      </c>
      <c r="D508" s="228" t="s">
        <v>251</v>
      </c>
      <c r="E508" s="229" t="s">
        <v>556</v>
      </c>
      <c r="F508" s="230" t="s">
        <v>557</v>
      </c>
      <c r="G508" s="231" t="s">
        <v>165</v>
      </c>
      <c r="H508" s="232">
        <v>4</v>
      </c>
      <c r="I508" s="233"/>
      <c r="J508" s="234"/>
      <c r="K508" s="235">
        <f>ROUND(P508*H508,2)</f>
        <v>0</v>
      </c>
      <c r="L508" s="230" t="s">
        <v>33</v>
      </c>
      <c r="M508" s="236"/>
      <c r="N508" s="237" t="s">
        <v>33</v>
      </c>
      <c r="O508" s="185" t="s">
        <v>49</v>
      </c>
      <c r="P508" s="186">
        <f>I508+J508</f>
        <v>0</v>
      </c>
      <c r="Q508" s="186">
        <f>ROUND(I508*H508,2)</f>
        <v>0</v>
      </c>
      <c r="R508" s="186">
        <f>ROUND(J508*H508,2)</f>
        <v>0</v>
      </c>
      <c r="S508" s="65"/>
      <c r="T508" s="187">
        <f>S508*H508</f>
        <v>0</v>
      </c>
      <c r="U508" s="187">
        <v>0</v>
      </c>
      <c r="V508" s="187">
        <f>U508*H508</f>
        <v>0</v>
      </c>
      <c r="W508" s="187">
        <v>0</v>
      </c>
      <c r="X508" s="188">
        <f>W508*H508</f>
        <v>0</v>
      </c>
      <c r="Y508" s="35"/>
      <c r="Z508" s="35"/>
      <c r="AA508" s="35"/>
      <c r="AB508" s="35"/>
      <c r="AC508" s="35"/>
      <c r="AD508" s="35"/>
      <c r="AE508" s="35"/>
      <c r="AR508" s="189" t="s">
        <v>189</v>
      </c>
      <c r="AT508" s="189" t="s">
        <v>251</v>
      </c>
      <c r="AU508" s="189" t="s">
        <v>162</v>
      </c>
      <c r="AY508" s="18" t="s">
        <v>133</v>
      </c>
      <c r="BE508" s="190">
        <f>IF(O508="základní",K508,0)</f>
        <v>0</v>
      </c>
      <c r="BF508" s="190">
        <f>IF(O508="snížená",K508,0)</f>
        <v>0</v>
      </c>
      <c r="BG508" s="190">
        <f>IF(O508="zákl. přenesená",K508,0)</f>
        <v>0</v>
      </c>
      <c r="BH508" s="190">
        <f>IF(O508="sníž. přenesená",K508,0)</f>
        <v>0</v>
      </c>
      <c r="BI508" s="190">
        <f>IF(O508="nulová",K508,0)</f>
        <v>0</v>
      </c>
      <c r="BJ508" s="18" t="s">
        <v>24</v>
      </c>
      <c r="BK508" s="190">
        <f>ROUND(P508*H508,2)</f>
        <v>0</v>
      </c>
      <c r="BL508" s="18" t="s">
        <v>141</v>
      </c>
      <c r="BM508" s="189" t="s">
        <v>558</v>
      </c>
    </row>
    <row r="509" spans="1:47" s="2" customFormat="1" ht="11.25">
      <c r="A509" s="35"/>
      <c r="B509" s="36"/>
      <c r="C509" s="37"/>
      <c r="D509" s="191" t="s">
        <v>143</v>
      </c>
      <c r="E509" s="37"/>
      <c r="F509" s="192" t="s">
        <v>557</v>
      </c>
      <c r="G509" s="37"/>
      <c r="H509" s="37"/>
      <c r="I509" s="193"/>
      <c r="J509" s="193"/>
      <c r="K509" s="37"/>
      <c r="L509" s="37"/>
      <c r="M509" s="40"/>
      <c r="N509" s="194"/>
      <c r="O509" s="195"/>
      <c r="P509" s="65"/>
      <c r="Q509" s="65"/>
      <c r="R509" s="65"/>
      <c r="S509" s="65"/>
      <c r="T509" s="65"/>
      <c r="U509" s="65"/>
      <c r="V509" s="65"/>
      <c r="W509" s="65"/>
      <c r="X509" s="66"/>
      <c r="Y509" s="35"/>
      <c r="Z509" s="35"/>
      <c r="AA509" s="35"/>
      <c r="AB509" s="35"/>
      <c r="AC509" s="35"/>
      <c r="AD509" s="35"/>
      <c r="AE509" s="35"/>
      <c r="AT509" s="18" t="s">
        <v>143</v>
      </c>
      <c r="AU509" s="18" t="s">
        <v>162</v>
      </c>
    </row>
    <row r="510" spans="1:47" s="2" customFormat="1" ht="19.5">
      <c r="A510" s="35"/>
      <c r="B510" s="36"/>
      <c r="C510" s="37"/>
      <c r="D510" s="191" t="s">
        <v>269</v>
      </c>
      <c r="E510" s="37"/>
      <c r="F510" s="238" t="s">
        <v>417</v>
      </c>
      <c r="G510" s="37"/>
      <c r="H510" s="37"/>
      <c r="I510" s="193"/>
      <c r="J510" s="193"/>
      <c r="K510" s="37"/>
      <c r="L510" s="37"/>
      <c r="M510" s="40"/>
      <c r="N510" s="194"/>
      <c r="O510" s="195"/>
      <c r="P510" s="65"/>
      <c r="Q510" s="65"/>
      <c r="R510" s="65"/>
      <c r="S510" s="65"/>
      <c r="T510" s="65"/>
      <c r="U510" s="65"/>
      <c r="V510" s="65"/>
      <c r="W510" s="65"/>
      <c r="X510" s="66"/>
      <c r="Y510" s="35"/>
      <c r="Z510" s="35"/>
      <c r="AA510" s="35"/>
      <c r="AB510" s="35"/>
      <c r="AC510" s="35"/>
      <c r="AD510" s="35"/>
      <c r="AE510" s="35"/>
      <c r="AT510" s="18" t="s">
        <v>269</v>
      </c>
      <c r="AU510" s="18" t="s">
        <v>162</v>
      </c>
    </row>
    <row r="511" spans="2:51" s="14" customFormat="1" ht="11.25">
      <c r="B511" s="207"/>
      <c r="C511" s="208"/>
      <c r="D511" s="191" t="s">
        <v>145</v>
      </c>
      <c r="E511" s="209" t="s">
        <v>33</v>
      </c>
      <c r="F511" s="210" t="s">
        <v>262</v>
      </c>
      <c r="G511" s="208"/>
      <c r="H511" s="209" t="s">
        <v>33</v>
      </c>
      <c r="I511" s="211"/>
      <c r="J511" s="211"/>
      <c r="K511" s="208"/>
      <c r="L511" s="208"/>
      <c r="M511" s="212"/>
      <c r="N511" s="213"/>
      <c r="O511" s="214"/>
      <c r="P511" s="214"/>
      <c r="Q511" s="214"/>
      <c r="R511" s="214"/>
      <c r="S511" s="214"/>
      <c r="T511" s="214"/>
      <c r="U511" s="214"/>
      <c r="V511" s="214"/>
      <c r="W511" s="214"/>
      <c r="X511" s="215"/>
      <c r="AT511" s="216" t="s">
        <v>145</v>
      </c>
      <c r="AU511" s="216" t="s">
        <v>162</v>
      </c>
      <c r="AV511" s="14" t="s">
        <v>24</v>
      </c>
      <c r="AW511" s="14" t="s">
        <v>5</v>
      </c>
      <c r="AX511" s="14" t="s">
        <v>80</v>
      </c>
      <c r="AY511" s="216" t="s">
        <v>133</v>
      </c>
    </row>
    <row r="512" spans="2:51" s="13" customFormat="1" ht="11.25">
      <c r="B512" s="196"/>
      <c r="C512" s="197"/>
      <c r="D512" s="191" t="s">
        <v>145</v>
      </c>
      <c r="E512" s="198" t="s">
        <v>33</v>
      </c>
      <c r="F512" s="199" t="s">
        <v>141</v>
      </c>
      <c r="G512" s="197"/>
      <c r="H512" s="200">
        <v>4</v>
      </c>
      <c r="I512" s="201"/>
      <c r="J512" s="201"/>
      <c r="K512" s="197"/>
      <c r="L512" s="197"/>
      <c r="M512" s="202"/>
      <c r="N512" s="203"/>
      <c r="O512" s="204"/>
      <c r="P512" s="204"/>
      <c r="Q512" s="204"/>
      <c r="R512" s="204"/>
      <c r="S512" s="204"/>
      <c r="T512" s="204"/>
      <c r="U512" s="204"/>
      <c r="V512" s="204"/>
      <c r="W512" s="204"/>
      <c r="X512" s="205"/>
      <c r="AT512" s="206" t="s">
        <v>145</v>
      </c>
      <c r="AU512" s="206" t="s">
        <v>162</v>
      </c>
      <c r="AV512" s="13" t="s">
        <v>89</v>
      </c>
      <c r="AW512" s="13" t="s">
        <v>5</v>
      </c>
      <c r="AX512" s="13" t="s">
        <v>80</v>
      </c>
      <c r="AY512" s="206" t="s">
        <v>133</v>
      </c>
    </row>
    <row r="513" spans="2:51" s="15" customFormat="1" ht="11.25">
      <c r="B513" s="217"/>
      <c r="C513" s="218"/>
      <c r="D513" s="191" t="s">
        <v>145</v>
      </c>
      <c r="E513" s="219" t="s">
        <v>33</v>
      </c>
      <c r="F513" s="220" t="s">
        <v>263</v>
      </c>
      <c r="G513" s="218"/>
      <c r="H513" s="221">
        <v>4</v>
      </c>
      <c r="I513" s="222"/>
      <c r="J513" s="222"/>
      <c r="K513" s="218"/>
      <c r="L513" s="218"/>
      <c r="M513" s="223"/>
      <c r="N513" s="224"/>
      <c r="O513" s="225"/>
      <c r="P513" s="225"/>
      <c r="Q513" s="225"/>
      <c r="R513" s="225"/>
      <c r="S513" s="225"/>
      <c r="T513" s="225"/>
      <c r="U513" s="225"/>
      <c r="V513" s="225"/>
      <c r="W513" s="225"/>
      <c r="X513" s="226"/>
      <c r="AT513" s="227" t="s">
        <v>145</v>
      </c>
      <c r="AU513" s="227" t="s">
        <v>162</v>
      </c>
      <c r="AV513" s="15" t="s">
        <v>141</v>
      </c>
      <c r="AW513" s="15" t="s">
        <v>5</v>
      </c>
      <c r="AX513" s="15" t="s">
        <v>24</v>
      </c>
      <c r="AY513" s="227" t="s">
        <v>133</v>
      </c>
    </row>
    <row r="514" spans="1:65" s="2" customFormat="1" ht="14.45" customHeight="1">
      <c r="A514" s="35"/>
      <c r="B514" s="36"/>
      <c r="C514" s="228" t="s">
        <v>559</v>
      </c>
      <c r="D514" s="228" t="s">
        <v>251</v>
      </c>
      <c r="E514" s="229" t="s">
        <v>560</v>
      </c>
      <c r="F514" s="230" t="s">
        <v>561</v>
      </c>
      <c r="G514" s="231" t="s">
        <v>165</v>
      </c>
      <c r="H514" s="232">
        <v>4</v>
      </c>
      <c r="I514" s="233"/>
      <c r="J514" s="234"/>
      <c r="K514" s="235">
        <f>ROUND(P514*H514,2)</f>
        <v>0</v>
      </c>
      <c r="L514" s="230" t="s">
        <v>33</v>
      </c>
      <c r="M514" s="236"/>
      <c r="N514" s="237" t="s">
        <v>33</v>
      </c>
      <c r="O514" s="185" t="s">
        <v>49</v>
      </c>
      <c r="P514" s="186">
        <f>I514+J514</f>
        <v>0</v>
      </c>
      <c r="Q514" s="186">
        <f>ROUND(I514*H514,2)</f>
        <v>0</v>
      </c>
      <c r="R514" s="186">
        <f>ROUND(J514*H514,2)</f>
        <v>0</v>
      </c>
      <c r="S514" s="65"/>
      <c r="T514" s="187">
        <f>S514*H514</f>
        <v>0</v>
      </c>
      <c r="U514" s="187">
        <v>0</v>
      </c>
      <c r="V514" s="187">
        <f>U514*H514</f>
        <v>0</v>
      </c>
      <c r="W514" s="187">
        <v>0</v>
      </c>
      <c r="X514" s="188">
        <f>W514*H514</f>
        <v>0</v>
      </c>
      <c r="Y514" s="35"/>
      <c r="Z514" s="35"/>
      <c r="AA514" s="35"/>
      <c r="AB514" s="35"/>
      <c r="AC514" s="35"/>
      <c r="AD514" s="35"/>
      <c r="AE514" s="35"/>
      <c r="AR514" s="189" t="s">
        <v>189</v>
      </c>
      <c r="AT514" s="189" t="s">
        <v>251</v>
      </c>
      <c r="AU514" s="189" t="s">
        <v>162</v>
      </c>
      <c r="AY514" s="18" t="s">
        <v>133</v>
      </c>
      <c r="BE514" s="190">
        <f>IF(O514="základní",K514,0)</f>
        <v>0</v>
      </c>
      <c r="BF514" s="190">
        <f>IF(O514="snížená",K514,0)</f>
        <v>0</v>
      </c>
      <c r="BG514" s="190">
        <f>IF(O514="zákl. přenesená",K514,0)</f>
        <v>0</v>
      </c>
      <c r="BH514" s="190">
        <f>IF(O514="sníž. přenesená",K514,0)</f>
        <v>0</v>
      </c>
      <c r="BI514" s="190">
        <f>IF(O514="nulová",K514,0)</f>
        <v>0</v>
      </c>
      <c r="BJ514" s="18" t="s">
        <v>24</v>
      </c>
      <c r="BK514" s="190">
        <f>ROUND(P514*H514,2)</f>
        <v>0</v>
      </c>
      <c r="BL514" s="18" t="s">
        <v>141</v>
      </c>
      <c r="BM514" s="189" t="s">
        <v>562</v>
      </c>
    </row>
    <row r="515" spans="1:47" s="2" customFormat="1" ht="11.25">
      <c r="A515" s="35"/>
      <c r="B515" s="36"/>
      <c r="C515" s="37"/>
      <c r="D515" s="191" t="s">
        <v>143</v>
      </c>
      <c r="E515" s="37"/>
      <c r="F515" s="192" t="s">
        <v>561</v>
      </c>
      <c r="G515" s="37"/>
      <c r="H515" s="37"/>
      <c r="I515" s="193"/>
      <c r="J515" s="193"/>
      <c r="K515" s="37"/>
      <c r="L515" s="37"/>
      <c r="M515" s="40"/>
      <c r="N515" s="194"/>
      <c r="O515" s="195"/>
      <c r="P515" s="65"/>
      <c r="Q515" s="65"/>
      <c r="R515" s="65"/>
      <c r="S515" s="65"/>
      <c r="T515" s="65"/>
      <c r="U515" s="65"/>
      <c r="V515" s="65"/>
      <c r="W515" s="65"/>
      <c r="X515" s="66"/>
      <c r="Y515" s="35"/>
      <c r="Z515" s="35"/>
      <c r="AA515" s="35"/>
      <c r="AB515" s="35"/>
      <c r="AC515" s="35"/>
      <c r="AD515" s="35"/>
      <c r="AE515" s="35"/>
      <c r="AT515" s="18" t="s">
        <v>143</v>
      </c>
      <c r="AU515" s="18" t="s">
        <v>162</v>
      </c>
    </row>
    <row r="516" spans="1:47" s="2" customFormat="1" ht="19.5">
      <c r="A516" s="35"/>
      <c r="B516" s="36"/>
      <c r="C516" s="37"/>
      <c r="D516" s="191" t="s">
        <v>269</v>
      </c>
      <c r="E516" s="37"/>
      <c r="F516" s="238" t="s">
        <v>417</v>
      </c>
      <c r="G516" s="37"/>
      <c r="H516" s="37"/>
      <c r="I516" s="193"/>
      <c r="J516" s="193"/>
      <c r="K516" s="37"/>
      <c r="L516" s="37"/>
      <c r="M516" s="40"/>
      <c r="N516" s="194"/>
      <c r="O516" s="195"/>
      <c r="P516" s="65"/>
      <c r="Q516" s="65"/>
      <c r="R516" s="65"/>
      <c r="S516" s="65"/>
      <c r="T516" s="65"/>
      <c r="U516" s="65"/>
      <c r="V516" s="65"/>
      <c r="W516" s="65"/>
      <c r="X516" s="66"/>
      <c r="Y516" s="35"/>
      <c r="Z516" s="35"/>
      <c r="AA516" s="35"/>
      <c r="AB516" s="35"/>
      <c r="AC516" s="35"/>
      <c r="AD516" s="35"/>
      <c r="AE516" s="35"/>
      <c r="AT516" s="18" t="s">
        <v>269</v>
      </c>
      <c r="AU516" s="18" t="s">
        <v>162</v>
      </c>
    </row>
    <row r="517" spans="2:51" s="14" customFormat="1" ht="11.25">
      <c r="B517" s="207"/>
      <c r="C517" s="208"/>
      <c r="D517" s="191" t="s">
        <v>145</v>
      </c>
      <c r="E517" s="209" t="s">
        <v>33</v>
      </c>
      <c r="F517" s="210" t="s">
        <v>262</v>
      </c>
      <c r="G517" s="208"/>
      <c r="H517" s="209" t="s">
        <v>33</v>
      </c>
      <c r="I517" s="211"/>
      <c r="J517" s="211"/>
      <c r="K517" s="208"/>
      <c r="L517" s="208"/>
      <c r="M517" s="212"/>
      <c r="N517" s="213"/>
      <c r="O517" s="214"/>
      <c r="P517" s="214"/>
      <c r="Q517" s="214"/>
      <c r="R517" s="214"/>
      <c r="S517" s="214"/>
      <c r="T517" s="214"/>
      <c r="U517" s="214"/>
      <c r="V517" s="214"/>
      <c r="W517" s="214"/>
      <c r="X517" s="215"/>
      <c r="AT517" s="216" t="s">
        <v>145</v>
      </c>
      <c r="AU517" s="216" t="s">
        <v>162</v>
      </c>
      <c r="AV517" s="14" t="s">
        <v>24</v>
      </c>
      <c r="AW517" s="14" t="s">
        <v>5</v>
      </c>
      <c r="AX517" s="14" t="s">
        <v>80</v>
      </c>
      <c r="AY517" s="216" t="s">
        <v>133</v>
      </c>
    </row>
    <row r="518" spans="2:51" s="13" customFormat="1" ht="11.25">
      <c r="B518" s="196"/>
      <c r="C518" s="197"/>
      <c r="D518" s="191" t="s">
        <v>145</v>
      </c>
      <c r="E518" s="198" t="s">
        <v>33</v>
      </c>
      <c r="F518" s="199" t="s">
        <v>141</v>
      </c>
      <c r="G518" s="197"/>
      <c r="H518" s="200">
        <v>4</v>
      </c>
      <c r="I518" s="201"/>
      <c r="J518" s="201"/>
      <c r="K518" s="197"/>
      <c r="L518" s="197"/>
      <c r="M518" s="202"/>
      <c r="N518" s="203"/>
      <c r="O518" s="204"/>
      <c r="P518" s="204"/>
      <c r="Q518" s="204"/>
      <c r="R518" s="204"/>
      <c r="S518" s="204"/>
      <c r="T518" s="204"/>
      <c r="U518" s="204"/>
      <c r="V518" s="204"/>
      <c r="W518" s="204"/>
      <c r="X518" s="205"/>
      <c r="AT518" s="206" t="s">
        <v>145</v>
      </c>
      <c r="AU518" s="206" t="s">
        <v>162</v>
      </c>
      <c r="AV518" s="13" t="s">
        <v>89</v>
      </c>
      <c r="AW518" s="13" t="s">
        <v>5</v>
      </c>
      <c r="AX518" s="13" t="s">
        <v>80</v>
      </c>
      <c r="AY518" s="206" t="s">
        <v>133</v>
      </c>
    </row>
    <row r="519" spans="2:51" s="15" customFormat="1" ht="11.25">
      <c r="B519" s="217"/>
      <c r="C519" s="218"/>
      <c r="D519" s="191" t="s">
        <v>145</v>
      </c>
      <c r="E519" s="219" t="s">
        <v>33</v>
      </c>
      <c r="F519" s="220" t="s">
        <v>263</v>
      </c>
      <c r="G519" s="218"/>
      <c r="H519" s="221">
        <v>4</v>
      </c>
      <c r="I519" s="222"/>
      <c r="J519" s="222"/>
      <c r="K519" s="218"/>
      <c r="L519" s="218"/>
      <c r="M519" s="223"/>
      <c r="N519" s="224"/>
      <c r="O519" s="225"/>
      <c r="P519" s="225"/>
      <c r="Q519" s="225"/>
      <c r="R519" s="225"/>
      <c r="S519" s="225"/>
      <c r="T519" s="225"/>
      <c r="U519" s="225"/>
      <c r="V519" s="225"/>
      <c r="W519" s="225"/>
      <c r="X519" s="226"/>
      <c r="AT519" s="227" t="s">
        <v>145</v>
      </c>
      <c r="AU519" s="227" t="s">
        <v>162</v>
      </c>
      <c r="AV519" s="15" t="s">
        <v>141</v>
      </c>
      <c r="AW519" s="15" t="s">
        <v>5</v>
      </c>
      <c r="AX519" s="15" t="s">
        <v>24</v>
      </c>
      <c r="AY519" s="227" t="s">
        <v>133</v>
      </c>
    </row>
    <row r="520" spans="1:65" s="2" customFormat="1" ht="14.45" customHeight="1">
      <c r="A520" s="35"/>
      <c r="B520" s="36"/>
      <c r="C520" s="228" t="s">
        <v>563</v>
      </c>
      <c r="D520" s="228" t="s">
        <v>251</v>
      </c>
      <c r="E520" s="229" t="s">
        <v>564</v>
      </c>
      <c r="F520" s="230" t="s">
        <v>565</v>
      </c>
      <c r="G520" s="231" t="s">
        <v>165</v>
      </c>
      <c r="H520" s="232">
        <v>6</v>
      </c>
      <c r="I520" s="233"/>
      <c r="J520" s="234"/>
      <c r="K520" s="235">
        <f>ROUND(P520*H520,2)</f>
        <v>0</v>
      </c>
      <c r="L520" s="230" t="s">
        <v>33</v>
      </c>
      <c r="M520" s="236"/>
      <c r="N520" s="237" t="s">
        <v>33</v>
      </c>
      <c r="O520" s="185" t="s">
        <v>49</v>
      </c>
      <c r="P520" s="186">
        <f>I520+J520</f>
        <v>0</v>
      </c>
      <c r="Q520" s="186">
        <f>ROUND(I520*H520,2)</f>
        <v>0</v>
      </c>
      <c r="R520" s="186">
        <f>ROUND(J520*H520,2)</f>
        <v>0</v>
      </c>
      <c r="S520" s="65"/>
      <c r="T520" s="187">
        <f>S520*H520</f>
        <v>0</v>
      </c>
      <c r="U520" s="187">
        <v>0</v>
      </c>
      <c r="V520" s="187">
        <f>U520*H520</f>
        <v>0</v>
      </c>
      <c r="W520" s="187">
        <v>0</v>
      </c>
      <c r="X520" s="188">
        <f>W520*H520</f>
        <v>0</v>
      </c>
      <c r="Y520" s="35"/>
      <c r="Z520" s="35"/>
      <c r="AA520" s="35"/>
      <c r="AB520" s="35"/>
      <c r="AC520" s="35"/>
      <c r="AD520" s="35"/>
      <c r="AE520" s="35"/>
      <c r="AR520" s="189" t="s">
        <v>189</v>
      </c>
      <c r="AT520" s="189" t="s">
        <v>251</v>
      </c>
      <c r="AU520" s="189" t="s">
        <v>162</v>
      </c>
      <c r="AY520" s="18" t="s">
        <v>133</v>
      </c>
      <c r="BE520" s="190">
        <f>IF(O520="základní",K520,0)</f>
        <v>0</v>
      </c>
      <c r="BF520" s="190">
        <f>IF(O520="snížená",K520,0)</f>
        <v>0</v>
      </c>
      <c r="BG520" s="190">
        <f>IF(O520="zákl. přenesená",K520,0)</f>
        <v>0</v>
      </c>
      <c r="BH520" s="190">
        <f>IF(O520="sníž. přenesená",K520,0)</f>
        <v>0</v>
      </c>
      <c r="BI520" s="190">
        <f>IF(O520="nulová",K520,0)</f>
        <v>0</v>
      </c>
      <c r="BJ520" s="18" t="s">
        <v>24</v>
      </c>
      <c r="BK520" s="190">
        <f>ROUND(P520*H520,2)</f>
        <v>0</v>
      </c>
      <c r="BL520" s="18" t="s">
        <v>141</v>
      </c>
      <c r="BM520" s="189" t="s">
        <v>566</v>
      </c>
    </row>
    <row r="521" spans="1:47" s="2" customFormat="1" ht="11.25">
      <c r="A521" s="35"/>
      <c r="B521" s="36"/>
      <c r="C521" s="37"/>
      <c r="D521" s="191" t="s">
        <v>143</v>
      </c>
      <c r="E521" s="37"/>
      <c r="F521" s="192" t="s">
        <v>565</v>
      </c>
      <c r="G521" s="37"/>
      <c r="H521" s="37"/>
      <c r="I521" s="193"/>
      <c r="J521" s="193"/>
      <c r="K521" s="37"/>
      <c r="L521" s="37"/>
      <c r="M521" s="40"/>
      <c r="N521" s="194"/>
      <c r="O521" s="195"/>
      <c r="P521" s="65"/>
      <c r="Q521" s="65"/>
      <c r="R521" s="65"/>
      <c r="S521" s="65"/>
      <c r="T521" s="65"/>
      <c r="U521" s="65"/>
      <c r="V521" s="65"/>
      <c r="W521" s="65"/>
      <c r="X521" s="66"/>
      <c r="Y521" s="35"/>
      <c r="Z521" s="35"/>
      <c r="AA521" s="35"/>
      <c r="AB521" s="35"/>
      <c r="AC521" s="35"/>
      <c r="AD521" s="35"/>
      <c r="AE521" s="35"/>
      <c r="AT521" s="18" t="s">
        <v>143</v>
      </c>
      <c r="AU521" s="18" t="s">
        <v>162</v>
      </c>
    </row>
    <row r="522" spans="1:47" s="2" customFormat="1" ht="19.5">
      <c r="A522" s="35"/>
      <c r="B522" s="36"/>
      <c r="C522" s="37"/>
      <c r="D522" s="191" t="s">
        <v>269</v>
      </c>
      <c r="E522" s="37"/>
      <c r="F522" s="238" t="s">
        <v>417</v>
      </c>
      <c r="G522" s="37"/>
      <c r="H522" s="37"/>
      <c r="I522" s="193"/>
      <c r="J522" s="193"/>
      <c r="K522" s="37"/>
      <c r="L522" s="37"/>
      <c r="M522" s="40"/>
      <c r="N522" s="194"/>
      <c r="O522" s="195"/>
      <c r="P522" s="65"/>
      <c r="Q522" s="65"/>
      <c r="R522" s="65"/>
      <c r="S522" s="65"/>
      <c r="T522" s="65"/>
      <c r="U522" s="65"/>
      <c r="V522" s="65"/>
      <c r="W522" s="65"/>
      <c r="X522" s="66"/>
      <c r="Y522" s="35"/>
      <c r="Z522" s="35"/>
      <c r="AA522" s="35"/>
      <c r="AB522" s="35"/>
      <c r="AC522" s="35"/>
      <c r="AD522" s="35"/>
      <c r="AE522" s="35"/>
      <c r="AT522" s="18" t="s">
        <v>269</v>
      </c>
      <c r="AU522" s="18" t="s">
        <v>162</v>
      </c>
    </row>
    <row r="523" spans="2:51" s="14" customFormat="1" ht="11.25">
      <c r="B523" s="207"/>
      <c r="C523" s="208"/>
      <c r="D523" s="191" t="s">
        <v>145</v>
      </c>
      <c r="E523" s="209" t="s">
        <v>33</v>
      </c>
      <c r="F523" s="210" t="s">
        <v>262</v>
      </c>
      <c r="G523" s="208"/>
      <c r="H523" s="209" t="s">
        <v>33</v>
      </c>
      <c r="I523" s="211"/>
      <c r="J523" s="211"/>
      <c r="K523" s="208"/>
      <c r="L523" s="208"/>
      <c r="M523" s="212"/>
      <c r="N523" s="213"/>
      <c r="O523" s="214"/>
      <c r="P523" s="214"/>
      <c r="Q523" s="214"/>
      <c r="R523" s="214"/>
      <c r="S523" s="214"/>
      <c r="T523" s="214"/>
      <c r="U523" s="214"/>
      <c r="V523" s="214"/>
      <c r="W523" s="214"/>
      <c r="X523" s="215"/>
      <c r="AT523" s="216" t="s">
        <v>145</v>
      </c>
      <c r="AU523" s="216" t="s">
        <v>162</v>
      </c>
      <c r="AV523" s="14" t="s">
        <v>24</v>
      </c>
      <c r="AW523" s="14" t="s">
        <v>5</v>
      </c>
      <c r="AX523" s="14" t="s">
        <v>80</v>
      </c>
      <c r="AY523" s="216" t="s">
        <v>133</v>
      </c>
    </row>
    <row r="524" spans="2:51" s="13" customFormat="1" ht="11.25">
      <c r="B524" s="196"/>
      <c r="C524" s="197"/>
      <c r="D524" s="191" t="s">
        <v>145</v>
      </c>
      <c r="E524" s="198" t="s">
        <v>33</v>
      </c>
      <c r="F524" s="199" t="s">
        <v>134</v>
      </c>
      <c r="G524" s="197"/>
      <c r="H524" s="200">
        <v>6</v>
      </c>
      <c r="I524" s="201"/>
      <c r="J524" s="201"/>
      <c r="K524" s="197"/>
      <c r="L524" s="197"/>
      <c r="M524" s="202"/>
      <c r="N524" s="203"/>
      <c r="O524" s="204"/>
      <c r="P524" s="204"/>
      <c r="Q524" s="204"/>
      <c r="R524" s="204"/>
      <c r="S524" s="204"/>
      <c r="T524" s="204"/>
      <c r="U524" s="204"/>
      <c r="V524" s="204"/>
      <c r="W524" s="204"/>
      <c r="X524" s="205"/>
      <c r="AT524" s="206" t="s">
        <v>145</v>
      </c>
      <c r="AU524" s="206" t="s">
        <v>162</v>
      </c>
      <c r="AV524" s="13" t="s">
        <v>89</v>
      </c>
      <c r="AW524" s="13" t="s">
        <v>5</v>
      </c>
      <c r="AX524" s="13" t="s">
        <v>80</v>
      </c>
      <c r="AY524" s="206" t="s">
        <v>133</v>
      </c>
    </row>
    <row r="525" spans="2:51" s="15" customFormat="1" ht="11.25">
      <c r="B525" s="217"/>
      <c r="C525" s="218"/>
      <c r="D525" s="191" t="s">
        <v>145</v>
      </c>
      <c r="E525" s="219" t="s">
        <v>33</v>
      </c>
      <c r="F525" s="220" t="s">
        <v>263</v>
      </c>
      <c r="G525" s="218"/>
      <c r="H525" s="221">
        <v>6</v>
      </c>
      <c r="I525" s="222"/>
      <c r="J525" s="222"/>
      <c r="K525" s="218"/>
      <c r="L525" s="218"/>
      <c r="M525" s="223"/>
      <c r="N525" s="224"/>
      <c r="O525" s="225"/>
      <c r="P525" s="225"/>
      <c r="Q525" s="225"/>
      <c r="R525" s="225"/>
      <c r="S525" s="225"/>
      <c r="T525" s="225"/>
      <c r="U525" s="225"/>
      <c r="V525" s="225"/>
      <c r="W525" s="225"/>
      <c r="X525" s="226"/>
      <c r="AT525" s="227" t="s">
        <v>145</v>
      </c>
      <c r="AU525" s="227" t="s">
        <v>162</v>
      </c>
      <c r="AV525" s="15" t="s">
        <v>141</v>
      </c>
      <c r="AW525" s="15" t="s">
        <v>5</v>
      </c>
      <c r="AX525" s="15" t="s">
        <v>24</v>
      </c>
      <c r="AY525" s="227" t="s">
        <v>133</v>
      </c>
    </row>
    <row r="526" spans="1:65" s="2" customFormat="1" ht="14.45" customHeight="1">
      <c r="A526" s="35"/>
      <c r="B526" s="36"/>
      <c r="C526" s="228" t="s">
        <v>422</v>
      </c>
      <c r="D526" s="228" t="s">
        <v>251</v>
      </c>
      <c r="E526" s="229" t="s">
        <v>567</v>
      </c>
      <c r="F526" s="230" t="s">
        <v>568</v>
      </c>
      <c r="G526" s="231" t="s">
        <v>165</v>
      </c>
      <c r="H526" s="232">
        <v>13</v>
      </c>
      <c r="I526" s="233"/>
      <c r="J526" s="234"/>
      <c r="K526" s="235">
        <f>ROUND(P526*H526,2)</f>
        <v>0</v>
      </c>
      <c r="L526" s="230" t="s">
        <v>33</v>
      </c>
      <c r="M526" s="236"/>
      <c r="N526" s="237" t="s">
        <v>33</v>
      </c>
      <c r="O526" s="185" t="s">
        <v>49</v>
      </c>
      <c r="P526" s="186">
        <f>I526+J526</f>
        <v>0</v>
      </c>
      <c r="Q526" s="186">
        <f>ROUND(I526*H526,2)</f>
        <v>0</v>
      </c>
      <c r="R526" s="186">
        <f>ROUND(J526*H526,2)</f>
        <v>0</v>
      </c>
      <c r="S526" s="65"/>
      <c r="T526" s="187">
        <f>S526*H526</f>
        <v>0</v>
      </c>
      <c r="U526" s="187">
        <v>0</v>
      </c>
      <c r="V526" s="187">
        <f>U526*H526</f>
        <v>0</v>
      </c>
      <c r="W526" s="187">
        <v>0</v>
      </c>
      <c r="X526" s="188">
        <f>W526*H526</f>
        <v>0</v>
      </c>
      <c r="Y526" s="35"/>
      <c r="Z526" s="35"/>
      <c r="AA526" s="35"/>
      <c r="AB526" s="35"/>
      <c r="AC526" s="35"/>
      <c r="AD526" s="35"/>
      <c r="AE526" s="35"/>
      <c r="AR526" s="189" t="s">
        <v>189</v>
      </c>
      <c r="AT526" s="189" t="s">
        <v>251</v>
      </c>
      <c r="AU526" s="189" t="s">
        <v>162</v>
      </c>
      <c r="AY526" s="18" t="s">
        <v>133</v>
      </c>
      <c r="BE526" s="190">
        <f>IF(O526="základní",K526,0)</f>
        <v>0</v>
      </c>
      <c r="BF526" s="190">
        <f>IF(O526="snížená",K526,0)</f>
        <v>0</v>
      </c>
      <c r="BG526" s="190">
        <f>IF(O526="zákl. přenesená",K526,0)</f>
        <v>0</v>
      </c>
      <c r="BH526" s="190">
        <f>IF(O526="sníž. přenesená",K526,0)</f>
        <v>0</v>
      </c>
      <c r="BI526" s="190">
        <f>IF(O526="nulová",K526,0)</f>
        <v>0</v>
      </c>
      <c r="BJ526" s="18" t="s">
        <v>24</v>
      </c>
      <c r="BK526" s="190">
        <f>ROUND(P526*H526,2)</f>
        <v>0</v>
      </c>
      <c r="BL526" s="18" t="s">
        <v>141</v>
      </c>
      <c r="BM526" s="189" t="s">
        <v>569</v>
      </c>
    </row>
    <row r="527" spans="1:47" s="2" customFormat="1" ht="11.25">
      <c r="A527" s="35"/>
      <c r="B527" s="36"/>
      <c r="C527" s="37"/>
      <c r="D527" s="191" t="s">
        <v>143</v>
      </c>
      <c r="E527" s="37"/>
      <c r="F527" s="192" t="s">
        <v>568</v>
      </c>
      <c r="G527" s="37"/>
      <c r="H527" s="37"/>
      <c r="I527" s="193"/>
      <c r="J527" s="193"/>
      <c r="K527" s="37"/>
      <c r="L527" s="37"/>
      <c r="M527" s="40"/>
      <c r="N527" s="194"/>
      <c r="O527" s="195"/>
      <c r="P527" s="65"/>
      <c r="Q527" s="65"/>
      <c r="R527" s="65"/>
      <c r="S527" s="65"/>
      <c r="T527" s="65"/>
      <c r="U527" s="65"/>
      <c r="V527" s="65"/>
      <c r="W527" s="65"/>
      <c r="X527" s="66"/>
      <c r="Y527" s="35"/>
      <c r="Z527" s="35"/>
      <c r="AA527" s="35"/>
      <c r="AB527" s="35"/>
      <c r="AC527" s="35"/>
      <c r="AD527" s="35"/>
      <c r="AE527" s="35"/>
      <c r="AT527" s="18" t="s">
        <v>143</v>
      </c>
      <c r="AU527" s="18" t="s">
        <v>162</v>
      </c>
    </row>
    <row r="528" spans="1:47" s="2" customFormat="1" ht="19.5">
      <c r="A528" s="35"/>
      <c r="B528" s="36"/>
      <c r="C528" s="37"/>
      <c r="D528" s="191" t="s">
        <v>269</v>
      </c>
      <c r="E528" s="37"/>
      <c r="F528" s="238" t="s">
        <v>417</v>
      </c>
      <c r="G528" s="37"/>
      <c r="H528" s="37"/>
      <c r="I528" s="193"/>
      <c r="J528" s="193"/>
      <c r="K528" s="37"/>
      <c r="L528" s="37"/>
      <c r="M528" s="40"/>
      <c r="N528" s="194"/>
      <c r="O528" s="195"/>
      <c r="P528" s="65"/>
      <c r="Q528" s="65"/>
      <c r="R528" s="65"/>
      <c r="S528" s="65"/>
      <c r="T528" s="65"/>
      <c r="U528" s="65"/>
      <c r="V528" s="65"/>
      <c r="W528" s="65"/>
      <c r="X528" s="66"/>
      <c r="Y528" s="35"/>
      <c r="Z528" s="35"/>
      <c r="AA528" s="35"/>
      <c r="AB528" s="35"/>
      <c r="AC528" s="35"/>
      <c r="AD528" s="35"/>
      <c r="AE528" s="35"/>
      <c r="AT528" s="18" t="s">
        <v>269</v>
      </c>
      <c r="AU528" s="18" t="s">
        <v>162</v>
      </c>
    </row>
    <row r="529" spans="2:51" s="14" customFormat="1" ht="11.25">
      <c r="B529" s="207"/>
      <c r="C529" s="208"/>
      <c r="D529" s="191" t="s">
        <v>145</v>
      </c>
      <c r="E529" s="209" t="s">
        <v>33</v>
      </c>
      <c r="F529" s="210" t="s">
        <v>262</v>
      </c>
      <c r="G529" s="208"/>
      <c r="H529" s="209" t="s">
        <v>33</v>
      </c>
      <c r="I529" s="211"/>
      <c r="J529" s="211"/>
      <c r="K529" s="208"/>
      <c r="L529" s="208"/>
      <c r="M529" s="212"/>
      <c r="N529" s="213"/>
      <c r="O529" s="214"/>
      <c r="P529" s="214"/>
      <c r="Q529" s="214"/>
      <c r="R529" s="214"/>
      <c r="S529" s="214"/>
      <c r="T529" s="214"/>
      <c r="U529" s="214"/>
      <c r="V529" s="214"/>
      <c r="W529" s="214"/>
      <c r="X529" s="215"/>
      <c r="AT529" s="216" t="s">
        <v>145</v>
      </c>
      <c r="AU529" s="216" t="s">
        <v>162</v>
      </c>
      <c r="AV529" s="14" t="s">
        <v>24</v>
      </c>
      <c r="AW529" s="14" t="s">
        <v>5</v>
      </c>
      <c r="AX529" s="14" t="s">
        <v>80</v>
      </c>
      <c r="AY529" s="216" t="s">
        <v>133</v>
      </c>
    </row>
    <row r="530" spans="2:51" s="13" customFormat="1" ht="11.25">
      <c r="B530" s="196"/>
      <c r="C530" s="197"/>
      <c r="D530" s="191" t="s">
        <v>145</v>
      </c>
      <c r="E530" s="198" t="s">
        <v>33</v>
      </c>
      <c r="F530" s="199" t="s">
        <v>216</v>
      </c>
      <c r="G530" s="197"/>
      <c r="H530" s="200">
        <v>13</v>
      </c>
      <c r="I530" s="201"/>
      <c r="J530" s="201"/>
      <c r="K530" s="197"/>
      <c r="L530" s="197"/>
      <c r="M530" s="202"/>
      <c r="N530" s="203"/>
      <c r="O530" s="204"/>
      <c r="P530" s="204"/>
      <c r="Q530" s="204"/>
      <c r="R530" s="204"/>
      <c r="S530" s="204"/>
      <c r="T530" s="204"/>
      <c r="U530" s="204"/>
      <c r="V530" s="204"/>
      <c r="W530" s="204"/>
      <c r="X530" s="205"/>
      <c r="AT530" s="206" t="s">
        <v>145</v>
      </c>
      <c r="AU530" s="206" t="s">
        <v>162</v>
      </c>
      <c r="AV530" s="13" t="s">
        <v>89</v>
      </c>
      <c r="AW530" s="13" t="s">
        <v>5</v>
      </c>
      <c r="AX530" s="13" t="s">
        <v>80</v>
      </c>
      <c r="AY530" s="206" t="s">
        <v>133</v>
      </c>
    </row>
    <row r="531" spans="2:51" s="15" customFormat="1" ht="11.25">
      <c r="B531" s="217"/>
      <c r="C531" s="218"/>
      <c r="D531" s="191" t="s">
        <v>145</v>
      </c>
      <c r="E531" s="219" t="s">
        <v>33</v>
      </c>
      <c r="F531" s="220" t="s">
        <v>263</v>
      </c>
      <c r="G531" s="218"/>
      <c r="H531" s="221">
        <v>13</v>
      </c>
      <c r="I531" s="222"/>
      <c r="J531" s="222"/>
      <c r="K531" s="218"/>
      <c r="L531" s="218"/>
      <c r="M531" s="223"/>
      <c r="N531" s="224"/>
      <c r="O531" s="225"/>
      <c r="P531" s="225"/>
      <c r="Q531" s="225"/>
      <c r="R531" s="225"/>
      <c r="S531" s="225"/>
      <c r="T531" s="225"/>
      <c r="U531" s="225"/>
      <c r="V531" s="225"/>
      <c r="W531" s="225"/>
      <c r="X531" s="226"/>
      <c r="AT531" s="227" t="s">
        <v>145</v>
      </c>
      <c r="AU531" s="227" t="s">
        <v>162</v>
      </c>
      <c r="AV531" s="15" t="s">
        <v>141</v>
      </c>
      <c r="AW531" s="15" t="s">
        <v>5</v>
      </c>
      <c r="AX531" s="15" t="s">
        <v>24</v>
      </c>
      <c r="AY531" s="227" t="s">
        <v>133</v>
      </c>
    </row>
    <row r="532" spans="1:65" s="2" customFormat="1" ht="14.45" customHeight="1">
      <c r="A532" s="35"/>
      <c r="B532" s="36"/>
      <c r="C532" s="228" t="s">
        <v>570</v>
      </c>
      <c r="D532" s="228" t="s">
        <v>251</v>
      </c>
      <c r="E532" s="229" t="s">
        <v>571</v>
      </c>
      <c r="F532" s="230" t="s">
        <v>572</v>
      </c>
      <c r="G532" s="231" t="s">
        <v>165</v>
      </c>
      <c r="H532" s="232">
        <v>13</v>
      </c>
      <c r="I532" s="233"/>
      <c r="J532" s="234"/>
      <c r="K532" s="235">
        <f>ROUND(P532*H532,2)</f>
        <v>0</v>
      </c>
      <c r="L532" s="230" t="s">
        <v>33</v>
      </c>
      <c r="M532" s="236"/>
      <c r="N532" s="237" t="s">
        <v>33</v>
      </c>
      <c r="O532" s="185" t="s">
        <v>49</v>
      </c>
      <c r="P532" s="186">
        <f>I532+J532</f>
        <v>0</v>
      </c>
      <c r="Q532" s="186">
        <f>ROUND(I532*H532,2)</f>
        <v>0</v>
      </c>
      <c r="R532" s="186">
        <f>ROUND(J532*H532,2)</f>
        <v>0</v>
      </c>
      <c r="S532" s="65"/>
      <c r="T532" s="187">
        <f>S532*H532</f>
        <v>0</v>
      </c>
      <c r="U532" s="187">
        <v>0</v>
      </c>
      <c r="V532" s="187">
        <f>U532*H532</f>
        <v>0</v>
      </c>
      <c r="W532" s="187">
        <v>0</v>
      </c>
      <c r="X532" s="188">
        <f>W532*H532</f>
        <v>0</v>
      </c>
      <c r="Y532" s="35"/>
      <c r="Z532" s="35"/>
      <c r="AA532" s="35"/>
      <c r="AB532" s="35"/>
      <c r="AC532" s="35"/>
      <c r="AD532" s="35"/>
      <c r="AE532" s="35"/>
      <c r="AR532" s="189" t="s">
        <v>189</v>
      </c>
      <c r="AT532" s="189" t="s">
        <v>251</v>
      </c>
      <c r="AU532" s="189" t="s">
        <v>162</v>
      </c>
      <c r="AY532" s="18" t="s">
        <v>133</v>
      </c>
      <c r="BE532" s="190">
        <f>IF(O532="základní",K532,0)</f>
        <v>0</v>
      </c>
      <c r="BF532" s="190">
        <f>IF(O532="snížená",K532,0)</f>
        <v>0</v>
      </c>
      <c r="BG532" s="190">
        <f>IF(O532="zákl. přenesená",K532,0)</f>
        <v>0</v>
      </c>
      <c r="BH532" s="190">
        <f>IF(O532="sníž. přenesená",K532,0)</f>
        <v>0</v>
      </c>
      <c r="BI532" s="190">
        <f>IF(O532="nulová",K532,0)</f>
        <v>0</v>
      </c>
      <c r="BJ532" s="18" t="s">
        <v>24</v>
      </c>
      <c r="BK532" s="190">
        <f>ROUND(P532*H532,2)</f>
        <v>0</v>
      </c>
      <c r="BL532" s="18" t="s">
        <v>141</v>
      </c>
      <c r="BM532" s="189" t="s">
        <v>573</v>
      </c>
    </row>
    <row r="533" spans="1:47" s="2" customFormat="1" ht="11.25">
      <c r="A533" s="35"/>
      <c r="B533" s="36"/>
      <c r="C533" s="37"/>
      <c r="D533" s="191" t="s">
        <v>143</v>
      </c>
      <c r="E533" s="37"/>
      <c r="F533" s="192" t="s">
        <v>572</v>
      </c>
      <c r="G533" s="37"/>
      <c r="H533" s="37"/>
      <c r="I533" s="193"/>
      <c r="J533" s="193"/>
      <c r="K533" s="37"/>
      <c r="L533" s="37"/>
      <c r="M533" s="40"/>
      <c r="N533" s="194"/>
      <c r="O533" s="195"/>
      <c r="P533" s="65"/>
      <c r="Q533" s="65"/>
      <c r="R533" s="65"/>
      <c r="S533" s="65"/>
      <c r="T533" s="65"/>
      <c r="U533" s="65"/>
      <c r="V533" s="65"/>
      <c r="W533" s="65"/>
      <c r="X533" s="66"/>
      <c r="Y533" s="35"/>
      <c r="Z533" s="35"/>
      <c r="AA533" s="35"/>
      <c r="AB533" s="35"/>
      <c r="AC533" s="35"/>
      <c r="AD533" s="35"/>
      <c r="AE533" s="35"/>
      <c r="AT533" s="18" t="s">
        <v>143</v>
      </c>
      <c r="AU533" s="18" t="s">
        <v>162</v>
      </c>
    </row>
    <row r="534" spans="1:47" s="2" customFormat="1" ht="19.5">
      <c r="A534" s="35"/>
      <c r="B534" s="36"/>
      <c r="C534" s="37"/>
      <c r="D534" s="191" t="s">
        <v>269</v>
      </c>
      <c r="E534" s="37"/>
      <c r="F534" s="238" t="s">
        <v>417</v>
      </c>
      <c r="G534" s="37"/>
      <c r="H534" s="37"/>
      <c r="I534" s="193"/>
      <c r="J534" s="193"/>
      <c r="K534" s="37"/>
      <c r="L534" s="37"/>
      <c r="M534" s="40"/>
      <c r="N534" s="194"/>
      <c r="O534" s="195"/>
      <c r="P534" s="65"/>
      <c r="Q534" s="65"/>
      <c r="R534" s="65"/>
      <c r="S534" s="65"/>
      <c r="T534" s="65"/>
      <c r="U534" s="65"/>
      <c r="V534" s="65"/>
      <c r="W534" s="65"/>
      <c r="X534" s="66"/>
      <c r="Y534" s="35"/>
      <c r="Z534" s="35"/>
      <c r="AA534" s="35"/>
      <c r="AB534" s="35"/>
      <c r="AC534" s="35"/>
      <c r="AD534" s="35"/>
      <c r="AE534" s="35"/>
      <c r="AT534" s="18" t="s">
        <v>269</v>
      </c>
      <c r="AU534" s="18" t="s">
        <v>162</v>
      </c>
    </row>
    <row r="535" spans="2:51" s="14" customFormat="1" ht="11.25">
      <c r="B535" s="207"/>
      <c r="C535" s="208"/>
      <c r="D535" s="191" t="s">
        <v>145</v>
      </c>
      <c r="E535" s="209" t="s">
        <v>33</v>
      </c>
      <c r="F535" s="210" t="s">
        <v>262</v>
      </c>
      <c r="G535" s="208"/>
      <c r="H535" s="209" t="s">
        <v>33</v>
      </c>
      <c r="I535" s="211"/>
      <c r="J535" s="211"/>
      <c r="K535" s="208"/>
      <c r="L535" s="208"/>
      <c r="M535" s="212"/>
      <c r="N535" s="213"/>
      <c r="O535" s="214"/>
      <c r="P535" s="214"/>
      <c r="Q535" s="214"/>
      <c r="R535" s="214"/>
      <c r="S535" s="214"/>
      <c r="T535" s="214"/>
      <c r="U535" s="214"/>
      <c r="V535" s="214"/>
      <c r="W535" s="214"/>
      <c r="X535" s="215"/>
      <c r="AT535" s="216" t="s">
        <v>145</v>
      </c>
      <c r="AU535" s="216" t="s">
        <v>162</v>
      </c>
      <c r="AV535" s="14" t="s">
        <v>24</v>
      </c>
      <c r="AW535" s="14" t="s">
        <v>5</v>
      </c>
      <c r="AX535" s="14" t="s">
        <v>80</v>
      </c>
      <c r="AY535" s="216" t="s">
        <v>133</v>
      </c>
    </row>
    <row r="536" spans="2:51" s="13" customFormat="1" ht="11.25">
      <c r="B536" s="196"/>
      <c r="C536" s="197"/>
      <c r="D536" s="191" t="s">
        <v>145</v>
      </c>
      <c r="E536" s="198" t="s">
        <v>33</v>
      </c>
      <c r="F536" s="199" t="s">
        <v>216</v>
      </c>
      <c r="G536" s="197"/>
      <c r="H536" s="200">
        <v>13</v>
      </c>
      <c r="I536" s="201"/>
      <c r="J536" s="201"/>
      <c r="K536" s="197"/>
      <c r="L536" s="197"/>
      <c r="M536" s="202"/>
      <c r="N536" s="203"/>
      <c r="O536" s="204"/>
      <c r="P536" s="204"/>
      <c r="Q536" s="204"/>
      <c r="R536" s="204"/>
      <c r="S536" s="204"/>
      <c r="T536" s="204"/>
      <c r="U536" s="204"/>
      <c r="V536" s="204"/>
      <c r="W536" s="204"/>
      <c r="X536" s="205"/>
      <c r="AT536" s="206" t="s">
        <v>145</v>
      </c>
      <c r="AU536" s="206" t="s">
        <v>162</v>
      </c>
      <c r="AV536" s="13" t="s">
        <v>89</v>
      </c>
      <c r="AW536" s="13" t="s">
        <v>5</v>
      </c>
      <c r="AX536" s="13" t="s">
        <v>80</v>
      </c>
      <c r="AY536" s="206" t="s">
        <v>133</v>
      </c>
    </row>
    <row r="537" spans="2:51" s="15" customFormat="1" ht="11.25">
      <c r="B537" s="217"/>
      <c r="C537" s="218"/>
      <c r="D537" s="191" t="s">
        <v>145</v>
      </c>
      <c r="E537" s="219" t="s">
        <v>33</v>
      </c>
      <c r="F537" s="220" t="s">
        <v>263</v>
      </c>
      <c r="G537" s="218"/>
      <c r="H537" s="221">
        <v>13</v>
      </c>
      <c r="I537" s="222"/>
      <c r="J537" s="222"/>
      <c r="K537" s="218"/>
      <c r="L537" s="218"/>
      <c r="M537" s="223"/>
      <c r="N537" s="224"/>
      <c r="O537" s="225"/>
      <c r="P537" s="225"/>
      <c r="Q537" s="225"/>
      <c r="R537" s="225"/>
      <c r="S537" s="225"/>
      <c r="T537" s="225"/>
      <c r="U537" s="225"/>
      <c r="V537" s="225"/>
      <c r="W537" s="225"/>
      <c r="X537" s="226"/>
      <c r="AT537" s="227" t="s">
        <v>145</v>
      </c>
      <c r="AU537" s="227" t="s">
        <v>162</v>
      </c>
      <c r="AV537" s="15" t="s">
        <v>141</v>
      </c>
      <c r="AW537" s="15" t="s">
        <v>5</v>
      </c>
      <c r="AX537" s="15" t="s">
        <v>24</v>
      </c>
      <c r="AY537" s="227" t="s">
        <v>133</v>
      </c>
    </row>
    <row r="538" spans="1:65" s="2" customFormat="1" ht="14.45" customHeight="1">
      <c r="A538" s="35"/>
      <c r="B538" s="36"/>
      <c r="C538" s="228" t="s">
        <v>574</v>
      </c>
      <c r="D538" s="228" t="s">
        <v>251</v>
      </c>
      <c r="E538" s="229" t="s">
        <v>575</v>
      </c>
      <c r="F538" s="230" t="s">
        <v>576</v>
      </c>
      <c r="G538" s="231" t="s">
        <v>165</v>
      </c>
      <c r="H538" s="232">
        <v>6</v>
      </c>
      <c r="I538" s="233"/>
      <c r="J538" s="234"/>
      <c r="K538" s="235">
        <f>ROUND(P538*H538,2)</f>
        <v>0</v>
      </c>
      <c r="L538" s="230" t="s">
        <v>33</v>
      </c>
      <c r="M538" s="236"/>
      <c r="N538" s="237" t="s">
        <v>33</v>
      </c>
      <c r="O538" s="185" t="s">
        <v>49</v>
      </c>
      <c r="P538" s="186">
        <f>I538+J538</f>
        <v>0</v>
      </c>
      <c r="Q538" s="186">
        <f>ROUND(I538*H538,2)</f>
        <v>0</v>
      </c>
      <c r="R538" s="186">
        <f>ROUND(J538*H538,2)</f>
        <v>0</v>
      </c>
      <c r="S538" s="65"/>
      <c r="T538" s="187">
        <f>S538*H538</f>
        <v>0</v>
      </c>
      <c r="U538" s="187">
        <v>0</v>
      </c>
      <c r="V538" s="187">
        <f>U538*H538</f>
        <v>0</v>
      </c>
      <c r="W538" s="187">
        <v>0</v>
      </c>
      <c r="X538" s="188">
        <f>W538*H538</f>
        <v>0</v>
      </c>
      <c r="Y538" s="35"/>
      <c r="Z538" s="35"/>
      <c r="AA538" s="35"/>
      <c r="AB538" s="35"/>
      <c r="AC538" s="35"/>
      <c r="AD538" s="35"/>
      <c r="AE538" s="35"/>
      <c r="AR538" s="189" t="s">
        <v>189</v>
      </c>
      <c r="AT538" s="189" t="s">
        <v>251</v>
      </c>
      <c r="AU538" s="189" t="s">
        <v>162</v>
      </c>
      <c r="AY538" s="18" t="s">
        <v>133</v>
      </c>
      <c r="BE538" s="190">
        <f>IF(O538="základní",K538,0)</f>
        <v>0</v>
      </c>
      <c r="BF538" s="190">
        <f>IF(O538="snížená",K538,0)</f>
        <v>0</v>
      </c>
      <c r="BG538" s="190">
        <f>IF(O538="zákl. přenesená",K538,0)</f>
        <v>0</v>
      </c>
      <c r="BH538" s="190">
        <f>IF(O538="sníž. přenesená",K538,0)</f>
        <v>0</v>
      </c>
      <c r="BI538" s="190">
        <f>IF(O538="nulová",K538,0)</f>
        <v>0</v>
      </c>
      <c r="BJ538" s="18" t="s">
        <v>24</v>
      </c>
      <c r="BK538" s="190">
        <f>ROUND(P538*H538,2)</f>
        <v>0</v>
      </c>
      <c r="BL538" s="18" t="s">
        <v>141</v>
      </c>
      <c r="BM538" s="189" t="s">
        <v>577</v>
      </c>
    </row>
    <row r="539" spans="1:47" s="2" customFormat="1" ht="11.25">
      <c r="A539" s="35"/>
      <c r="B539" s="36"/>
      <c r="C539" s="37"/>
      <c r="D539" s="191" t="s">
        <v>143</v>
      </c>
      <c r="E539" s="37"/>
      <c r="F539" s="192" t="s">
        <v>576</v>
      </c>
      <c r="G539" s="37"/>
      <c r="H539" s="37"/>
      <c r="I539" s="193"/>
      <c r="J539" s="193"/>
      <c r="K539" s="37"/>
      <c r="L539" s="37"/>
      <c r="M539" s="40"/>
      <c r="N539" s="194"/>
      <c r="O539" s="195"/>
      <c r="P539" s="65"/>
      <c r="Q539" s="65"/>
      <c r="R539" s="65"/>
      <c r="S539" s="65"/>
      <c r="T539" s="65"/>
      <c r="U539" s="65"/>
      <c r="V539" s="65"/>
      <c r="W539" s="65"/>
      <c r="X539" s="66"/>
      <c r="Y539" s="35"/>
      <c r="Z539" s="35"/>
      <c r="AA539" s="35"/>
      <c r="AB539" s="35"/>
      <c r="AC539" s="35"/>
      <c r="AD539" s="35"/>
      <c r="AE539" s="35"/>
      <c r="AT539" s="18" t="s">
        <v>143</v>
      </c>
      <c r="AU539" s="18" t="s">
        <v>162</v>
      </c>
    </row>
    <row r="540" spans="1:47" s="2" customFormat="1" ht="19.5">
      <c r="A540" s="35"/>
      <c r="B540" s="36"/>
      <c r="C540" s="37"/>
      <c r="D540" s="191" t="s">
        <v>269</v>
      </c>
      <c r="E540" s="37"/>
      <c r="F540" s="238" t="s">
        <v>417</v>
      </c>
      <c r="G540" s="37"/>
      <c r="H540" s="37"/>
      <c r="I540" s="193"/>
      <c r="J540" s="193"/>
      <c r="K540" s="37"/>
      <c r="L540" s="37"/>
      <c r="M540" s="40"/>
      <c r="N540" s="194"/>
      <c r="O540" s="195"/>
      <c r="P540" s="65"/>
      <c r="Q540" s="65"/>
      <c r="R540" s="65"/>
      <c r="S540" s="65"/>
      <c r="T540" s="65"/>
      <c r="U540" s="65"/>
      <c r="V540" s="65"/>
      <c r="W540" s="65"/>
      <c r="X540" s="66"/>
      <c r="Y540" s="35"/>
      <c r="Z540" s="35"/>
      <c r="AA540" s="35"/>
      <c r="AB540" s="35"/>
      <c r="AC540" s="35"/>
      <c r="AD540" s="35"/>
      <c r="AE540" s="35"/>
      <c r="AT540" s="18" t="s">
        <v>269</v>
      </c>
      <c r="AU540" s="18" t="s">
        <v>162</v>
      </c>
    </row>
    <row r="541" spans="2:51" s="14" customFormat="1" ht="11.25">
      <c r="B541" s="207"/>
      <c r="C541" s="208"/>
      <c r="D541" s="191" t="s">
        <v>145</v>
      </c>
      <c r="E541" s="209" t="s">
        <v>33</v>
      </c>
      <c r="F541" s="210" t="s">
        <v>262</v>
      </c>
      <c r="G541" s="208"/>
      <c r="H541" s="209" t="s">
        <v>33</v>
      </c>
      <c r="I541" s="211"/>
      <c r="J541" s="211"/>
      <c r="K541" s="208"/>
      <c r="L541" s="208"/>
      <c r="M541" s="212"/>
      <c r="N541" s="213"/>
      <c r="O541" s="214"/>
      <c r="P541" s="214"/>
      <c r="Q541" s="214"/>
      <c r="R541" s="214"/>
      <c r="S541" s="214"/>
      <c r="T541" s="214"/>
      <c r="U541" s="214"/>
      <c r="V541" s="214"/>
      <c r="W541" s="214"/>
      <c r="X541" s="215"/>
      <c r="AT541" s="216" t="s">
        <v>145</v>
      </c>
      <c r="AU541" s="216" t="s">
        <v>162</v>
      </c>
      <c r="AV541" s="14" t="s">
        <v>24</v>
      </c>
      <c r="AW541" s="14" t="s">
        <v>5</v>
      </c>
      <c r="AX541" s="14" t="s">
        <v>80</v>
      </c>
      <c r="AY541" s="216" t="s">
        <v>133</v>
      </c>
    </row>
    <row r="542" spans="2:51" s="13" customFormat="1" ht="11.25">
      <c r="B542" s="196"/>
      <c r="C542" s="197"/>
      <c r="D542" s="191" t="s">
        <v>145</v>
      </c>
      <c r="E542" s="198" t="s">
        <v>33</v>
      </c>
      <c r="F542" s="199" t="s">
        <v>134</v>
      </c>
      <c r="G542" s="197"/>
      <c r="H542" s="200">
        <v>6</v>
      </c>
      <c r="I542" s="201"/>
      <c r="J542" s="201"/>
      <c r="K542" s="197"/>
      <c r="L542" s="197"/>
      <c r="M542" s="202"/>
      <c r="N542" s="203"/>
      <c r="O542" s="204"/>
      <c r="P542" s="204"/>
      <c r="Q542" s="204"/>
      <c r="R542" s="204"/>
      <c r="S542" s="204"/>
      <c r="T542" s="204"/>
      <c r="U542" s="204"/>
      <c r="V542" s="204"/>
      <c r="W542" s="204"/>
      <c r="X542" s="205"/>
      <c r="AT542" s="206" t="s">
        <v>145</v>
      </c>
      <c r="AU542" s="206" t="s">
        <v>162</v>
      </c>
      <c r="AV542" s="13" t="s">
        <v>89</v>
      </c>
      <c r="AW542" s="13" t="s">
        <v>5</v>
      </c>
      <c r="AX542" s="13" t="s">
        <v>80</v>
      </c>
      <c r="AY542" s="206" t="s">
        <v>133</v>
      </c>
    </row>
    <row r="543" spans="2:51" s="15" customFormat="1" ht="11.25">
      <c r="B543" s="217"/>
      <c r="C543" s="218"/>
      <c r="D543" s="191" t="s">
        <v>145</v>
      </c>
      <c r="E543" s="219" t="s">
        <v>33</v>
      </c>
      <c r="F543" s="220" t="s">
        <v>263</v>
      </c>
      <c r="G543" s="218"/>
      <c r="H543" s="221">
        <v>6</v>
      </c>
      <c r="I543" s="222"/>
      <c r="J543" s="222"/>
      <c r="K543" s="218"/>
      <c r="L543" s="218"/>
      <c r="M543" s="223"/>
      <c r="N543" s="224"/>
      <c r="O543" s="225"/>
      <c r="P543" s="225"/>
      <c r="Q543" s="225"/>
      <c r="R543" s="225"/>
      <c r="S543" s="225"/>
      <c r="T543" s="225"/>
      <c r="U543" s="225"/>
      <c r="V543" s="225"/>
      <c r="W543" s="225"/>
      <c r="X543" s="226"/>
      <c r="AT543" s="227" t="s">
        <v>145</v>
      </c>
      <c r="AU543" s="227" t="s">
        <v>162</v>
      </c>
      <c r="AV543" s="15" t="s">
        <v>141</v>
      </c>
      <c r="AW543" s="15" t="s">
        <v>5</v>
      </c>
      <c r="AX543" s="15" t="s">
        <v>24</v>
      </c>
      <c r="AY543" s="227" t="s">
        <v>133</v>
      </c>
    </row>
    <row r="544" spans="1:65" s="2" customFormat="1" ht="14.45" customHeight="1">
      <c r="A544" s="35"/>
      <c r="B544" s="36"/>
      <c r="C544" s="228" t="s">
        <v>578</v>
      </c>
      <c r="D544" s="228" t="s">
        <v>251</v>
      </c>
      <c r="E544" s="229" t="s">
        <v>579</v>
      </c>
      <c r="F544" s="230" t="s">
        <v>580</v>
      </c>
      <c r="G544" s="231" t="s">
        <v>165</v>
      </c>
      <c r="H544" s="232">
        <v>12</v>
      </c>
      <c r="I544" s="233"/>
      <c r="J544" s="234"/>
      <c r="K544" s="235">
        <f>ROUND(P544*H544,2)</f>
        <v>0</v>
      </c>
      <c r="L544" s="230" t="s">
        <v>33</v>
      </c>
      <c r="M544" s="236"/>
      <c r="N544" s="237" t="s">
        <v>33</v>
      </c>
      <c r="O544" s="185" t="s">
        <v>49</v>
      </c>
      <c r="P544" s="186">
        <f>I544+J544</f>
        <v>0</v>
      </c>
      <c r="Q544" s="186">
        <f>ROUND(I544*H544,2)</f>
        <v>0</v>
      </c>
      <c r="R544" s="186">
        <f>ROUND(J544*H544,2)</f>
        <v>0</v>
      </c>
      <c r="S544" s="65"/>
      <c r="T544" s="187">
        <f>S544*H544</f>
        <v>0</v>
      </c>
      <c r="U544" s="187">
        <v>0</v>
      </c>
      <c r="V544" s="187">
        <f>U544*H544</f>
        <v>0</v>
      </c>
      <c r="W544" s="187">
        <v>0</v>
      </c>
      <c r="X544" s="188">
        <f>W544*H544</f>
        <v>0</v>
      </c>
      <c r="Y544" s="35"/>
      <c r="Z544" s="35"/>
      <c r="AA544" s="35"/>
      <c r="AB544" s="35"/>
      <c r="AC544" s="35"/>
      <c r="AD544" s="35"/>
      <c r="AE544" s="35"/>
      <c r="AR544" s="189" t="s">
        <v>189</v>
      </c>
      <c r="AT544" s="189" t="s">
        <v>251</v>
      </c>
      <c r="AU544" s="189" t="s">
        <v>162</v>
      </c>
      <c r="AY544" s="18" t="s">
        <v>133</v>
      </c>
      <c r="BE544" s="190">
        <f>IF(O544="základní",K544,0)</f>
        <v>0</v>
      </c>
      <c r="BF544" s="190">
        <f>IF(O544="snížená",K544,0)</f>
        <v>0</v>
      </c>
      <c r="BG544" s="190">
        <f>IF(O544="zákl. přenesená",K544,0)</f>
        <v>0</v>
      </c>
      <c r="BH544" s="190">
        <f>IF(O544="sníž. přenesená",K544,0)</f>
        <v>0</v>
      </c>
      <c r="BI544" s="190">
        <f>IF(O544="nulová",K544,0)</f>
        <v>0</v>
      </c>
      <c r="BJ544" s="18" t="s">
        <v>24</v>
      </c>
      <c r="BK544" s="190">
        <f>ROUND(P544*H544,2)</f>
        <v>0</v>
      </c>
      <c r="BL544" s="18" t="s">
        <v>141</v>
      </c>
      <c r="BM544" s="189" t="s">
        <v>581</v>
      </c>
    </row>
    <row r="545" spans="1:47" s="2" customFormat="1" ht="11.25">
      <c r="A545" s="35"/>
      <c r="B545" s="36"/>
      <c r="C545" s="37"/>
      <c r="D545" s="191" t="s">
        <v>143</v>
      </c>
      <c r="E545" s="37"/>
      <c r="F545" s="192" t="s">
        <v>580</v>
      </c>
      <c r="G545" s="37"/>
      <c r="H545" s="37"/>
      <c r="I545" s="193"/>
      <c r="J545" s="193"/>
      <c r="K545" s="37"/>
      <c r="L545" s="37"/>
      <c r="M545" s="40"/>
      <c r="N545" s="194"/>
      <c r="O545" s="195"/>
      <c r="P545" s="65"/>
      <c r="Q545" s="65"/>
      <c r="R545" s="65"/>
      <c r="S545" s="65"/>
      <c r="T545" s="65"/>
      <c r="U545" s="65"/>
      <c r="V545" s="65"/>
      <c r="W545" s="65"/>
      <c r="X545" s="66"/>
      <c r="Y545" s="35"/>
      <c r="Z545" s="35"/>
      <c r="AA545" s="35"/>
      <c r="AB545" s="35"/>
      <c r="AC545" s="35"/>
      <c r="AD545" s="35"/>
      <c r="AE545" s="35"/>
      <c r="AT545" s="18" t="s">
        <v>143</v>
      </c>
      <c r="AU545" s="18" t="s">
        <v>162</v>
      </c>
    </row>
    <row r="546" spans="1:47" s="2" customFormat="1" ht="19.5">
      <c r="A546" s="35"/>
      <c r="B546" s="36"/>
      <c r="C546" s="37"/>
      <c r="D546" s="191" t="s">
        <v>269</v>
      </c>
      <c r="E546" s="37"/>
      <c r="F546" s="238" t="s">
        <v>417</v>
      </c>
      <c r="G546" s="37"/>
      <c r="H546" s="37"/>
      <c r="I546" s="193"/>
      <c r="J546" s="193"/>
      <c r="K546" s="37"/>
      <c r="L546" s="37"/>
      <c r="M546" s="40"/>
      <c r="N546" s="194"/>
      <c r="O546" s="195"/>
      <c r="P546" s="65"/>
      <c r="Q546" s="65"/>
      <c r="R546" s="65"/>
      <c r="S546" s="65"/>
      <c r="T546" s="65"/>
      <c r="U546" s="65"/>
      <c r="V546" s="65"/>
      <c r="W546" s="65"/>
      <c r="X546" s="66"/>
      <c r="Y546" s="35"/>
      <c r="Z546" s="35"/>
      <c r="AA546" s="35"/>
      <c r="AB546" s="35"/>
      <c r="AC546" s="35"/>
      <c r="AD546" s="35"/>
      <c r="AE546" s="35"/>
      <c r="AT546" s="18" t="s">
        <v>269</v>
      </c>
      <c r="AU546" s="18" t="s">
        <v>162</v>
      </c>
    </row>
    <row r="547" spans="2:51" s="14" customFormat="1" ht="11.25">
      <c r="B547" s="207"/>
      <c r="C547" s="208"/>
      <c r="D547" s="191" t="s">
        <v>145</v>
      </c>
      <c r="E547" s="209" t="s">
        <v>33</v>
      </c>
      <c r="F547" s="210" t="s">
        <v>262</v>
      </c>
      <c r="G547" s="208"/>
      <c r="H547" s="209" t="s">
        <v>33</v>
      </c>
      <c r="I547" s="211"/>
      <c r="J547" s="211"/>
      <c r="K547" s="208"/>
      <c r="L547" s="208"/>
      <c r="M547" s="212"/>
      <c r="N547" s="213"/>
      <c r="O547" s="214"/>
      <c r="P547" s="214"/>
      <c r="Q547" s="214"/>
      <c r="R547" s="214"/>
      <c r="S547" s="214"/>
      <c r="T547" s="214"/>
      <c r="U547" s="214"/>
      <c r="V547" s="214"/>
      <c r="W547" s="214"/>
      <c r="X547" s="215"/>
      <c r="AT547" s="216" t="s">
        <v>145</v>
      </c>
      <c r="AU547" s="216" t="s">
        <v>162</v>
      </c>
      <c r="AV547" s="14" t="s">
        <v>24</v>
      </c>
      <c r="AW547" s="14" t="s">
        <v>5</v>
      </c>
      <c r="AX547" s="14" t="s">
        <v>80</v>
      </c>
      <c r="AY547" s="216" t="s">
        <v>133</v>
      </c>
    </row>
    <row r="548" spans="2:51" s="13" customFormat="1" ht="11.25">
      <c r="B548" s="196"/>
      <c r="C548" s="197"/>
      <c r="D548" s="191" t="s">
        <v>145</v>
      </c>
      <c r="E548" s="198" t="s">
        <v>33</v>
      </c>
      <c r="F548" s="199" t="s">
        <v>210</v>
      </c>
      <c r="G548" s="197"/>
      <c r="H548" s="200">
        <v>12</v>
      </c>
      <c r="I548" s="201"/>
      <c r="J548" s="201"/>
      <c r="K548" s="197"/>
      <c r="L548" s="197"/>
      <c r="M548" s="202"/>
      <c r="N548" s="203"/>
      <c r="O548" s="204"/>
      <c r="P548" s="204"/>
      <c r="Q548" s="204"/>
      <c r="R548" s="204"/>
      <c r="S548" s="204"/>
      <c r="T548" s="204"/>
      <c r="U548" s="204"/>
      <c r="V548" s="204"/>
      <c r="W548" s="204"/>
      <c r="X548" s="205"/>
      <c r="AT548" s="206" t="s">
        <v>145</v>
      </c>
      <c r="AU548" s="206" t="s">
        <v>162</v>
      </c>
      <c r="AV548" s="13" t="s">
        <v>89</v>
      </c>
      <c r="AW548" s="13" t="s">
        <v>5</v>
      </c>
      <c r="AX548" s="13" t="s">
        <v>80</v>
      </c>
      <c r="AY548" s="206" t="s">
        <v>133</v>
      </c>
    </row>
    <row r="549" spans="2:51" s="15" customFormat="1" ht="11.25">
      <c r="B549" s="217"/>
      <c r="C549" s="218"/>
      <c r="D549" s="191" t="s">
        <v>145</v>
      </c>
      <c r="E549" s="219" t="s">
        <v>33</v>
      </c>
      <c r="F549" s="220" t="s">
        <v>263</v>
      </c>
      <c r="G549" s="218"/>
      <c r="H549" s="221">
        <v>12</v>
      </c>
      <c r="I549" s="222"/>
      <c r="J549" s="222"/>
      <c r="K549" s="218"/>
      <c r="L549" s="218"/>
      <c r="M549" s="223"/>
      <c r="N549" s="224"/>
      <c r="O549" s="225"/>
      <c r="P549" s="225"/>
      <c r="Q549" s="225"/>
      <c r="R549" s="225"/>
      <c r="S549" s="225"/>
      <c r="T549" s="225"/>
      <c r="U549" s="225"/>
      <c r="V549" s="225"/>
      <c r="W549" s="225"/>
      <c r="X549" s="226"/>
      <c r="AT549" s="227" t="s">
        <v>145</v>
      </c>
      <c r="AU549" s="227" t="s">
        <v>162</v>
      </c>
      <c r="AV549" s="15" t="s">
        <v>141</v>
      </c>
      <c r="AW549" s="15" t="s">
        <v>5</v>
      </c>
      <c r="AX549" s="15" t="s">
        <v>24</v>
      </c>
      <c r="AY549" s="227" t="s">
        <v>133</v>
      </c>
    </row>
    <row r="550" spans="1:65" s="2" customFormat="1" ht="14.45" customHeight="1">
      <c r="A550" s="35"/>
      <c r="B550" s="36"/>
      <c r="C550" s="228" t="s">
        <v>582</v>
      </c>
      <c r="D550" s="228" t="s">
        <v>251</v>
      </c>
      <c r="E550" s="229" t="s">
        <v>583</v>
      </c>
      <c r="F550" s="230" t="s">
        <v>584</v>
      </c>
      <c r="G550" s="231" t="s">
        <v>165</v>
      </c>
      <c r="H550" s="232">
        <v>2</v>
      </c>
      <c r="I550" s="233"/>
      <c r="J550" s="234"/>
      <c r="K550" s="235">
        <f>ROUND(P550*H550,2)</f>
        <v>0</v>
      </c>
      <c r="L550" s="230" t="s">
        <v>33</v>
      </c>
      <c r="M550" s="236"/>
      <c r="N550" s="237" t="s">
        <v>33</v>
      </c>
      <c r="O550" s="185" t="s">
        <v>49</v>
      </c>
      <c r="P550" s="186">
        <f>I550+J550</f>
        <v>0</v>
      </c>
      <c r="Q550" s="186">
        <f>ROUND(I550*H550,2)</f>
        <v>0</v>
      </c>
      <c r="R550" s="186">
        <f>ROUND(J550*H550,2)</f>
        <v>0</v>
      </c>
      <c r="S550" s="65"/>
      <c r="T550" s="187">
        <f>S550*H550</f>
        <v>0</v>
      </c>
      <c r="U550" s="187">
        <v>0</v>
      </c>
      <c r="V550" s="187">
        <f>U550*H550</f>
        <v>0</v>
      </c>
      <c r="W550" s="187">
        <v>0</v>
      </c>
      <c r="X550" s="188">
        <f>W550*H550</f>
        <v>0</v>
      </c>
      <c r="Y550" s="35"/>
      <c r="Z550" s="35"/>
      <c r="AA550" s="35"/>
      <c r="AB550" s="35"/>
      <c r="AC550" s="35"/>
      <c r="AD550" s="35"/>
      <c r="AE550" s="35"/>
      <c r="AR550" s="189" t="s">
        <v>189</v>
      </c>
      <c r="AT550" s="189" t="s">
        <v>251</v>
      </c>
      <c r="AU550" s="189" t="s">
        <v>162</v>
      </c>
      <c r="AY550" s="18" t="s">
        <v>133</v>
      </c>
      <c r="BE550" s="190">
        <f>IF(O550="základní",K550,0)</f>
        <v>0</v>
      </c>
      <c r="BF550" s="190">
        <f>IF(O550="snížená",K550,0)</f>
        <v>0</v>
      </c>
      <c r="BG550" s="190">
        <f>IF(O550="zákl. přenesená",K550,0)</f>
        <v>0</v>
      </c>
      <c r="BH550" s="190">
        <f>IF(O550="sníž. přenesená",K550,0)</f>
        <v>0</v>
      </c>
      <c r="BI550" s="190">
        <f>IF(O550="nulová",K550,0)</f>
        <v>0</v>
      </c>
      <c r="BJ550" s="18" t="s">
        <v>24</v>
      </c>
      <c r="BK550" s="190">
        <f>ROUND(P550*H550,2)</f>
        <v>0</v>
      </c>
      <c r="BL550" s="18" t="s">
        <v>141</v>
      </c>
      <c r="BM550" s="189" t="s">
        <v>585</v>
      </c>
    </row>
    <row r="551" spans="1:47" s="2" customFormat="1" ht="11.25">
      <c r="A551" s="35"/>
      <c r="B551" s="36"/>
      <c r="C551" s="37"/>
      <c r="D551" s="191" t="s">
        <v>143</v>
      </c>
      <c r="E551" s="37"/>
      <c r="F551" s="192" t="s">
        <v>584</v>
      </c>
      <c r="G551" s="37"/>
      <c r="H551" s="37"/>
      <c r="I551" s="193"/>
      <c r="J551" s="193"/>
      <c r="K551" s="37"/>
      <c r="L551" s="37"/>
      <c r="M551" s="40"/>
      <c r="N551" s="194"/>
      <c r="O551" s="195"/>
      <c r="P551" s="65"/>
      <c r="Q551" s="65"/>
      <c r="R551" s="65"/>
      <c r="S551" s="65"/>
      <c r="T551" s="65"/>
      <c r="U551" s="65"/>
      <c r="V551" s="65"/>
      <c r="W551" s="65"/>
      <c r="X551" s="66"/>
      <c r="Y551" s="35"/>
      <c r="Z551" s="35"/>
      <c r="AA551" s="35"/>
      <c r="AB551" s="35"/>
      <c r="AC551" s="35"/>
      <c r="AD551" s="35"/>
      <c r="AE551" s="35"/>
      <c r="AT551" s="18" t="s">
        <v>143</v>
      </c>
      <c r="AU551" s="18" t="s">
        <v>162</v>
      </c>
    </row>
    <row r="552" spans="1:47" s="2" customFormat="1" ht="19.5">
      <c r="A552" s="35"/>
      <c r="B552" s="36"/>
      <c r="C552" s="37"/>
      <c r="D552" s="191" t="s">
        <v>269</v>
      </c>
      <c r="E552" s="37"/>
      <c r="F552" s="238" t="s">
        <v>417</v>
      </c>
      <c r="G552" s="37"/>
      <c r="H552" s="37"/>
      <c r="I552" s="193"/>
      <c r="J552" s="193"/>
      <c r="K552" s="37"/>
      <c r="L552" s="37"/>
      <c r="M552" s="40"/>
      <c r="N552" s="194"/>
      <c r="O552" s="195"/>
      <c r="P552" s="65"/>
      <c r="Q552" s="65"/>
      <c r="R552" s="65"/>
      <c r="S552" s="65"/>
      <c r="T552" s="65"/>
      <c r="U552" s="65"/>
      <c r="V552" s="65"/>
      <c r="W552" s="65"/>
      <c r="X552" s="66"/>
      <c r="Y552" s="35"/>
      <c r="Z552" s="35"/>
      <c r="AA552" s="35"/>
      <c r="AB552" s="35"/>
      <c r="AC552" s="35"/>
      <c r="AD552" s="35"/>
      <c r="AE552" s="35"/>
      <c r="AT552" s="18" t="s">
        <v>269</v>
      </c>
      <c r="AU552" s="18" t="s">
        <v>162</v>
      </c>
    </row>
    <row r="553" spans="2:51" s="14" customFormat="1" ht="11.25">
      <c r="B553" s="207"/>
      <c r="C553" s="208"/>
      <c r="D553" s="191" t="s">
        <v>145</v>
      </c>
      <c r="E553" s="209" t="s">
        <v>33</v>
      </c>
      <c r="F553" s="210" t="s">
        <v>262</v>
      </c>
      <c r="G553" s="208"/>
      <c r="H553" s="209" t="s">
        <v>33</v>
      </c>
      <c r="I553" s="211"/>
      <c r="J553" s="211"/>
      <c r="K553" s="208"/>
      <c r="L553" s="208"/>
      <c r="M553" s="212"/>
      <c r="N553" s="213"/>
      <c r="O553" s="214"/>
      <c r="P553" s="214"/>
      <c r="Q553" s="214"/>
      <c r="R553" s="214"/>
      <c r="S553" s="214"/>
      <c r="T553" s="214"/>
      <c r="U553" s="214"/>
      <c r="V553" s="214"/>
      <c r="W553" s="214"/>
      <c r="X553" s="215"/>
      <c r="AT553" s="216" t="s">
        <v>145</v>
      </c>
      <c r="AU553" s="216" t="s">
        <v>162</v>
      </c>
      <c r="AV553" s="14" t="s">
        <v>24</v>
      </c>
      <c r="AW553" s="14" t="s">
        <v>5</v>
      </c>
      <c r="AX553" s="14" t="s">
        <v>80</v>
      </c>
      <c r="AY553" s="216" t="s">
        <v>133</v>
      </c>
    </row>
    <row r="554" spans="2:51" s="13" customFormat="1" ht="11.25">
      <c r="B554" s="196"/>
      <c r="C554" s="197"/>
      <c r="D554" s="191" t="s">
        <v>145</v>
      </c>
      <c r="E554" s="198" t="s">
        <v>33</v>
      </c>
      <c r="F554" s="199" t="s">
        <v>89</v>
      </c>
      <c r="G554" s="197"/>
      <c r="H554" s="200">
        <v>2</v>
      </c>
      <c r="I554" s="201"/>
      <c r="J554" s="201"/>
      <c r="K554" s="197"/>
      <c r="L554" s="197"/>
      <c r="M554" s="202"/>
      <c r="N554" s="203"/>
      <c r="O554" s="204"/>
      <c r="P554" s="204"/>
      <c r="Q554" s="204"/>
      <c r="R554" s="204"/>
      <c r="S554" s="204"/>
      <c r="T554" s="204"/>
      <c r="U554" s="204"/>
      <c r="V554" s="204"/>
      <c r="W554" s="204"/>
      <c r="X554" s="205"/>
      <c r="AT554" s="206" t="s">
        <v>145</v>
      </c>
      <c r="AU554" s="206" t="s">
        <v>162</v>
      </c>
      <c r="AV554" s="13" t="s">
        <v>89</v>
      </c>
      <c r="AW554" s="13" t="s">
        <v>5</v>
      </c>
      <c r="AX554" s="13" t="s">
        <v>80</v>
      </c>
      <c r="AY554" s="206" t="s">
        <v>133</v>
      </c>
    </row>
    <row r="555" spans="2:51" s="15" customFormat="1" ht="11.25">
      <c r="B555" s="217"/>
      <c r="C555" s="218"/>
      <c r="D555" s="191" t="s">
        <v>145</v>
      </c>
      <c r="E555" s="219" t="s">
        <v>33</v>
      </c>
      <c r="F555" s="220" t="s">
        <v>263</v>
      </c>
      <c r="G555" s="218"/>
      <c r="H555" s="221">
        <v>2</v>
      </c>
      <c r="I555" s="222"/>
      <c r="J555" s="222"/>
      <c r="K555" s="218"/>
      <c r="L555" s="218"/>
      <c r="M555" s="223"/>
      <c r="N555" s="224"/>
      <c r="O555" s="225"/>
      <c r="P555" s="225"/>
      <c r="Q555" s="225"/>
      <c r="R555" s="225"/>
      <c r="S555" s="225"/>
      <c r="T555" s="225"/>
      <c r="U555" s="225"/>
      <c r="V555" s="225"/>
      <c r="W555" s="225"/>
      <c r="X555" s="226"/>
      <c r="AT555" s="227" t="s">
        <v>145</v>
      </c>
      <c r="AU555" s="227" t="s">
        <v>162</v>
      </c>
      <c r="AV555" s="15" t="s">
        <v>141</v>
      </c>
      <c r="AW555" s="15" t="s">
        <v>5</v>
      </c>
      <c r="AX555" s="15" t="s">
        <v>24</v>
      </c>
      <c r="AY555" s="227" t="s">
        <v>133</v>
      </c>
    </row>
    <row r="556" spans="1:65" s="2" customFormat="1" ht="14.45" customHeight="1">
      <c r="A556" s="35"/>
      <c r="B556" s="36"/>
      <c r="C556" s="228" t="s">
        <v>586</v>
      </c>
      <c r="D556" s="228" t="s">
        <v>251</v>
      </c>
      <c r="E556" s="229" t="s">
        <v>587</v>
      </c>
      <c r="F556" s="230" t="s">
        <v>588</v>
      </c>
      <c r="G556" s="231" t="s">
        <v>165</v>
      </c>
      <c r="H556" s="232">
        <v>2</v>
      </c>
      <c r="I556" s="233"/>
      <c r="J556" s="234"/>
      <c r="K556" s="235">
        <f>ROUND(P556*H556,2)</f>
        <v>0</v>
      </c>
      <c r="L556" s="230" t="s">
        <v>33</v>
      </c>
      <c r="M556" s="236"/>
      <c r="N556" s="237" t="s">
        <v>33</v>
      </c>
      <c r="O556" s="185" t="s">
        <v>49</v>
      </c>
      <c r="P556" s="186">
        <f>I556+J556</f>
        <v>0</v>
      </c>
      <c r="Q556" s="186">
        <f>ROUND(I556*H556,2)</f>
        <v>0</v>
      </c>
      <c r="R556" s="186">
        <f>ROUND(J556*H556,2)</f>
        <v>0</v>
      </c>
      <c r="S556" s="65"/>
      <c r="T556" s="187">
        <f>S556*H556</f>
        <v>0</v>
      </c>
      <c r="U556" s="187">
        <v>0</v>
      </c>
      <c r="V556" s="187">
        <f>U556*H556</f>
        <v>0</v>
      </c>
      <c r="W556" s="187">
        <v>0</v>
      </c>
      <c r="X556" s="188">
        <f>W556*H556</f>
        <v>0</v>
      </c>
      <c r="Y556" s="35"/>
      <c r="Z556" s="35"/>
      <c r="AA556" s="35"/>
      <c r="AB556" s="35"/>
      <c r="AC556" s="35"/>
      <c r="AD556" s="35"/>
      <c r="AE556" s="35"/>
      <c r="AR556" s="189" t="s">
        <v>189</v>
      </c>
      <c r="AT556" s="189" t="s">
        <v>251</v>
      </c>
      <c r="AU556" s="189" t="s">
        <v>162</v>
      </c>
      <c r="AY556" s="18" t="s">
        <v>133</v>
      </c>
      <c r="BE556" s="190">
        <f>IF(O556="základní",K556,0)</f>
        <v>0</v>
      </c>
      <c r="BF556" s="190">
        <f>IF(O556="snížená",K556,0)</f>
        <v>0</v>
      </c>
      <c r="BG556" s="190">
        <f>IF(O556="zákl. přenesená",K556,0)</f>
        <v>0</v>
      </c>
      <c r="BH556" s="190">
        <f>IF(O556="sníž. přenesená",K556,0)</f>
        <v>0</v>
      </c>
      <c r="BI556" s="190">
        <f>IF(O556="nulová",K556,0)</f>
        <v>0</v>
      </c>
      <c r="BJ556" s="18" t="s">
        <v>24</v>
      </c>
      <c r="BK556" s="190">
        <f>ROUND(P556*H556,2)</f>
        <v>0</v>
      </c>
      <c r="BL556" s="18" t="s">
        <v>141</v>
      </c>
      <c r="BM556" s="189" t="s">
        <v>589</v>
      </c>
    </row>
    <row r="557" spans="1:47" s="2" customFormat="1" ht="11.25">
      <c r="A557" s="35"/>
      <c r="B557" s="36"/>
      <c r="C557" s="37"/>
      <c r="D557" s="191" t="s">
        <v>143</v>
      </c>
      <c r="E557" s="37"/>
      <c r="F557" s="192" t="s">
        <v>588</v>
      </c>
      <c r="G557" s="37"/>
      <c r="H557" s="37"/>
      <c r="I557" s="193"/>
      <c r="J557" s="193"/>
      <c r="K557" s="37"/>
      <c r="L557" s="37"/>
      <c r="M557" s="40"/>
      <c r="N557" s="194"/>
      <c r="O557" s="195"/>
      <c r="P557" s="65"/>
      <c r="Q557" s="65"/>
      <c r="R557" s="65"/>
      <c r="S557" s="65"/>
      <c r="T557" s="65"/>
      <c r="U557" s="65"/>
      <c r="V557" s="65"/>
      <c r="W557" s="65"/>
      <c r="X557" s="66"/>
      <c r="Y557" s="35"/>
      <c r="Z557" s="35"/>
      <c r="AA557" s="35"/>
      <c r="AB557" s="35"/>
      <c r="AC557" s="35"/>
      <c r="AD557" s="35"/>
      <c r="AE557" s="35"/>
      <c r="AT557" s="18" t="s">
        <v>143</v>
      </c>
      <c r="AU557" s="18" t="s">
        <v>162</v>
      </c>
    </row>
    <row r="558" spans="1:47" s="2" customFormat="1" ht="19.5">
      <c r="A558" s="35"/>
      <c r="B558" s="36"/>
      <c r="C558" s="37"/>
      <c r="D558" s="191" t="s">
        <v>269</v>
      </c>
      <c r="E558" s="37"/>
      <c r="F558" s="238" t="s">
        <v>417</v>
      </c>
      <c r="G558" s="37"/>
      <c r="H558" s="37"/>
      <c r="I558" s="193"/>
      <c r="J558" s="193"/>
      <c r="K558" s="37"/>
      <c r="L558" s="37"/>
      <c r="M558" s="40"/>
      <c r="N558" s="194"/>
      <c r="O558" s="195"/>
      <c r="P558" s="65"/>
      <c r="Q558" s="65"/>
      <c r="R558" s="65"/>
      <c r="S558" s="65"/>
      <c r="T558" s="65"/>
      <c r="U558" s="65"/>
      <c r="V558" s="65"/>
      <c r="W558" s="65"/>
      <c r="X558" s="66"/>
      <c r="Y558" s="35"/>
      <c r="Z558" s="35"/>
      <c r="AA558" s="35"/>
      <c r="AB558" s="35"/>
      <c r="AC558" s="35"/>
      <c r="AD558" s="35"/>
      <c r="AE558" s="35"/>
      <c r="AT558" s="18" t="s">
        <v>269</v>
      </c>
      <c r="AU558" s="18" t="s">
        <v>162</v>
      </c>
    </row>
    <row r="559" spans="2:51" s="14" customFormat="1" ht="11.25">
      <c r="B559" s="207"/>
      <c r="C559" s="208"/>
      <c r="D559" s="191" t="s">
        <v>145</v>
      </c>
      <c r="E559" s="209" t="s">
        <v>33</v>
      </c>
      <c r="F559" s="210" t="s">
        <v>262</v>
      </c>
      <c r="G559" s="208"/>
      <c r="H559" s="209" t="s">
        <v>33</v>
      </c>
      <c r="I559" s="211"/>
      <c r="J559" s="211"/>
      <c r="K559" s="208"/>
      <c r="L559" s="208"/>
      <c r="M559" s="212"/>
      <c r="N559" s="213"/>
      <c r="O559" s="214"/>
      <c r="P559" s="214"/>
      <c r="Q559" s="214"/>
      <c r="R559" s="214"/>
      <c r="S559" s="214"/>
      <c r="T559" s="214"/>
      <c r="U559" s="214"/>
      <c r="V559" s="214"/>
      <c r="W559" s="214"/>
      <c r="X559" s="215"/>
      <c r="AT559" s="216" t="s">
        <v>145</v>
      </c>
      <c r="AU559" s="216" t="s">
        <v>162</v>
      </c>
      <c r="AV559" s="14" t="s">
        <v>24</v>
      </c>
      <c r="AW559" s="14" t="s">
        <v>5</v>
      </c>
      <c r="AX559" s="14" t="s">
        <v>80</v>
      </c>
      <c r="AY559" s="216" t="s">
        <v>133</v>
      </c>
    </row>
    <row r="560" spans="2:51" s="13" customFormat="1" ht="11.25">
      <c r="B560" s="196"/>
      <c r="C560" s="197"/>
      <c r="D560" s="191" t="s">
        <v>145</v>
      </c>
      <c r="E560" s="198" t="s">
        <v>33</v>
      </c>
      <c r="F560" s="199" t="s">
        <v>89</v>
      </c>
      <c r="G560" s="197"/>
      <c r="H560" s="200">
        <v>2</v>
      </c>
      <c r="I560" s="201"/>
      <c r="J560" s="201"/>
      <c r="K560" s="197"/>
      <c r="L560" s="197"/>
      <c r="M560" s="202"/>
      <c r="N560" s="203"/>
      <c r="O560" s="204"/>
      <c r="P560" s="204"/>
      <c r="Q560" s="204"/>
      <c r="R560" s="204"/>
      <c r="S560" s="204"/>
      <c r="T560" s="204"/>
      <c r="U560" s="204"/>
      <c r="V560" s="204"/>
      <c r="W560" s="204"/>
      <c r="X560" s="205"/>
      <c r="AT560" s="206" t="s">
        <v>145</v>
      </c>
      <c r="AU560" s="206" t="s">
        <v>162</v>
      </c>
      <c r="AV560" s="13" t="s">
        <v>89</v>
      </c>
      <c r="AW560" s="13" t="s">
        <v>5</v>
      </c>
      <c r="AX560" s="13" t="s">
        <v>80</v>
      </c>
      <c r="AY560" s="206" t="s">
        <v>133</v>
      </c>
    </row>
    <row r="561" spans="2:51" s="15" customFormat="1" ht="11.25">
      <c r="B561" s="217"/>
      <c r="C561" s="218"/>
      <c r="D561" s="191" t="s">
        <v>145</v>
      </c>
      <c r="E561" s="219" t="s">
        <v>33</v>
      </c>
      <c r="F561" s="220" t="s">
        <v>263</v>
      </c>
      <c r="G561" s="218"/>
      <c r="H561" s="221">
        <v>2</v>
      </c>
      <c r="I561" s="222"/>
      <c r="J561" s="222"/>
      <c r="K561" s="218"/>
      <c r="L561" s="218"/>
      <c r="M561" s="223"/>
      <c r="N561" s="224"/>
      <c r="O561" s="225"/>
      <c r="P561" s="225"/>
      <c r="Q561" s="225"/>
      <c r="R561" s="225"/>
      <c r="S561" s="225"/>
      <c r="T561" s="225"/>
      <c r="U561" s="225"/>
      <c r="V561" s="225"/>
      <c r="W561" s="225"/>
      <c r="X561" s="226"/>
      <c r="AT561" s="227" t="s">
        <v>145</v>
      </c>
      <c r="AU561" s="227" t="s">
        <v>162</v>
      </c>
      <c r="AV561" s="15" t="s">
        <v>141</v>
      </c>
      <c r="AW561" s="15" t="s">
        <v>5</v>
      </c>
      <c r="AX561" s="15" t="s">
        <v>24</v>
      </c>
      <c r="AY561" s="227" t="s">
        <v>133</v>
      </c>
    </row>
    <row r="562" spans="1:65" s="2" customFormat="1" ht="14.45" customHeight="1">
      <c r="A562" s="35"/>
      <c r="B562" s="36"/>
      <c r="C562" s="177" t="s">
        <v>590</v>
      </c>
      <c r="D562" s="177" t="s">
        <v>136</v>
      </c>
      <c r="E562" s="178" t="s">
        <v>591</v>
      </c>
      <c r="F562" s="179" t="s">
        <v>592</v>
      </c>
      <c r="G562" s="180" t="s">
        <v>267</v>
      </c>
      <c r="H562" s="181">
        <v>4</v>
      </c>
      <c r="I562" s="182"/>
      <c r="J562" s="182"/>
      <c r="K562" s="183">
        <f>ROUND(P562*H562,2)</f>
        <v>0</v>
      </c>
      <c r="L562" s="179" t="s">
        <v>33</v>
      </c>
      <c r="M562" s="40"/>
      <c r="N562" s="184" t="s">
        <v>33</v>
      </c>
      <c r="O562" s="185" t="s">
        <v>49</v>
      </c>
      <c r="P562" s="186">
        <f>I562+J562</f>
        <v>0</v>
      </c>
      <c r="Q562" s="186">
        <f>ROUND(I562*H562,2)</f>
        <v>0</v>
      </c>
      <c r="R562" s="186">
        <f>ROUND(J562*H562,2)</f>
        <v>0</v>
      </c>
      <c r="S562" s="65"/>
      <c r="T562" s="187">
        <f>S562*H562</f>
        <v>0</v>
      </c>
      <c r="U562" s="187">
        <v>0</v>
      </c>
      <c r="V562" s="187">
        <f>U562*H562</f>
        <v>0</v>
      </c>
      <c r="W562" s="187">
        <v>0</v>
      </c>
      <c r="X562" s="188">
        <f>W562*H562</f>
        <v>0</v>
      </c>
      <c r="Y562" s="35"/>
      <c r="Z562" s="35"/>
      <c r="AA562" s="35"/>
      <c r="AB562" s="35"/>
      <c r="AC562" s="35"/>
      <c r="AD562" s="35"/>
      <c r="AE562" s="35"/>
      <c r="AR562" s="189" t="s">
        <v>141</v>
      </c>
      <c r="AT562" s="189" t="s">
        <v>136</v>
      </c>
      <c r="AU562" s="189" t="s">
        <v>162</v>
      </c>
      <c r="AY562" s="18" t="s">
        <v>133</v>
      </c>
      <c r="BE562" s="190">
        <f>IF(O562="základní",K562,0)</f>
        <v>0</v>
      </c>
      <c r="BF562" s="190">
        <f>IF(O562="snížená",K562,0)</f>
        <v>0</v>
      </c>
      <c r="BG562" s="190">
        <f>IF(O562="zákl. přenesená",K562,0)</f>
        <v>0</v>
      </c>
      <c r="BH562" s="190">
        <f>IF(O562="sníž. přenesená",K562,0)</f>
        <v>0</v>
      </c>
      <c r="BI562" s="190">
        <f>IF(O562="nulová",K562,0)</f>
        <v>0</v>
      </c>
      <c r="BJ562" s="18" t="s">
        <v>24</v>
      </c>
      <c r="BK562" s="190">
        <f>ROUND(P562*H562,2)</f>
        <v>0</v>
      </c>
      <c r="BL562" s="18" t="s">
        <v>141</v>
      </c>
      <c r="BM562" s="189" t="s">
        <v>593</v>
      </c>
    </row>
    <row r="563" spans="1:47" s="2" customFormat="1" ht="11.25">
      <c r="A563" s="35"/>
      <c r="B563" s="36"/>
      <c r="C563" s="37"/>
      <c r="D563" s="191" t="s">
        <v>143</v>
      </c>
      <c r="E563" s="37"/>
      <c r="F563" s="192" t="s">
        <v>592</v>
      </c>
      <c r="G563" s="37"/>
      <c r="H563" s="37"/>
      <c r="I563" s="193"/>
      <c r="J563" s="193"/>
      <c r="K563" s="37"/>
      <c r="L563" s="37"/>
      <c r="M563" s="40"/>
      <c r="N563" s="194"/>
      <c r="O563" s="195"/>
      <c r="P563" s="65"/>
      <c r="Q563" s="65"/>
      <c r="R563" s="65"/>
      <c r="S563" s="65"/>
      <c r="T563" s="65"/>
      <c r="U563" s="65"/>
      <c r="V563" s="65"/>
      <c r="W563" s="65"/>
      <c r="X563" s="66"/>
      <c r="Y563" s="35"/>
      <c r="Z563" s="35"/>
      <c r="AA563" s="35"/>
      <c r="AB563" s="35"/>
      <c r="AC563" s="35"/>
      <c r="AD563" s="35"/>
      <c r="AE563" s="35"/>
      <c r="AT563" s="18" t="s">
        <v>143</v>
      </c>
      <c r="AU563" s="18" t="s">
        <v>162</v>
      </c>
    </row>
    <row r="564" spans="2:51" s="14" customFormat="1" ht="11.25">
      <c r="B564" s="207"/>
      <c r="C564" s="208"/>
      <c r="D564" s="191" t="s">
        <v>145</v>
      </c>
      <c r="E564" s="209" t="s">
        <v>33</v>
      </c>
      <c r="F564" s="210" t="s">
        <v>262</v>
      </c>
      <c r="G564" s="208"/>
      <c r="H564" s="209" t="s">
        <v>33</v>
      </c>
      <c r="I564" s="211"/>
      <c r="J564" s="211"/>
      <c r="K564" s="208"/>
      <c r="L564" s="208"/>
      <c r="M564" s="212"/>
      <c r="N564" s="213"/>
      <c r="O564" s="214"/>
      <c r="P564" s="214"/>
      <c r="Q564" s="214"/>
      <c r="R564" s="214"/>
      <c r="S564" s="214"/>
      <c r="T564" s="214"/>
      <c r="U564" s="214"/>
      <c r="V564" s="214"/>
      <c r="W564" s="214"/>
      <c r="X564" s="215"/>
      <c r="AT564" s="216" t="s">
        <v>145</v>
      </c>
      <c r="AU564" s="216" t="s">
        <v>162</v>
      </c>
      <c r="AV564" s="14" t="s">
        <v>24</v>
      </c>
      <c r="AW564" s="14" t="s">
        <v>5</v>
      </c>
      <c r="AX564" s="14" t="s">
        <v>80</v>
      </c>
      <c r="AY564" s="216" t="s">
        <v>133</v>
      </c>
    </row>
    <row r="565" spans="2:51" s="13" customFormat="1" ht="11.25">
      <c r="B565" s="196"/>
      <c r="C565" s="197"/>
      <c r="D565" s="191" t="s">
        <v>145</v>
      </c>
      <c r="E565" s="198" t="s">
        <v>33</v>
      </c>
      <c r="F565" s="199" t="s">
        <v>141</v>
      </c>
      <c r="G565" s="197"/>
      <c r="H565" s="200">
        <v>4</v>
      </c>
      <c r="I565" s="201"/>
      <c r="J565" s="201"/>
      <c r="K565" s="197"/>
      <c r="L565" s="197"/>
      <c r="M565" s="202"/>
      <c r="N565" s="203"/>
      <c r="O565" s="204"/>
      <c r="P565" s="204"/>
      <c r="Q565" s="204"/>
      <c r="R565" s="204"/>
      <c r="S565" s="204"/>
      <c r="T565" s="204"/>
      <c r="U565" s="204"/>
      <c r="V565" s="204"/>
      <c r="W565" s="204"/>
      <c r="X565" s="205"/>
      <c r="AT565" s="206" t="s">
        <v>145</v>
      </c>
      <c r="AU565" s="206" t="s">
        <v>162</v>
      </c>
      <c r="AV565" s="13" t="s">
        <v>89</v>
      </c>
      <c r="AW565" s="13" t="s">
        <v>5</v>
      </c>
      <c r="AX565" s="13" t="s">
        <v>80</v>
      </c>
      <c r="AY565" s="206" t="s">
        <v>133</v>
      </c>
    </row>
    <row r="566" spans="2:51" s="15" customFormat="1" ht="11.25">
      <c r="B566" s="217"/>
      <c r="C566" s="218"/>
      <c r="D566" s="191" t="s">
        <v>145</v>
      </c>
      <c r="E566" s="219" t="s">
        <v>33</v>
      </c>
      <c r="F566" s="220" t="s">
        <v>263</v>
      </c>
      <c r="G566" s="218"/>
      <c r="H566" s="221">
        <v>4</v>
      </c>
      <c r="I566" s="222"/>
      <c r="J566" s="222"/>
      <c r="K566" s="218"/>
      <c r="L566" s="218"/>
      <c r="M566" s="223"/>
      <c r="N566" s="224"/>
      <c r="O566" s="225"/>
      <c r="P566" s="225"/>
      <c r="Q566" s="225"/>
      <c r="R566" s="225"/>
      <c r="S566" s="225"/>
      <c r="T566" s="225"/>
      <c r="U566" s="225"/>
      <c r="V566" s="225"/>
      <c r="W566" s="225"/>
      <c r="X566" s="226"/>
      <c r="AT566" s="227" t="s">
        <v>145</v>
      </c>
      <c r="AU566" s="227" t="s">
        <v>162</v>
      </c>
      <c r="AV566" s="15" t="s">
        <v>141</v>
      </c>
      <c r="AW566" s="15" t="s">
        <v>5</v>
      </c>
      <c r="AX566" s="15" t="s">
        <v>24</v>
      </c>
      <c r="AY566" s="227" t="s">
        <v>133</v>
      </c>
    </row>
    <row r="567" spans="1:65" s="2" customFormat="1" ht="14.45" customHeight="1">
      <c r="A567" s="35"/>
      <c r="B567" s="36"/>
      <c r="C567" s="228" t="s">
        <v>594</v>
      </c>
      <c r="D567" s="228" t="s">
        <v>251</v>
      </c>
      <c r="E567" s="229" t="s">
        <v>595</v>
      </c>
      <c r="F567" s="230" t="s">
        <v>596</v>
      </c>
      <c r="G567" s="231" t="s">
        <v>165</v>
      </c>
      <c r="H567" s="232">
        <v>4</v>
      </c>
      <c r="I567" s="233"/>
      <c r="J567" s="234"/>
      <c r="K567" s="235">
        <f>ROUND(P567*H567,2)</f>
        <v>0</v>
      </c>
      <c r="L567" s="230" t="s">
        <v>33</v>
      </c>
      <c r="M567" s="236"/>
      <c r="N567" s="237" t="s">
        <v>33</v>
      </c>
      <c r="O567" s="185" t="s">
        <v>49</v>
      </c>
      <c r="P567" s="186">
        <f>I567+J567</f>
        <v>0</v>
      </c>
      <c r="Q567" s="186">
        <f>ROUND(I567*H567,2)</f>
        <v>0</v>
      </c>
      <c r="R567" s="186">
        <f>ROUND(J567*H567,2)</f>
        <v>0</v>
      </c>
      <c r="S567" s="65"/>
      <c r="T567" s="187">
        <f>S567*H567</f>
        <v>0</v>
      </c>
      <c r="U567" s="187">
        <v>0</v>
      </c>
      <c r="V567" s="187">
        <f>U567*H567</f>
        <v>0</v>
      </c>
      <c r="W567" s="187">
        <v>0</v>
      </c>
      <c r="X567" s="188">
        <f>W567*H567</f>
        <v>0</v>
      </c>
      <c r="Y567" s="35"/>
      <c r="Z567" s="35"/>
      <c r="AA567" s="35"/>
      <c r="AB567" s="35"/>
      <c r="AC567" s="35"/>
      <c r="AD567" s="35"/>
      <c r="AE567" s="35"/>
      <c r="AR567" s="189" t="s">
        <v>189</v>
      </c>
      <c r="AT567" s="189" t="s">
        <v>251</v>
      </c>
      <c r="AU567" s="189" t="s">
        <v>162</v>
      </c>
      <c r="AY567" s="18" t="s">
        <v>133</v>
      </c>
      <c r="BE567" s="190">
        <f>IF(O567="základní",K567,0)</f>
        <v>0</v>
      </c>
      <c r="BF567" s="190">
        <f>IF(O567="snížená",K567,0)</f>
        <v>0</v>
      </c>
      <c r="BG567" s="190">
        <f>IF(O567="zákl. přenesená",K567,0)</f>
        <v>0</v>
      </c>
      <c r="BH567" s="190">
        <f>IF(O567="sníž. přenesená",K567,0)</f>
        <v>0</v>
      </c>
      <c r="BI567" s="190">
        <f>IF(O567="nulová",K567,0)</f>
        <v>0</v>
      </c>
      <c r="BJ567" s="18" t="s">
        <v>24</v>
      </c>
      <c r="BK567" s="190">
        <f>ROUND(P567*H567,2)</f>
        <v>0</v>
      </c>
      <c r="BL567" s="18" t="s">
        <v>141</v>
      </c>
      <c r="BM567" s="189" t="s">
        <v>597</v>
      </c>
    </row>
    <row r="568" spans="1:47" s="2" customFormat="1" ht="11.25">
      <c r="A568" s="35"/>
      <c r="B568" s="36"/>
      <c r="C568" s="37"/>
      <c r="D568" s="191" t="s">
        <v>143</v>
      </c>
      <c r="E568" s="37"/>
      <c r="F568" s="192" t="s">
        <v>596</v>
      </c>
      <c r="G568" s="37"/>
      <c r="H568" s="37"/>
      <c r="I568" s="193"/>
      <c r="J568" s="193"/>
      <c r="K568" s="37"/>
      <c r="L568" s="37"/>
      <c r="M568" s="40"/>
      <c r="N568" s="194"/>
      <c r="O568" s="195"/>
      <c r="P568" s="65"/>
      <c r="Q568" s="65"/>
      <c r="R568" s="65"/>
      <c r="S568" s="65"/>
      <c r="T568" s="65"/>
      <c r="U568" s="65"/>
      <c r="V568" s="65"/>
      <c r="W568" s="65"/>
      <c r="X568" s="66"/>
      <c r="Y568" s="35"/>
      <c r="Z568" s="35"/>
      <c r="AA568" s="35"/>
      <c r="AB568" s="35"/>
      <c r="AC568" s="35"/>
      <c r="AD568" s="35"/>
      <c r="AE568" s="35"/>
      <c r="AT568" s="18" t="s">
        <v>143</v>
      </c>
      <c r="AU568" s="18" t="s">
        <v>162</v>
      </c>
    </row>
    <row r="569" spans="1:47" s="2" customFormat="1" ht="19.5">
      <c r="A569" s="35"/>
      <c r="B569" s="36"/>
      <c r="C569" s="37"/>
      <c r="D569" s="191" t="s">
        <v>269</v>
      </c>
      <c r="E569" s="37"/>
      <c r="F569" s="238" t="s">
        <v>417</v>
      </c>
      <c r="G569" s="37"/>
      <c r="H569" s="37"/>
      <c r="I569" s="193"/>
      <c r="J569" s="193"/>
      <c r="K569" s="37"/>
      <c r="L569" s="37"/>
      <c r="M569" s="40"/>
      <c r="N569" s="194"/>
      <c r="O569" s="195"/>
      <c r="P569" s="65"/>
      <c r="Q569" s="65"/>
      <c r="R569" s="65"/>
      <c r="S569" s="65"/>
      <c r="T569" s="65"/>
      <c r="U569" s="65"/>
      <c r="V569" s="65"/>
      <c r="W569" s="65"/>
      <c r="X569" s="66"/>
      <c r="Y569" s="35"/>
      <c r="Z569" s="35"/>
      <c r="AA569" s="35"/>
      <c r="AB569" s="35"/>
      <c r="AC569" s="35"/>
      <c r="AD569" s="35"/>
      <c r="AE569" s="35"/>
      <c r="AT569" s="18" t="s">
        <v>269</v>
      </c>
      <c r="AU569" s="18" t="s">
        <v>162</v>
      </c>
    </row>
    <row r="570" spans="2:51" s="14" customFormat="1" ht="11.25">
      <c r="B570" s="207"/>
      <c r="C570" s="208"/>
      <c r="D570" s="191" t="s">
        <v>145</v>
      </c>
      <c r="E570" s="209" t="s">
        <v>33</v>
      </c>
      <c r="F570" s="210" t="s">
        <v>262</v>
      </c>
      <c r="G570" s="208"/>
      <c r="H570" s="209" t="s">
        <v>33</v>
      </c>
      <c r="I570" s="211"/>
      <c r="J570" s="211"/>
      <c r="K570" s="208"/>
      <c r="L570" s="208"/>
      <c r="M570" s="212"/>
      <c r="N570" s="213"/>
      <c r="O570" s="214"/>
      <c r="P570" s="214"/>
      <c r="Q570" s="214"/>
      <c r="R570" s="214"/>
      <c r="S570" s="214"/>
      <c r="T570" s="214"/>
      <c r="U570" s="214"/>
      <c r="V570" s="214"/>
      <c r="W570" s="214"/>
      <c r="X570" s="215"/>
      <c r="AT570" s="216" t="s">
        <v>145</v>
      </c>
      <c r="AU570" s="216" t="s">
        <v>162</v>
      </c>
      <c r="AV570" s="14" t="s">
        <v>24</v>
      </c>
      <c r="AW570" s="14" t="s">
        <v>5</v>
      </c>
      <c r="AX570" s="14" t="s">
        <v>80</v>
      </c>
      <c r="AY570" s="216" t="s">
        <v>133</v>
      </c>
    </row>
    <row r="571" spans="2:51" s="13" customFormat="1" ht="11.25">
      <c r="B571" s="196"/>
      <c r="C571" s="197"/>
      <c r="D571" s="191" t="s">
        <v>145</v>
      </c>
      <c r="E571" s="198" t="s">
        <v>33</v>
      </c>
      <c r="F571" s="199" t="s">
        <v>141</v>
      </c>
      <c r="G571" s="197"/>
      <c r="H571" s="200">
        <v>4</v>
      </c>
      <c r="I571" s="201"/>
      <c r="J571" s="201"/>
      <c r="K571" s="197"/>
      <c r="L571" s="197"/>
      <c r="M571" s="202"/>
      <c r="N571" s="203"/>
      <c r="O571" s="204"/>
      <c r="P571" s="204"/>
      <c r="Q571" s="204"/>
      <c r="R571" s="204"/>
      <c r="S571" s="204"/>
      <c r="T571" s="204"/>
      <c r="U571" s="204"/>
      <c r="V571" s="204"/>
      <c r="W571" s="204"/>
      <c r="X571" s="205"/>
      <c r="AT571" s="206" t="s">
        <v>145</v>
      </c>
      <c r="AU571" s="206" t="s">
        <v>162</v>
      </c>
      <c r="AV571" s="13" t="s">
        <v>89</v>
      </c>
      <c r="AW571" s="13" t="s">
        <v>5</v>
      </c>
      <c r="AX571" s="13" t="s">
        <v>80</v>
      </c>
      <c r="AY571" s="206" t="s">
        <v>133</v>
      </c>
    </row>
    <row r="572" spans="2:51" s="15" customFormat="1" ht="11.25">
      <c r="B572" s="217"/>
      <c r="C572" s="218"/>
      <c r="D572" s="191" t="s">
        <v>145</v>
      </c>
      <c r="E572" s="219" t="s">
        <v>33</v>
      </c>
      <c r="F572" s="220" t="s">
        <v>263</v>
      </c>
      <c r="G572" s="218"/>
      <c r="H572" s="221">
        <v>4</v>
      </c>
      <c r="I572" s="222"/>
      <c r="J572" s="222"/>
      <c r="K572" s="218"/>
      <c r="L572" s="218"/>
      <c r="M572" s="223"/>
      <c r="N572" s="224"/>
      <c r="O572" s="225"/>
      <c r="P572" s="225"/>
      <c r="Q572" s="225"/>
      <c r="R572" s="225"/>
      <c r="S572" s="225"/>
      <c r="T572" s="225"/>
      <c r="U572" s="225"/>
      <c r="V572" s="225"/>
      <c r="W572" s="225"/>
      <c r="X572" s="226"/>
      <c r="AT572" s="227" t="s">
        <v>145</v>
      </c>
      <c r="AU572" s="227" t="s">
        <v>162</v>
      </c>
      <c r="AV572" s="15" t="s">
        <v>141</v>
      </c>
      <c r="AW572" s="15" t="s">
        <v>5</v>
      </c>
      <c r="AX572" s="15" t="s">
        <v>24</v>
      </c>
      <c r="AY572" s="227" t="s">
        <v>133</v>
      </c>
    </row>
    <row r="573" spans="1:65" s="2" customFormat="1" ht="24.2" customHeight="1">
      <c r="A573" s="35"/>
      <c r="B573" s="36"/>
      <c r="C573" s="177" t="s">
        <v>598</v>
      </c>
      <c r="D573" s="177" t="s">
        <v>136</v>
      </c>
      <c r="E573" s="178" t="s">
        <v>599</v>
      </c>
      <c r="F573" s="179" t="s">
        <v>600</v>
      </c>
      <c r="G573" s="180" t="s">
        <v>165</v>
      </c>
      <c r="H573" s="181">
        <v>29</v>
      </c>
      <c r="I573" s="182"/>
      <c r="J573" s="182"/>
      <c r="K573" s="183">
        <f>ROUND(P573*H573,2)</f>
        <v>0</v>
      </c>
      <c r="L573" s="179" t="s">
        <v>140</v>
      </c>
      <c r="M573" s="40"/>
      <c r="N573" s="184" t="s">
        <v>33</v>
      </c>
      <c r="O573" s="185" t="s">
        <v>49</v>
      </c>
      <c r="P573" s="186">
        <f>I573+J573</f>
        <v>0</v>
      </c>
      <c r="Q573" s="186">
        <f>ROUND(I573*H573,2)</f>
        <v>0</v>
      </c>
      <c r="R573" s="186">
        <f>ROUND(J573*H573,2)</f>
        <v>0</v>
      </c>
      <c r="S573" s="65"/>
      <c r="T573" s="187">
        <f>S573*H573</f>
        <v>0</v>
      </c>
      <c r="U573" s="187">
        <v>0</v>
      </c>
      <c r="V573" s="187">
        <f>U573*H573</f>
        <v>0</v>
      </c>
      <c r="W573" s="187">
        <v>0</v>
      </c>
      <c r="X573" s="188">
        <f>W573*H573</f>
        <v>0</v>
      </c>
      <c r="Y573" s="35"/>
      <c r="Z573" s="35"/>
      <c r="AA573" s="35"/>
      <c r="AB573" s="35"/>
      <c r="AC573" s="35"/>
      <c r="AD573" s="35"/>
      <c r="AE573" s="35"/>
      <c r="AR573" s="189" t="s">
        <v>141</v>
      </c>
      <c r="AT573" s="189" t="s">
        <v>136</v>
      </c>
      <c r="AU573" s="189" t="s">
        <v>162</v>
      </c>
      <c r="AY573" s="18" t="s">
        <v>133</v>
      </c>
      <c r="BE573" s="190">
        <f>IF(O573="základní",K573,0)</f>
        <v>0</v>
      </c>
      <c r="BF573" s="190">
        <f>IF(O573="snížená",K573,0)</f>
        <v>0</v>
      </c>
      <c r="BG573" s="190">
        <f>IF(O573="zákl. přenesená",K573,0)</f>
        <v>0</v>
      </c>
      <c r="BH573" s="190">
        <f>IF(O573="sníž. přenesená",K573,0)</f>
        <v>0</v>
      </c>
      <c r="BI573" s="190">
        <f>IF(O573="nulová",K573,0)</f>
        <v>0</v>
      </c>
      <c r="BJ573" s="18" t="s">
        <v>24</v>
      </c>
      <c r="BK573" s="190">
        <f>ROUND(P573*H573,2)</f>
        <v>0</v>
      </c>
      <c r="BL573" s="18" t="s">
        <v>141</v>
      </c>
      <c r="BM573" s="189" t="s">
        <v>601</v>
      </c>
    </row>
    <row r="574" spans="1:47" s="2" customFormat="1" ht="19.5">
      <c r="A574" s="35"/>
      <c r="B574" s="36"/>
      <c r="C574" s="37"/>
      <c r="D574" s="191" t="s">
        <v>143</v>
      </c>
      <c r="E574" s="37"/>
      <c r="F574" s="192" t="s">
        <v>602</v>
      </c>
      <c r="G574" s="37"/>
      <c r="H574" s="37"/>
      <c r="I574" s="193"/>
      <c r="J574" s="193"/>
      <c r="K574" s="37"/>
      <c r="L574" s="37"/>
      <c r="M574" s="40"/>
      <c r="N574" s="194"/>
      <c r="O574" s="195"/>
      <c r="P574" s="65"/>
      <c r="Q574" s="65"/>
      <c r="R574" s="65"/>
      <c r="S574" s="65"/>
      <c r="T574" s="65"/>
      <c r="U574" s="65"/>
      <c r="V574" s="65"/>
      <c r="W574" s="65"/>
      <c r="X574" s="66"/>
      <c r="Y574" s="35"/>
      <c r="Z574" s="35"/>
      <c r="AA574" s="35"/>
      <c r="AB574" s="35"/>
      <c r="AC574" s="35"/>
      <c r="AD574" s="35"/>
      <c r="AE574" s="35"/>
      <c r="AT574" s="18" t="s">
        <v>143</v>
      </c>
      <c r="AU574" s="18" t="s">
        <v>162</v>
      </c>
    </row>
    <row r="575" spans="2:51" s="14" customFormat="1" ht="11.25">
      <c r="B575" s="207"/>
      <c r="C575" s="208"/>
      <c r="D575" s="191" t="s">
        <v>145</v>
      </c>
      <c r="E575" s="209" t="s">
        <v>33</v>
      </c>
      <c r="F575" s="210" t="s">
        <v>262</v>
      </c>
      <c r="G575" s="208"/>
      <c r="H575" s="209" t="s">
        <v>33</v>
      </c>
      <c r="I575" s="211"/>
      <c r="J575" s="211"/>
      <c r="K575" s="208"/>
      <c r="L575" s="208"/>
      <c r="M575" s="212"/>
      <c r="N575" s="213"/>
      <c r="O575" s="214"/>
      <c r="P575" s="214"/>
      <c r="Q575" s="214"/>
      <c r="R575" s="214"/>
      <c r="S575" s="214"/>
      <c r="T575" s="214"/>
      <c r="U575" s="214"/>
      <c r="V575" s="214"/>
      <c r="W575" s="214"/>
      <c r="X575" s="215"/>
      <c r="AT575" s="216" t="s">
        <v>145</v>
      </c>
      <c r="AU575" s="216" t="s">
        <v>162</v>
      </c>
      <c r="AV575" s="14" t="s">
        <v>24</v>
      </c>
      <c r="AW575" s="14" t="s">
        <v>5</v>
      </c>
      <c r="AX575" s="14" t="s">
        <v>80</v>
      </c>
      <c r="AY575" s="216" t="s">
        <v>133</v>
      </c>
    </row>
    <row r="576" spans="2:51" s="13" customFormat="1" ht="11.25">
      <c r="B576" s="196"/>
      <c r="C576" s="197"/>
      <c r="D576" s="191" t="s">
        <v>145</v>
      </c>
      <c r="E576" s="198" t="s">
        <v>33</v>
      </c>
      <c r="F576" s="199" t="s">
        <v>307</v>
      </c>
      <c r="G576" s="197"/>
      <c r="H576" s="200">
        <v>29</v>
      </c>
      <c r="I576" s="201"/>
      <c r="J576" s="201"/>
      <c r="K576" s="197"/>
      <c r="L576" s="197"/>
      <c r="M576" s="202"/>
      <c r="N576" s="203"/>
      <c r="O576" s="204"/>
      <c r="P576" s="204"/>
      <c r="Q576" s="204"/>
      <c r="R576" s="204"/>
      <c r="S576" s="204"/>
      <c r="T576" s="204"/>
      <c r="U576" s="204"/>
      <c r="V576" s="204"/>
      <c r="W576" s="204"/>
      <c r="X576" s="205"/>
      <c r="AT576" s="206" t="s">
        <v>145</v>
      </c>
      <c r="AU576" s="206" t="s">
        <v>162</v>
      </c>
      <c r="AV576" s="13" t="s">
        <v>89</v>
      </c>
      <c r="AW576" s="13" t="s">
        <v>5</v>
      </c>
      <c r="AX576" s="13" t="s">
        <v>80</v>
      </c>
      <c r="AY576" s="206" t="s">
        <v>133</v>
      </c>
    </row>
    <row r="577" spans="2:51" s="15" customFormat="1" ht="11.25">
      <c r="B577" s="217"/>
      <c r="C577" s="218"/>
      <c r="D577" s="191" t="s">
        <v>145</v>
      </c>
      <c r="E577" s="219" t="s">
        <v>33</v>
      </c>
      <c r="F577" s="220" t="s">
        <v>263</v>
      </c>
      <c r="G577" s="218"/>
      <c r="H577" s="221">
        <v>29</v>
      </c>
      <c r="I577" s="222"/>
      <c r="J577" s="222"/>
      <c r="K577" s="218"/>
      <c r="L577" s="218"/>
      <c r="M577" s="223"/>
      <c r="N577" s="224"/>
      <c r="O577" s="225"/>
      <c r="P577" s="225"/>
      <c r="Q577" s="225"/>
      <c r="R577" s="225"/>
      <c r="S577" s="225"/>
      <c r="T577" s="225"/>
      <c r="U577" s="225"/>
      <c r="V577" s="225"/>
      <c r="W577" s="225"/>
      <c r="X577" s="226"/>
      <c r="AT577" s="227" t="s">
        <v>145</v>
      </c>
      <c r="AU577" s="227" t="s">
        <v>162</v>
      </c>
      <c r="AV577" s="15" t="s">
        <v>141</v>
      </c>
      <c r="AW577" s="15" t="s">
        <v>5</v>
      </c>
      <c r="AX577" s="15" t="s">
        <v>24</v>
      </c>
      <c r="AY577" s="227" t="s">
        <v>133</v>
      </c>
    </row>
    <row r="578" spans="1:65" s="2" customFormat="1" ht="14.45" customHeight="1">
      <c r="A578" s="35"/>
      <c r="B578" s="36"/>
      <c r="C578" s="228" t="s">
        <v>603</v>
      </c>
      <c r="D578" s="228" t="s">
        <v>251</v>
      </c>
      <c r="E578" s="229" t="s">
        <v>604</v>
      </c>
      <c r="F578" s="230" t="s">
        <v>605</v>
      </c>
      <c r="G578" s="231" t="s">
        <v>165</v>
      </c>
      <c r="H578" s="232">
        <v>29</v>
      </c>
      <c r="I578" s="233"/>
      <c r="J578" s="234"/>
      <c r="K578" s="235">
        <f>ROUND(P578*H578,2)</f>
        <v>0</v>
      </c>
      <c r="L578" s="230" t="s">
        <v>33</v>
      </c>
      <c r="M578" s="236"/>
      <c r="N578" s="237" t="s">
        <v>33</v>
      </c>
      <c r="O578" s="185" t="s">
        <v>49</v>
      </c>
      <c r="P578" s="186">
        <f>I578+J578</f>
        <v>0</v>
      </c>
      <c r="Q578" s="186">
        <f>ROUND(I578*H578,2)</f>
        <v>0</v>
      </c>
      <c r="R578" s="186">
        <f>ROUND(J578*H578,2)</f>
        <v>0</v>
      </c>
      <c r="S578" s="65"/>
      <c r="T578" s="187">
        <f>S578*H578</f>
        <v>0</v>
      </c>
      <c r="U578" s="187">
        <v>0</v>
      </c>
      <c r="V578" s="187">
        <f>U578*H578</f>
        <v>0</v>
      </c>
      <c r="W578" s="187">
        <v>0</v>
      </c>
      <c r="X578" s="188">
        <f>W578*H578</f>
        <v>0</v>
      </c>
      <c r="Y578" s="35"/>
      <c r="Z578" s="35"/>
      <c r="AA578" s="35"/>
      <c r="AB578" s="35"/>
      <c r="AC578" s="35"/>
      <c r="AD578" s="35"/>
      <c r="AE578" s="35"/>
      <c r="AR578" s="189" t="s">
        <v>189</v>
      </c>
      <c r="AT578" s="189" t="s">
        <v>251</v>
      </c>
      <c r="AU578" s="189" t="s">
        <v>162</v>
      </c>
      <c r="AY578" s="18" t="s">
        <v>133</v>
      </c>
      <c r="BE578" s="190">
        <f>IF(O578="základní",K578,0)</f>
        <v>0</v>
      </c>
      <c r="BF578" s="190">
        <f>IF(O578="snížená",K578,0)</f>
        <v>0</v>
      </c>
      <c r="BG578" s="190">
        <f>IF(O578="zákl. přenesená",K578,0)</f>
        <v>0</v>
      </c>
      <c r="BH578" s="190">
        <f>IF(O578="sníž. přenesená",K578,0)</f>
        <v>0</v>
      </c>
      <c r="BI578" s="190">
        <f>IF(O578="nulová",K578,0)</f>
        <v>0</v>
      </c>
      <c r="BJ578" s="18" t="s">
        <v>24</v>
      </c>
      <c r="BK578" s="190">
        <f>ROUND(P578*H578,2)</f>
        <v>0</v>
      </c>
      <c r="BL578" s="18" t="s">
        <v>141</v>
      </c>
      <c r="BM578" s="189" t="s">
        <v>606</v>
      </c>
    </row>
    <row r="579" spans="1:47" s="2" customFormat="1" ht="11.25">
      <c r="A579" s="35"/>
      <c r="B579" s="36"/>
      <c r="C579" s="37"/>
      <c r="D579" s="191" t="s">
        <v>143</v>
      </c>
      <c r="E579" s="37"/>
      <c r="F579" s="192" t="s">
        <v>605</v>
      </c>
      <c r="G579" s="37"/>
      <c r="H579" s="37"/>
      <c r="I579" s="193"/>
      <c r="J579" s="193"/>
      <c r="K579" s="37"/>
      <c r="L579" s="37"/>
      <c r="M579" s="40"/>
      <c r="N579" s="194"/>
      <c r="O579" s="195"/>
      <c r="P579" s="65"/>
      <c r="Q579" s="65"/>
      <c r="R579" s="65"/>
      <c r="S579" s="65"/>
      <c r="T579" s="65"/>
      <c r="U579" s="65"/>
      <c r="V579" s="65"/>
      <c r="W579" s="65"/>
      <c r="X579" s="66"/>
      <c r="Y579" s="35"/>
      <c r="Z579" s="35"/>
      <c r="AA579" s="35"/>
      <c r="AB579" s="35"/>
      <c r="AC579" s="35"/>
      <c r="AD579" s="35"/>
      <c r="AE579" s="35"/>
      <c r="AT579" s="18" t="s">
        <v>143</v>
      </c>
      <c r="AU579" s="18" t="s">
        <v>162</v>
      </c>
    </row>
    <row r="580" spans="1:47" s="2" customFormat="1" ht="19.5">
      <c r="A580" s="35"/>
      <c r="B580" s="36"/>
      <c r="C580" s="37"/>
      <c r="D580" s="191" t="s">
        <v>269</v>
      </c>
      <c r="E580" s="37"/>
      <c r="F580" s="238" t="s">
        <v>417</v>
      </c>
      <c r="G580" s="37"/>
      <c r="H580" s="37"/>
      <c r="I580" s="193"/>
      <c r="J580" s="193"/>
      <c r="K580" s="37"/>
      <c r="L580" s="37"/>
      <c r="M580" s="40"/>
      <c r="N580" s="194"/>
      <c r="O580" s="195"/>
      <c r="P580" s="65"/>
      <c r="Q580" s="65"/>
      <c r="R580" s="65"/>
      <c r="S580" s="65"/>
      <c r="T580" s="65"/>
      <c r="U580" s="65"/>
      <c r="V580" s="65"/>
      <c r="W580" s="65"/>
      <c r="X580" s="66"/>
      <c r="Y580" s="35"/>
      <c r="Z580" s="35"/>
      <c r="AA580" s="35"/>
      <c r="AB580" s="35"/>
      <c r="AC580" s="35"/>
      <c r="AD580" s="35"/>
      <c r="AE580" s="35"/>
      <c r="AT580" s="18" t="s">
        <v>269</v>
      </c>
      <c r="AU580" s="18" t="s">
        <v>162</v>
      </c>
    </row>
    <row r="581" spans="2:51" s="14" customFormat="1" ht="11.25">
      <c r="B581" s="207"/>
      <c r="C581" s="208"/>
      <c r="D581" s="191" t="s">
        <v>145</v>
      </c>
      <c r="E581" s="209" t="s">
        <v>33</v>
      </c>
      <c r="F581" s="210" t="s">
        <v>262</v>
      </c>
      <c r="G581" s="208"/>
      <c r="H581" s="209" t="s">
        <v>33</v>
      </c>
      <c r="I581" s="211"/>
      <c r="J581" s="211"/>
      <c r="K581" s="208"/>
      <c r="L581" s="208"/>
      <c r="M581" s="212"/>
      <c r="N581" s="213"/>
      <c r="O581" s="214"/>
      <c r="P581" s="214"/>
      <c r="Q581" s="214"/>
      <c r="R581" s="214"/>
      <c r="S581" s="214"/>
      <c r="T581" s="214"/>
      <c r="U581" s="214"/>
      <c r="V581" s="214"/>
      <c r="W581" s="214"/>
      <c r="X581" s="215"/>
      <c r="AT581" s="216" t="s">
        <v>145</v>
      </c>
      <c r="AU581" s="216" t="s">
        <v>162</v>
      </c>
      <c r="AV581" s="14" t="s">
        <v>24</v>
      </c>
      <c r="AW581" s="14" t="s">
        <v>5</v>
      </c>
      <c r="AX581" s="14" t="s">
        <v>80</v>
      </c>
      <c r="AY581" s="216" t="s">
        <v>133</v>
      </c>
    </row>
    <row r="582" spans="2:51" s="13" customFormat="1" ht="11.25">
      <c r="B582" s="196"/>
      <c r="C582" s="197"/>
      <c r="D582" s="191" t="s">
        <v>145</v>
      </c>
      <c r="E582" s="198" t="s">
        <v>33</v>
      </c>
      <c r="F582" s="199" t="s">
        <v>307</v>
      </c>
      <c r="G582" s="197"/>
      <c r="H582" s="200">
        <v>29</v>
      </c>
      <c r="I582" s="201"/>
      <c r="J582" s="201"/>
      <c r="K582" s="197"/>
      <c r="L582" s="197"/>
      <c r="M582" s="202"/>
      <c r="N582" s="203"/>
      <c r="O582" s="204"/>
      <c r="P582" s="204"/>
      <c r="Q582" s="204"/>
      <c r="R582" s="204"/>
      <c r="S582" s="204"/>
      <c r="T582" s="204"/>
      <c r="U582" s="204"/>
      <c r="V582" s="204"/>
      <c r="W582" s="204"/>
      <c r="X582" s="205"/>
      <c r="AT582" s="206" t="s">
        <v>145</v>
      </c>
      <c r="AU582" s="206" t="s">
        <v>162</v>
      </c>
      <c r="AV582" s="13" t="s">
        <v>89</v>
      </c>
      <c r="AW582" s="13" t="s">
        <v>5</v>
      </c>
      <c r="AX582" s="13" t="s">
        <v>80</v>
      </c>
      <c r="AY582" s="206" t="s">
        <v>133</v>
      </c>
    </row>
    <row r="583" spans="2:51" s="15" customFormat="1" ht="11.25">
      <c r="B583" s="217"/>
      <c r="C583" s="218"/>
      <c r="D583" s="191" t="s">
        <v>145</v>
      </c>
      <c r="E583" s="219" t="s">
        <v>33</v>
      </c>
      <c r="F583" s="220" t="s">
        <v>263</v>
      </c>
      <c r="G583" s="218"/>
      <c r="H583" s="221">
        <v>29</v>
      </c>
      <c r="I583" s="222"/>
      <c r="J583" s="222"/>
      <c r="K583" s="218"/>
      <c r="L583" s="218"/>
      <c r="M583" s="223"/>
      <c r="N583" s="224"/>
      <c r="O583" s="225"/>
      <c r="P583" s="225"/>
      <c r="Q583" s="225"/>
      <c r="R583" s="225"/>
      <c r="S583" s="225"/>
      <c r="T583" s="225"/>
      <c r="U583" s="225"/>
      <c r="V583" s="225"/>
      <c r="W583" s="225"/>
      <c r="X583" s="226"/>
      <c r="AT583" s="227" t="s">
        <v>145</v>
      </c>
      <c r="AU583" s="227" t="s">
        <v>162</v>
      </c>
      <c r="AV583" s="15" t="s">
        <v>141</v>
      </c>
      <c r="AW583" s="15" t="s">
        <v>5</v>
      </c>
      <c r="AX583" s="15" t="s">
        <v>24</v>
      </c>
      <c r="AY583" s="227" t="s">
        <v>133</v>
      </c>
    </row>
    <row r="584" spans="1:65" s="2" customFormat="1" ht="24.2" customHeight="1">
      <c r="A584" s="35"/>
      <c r="B584" s="36"/>
      <c r="C584" s="177" t="s">
        <v>607</v>
      </c>
      <c r="D584" s="177" t="s">
        <v>136</v>
      </c>
      <c r="E584" s="178" t="s">
        <v>608</v>
      </c>
      <c r="F584" s="179" t="s">
        <v>609</v>
      </c>
      <c r="G584" s="180" t="s">
        <v>165</v>
      </c>
      <c r="H584" s="181">
        <v>2</v>
      </c>
      <c r="I584" s="182"/>
      <c r="J584" s="182"/>
      <c r="K584" s="183">
        <f>ROUND(P584*H584,2)</f>
        <v>0</v>
      </c>
      <c r="L584" s="179" t="s">
        <v>140</v>
      </c>
      <c r="M584" s="40"/>
      <c r="N584" s="184" t="s">
        <v>33</v>
      </c>
      <c r="O584" s="185" t="s">
        <v>49</v>
      </c>
      <c r="P584" s="186">
        <f>I584+J584</f>
        <v>0</v>
      </c>
      <c r="Q584" s="186">
        <f>ROUND(I584*H584,2)</f>
        <v>0</v>
      </c>
      <c r="R584" s="186">
        <f>ROUND(J584*H584,2)</f>
        <v>0</v>
      </c>
      <c r="S584" s="65"/>
      <c r="T584" s="187">
        <f>S584*H584</f>
        <v>0</v>
      </c>
      <c r="U584" s="187">
        <v>0</v>
      </c>
      <c r="V584" s="187">
        <f>U584*H584</f>
        <v>0</v>
      </c>
      <c r="W584" s="187">
        <v>0</v>
      </c>
      <c r="X584" s="188">
        <f>W584*H584</f>
        <v>0</v>
      </c>
      <c r="Y584" s="35"/>
      <c r="Z584" s="35"/>
      <c r="AA584" s="35"/>
      <c r="AB584" s="35"/>
      <c r="AC584" s="35"/>
      <c r="AD584" s="35"/>
      <c r="AE584" s="35"/>
      <c r="AR584" s="189" t="s">
        <v>141</v>
      </c>
      <c r="AT584" s="189" t="s">
        <v>136</v>
      </c>
      <c r="AU584" s="189" t="s">
        <v>162</v>
      </c>
      <c r="AY584" s="18" t="s">
        <v>133</v>
      </c>
      <c r="BE584" s="190">
        <f>IF(O584="základní",K584,0)</f>
        <v>0</v>
      </c>
      <c r="BF584" s="190">
        <f>IF(O584="snížená",K584,0)</f>
        <v>0</v>
      </c>
      <c r="BG584" s="190">
        <f>IF(O584="zákl. přenesená",K584,0)</f>
        <v>0</v>
      </c>
      <c r="BH584" s="190">
        <f>IF(O584="sníž. přenesená",K584,0)</f>
        <v>0</v>
      </c>
      <c r="BI584" s="190">
        <f>IF(O584="nulová",K584,0)</f>
        <v>0</v>
      </c>
      <c r="BJ584" s="18" t="s">
        <v>24</v>
      </c>
      <c r="BK584" s="190">
        <f>ROUND(P584*H584,2)</f>
        <v>0</v>
      </c>
      <c r="BL584" s="18" t="s">
        <v>141</v>
      </c>
      <c r="BM584" s="189" t="s">
        <v>610</v>
      </c>
    </row>
    <row r="585" spans="1:47" s="2" customFormat="1" ht="19.5">
      <c r="A585" s="35"/>
      <c r="B585" s="36"/>
      <c r="C585" s="37"/>
      <c r="D585" s="191" t="s">
        <v>143</v>
      </c>
      <c r="E585" s="37"/>
      <c r="F585" s="192" t="s">
        <v>611</v>
      </c>
      <c r="G585" s="37"/>
      <c r="H585" s="37"/>
      <c r="I585" s="193"/>
      <c r="J585" s="193"/>
      <c r="K585" s="37"/>
      <c r="L585" s="37"/>
      <c r="M585" s="40"/>
      <c r="N585" s="194"/>
      <c r="O585" s="195"/>
      <c r="P585" s="65"/>
      <c r="Q585" s="65"/>
      <c r="R585" s="65"/>
      <c r="S585" s="65"/>
      <c r="T585" s="65"/>
      <c r="U585" s="65"/>
      <c r="V585" s="65"/>
      <c r="W585" s="65"/>
      <c r="X585" s="66"/>
      <c r="Y585" s="35"/>
      <c r="Z585" s="35"/>
      <c r="AA585" s="35"/>
      <c r="AB585" s="35"/>
      <c r="AC585" s="35"/>
      <c r="AD585" s="35"/>
      <c r="AE585" s="35"/>
      <c r="AT585" s="18" t="s">
        <v>143</v>
      </c>
      <c r="AU585" s="18" t="s">
        <v>162</v>
      </c>
    </row>
    <row r="586" spans="2:51" s="14" customFormat="1" ht="11.25">
      <c r="B586" s="207"/>
      <c r="C586" s="208"/>
      <c r="D586" s="191" t="s">
        <v>145</v>
      </c>
      <c r="E586" s="209" t="s">
        <v>33</v>
      </c>
      <c r="F586" s="210" t="s">
        <v>262</v>
      </c>
      <c r="G586" s="208"/>
      <c r="H586" s="209" t="s">
        <v>33</v>
      </c>
      <c r="I586" s="211"/>
      <c r="J586" s="211"/>
      <c r="K586" s="208"/>
      <c r="L586" s="208"/>
      <c r="M586" s="212"/>
      <c r="N586" s="213"/>
      <c r="O586" s="214"/>
      <c r="P586" s="214"/>
      <c r="Q586" s="214"/>
      <c r="R586" s="214"/>
      <c r="S586" s="214"/>
      <c r="T586" s="214"/>
      <c r="U586" s="214"/>
      <c r="V586" s="214"/>
      <c r="W586" s="214"/>
      <c r="X586" s="215"/>
      <c r="AT586" s="216" t="s">
        <v>145</v>
      </c>
      <c r="AU586" s="216" t="s">
        <v>162</v>
      </c>
      <c r="AV586" s="14" t="s">
        <v>24</v>
      </c>
      <c r="AW586" s="14" t="s">
        <v>5</v>
      </c>
      <c r="AX586" s="14" t="s">
        <v>80</v>
      </c>
      <c r="AY586" s="216" t="s">
        <v>133</v>
      </c>
    </row>
    <row r="587" spans="2:51" s="13" customFormat="1" ht="11.25">
      <c r="B587" s="196"/>
      <c r="C587" s="197"/>
      <c r="D587" s="191" t="s">
        <v>145</v>
      </c>
      <c r="E587" s="198" t="s">
        <v>33</v>
      </c>
      <c r="F587" s="199" t="s">
        <v>89</v>
      </c>
      <c r="G587" s="197"/>
      <c r="H587" s="200">
        <v>2</v>
      </c>
      <c r="I587" s="201"/>
      <c r="J587" s="201"/>
      <c r="K587" s="197"/>
      <c r="L587" s="197"/>
      <c r="M587" s="202"/>
      <c r="N587" s="203"/>
      <c r="O587" s="204"/>
      <c r="P587" s="204"/>
      <c r="Q587" s="204"/>
      <c r="R587" s="204"/>
      <c r="S587" s="204"/>
      <c r="T587" s="204"/>
      <c r="U587" s="204"/>
      <c r="V587" s="204"/>
      <c r="W587" s="204"/>
      <c r="X587" s="205"/>
      <c r="AT587" s="206" t="s">
        <v>145</v>
      </c>
      <c r="AU587" s="206" t="s">
        <v>162</v>
      </c>
      <c r="AV587" s="13" t="s">
        <v>89</v>
      </c>
      <c r="AW587" s="13" t="s">
        <v>5</v>
      </c>
      <c r="AX587" s="13" t="s">
        <v>80</v>
      </c>
      <c r="AY587" s="206" t="s">
        <v>133</v>
      </c>
    </row>
    <row r="588" spans="2:51" s="15" customFormat="1" ht="11.25">
      <c r="B588" s="217"/>
      <c r="C588" s="218"/>
      <c r="D588" s="191" t="s">
        <v>145</v>
      </c>
      <c r="E588" s="219" t="s">
        <v>33</v>
      </c>
      <c r="F588" s="220" t="s">
        <v>263</v>
      </c>
      <c r="G588" s="218"/>
      <c r="H588" s="221">
        <v>2</v>
      </c>
      <c r="I588" s="222"/>
      <c r="J588" s="222"/>
      <c r="K588" s="218"/>
      <c r="L588" s="218"/>
      <c r="M588" s="223"/>
      <c r="N588" s="224"/>
      <c r="O588" s="225"/>
      <c r="P588" s="225"/>
      <c r="Q588" s="225"/>
      <c r="R588" s="225"/>
      <c r="S588" s="225"/>
      <c r="T588" s="225"/>
      <c r="U588" s="225"/>
      <c r="V588" s="225"/>
      <c r="W588" s="225"/>
      <c r="X588" s="226"/>
      <c r="AT588" s="227" t="s">
        <v>145</v>
      </c>
      <c r="AU588" s="227" t="s">
        <v>162</v>
      </c>
      <c r="AV588" s="15" t="s">
        <v>141</v>
      </c>
      <c r="AW588" s="15" t="s">
        <v>5</v>
      </c>
      <c r="AX588" s="15" t="s">
        <v>24</v>
      </c>
      <c r="AY588" s="227" t="s">
        <v>133</v>
      </c>
    </row>
    <row r="589" spans="1:65" s="2" customFormat="1" ht="14.45" customHeight="1">
      <c r="A589" s="35"/>
      <c r="B589" s="36"/>
      <c r="C589" s="228" t="s">
        <v>612</v>
      </c>
      <c r="D589" s="228" t="s">
        <v>251</v>
      </c>
      <c r="E589" s="229" t="s">
        <v>604</v>
      </c>
      <c r="F589" s="230" t="s">
        <v>605</v>
      </c>
      <c r="G589" s="231" t="s">
        <v>165</v>
      </c>
      <c r="H589" s="232">
        <v>2</v>
      </c>
      <c r="I589" s="233"/>
      <c r="J589" s="234"/>
      <c r="K589" s="235">
        <f>ROUND(P589*H589,2)</f>
        <v>0</v>
      </c>
      <c r="L589" s="230" t="s">
        <v>33</v>
      </c>
      <c r="M589" s="236"/>
      <c r="N589" s="237" t="s">
        <v>33</v>
      </c>
      <c r="O589" s="185" t="s">
        <v>49</v>
      </c>
      <c r="P589" s="186">
        <f>I589+J589</f>
        <v>0</v>
      </c>
      <c r="Q589" s="186">
        <f>ROUND(I589*H589,2)</f>
        <v>0</v>
      </c>
      <c r="R589" s="186">
        <f>ROUND(J589*H589,2)</f>
        <v>0</v>
      </c>
      <c r="S589" s="65"/>
      <c r="T589" s="187">
        <f>S589*H589</f>
        <v>0</v>
      </c>
      <c r="U589" s="187">
        <v>0</v>
      </c>
      <c r="V589" s="187">
        <f>U589*H589</f>
        <v>0</v>
      </c>
      <c r="W589" s="187">
        <v>0</v>
      </c>
      <c r="X589" s="188">
        <f>W589*H589</f>
        <v>0</v>
      </c>
      <c r="Y589" s="35"/>
      <c r="Z589" s="35"/>
      <c r="AA589" s="35"/>
      <c r="AB589" s="35"/>
      <c r="AC589" s="35"/>
      <c r="AD589" s="35"/>
      <c r="AE589" s="35"/>
      <c r="AR589" s="189" t="s">
        <v>189</v>
      </c>
      <c r="AT589" s="189" t="s">
        <v>251</v>
      </c>
      <c r="AU589" s="189" t="s">
        <v>162</v>
      </c>
      <c r="AY589" s="18" t="s">
        <v>133</v>
      </c>
      <c r="BE589" s="190">
        <f>IF(O589="základní",K589,0)</f>
        <v>0</v>
      </c>
      <c r="BF589" s="190">
        <f>IF(O589="snížená",K589,0)</f>
        <v>0</v>
      </c>
      <c r="BG589" s="190">
        <f>IF(O589="zákl. přenesená",K589,0)</f>
        <v>0</v>
      </c>
      <c r="BH589" s="190">
        <f>IF(O589="sníž. přenesená",K589,0)</f>
        <v>0</v>
      </c>
      <c r="BI589" s="190">
        <f>IF(O589="nulová",K589,0)</f>
        <v>0</v>
      </c>
      <c r="BJ589" s="18" t="s">
        <v>24</v>
      </c>
      <c r="BK589" s="190">
        <f>ROUND(P589*H589,2)</f>
        <v>0</v>
      </c>
      <c r="BL589" s="18" t="s">
        <v>141</v>
      </c>
      <c r="BM589" s="189" t="s">
        <v>613</v>
      </c>
    </row>
    <row r="590" spans="1:47" s="2" customFormat="1" ht="11.25">
      <c r="A590" s="35"/>
      <c r="B590" s="36"/>
      <c r="C590" s="37"/>
      <c r="D590" s="191" t="s">
        <v>143</v>
      </c>
      <c r="E590" s="37"/>
      <c r="F590" s="192" t="s">
        <v>605</v>
      </c>
      <c r="G590" s="37"/>
      <c r="H590" s="37"/>
      <c r="I590" s="193"/>
      <c r="J590" s="193"/>
      <c r="K590" s="37"/>
      <c r="L590" s="37"/>
      <c r="M590" s="40"/>
      <c r="N590" s="194"/>
      <c r="O590" s="195"/>
      <c r="P590" s="65"/>
      <c r="Q590" s="65"/>
      <c r="R590" s="65"/>
      <c r="S590" s="65"/>
      <c r="T590" s="65"/>
      <c r="U590" s="65"/>
      <c r="V590" s="65"/>
      <c r="W590" s="65"/>
      <c r="X590" s="66"/>
      <c r="Y590" s="35"/>
      <c r="Z590" s="35"/>
      <c r="AA590" s="35"/>
      <c r="AB590" s="35"/>
      <c r="AC590" s="35"/>
      <c r="AD590" s="35"/>
      <c r="AE590" s="35"/>
      <c r="AT590" s="18" t="s">
        <v>143</v>
      </c>
      <c r="AU590" s="18" t="s">
        <v>162</v>
      </c>
    </row>
    <row r="591" spans="1:47" s="2" customFormat="1" ht="19.5">
      <c r="A591" s="35"/>
      <c r="B591" s="36"/>
      <c r="C591" s="37"/>
      <c r="D591" s="191" t="s">
        <v>269</v>
      </c>
      <c r="E591" s="37"/>
      <c r="F591" s="238" t="s">
        <v>417</v>
      </c>
      <c r="G591" s="37"/>
      <c r="H591" s="37"/>
      <c r="I591" s="193"/>
      <c r="J591" s="193"/>
      <c r="K591" s="37"/>
      <c r="L591" s="37"/>
      <c r="M591" s="40"/>
      <c r="N591" s="194"/>
      <c r="O591" s="195"/>
      <c r="P591" s="65"/>
      <c r="Q591" s="65"/>
      <c r="R591" s="65"/>
      <c r="S591" s="65"/>
      <c r="T591" s="65"/>
      <c r="U591" s="65"/>
      <c r="V591" s="65"/>
      <c r="W591" s="65"/>
      <c r="X591" s="66"/>
      <c r="Y591" s="35"/>
      <c r="Z591" s="35"/>
      <c r="AA591" s="35"/>
      <c r="AB591" s="35"/>
      <c r="AC591" s="35"/>
      <c r="AD591" s="35"/>
      <c r="AE591" s="35"/>
      <c r="AT591" s="18" t="s">
        <v>269</v>
      </c>
      <c r="AU591" s="18" t="s">
        <v>162</v>
      </c>
    </row>
    <row r="592" spans="2:51" s="14" customFormat="1" ht="11.25">
      <c r="B592" s="207"/>
      <c r="C592" s="208"/>
      <c r="D592" s="191" t="s">
        <v>145</v>
      </c>
      <c r="E592" s="209" t="s">
        <v>33</v>
      </c>
      <c r="F592" s="210" t="s">
        <v>262</v>
      </c>
      <c r="G592" s="208"/>
      <c r="H592" s="209" t="s">
        <v>33</v>
      </c>
      <c r="I592" s="211"/>
      <c r="J592" s="211"/>
      <c r="K592" s="208"/>
      <c r="L592" s="208"/>
      <c r="M592" s="212"/>
      <c r="N592" s="213"/>
      <c r="O592" s="214"/>
      <c r="P592" s="214"/>
      <c r="Q592" s="214"/>
      <c r="R592" s="214"/>
      <c r="S592" s="214"/>
      <c r="T592" s="214"/>
      <c r="U592" s="214"/>
      <c r="V592" s="214"/>
      <c r="W592" s="214"/>
      <c r="X592" s="215"/>
      <c r="AT592" s="216" t="s">
        <v>145</v>
      </c>
      <c r="AU592" s="216" t="s">
        <v>162</v>
      </c>
      <c r="AV592" s="14" t="s">
        <v>24</v>
      </c>
      <c r="AW592" s="14" t="s">
        <v>5</v>
      </c>
      <c r="AX592" s="14" t="s">
        <v>80</v>
      </c>
      <c r="AY592" s="216" t="s">
        <v>133</v>
      </c>
    </row>
    <row r="593" spans="2:51" s="13" customFormat="1" ht="11.25">
      <c r="B593" s="196"/>
      <c r="C593" s="197"/>
      <c r="D593" s="191" t="s">
        <v>145</v>
      </c>
      <c r="E593" s="198" t="s">
        <v>33</v>
      </c>
      <c r="F593" s="199" t="s">
        <v>89</v>
      </c>
      <c r="G593" s="197"/>
      <c r="H593" s="200">
        <v>2</v>
      </c>
      <c r="I593" s="201"/>
      <c r="J593" s="201"/>
      <c r="K593" s="197"/>
      <c r="L593" s="197"/>
      <c r="M593" s="202"/>
      <c r="N593" s="203"/>
      <c r="O593" s="204"/>
      <c r="P593" s="204"/>
      <c r="Q593" s="204"/>
      <c r="R593" s="204"/>
      <c r="S593" s="204"/>
      <c r="T593" s="204"/>
      <c r="U593" s="204"/>
      <c r="V593" s="204"/>
      <c r="W593" s="204"/>
      <c r="X593" s="205"/>
      <c r="AT593" s="206" t="s">
        <v>145</v>
      </c>
      <c r="AU593" s="206" t="s">
        <v>162</v>
      </c>
      <c r="AV593" s="13" t="s">
        <v>89</v>
      </c>
      <c r="AW593" s="13" t="s">
        <v>5</v>
      </c>
      <c r="AX593" s="13" t="s">
        <v>80</v>
      </c>
      <c r="AY593" s="206" t="s">
        <v>133</v>
      </c>
    </row>
    <row r="594" spans="2:51" s="15" customFormat="1" ht="11.25">
      <c r="B594" s="217"/>
      <c r="C594" s="218"/>
      <c r="D594" s="191" t="s">
        <v>145</v>
      </c>
      <c r="E594" s="219" t="s">
        <v>33</v>
      </c>
      <c r="F594" s="220" t="s">
        <v>263</v>
      </c>
      <c r="G594" s="218"/>
      <c r="H594" s="221">
        <v>2</v>
      </c>
      <c r="I594" s="222"/>
      <c r="J594" s="222"/>
      <c r="K594" s="218"/>
      <c r="L594" s="218"/>
      <c r="M594" s="223"/>
      <c r="N594" s="224"/>
      <c r="O594" s="225"/>
      <c r="P594" s="225"/>
      <c r="Q594" s="225"/>
      <c r="R594" s="225"/>
      <c r="S594" s="225"/>
      <c r="T594" s="225"/>
      <c r="U594" s="225"/>
      <c r="V594" s="225"/>
      <c r="W594" s="225"/>
      <c r="X594" s="226"/>
      <c r="AT594" s="227" t="s">
        <v>145</v>
      </c>
      <c r="AU594" s="227" t="s">
        <v>162</v>
      </c>
      <c r="AV594" s="15" t="s">
        <v>141</v>
      </c>
      <c r="AW594" s="15" t="s">
        <v>5</v>
      </c>
      <c r="AX594" s="15" t="s">
        <v>24</v>
      </c>
      <c r="AY594" s="227" t="s">
        <v>133</v>
      </c>
    </row>
    <row r="595" spans="1:65" s="2" customFormat="1" ht="24.2" customHeight="1">
      <c r="A595" s="35"/>
      <c r="B595" s="36"/>
      <c r="C595" s="177" t="s">
        <v>614</v>
      </c>
      <c r="D595" s="177" t="s">
        <v>136</v>
      </c>
      <c r="E595" s="178" t="s">
        <v>615</v>
      </c>
      <c r="F595" s="179" t="s">
        <v>616</v>
      </c>
      <c r="G595" s="180" t="s">
        <v>165</v>
      </c>
      <c r="H595" s="181">
        <v>8</v>
      </c>
      <c r="I595" s="182"/>
      <c r="J595" s="182"/>
      <c r="K595" s="183">
        <f>ROUND(P595*H595,2)</f>
        <v>0</v>
      </c>
      <c r="L595" s="179" t="s">
        <v>140</v>
      </c>
      <c r="M595" s="40"/>
      <c r="N595" s="184" t="s">
        <v>33</v>
      </c>
      <c r="O595" s="185" t="s">
        <v>49</v>
      </c>
      <c r="P595" s="186">
        <f>I595+J595</f>
        <v>0</v>
      </c>
      <c r="Q595" s="186">
        <f>ROUND(I595*H595,2)</f>
        <v>0</v>
      </c>
      <c r="R595" s="186">
        <f>ROUND(J595*H595,2)</f>
        <v>0</v>
      </c>
      <c r="S595" s="65"/>
      <c r="T595" s="187">
        <f>S595*H595</f>
        <v>0</v>
      </c>
      <c r="U595" s="187">
        <v>0</v>
      </c>
      <c r="V595" s="187">
        <f>U595*H595</f>
        <v>0</v>
      </c>
      <c r="W595" s="187">
        <v>0</v>
      </c>
      <c r="X595" s="188">
        <f>W595*H595</f>
        <v>0</v>
      </c>
      <c r="Y595" s="35"/>
      <c r="Z595" s="35"/>
      <c r="AA595" s="35"/>
      <c r="AB595" s="35"/>
      <c r="AC595" s="35"/>
      <c r="AD595" s="35"/>
      <c r="AE595" s="35"/>
      <c r="AR595" s="189" t="s">
        <v>141</v>
      </c>
      <c r="AT595" s="189" t="s">
        <v>136</v>
      </c>
      <c r="AU595" s="189" t="s">
        <v>162</v>
      </c>
      <c r="AY595" s="18" t="s">
        <v>133</v>
      </c>
      <c r="BE595" s="190">
        <f>IF(O595="základní",K595,0)</f>
        <v>0</v>
      </c>
      <c r="BF595" s="190">
        <f>IF(O595="snížená",K595,0)</f>
        <v>0</v>
      </c>
      <c r="BG595" s="190">
        <f>IF(O595="zákl. přenesená",K595,0)</f>
        <v>0</v>
      </c>
      <c r="BH595" s="190">
        <f>IF(O595="sníž. přenesená",K595,0)</f>
        <v>0</v>
      </c>
      <c r="BI595" s="190">
        <f>IF(O595="nulová",K595,0)</f>
        <v>0</v>
      </c>
      <c r="BJ595" s="18" t="s">
        <v>24</v>
      </c>
      <c r="BK595" s="190">
        <f>ROUND(P595*H595,2)</f>
        <v>0</v>
      </c>
      <c r="BL595" s="18" t="s">
        <v>141</v>
      </c>
      <c r="BM595" s="189" t="s">
        <v>617</v>
      </c>
    </row>
    <row r="596" spans="1:47" s="2" customFormat="1" ht="11.25">
      <c r="A596" s="35"/>
      <c r="B596" s="36"/>
      <c r="C596" s="37"/>
      <c r="D596" s="191" t="s">
        <v>143</v>
      </c>
      <c r="E596" s="37"/>
      <c r="F596" s="192" t="s">
        <v>618</v>
      </c>
      <c r="G596" s="37"/>
      <c r="H596" s="37"/>
      <c r="I596" s="193"/>
      <c r="J596" s="193"/>
      <c r="K596" s="37"/>
      <c r="L596" s="37"/>
      <c r="M596" s="40"/>
      <c r="N596" s="194"/>
      <c r="O596" s="195"/>
      <c r="P596" s="65"/>
      <c r="Q596" s="65"/>
      <c r="R596" s="65"/>
      <c r="S596" s="65"/>
      <c r="T596" s="65"/>
      <c r="U596" s="65"/>
      <c r="V596" s="65"/>
      <c r="W596" s="65"/>
      <c r="X596" s="66"/>
      <c r="Y596" s="35"/>
      <c r="Z596" s="35"/>
      <c r="AA596" s="35"/>
      <c r="AB596" s="35"/>
      <c r="AC596" s="35"/>
      <c r="AD596" s="35"/>
      <c r="AE596" s="35"/>
      <c r="AT596" s="18" t="s">
        <v>143</v>
      </c>
      <c r="AU596" s="18" t="s">
        <v>162</v>
      </c>
    </row>
    <row r="597" spans="2:51" s="14" customFormat="1" ht="11.25">
      <c r="B597" s="207"/>
      <c r="C597" s="208"/>
      <c r="D597" s="191" t="s">
        <v>145</v>
      </c>
      <c r="E597" s="209" t="s">
        <v>33</v>
      </c>
      <c r="F597" s="210" t="s">
        <v>262</v>
      </c>
      <c r="G597" s="208"/>
      <c r="H597" s="209" t="s">
        <v>33</v>
      </c>
      <c r="I597" s="211"/>
      <c r="J597" s="211"/>
      <c r="K597" s="208"/>
      <c r="L597" s="208"/>
      <c r="M597" s="212"/>
      <c r="N597" s="213"/>
      <c r="O597" s="214"/>
      <c r="P597" s="214"/>
      <c r="Q597" s="214"/>
      <c r="R597" s="214"/>
      <c r="S597" s="214"/>
      <c r="T597" s="214"/>
      <c r="U597" s="214"/>
      <c r="V597" s="214"/>
      <c r="W597" s="214"/>
      <c r="X597" s="215"/>
      <c r="AT597" s="216" t="s">
        <v>145</v>
      </c>
      <c r="AU597" s="216" t="s">
        <v>162</v>
      </c>
      <c r="AV597" s="14" t="s">
        <v>24</v>
      </c>
      <c r="AW597" s="14" t="s">
        <v>5</v>
      </c>
      <c r="AX597" s="14" t="s">
        <v>80</v>
      </c>
      <c r="AY597" s="216" t="s">
        <v>133</v>
      </c>
    </row>
    <row r="598" spans="2:51" s="13" customFormat="1" ht="11.25">
      <c r="B598" s="196"/>
      <c r="C598" s="197"/>
      <c r="D598" s="191" t="s">
        <v>145</v>
      </c>
      <c r="E598" s="198" t="s">
        <v>33</v>
      </c>
      <c r="F598" s="199" t="s">
        <v>189</v>
      </c>
      <c r="G598" s="197"/>
      <c r="H598" s="200">
        <v>8</v>
      </c>
      <c r="I598" s="201"/>
      <c r="J598" s="201"/>
      <c r="K598" s="197"/>
      <c r="L598" s="197"/>
      <c r="M598" s="202"/>
      <c r="N598" s="203"/>
      <c r="O598" s="204"/>
      <c r="P598" s="204"/>
      <c r="Q598" s="204"/>
      <c r="R598" s="204"/>
      <c r="S598" s="204"/>
      <c r="T598" s="204"/>
      <c r="U598" s="204"/>
      <c r="V598" s="204"/>
      <c r="W598" s="204"/>
      <c r="X598" s="205"/>
      <c r="AT598" s="206" t="s">
        <v>145</v>
      </c>
      <c r="AU598" s="206" t="s">
        <v>162</v>
      </c>
      <c r="AV598" s="13" t="s">
        <v>89</v>
      </c>
      <c r="AW598" s="13" t="s">
        <v>5</v>
      </c>
      <c r="AX598" s="13" t="s">
        <v>80</v>
      </c>
      <c r="AY598" s="206" t="s">
        <v>133</v>
      </c>
    </row>
    <row r="599" spans="2:51" s="15" customFormat="1" ht="11.25">
      <c r="B599" s="217"/>
      <c r="C599" s="218"/>
      <c r="D599" s="191" t="s">
        <v>145</v>
      </c>
      <c r="E599" s="219" t="s">
        <v>33</v>
      </c>
      <c r="F599" s="220" t="s">
        <v>263</v>
      </c>
      <c r="G599" s="218"/>
      <c r="H599" s="221">
        <v>8</v>
      </c>
      <c r="I599" s="222"/>
      <c r="J599" s="222"/>
      <c r="K599" s="218"/>
      <c r="L599" s="218"/>
      <c r="M599" s="223"/>
      <c r="N599" s="224"/>
      <c r="O599" s="225"/>
      <c r="P599" s="225"/>
      <c r="Q599" s="225"/>
      <c r="R599" s="225"/>
      <c r="S599" s="225"/>
      <c r="T599" s="225"/>
      <c r="U599" s="225"/>
      <c r="V599" s="225"/>
      <c r="W599" s="225"/>
      <c r="X599" s="226"/>
      <c r="AT599" s="227" t="s">
        <v>145</v>
      </c>
      <c r="AU599" s="227" t="s">
        <v>162</v>
      </c>
      <c r="AV599" s="15" t="s">
        <v>141</v>
      </c>
      <c r="AW599" s="15" t="s">
        <v>5</v>
      </c>
      <c r="AX599" s="15" t="s">
        <v>24</v>
      </c>
      <c r="AY599" s="227" t="s">
        <v>133</v>
      </c>
    </row>
    <row r="600" spans="1:65" s="2" customFormat="1" ht="24.2" customHeight="1">
      <c r="A600" s="35"/>
      <c r="B600" s="36"/>
      <c r="C600" s="177" t="s">
        <v>619</v>
      </c>
      <c r="D600" s="177" t="s">
        <v>136</v>
      </c>
      <c r="E600" s="178" t="s">
        <v>620</v>
      </c>
      <c r="F600" s="179" t="s">
        <v>621</v>
      </c>
      <c r="G600" s="180" t="s">
        <v>165</v>
      </c>
      <c r="H600" s="181">
        <v>8</v>
      </c>
      <c r="I600" s="182"/>
      <c r="J600" s="182"/>
      <c r="K600" s="183">
        <f>ROUND(P600*H600,2)</f>
        <v>0</v>
      </c>
      <c r="L600" s="179" t="s">
        <v>140</v>
      </c>
      <c r="M600" s="40"/>
      <c r="N600" s="184" t="s">
        <v>33</v>
      </c>
      <c r="O600" s="185" t="s">
        <v>49</v>
      </c>
      <c r="P600" s="186">
        <f>I600+J600</f>
        <v>0</v>
      </c>
      <c r="Q600" s="186">
        <f>ROUND(I600*H600,2)</f>
        <v>0</v>
      </c>
      <c r="R600" s="186">
        <f>ROUND(J600*H600,2)</f>
        <v>0</v>
      </c>
      <c r="S600" s="65"/>
      <c r="T600" s="187">
        <f>S600*H600</f>
        <v>0</v>
      </c>
      <c r="U600" s="187">
        <v>0</v>
      </c>
      <c r="V600" s="187">
        <f>U600*H600</f>
        <v>0</v>
      </c>
      <c r="W600" s="187">
        <v>0</v>
      </c>
      <c r="X600" s="188">
        <f>W600*H600</f>
        <v>0</v>
      </c>
      <c r="Y600" s="35"/>
      <c r="Z600" s="35"/>
      <c r="AA600" s="35"/>
      <c r="AB600" s="35"/>
      <c r="AC600" s="35"/>
      <c r="AD600" s="35"/>
      <c r="AE600" s="35"/>
      <c r="AR600" s="189" t="s">
        <v>141</v>
      </c>
      <c r="AT600" s="189" t="s">
        <v>136</v>
      </c>
      <c r="AU600" s="189" t="s">
        <v>162</v>
      </c>
      <c r="AY600" s="18" t="s">
        <v>133</v>
      </c>
      <c r="BE600" s="190">
        <f>IF(O600="základní",K600,0)</f>
        <v>0</v>
      </c>
      <c r="BF600" s="190">
        <f>IF(O600="snížená",K600,0)</f>
        <v>0</v>
      </c>
      <c r="BG600" s="190">
        <f>IF(O600="zákl. přenesená",K600,0)</f>
        <v>0</v>
      </c>
      <c r="BH600" s="190">
        <f>IF(O600="sníž. přenesená",K600,0)</f>
        <v>0</v>
      </c>
      <c r="BI600" s="190">
        <f>IF(O600="nulová",K600,0)</f>
        <v>0</v>
      </c>
      <c r="BJ600" s="18" t="s">
        <v>24</v>
      </c>
      <c r="BK600" s="190">
        <f>ROUND(P600*H600,2)</f>
        <v>0</v>
      </c>
      <c r="BL600" s="18" t="s">
        <v>141</v>
      </c>
      <c r="BM600" s="189" t="s">
        <v>622</v>
      </c>
    </row>
    <row r="601" spans="1:47" s="2" customFormat="1" ht="11.25">
      <c r="A601" s="35"/>
      <c r="B601" s="36"/>
      <c r="C601" s="37"/>
      <c r="D601" s="191" t="s">
        <v>143</v>
      </c>
      <c r="E601" s="37"/>
      <c r="F601" s="192" t="s">
        <v>623</v>
      </c>
      <c r="G601" s="37"/>
      <c r="H601" s="37"/>
      <c r="I601" s="193"/>
      <c r="J601" s="193"/>
      <c r="K601" s="37"/>
      <c r="L601" s="37"/>
      <c r="M601" s="40"/>
      <c r="N601" s="194"/>
      <c r="O601" s="195"/>
      <c r="P601" s="65"/>
      <c r="Q601" s="65"/>
      <c r="R601" s="65"/>
      <c r="S601" s="65"/>
      <c r="T601" s="65"/>
      <c r="U601" s="65"/>
      <c r="V601" s="65"/>
      <c r="W601" s="65"/>
      <c r="X601" s="66"/>
      <c r="Y601" s="35"/>
      <c r="Z601" s="35"/>
      <c r="AA601" s="35"/>
      <c r="AB601" s="35"/>
      <c r="AC601" s="35"/>
      <c r="AD601" s="35"/>
      <c r="AE601" s="35"/>
      <c r="AT601" s="18" t="s">
        <v>143</v>
      </c>
      <c r="AU601" s="18" t="s">
        <v>162</v>
      </c>
    </row>
    <row r="602" spans="2:51" s="14" customFormat="1" ht="11.25">
      <c r="B602" s="207"/>
      <c r="C602" s="208"/>
      <c r="D602" s="191" t="s">
        <v>145</v>
      </c>
      <c r="E602" s="209" t="s">
        <v>33</v>
      </c>
      <c r="F602" s="210" t="s">
        <v>262</v>
      </c>
      <c r="G602" s="208"/>
      <c r="H602" s="209" t="s">
        <v>33</v>
      </c>
      <c r="I602" s="211"/>
      <c r="J602" s="211"/>
      <c r="K602" s="208"/>
      <c r="L602" s="208"/>
      <c r="M602" s="212"/>
      <c r="N602" s="213"/>
      <c r="O602" s="214"/>
      <c r="P602" s="214"/>
      <c r="Q602" s="214"/>
      <c r="R602" s="214"/>
      <c r="S602" s="214"/>
      <c r="T602" s="214"/>
      <c r="U602" s="214"/>
      <c r="V602" s="214"/>
      <c r="W602" s="214"/>
      <c r="X602" s="215"/>
      <c r="AT602" s="216" t="s">
        <v>145</v>
      </c>
      <c r="AU602" s="216" t="s">
        <v>162</v>
      </c>
      <c r="AV602" s="14" t="s">
        <v>24</v>
      </c>
      <c r="AW602" s="14" t="s">
        <v>5</v>
      </c>
      <c r="AX602" s="14" t="s">
        <v>80</v>
      </c>
      <c r="AY602" s="216" t="s">
        <v>133</v>
      </c>
    </row>
    <row r="603" spans="2:51" s="13" customFormat="1" ht="11.25">
      <c r="B603" s="196"/>
      <c r="C603" s="197"/>
      <c r="D603" s="191" t="s">
        <v>145</v>
      </c>
      <c r="E603" s="198" t="s">
        <v>33</v>
      </c>
      <c r="F603" s="199" t="s">
        <v>189</v>
      </c>
      <c r="G603" s="197"/>
      <c r="H603" s="200">
        <v>8</v>
      </c>
      <c r="I603" s="201"/>
      <c r="J603" s="201"/>
      <c r="K603" s="197"/>
      <c r="L603" s="197"/>
      <c r="M603" s="202"/>
      <c r="N603" s="203"/>
      <c r="O603" s="204"/>
      <c r="P603" s="204"/>
      <c r="Q603" s="204"/>
      <c r="R603" s="204"/>
      <c r="S603" s="204"/>
      <c r="T603" s="204"/>
      <c r="U603" s="204"/>
      <c r="V603" s="204"/>
      <c r="W603" s="204"/>
      <c r="X603" s="205"/>
      <c r="AT603" s="206" t="s">
        <v>145</v>
      </c>
      <c r="AU603" s="206" t="s">
        <v>162</v>
      </c>
      <c r="AV603" s="13" t="s">
        <v>89</v>
      </c>
      <c r="AW603" s="13" t="s">
        <v>5</v>
      </c>
      <c r="AX603" s="13" t="s">
        <v>80</v>
      </c>
      <c r="AY603" s="206" t="s">
        <v>133</v>
      </c>
    </row>
    <row r="604" spans="2:51" s="15" customFormat="1" ht="11.25">
      <c r="B604" s="217"/>
      <c r="C604" s="218"/>
      <c r="D604" s="191" t="s">
        <v>145</v>
      </c>
      <c r="E604" s="219" t="s">
        <v>33</v>
      </c>
      <c r="F604" s="220" t="s">
        <v>263</v>
      </c>
      <c r="G604" s="218"/>
      <c r="H604" s="221">
        <v>8</v>
      </c>
      <c r="I604" s="222"/>
      <c r="J604" s="222"/>
      <c r="K604" s="218"/>
      <c r="L604" s="218"/>
      <c r="M604" s="223"/>
      <c r="N604" s="224"/>
      <c r="O604" s="225"/>
      <c r="P604" s="225"/>
      <c r="Q604" s="225"/>
      <c r="R604" s="225"/>
      <c r="S604" s="225"/>
      <c r="T604" s="225"/>
      <c r="U604" s="225"/>
      <c r="V604" s="225"/>
      <c r="W604" s="225"/>
      <c r="X604" s="226"/>
      <c r="AT604" s="227" t="s">
        <v>145</v>
      </c>
      <c r="AU604" s="227" t="s">
        <v>162</v>
      </c>
      <c r="AV604" s="15" t="s">
        <v>141</v>
      </c>
      <c r="AW604" s="15" t="s">
        <v>5</v>
      </c>
      <c r="AX604" s="15" t="s">
        <v>24</v>
      </c>
      <c r="AY604" s="227" t="s">
        <v>133</v>
      </c>
    </row>
    <row r="605" spans="1:65" s="2" customFormat="1" ht="24.2" customHeight="1">
      <c r="A605" s="35"/>
      <c r="B605" s="36"/>
      <c r="C605" s="177" t="s">
        <v>30</v>
      </c>
      <c r="D605" s="177" t="s">
        <v>136</v>
      </c>
      <c r="E605" s="178" t="s">
        <v>624</v>
      </c>
      <c r="F605" s="179" t="s">
        <v>625</v>
      </c>
      <c r="G605" s="180" t="s">
        <v>165</v>
      </c>
      <c r="H605" s="181">
        <v>8</v>
      </c>
      <c r="I605" s="182"/>
      <c r="J605" s="182"/>
      <c r="K605" s="183">
        <f>ROUND(P605*H605,2)</f>
        <v>0</v>
      </c>
      <c r="L605" s="179" t="s">
        <v>140</v>
      </c>
      <c r="M605" s="40"/>
      <c r="N605" s="184" t="s">
        <v>33</v>
      </c>
      <c r="O605" s="185" t="s">
        <v>49</v>
      </c>
      <c r="P605" s="186">
        <f>I605+J605</f>
        <v>0</v>
      </c>
      <c r="Q605" s="186">
        <f>ROUND(I605*H605,2)</f>
        <v>0</v>
      </c>
      <c r="R605" s="186">
        <f>ROUND(J605*H605,2)</f>
        <v>0</v>
      </c>
      <c r="S605" s="65"/>
      <c r="T605" s="187">
        <f>S605*H605</f>
        <v>0</v>
      </c>
      <c r="U605" s="187">
        <v>0</v>
      </c>
      <c r="V605" s="187">
        <f>U605*H605</f>
        <v>0</v>
      </c>
      <c r="W605" s="187">
        <v>0</v>
      </c>
      <c r="X605" s="188">
        <f>W605*H605</f>
        <v>0</v>
      </c>
      <c r="Y605" s="35"/>
      <c r="Z605" s="35"/>
      <c r="AA605" s="35"/>
      <c r="AB605" s="35"/>
      <c r="AC605" s="35"/>
      <c r="AD605" s="35"/>
      <c r="AE605" s="35"/>
      <c r="AR605" s="189" t="s">
        <v>141</v>
      </c>
      <c r="AT605" s="189" t="s">
        <v>136</v>
      </c>
      <c r="AU605" s="189" t="s">
        <v>162</v>
      </c>
      <c r="AY605" s="18" t="s">
        <v>133</v>
      </c>
      <c r="BE605" s="190">
        <f>IF(O605="základní",K605,0)</f>
        <v>0</v>
      </c>
      <c r="BF605" s="190">
        <f>IF(O605="snížená",K605,0)</f>
        <v>0</v>
      </c>
      <c r="BG605" s="190">
        <f>IF(O605="zákl. přenesená",K605,0)</f>
        <v>0</v>
      </c>
      <c r="BH605" s="190">
        <f>IF(O605="sníž. přenesená",K605,0)</f>
        <v>0</v>
      </c>
      <c r="BI605" s="190">
        <f>IF(O605="nulová",K605,0)</f>
        <v>0</v>
      </c>
      <c r="BJ605" s="18" t="s">
        <v>24</v>
      </c>
      <c r="BK605" s="190">
        <f>ROUND(P605*H605,2)</f>
        <v>0</v>
      </c>
      <c r="BL605" s="18" t="s">
        <v>141</v>
      </c>
      <c r="BM605" s="189" t="s">
        <v>626</v>
      </c>
    </row>
    <row r="606" spans="1:47" s="2" customFormat="1" ht="11.25">
      <c r="A606" s="35"/>
      <c r="B606" s="36"/>
      <c r="C606" s="37"/>
      <c r="D606" s="191" t="s">
        <v>143</v>
      </c>
      <c r="E606" s="37"/>
      <c r="F606" s="192" t="s">
        <v>627</v>
      </c>
      <c r="G606" s="37"/>
      <c r="H606" s="37"/>
      <c r="I606" s="193"/>
      <c r="J606" s="193"/>
      <c r="K606" s="37"/>
      <c r="L606" s="37"/>
      <c r="M606" s="40"/>
      <c r="N606" s="194"/>
      <c r="O606" s="195"/>
      <c r="P606" s="65"/>
      <c r="Q606" s="65"/>
      <c r="R606" s="65"/>
      <c r="S606" s="65"/>
      <c r="T606" s="65"/>
      <c r="U606" s="65"/>
      <c r="V606" s="65"/>
      <c r="W606" s="65"/>
      <c r="X606" s="66"/>
      <c r="Y606" s="35"/>
      <c r="Z606" s="35"/>
      <c r="AA606" s="35"/>
      <c r="AB606" s="35"/>
      <c r="AC606" s="35"/>
      <c r="AD606" s="35"/>
      <c r="AE606" s="35"/>
      <c r="AT606" s="18" t="s">
        <v>143</v>
      </c>
      <c r="AU606" s="18" t="s">
        <v>162</v>
      </c>
    </row>
    <row r="607" spans="2:51" s="14" customFormat="1" ht="11.25">
      <c r="B607" s="207"/>
      <c r="C607" s="208"/>
      <c r="D607" s="191" t="s">
        <v>145</v>
      </c>
      <c r="E607" s="209" t="s">
        <v>33</v>
      </c>
      <c r="F607" s="210" t="s">
        <v>262</v>
      </c>
      <c r="G607" s="208"/>
      <c r="H607" s="209" t="s">
        <v>33</v>
      </c>
      <c r="I607" s="211"/>
      <c r="J607" s="211"/>
      <c r="K607" s="208"/>
      <c r="L607" s="208"/>
      <c r="M607" s="212"/>
      <c r="N607" s="213"/>
      <c r="O607" s="214"/>
      <c r="P607" s="214"/>
      <c r="Q607" s="214"/>
      <c r="R607" s="214"/>
      <c r="S607" s="214"/>
      <c r="T607" s="214"/>
      <c r="U607" s="214"/>
      <c r="V607" s="214"/>
      <c r="W607" s="214"/>
      <c r="X607" s="215"/>
      <c r="AT607" s="216" t="s">
        <v>145</v>
      </c>
      <c r="AU607" s="216" t="s">
        <v>162</v>
      </c>
      <c r="AV607" s="14" t="s">
        <v>24</v>
      </c>
      <c r="AW607" s="14" t="s">
        <v>5</v>
      </c>
      <c r="AX607" s="14" t="s">
        <v>80</v>
      </c>
      <c r="AY607" s="216" t="s">
        <v>133</v>
      </c>
    </row>
    <row r="608" spans="2:51" s="13" customFormat="1" ht="11.25">
      <c r="B608" s="196"/>
      <c r="C608" s="197"/>
      <c r="D608" s="191" t="s">
        <v>145</v>
      </c>
      <c r="E608" s="198" t="s">
        <v>33</v>
      </c>
      <c r="F608" s="199" t="s">
        <v>189</v>
      </c>
      <c r="G608" s="197"/>
      <c r="H608" s="200">
        <v>8</v>
      </c>
      <c r="I608" s="201"/>
      <c r="J608" s="201"/>
      <c r="K608" s="197"/>
      <c r="L608" s="197"/>
      <c r="M608" s="202"/>
      <c r="N608" s="203"/>
      <c r="O608" s="204"/>
      <c r="P608" s="204"/>
      <c r="Q608" s="204"/>
      <c r="R608" s="204"/>
      <c r="S608" s="204"/>
      <c r="T608" s="204"/>
      <c r="U608" s="204"/>
      <c r="V608" s="204"/>
      <c r="W608" s="204"/>
      <c r="X608" s="205"/>
      <c r="AT608" s="206" t="s">
        <v>145</v>
      </c>
      <c r="AU608" s="206" t="s">
        <v>162</v>
      </c>
      <c r="AV608" s="13" t="s">
        <v>89</v>
      </c>
      <c r="AW608" s="13" t="s">
        <v>5</v>
      </c>
      <c r="AX608" s="13" t="s">
        <v>80</v>
      </c>
      <c r="AY608" s="206" t="s">
        <v>133</v>
      </c>
    </row>
    <row r="609" spans="2:51" s="15" customFormat="1" ht="11.25">
      <c r="B609" s="217"/>
      <c r="C609" s="218"/>
      <c r="D609" s="191" t="s">
        <v>145</v>
      </c>
      <c r="E609" s="219" t="s">
        <v>33</v>
      </c>
      <c r="F609" s="220" t="s">
        <v>263</v>
      </c>
      <c r="G609" s="218"/>
      <c r="H609" s="221">
        <v>8</v>
      </c>
      <c r="I609" s="222"/>
      <c r="J609" s="222"/>
      <c r="K609" s="218"/>
      <c r="L609" s="218"/>
      <c r="M609" s="223"/>
      <c r="N609" s="224"/>
      <c r="O609" s="225"/>
      <c r="P609" s="225"/>
      <c r="Q609" s="225"/>
      <c r="R609" s="225"/>
      <c r="S609" s="225"/>
      <c r="T609" s="225"/>
      <c r="U609" s="225"/>
      <c r="V609" s="225"/>
      <c r="W609" s="225"/>
      <c r="X609" s="226"/>
      <c r="AT609" s="227" t="s">
        <v>145</v>
      </c>
      <c r="AU609" s="227" t="s">
        <v>162</v>
      </c>
      <c r="AV609" s="15" t="s">
        <v>141</v>
      </c>
      <c r="AW609" s="15" t="s">
        <v>5</v>
      </c>
      <c r="AX609" s="15" t="s">
        <v>24</v>
      </c>
      <c r="AY609" s="227" t="s">
        <v>133</v>
      </c>
    </row>
    <row r="610" spans="1:65" s="2" customFormat="1" ht="24.2" customHeight="1">
      <c r="A610" s="35"/>
      <c r="B610" s="36"/>
      <c r="C610" s="177" t="s">
        <v>628</v>
      </c>
      <c r="D610" s="177" t="s">
        <v>136</v>
      </c>
      <c r="E610" s="178" t="s">
        <v>629</v>
      </c>
      <c r="F610" s="179" t="s">
        <v>630</v>
      </c>
      <c r="G610" s="180" t="s">
        <v>165</v>
      </c>
      <c r="H610" s="181">
        <v>5</v>
      </c>
      <c r="I610" s="182"/>
      <c r="J610" s="182"/>
      <c r="K610" s="183">
        <f>ROUND(P610*H610,2)</f>
        <v>0</v>
      </c>
      <c r="L610" s="179" t="s">
        <v>140</v>
      </c>
      <c r="M610" s="40"/>
      <c r="N610" s="184" t="s">
        <v>33</v>
      </c>
      <c r="O610" s="185" t="s">
        <v>49</v>
      </c>
      <c r="P610" s="186">
        <f>I610+J610</f>
        <v>0</v>
      </c>
      <c r="Q610" s="186">
        <f>ROUND(I610*H610,2)</f>
        <v>0</v>
      </c>
      <c r="R610" s="186">
        <f>ROUND(J610*H610,2)</f>
        <v>0</v>
      </c>
      <c r="S610" s="65"/>
      <c r="T610" s="187">
        <f>S610*H610</f>
        <v>0</v>
      </c>
      <c r="U610" s="187">
        <v>0</v>
      </c>
      <c r="V610" s="187">
        <f>U610*H610</f>
        <v>0</v>
      </c>
      <c r="W610" s="187">
        <v>0</v>
      </c>
      <c r="X610" s="188">
        <f>W610*H610</f>
        <v>0</v>
      </c>
      <c r="Y610" s="35"/>
      <c r="Z610" s="35"/>
      <c r="AA610" s="35"/>
      <c r="AB610" s="35"/>
      <c r="AC610" s="35"/>
      <c r="AD610" s="35"/>
      <c r="AE610" s="35"/>
      <c r="AR610" s="189" t="s">
        <v>141</v>
      </c>
      <c r="AT610" s="189" t="s">
        <v>136</v>
      </c>
      <c r="AU610" s="189" t="s">
        <v>162</v>
      </c>
      <c r="AY610" s="18" t="s">
        <v>133</v>
      </c>
      <c r="BE610" s="190">
        <f>IF(O610="základní",K610,0)</f>
        <v>0</v>
      </c>
      <c r="BF610" s="190">
        <f>IF(O610="snížená",K610,0)</f>
        <v>0</v>
      </c>
      <c r="BG610" s="190">
        <f>IF(O610="zákl. přenesená",K610,0)</f>
        <v>0</v>
      </c>
      <c r="BH610" s="190">
        <f>IF(O610="sníž. přenesená",K610,0)</f>
        <v>0</v>
      </c>
      <c r="BI610" s="190">
        <f>IF(O610="nulová",K610,0)</f>
        <v>0</v>
      </c>
      <c r="BJ610" s="18" t="s">
        <v>24</v>
      </c>
      <c r="BK610" s="190">
        <f>ROUND(P610*H610,2)</f>
        <v>0</v>
      </c>
      <c r="BL610" s="18" t="s">
        <v>141</v>
      </c>
      <c r="BM610" s="189" t="s">
        <v>631</v>
      </c>
    </row>
    <row r="611" spans="1:47" s="2" customFormat="1" ht="11.25">
      <c r="A611" s="35"/>
      <c r="B611" s="36"/>
      <c r="C611" s="37"/>
      <c r="D611" s="191" t="s">
        <v>143</v>
      </c>
      <c r="E611" s="37"/>
      <c r="F611" s="192" t="s">
        <v>632</v>
      </c>
      <c r="G611" s="37"/>
      <c r="H611" s="37"/>
      <c r="I611" s="193"/>
      <c r="J611" s="193"/>
      <c r="K611" s="37"/>
      <c r="L611" s="37"/>
      <c r="M611" s="40"/>
      <c r="N611" s="194"/>
      <c r="O611" s="195"/>
      <c r="P611" s="65"/>
      <c r="Q611" s="65"/>
      <c r="R611" s="65"/>
      <c r="S611" s="65"/>
      <c r="T611" s="65"/>
      <c r="U611" s="65"/>
      <c r="V611" s="65"/>
      <c r="W611" s="65"/>
      <c r="X611" s="66"/>
      <c r="Y611" s="35"/>
      <c r="Z611" s="35"/>
      <c r="AA611" s="35"/>
      <c r="AB611" s="35"/>
      <c r="AC611" s="35"/>
      <c r="AD611" s="35"/>
      <c r="AE611" s="35"/>
      <c r="AT611" s="18" t="s">
        <v>143</v>
      </c>
      <c r="AU611" s="18" t="s">
        <v>162</v>
      </c>
    </row>
    <row r="612" spans="2:51" s="14" customFormat="1" ht="11.25">
      <c r="B612" s="207"/>
      <c r="C612" s="208"/>
      <c r="D612" s="191" t="s">
        <v>145</v>
      </c>
      <c r="E612" s="209" t="s">
        <v>33</v>
      </c>
      <c r="F612" s="210" t="s">
        <v>262</v>
      </c>
      <c r="G612" s="208"/>
      <c r="H612" s="209" t="s">
        <v>33</v>
      </c>
      <c r="I612" s="211"/>
      <c r="J612" s="211"/>
      <c r="K612" s="208"/>
      <c r="L612" s="208"/>
      <c r="M612" s="212"/>
      <c r="N612" s="213"/>
      <c r="O612" s="214"/>
      <c r="P612" s="214"/>
      <c r="Q612" s="214"/>
      <c r="R612" s="214"/>
      <c r="S612" s="214"/>
      <c r="T612" s="214"/>
      <c r="U612" s="214"/>
      <c r="V612" s="214"/>
      <c r="W612" s="214"/>
      <c r="X612" s="215"/>
      <c r="AT612" s="216" t="s">
        <v>145</v>
      </c>
      <c r="AU612" s="216" t="s">
        <v>162</v>
      </c>
      <c r="AV612" s="14" t="s">
        <v>24</v>
      </c>
      <c r="AW612" s="14" t="s">
        <v>5</v>
      </c>
      <c r="AX612" s="14" t="s">
        <v>80</v>
      </c>
      <c r="AY612" s="216" t="s">
        <v>133</v>
      </c>
    </row>
    <row r="613" spans="2:51" s="13" customFormat="1" ht="11.25">
      <c r="B613" s="196"/>
      <c r="C613" s="197"/>
      <c r="D613" s="191" t="s">
        <v>145</v>
      </c>
      <c r="E613" s="198" t="s">
        <v>33</v>
      </c>
      <c r="F613" s="199" t="s">
        <v>175</v>
      </c>
      <c r="G613" s="197"/>
      <c r="H613" s="200">
        <v>5</v>
      </c>
      <c r="I613" s="201"/>
      <c r="J613" s="201"/>
      <c r="K613" s="197"/>
      <c r="L613" s="197"/>
      <c r="M613" s="202"/>
      <c r="N613" s="203"/>
      <c r="O613" s="204"/>
      <c r="P613" s="204"/>
      <c r="Q613" s="204"/>
      <c r="R613" s="204"/>
      <c r="S613" s="204"/>
      <c r="T613" s="204"/>
      <c r="U613" s="204"/>
      <c r="V613" s="204"/>
      <c r="W613" s="204"/>
      <c r="X613" s="205"/>
      <c r="AT613" s="206" t="s">
        <v>145</v>
      </c>
      <c r="AU613" s="206" t="s">
        <v>162</v>
      </c>
      <c r="AV613" s="13" t="s">
        <v>89</v>
      </c>
      <c r="AW613" s="13" t="s">
        <v>5</v>
      </c>
      <c r="AX613" s="13" t="s">
        <v>80</v>
      </c>
      <c r="AY613" s="206" t="s">
        <v>133</v>
      </c>
    </row>
    <row r="614" spans="2:51" s="15" customFormat="1" ht="11.25">
      <c r="B614" s="217"/>
      <c r="C614" s="218"/>
      <c r="D614" s="191" t="s">
        <v>145</v>
      </c>
      <c r="E614" s="219" t="s">
        <v>33</v>
      </c>
      <c r="F614" s="220" t="s">
        <v>263</v>
      </c>
      <c r="G614" s="218"/>
      <c r="H614" s="221">
        <v>5</v>
      </c>
      <c r="I614" s="222"/>
      <c r="J614" s="222"/>
      <c r="K614" s="218"/>
      <c r="L614" s="218"/>
      <c r="M614" s="223"/>
      <c r="N614" s="224"/>
      <c r="O614" s="225"/>
      <c r="P614" s="225"/>
      <c r="Q614" s="225"/>
      <c r="R614" s="225"/>
      <c r="S614" s="225"/>
      <c r="T614" s="225"/>
      <c r="U614" s="225"/>
      <c r="V614" s="225"/>
      <c r="W614" s="225"/>
      <c r="X614" s="226"/>
      <c r="AT614" s="227" t="s">
        <v>145</v>
      </c>
      <c r="AU614" s="227" t="s">
        <v>162</v>
      </c>
      <c r="AV614" s="15" t="s">
        <v>141</v>
      </c>
      <c r="AW614" s="15" t="s">
        <v>5</v>
      </c>
      <c r="AX614" s="15" t="s">
        <v>24</v>
      </c>
      <c r="AY614" s="227" t="s">
        <v>133</v>
      </c>
    </row>
    <row r="615" spans="1:65" s="2" customFormat="1" ht="24.2" customHeight="1">
      <c r="A615" s="35"/>
      <c r="B615" s="36"/>
      <c r="C615" s="177" t="s">
        <v>377</v>
      </c>
      <c r="D615" s="177" t="s">
        <v>136</v>
      </c>
      <c r="E615" s="178" t="s">
        <v>633</v>
      </c>
      <c r="F615" s="179" t="s">
        <v>634</v>
      </c>
      <c r="G615" s="180" t="s">
        <v>165</v>
      </c>
      <c r="H615" s="181">
        <v>156</v>
      </c>
      <c r="I615" s="182"/>
      <c r="J615" s="182"/>
      <c r="K615" s="183">
        <f>ROUND(P615*H615,2)</f>
        <v>0</v>
      </c>
      <c r="L615" s="179" t="s">
        <v>140</v>
      </c>
      <c r="M615" s="40"/>
      <c r="N615" s="184" t="s">
        <v>33</v>
      </c>
      <c r="O615" s="185" t="s">
        <v>49</v>
      </c>
      <c r="P615" s="186">
        <f>I615+J615</f>
        <v>0</v>
      </c>
      <c r="Q615" s="186">
        <f>ROUND(I615*H615,2)</f>
        <v>0</v>
      </c>
      <c r="R615" s="186">
        <f>ROUND(J615*H615,2)</f>
        <v>0</v>
      </c>
      <c r="S615" s="65"/>
      <c r="T615" s="187">
        <f>S615*H615</f>
        <v>0</v>
      </c>
      <c r="U615" s="187">
        <v>0</v>
      </c>
      <c r="V615" s="187">
        <f>U615*H615</f>
        <v>0</v>
      </c>
      <c r="W615" s="187">
        <v>0</v>
      </c>
      <c r="X615" s="188">
        <f>W615*H615</f>
        <v>0</v>
      </c>
      <c r="Y615" s="35"/>
      <c r="Z615" s="35"/>
      <c r="AA615" s="35"/>
      <c r="AB615" s="35"/>
      <c r="AC615" s="35"/>
      <c r="AD615" s="35"/>
      <c r="AE615" s="35"/>
      <c r="AR615" s="189" t="s">
        <v>141</v>
      </c>
      <c r="AT615" s="189" t="s">
        <v>136</v>
      </c>
      <c r="AU615" s="189" t="s">
        <v>162</v>
      </c>
      <c r="AY615" s="18" t="s">
        <v>133</v>
      </c>
      <c r="BE615" s="190">
        <f>IF(O615="základní",K615,0)</f>
        <v>0</v>
      </c>
      <c r="BF615" s="190">
        <f>IF(O615="snížená",K615,0)</f>
        <v>0</v>
      </c>
      <c r="BG615" s="190">
        <f>IF(O615="zákl. přenesená",K615,0)</f>
        <v>0</v>
      </c>
      <c r="BH615" s="190">
        <f>IF(O615="sníž. přenesená",K615,0)</f>
        <v>0</v>
      </c>
      <c r="BI615" s="190">
        <f>IF(O615="nulová",K615,0)</f>
        <v>0</v>
      </c>
      <c r="BJ615" s="18" t="s">
        <v>24</v>
      </c>
      <c r="BK615" s="190">
        <f>ROUND(P615*H615,2)</f>
        <v>0</v>
      </c>
      <c r="BL615" s="18" t="s">
        <v>141</v>
      </c>
      <c r="BM615" s="189" t="s">
        <v>635</v>
      </c>
    </row>
    <row r="616" spans="1:47" s="2" customFormat="1" ht="11.25">
      <c r="A616" s="35"/>
      <c r="B616" s="36"/>
      <c r="C616" s="37"/>
      <c r="D616" s="191" t="s">
        <v>143</v>
      </c>
      <c r="E616" s="37"/>
      <c r="F616" s="192" t="s">
        <v>636</v>
      </c>
      <c r="G616" s="37"/>
      <c r="H616" s="37"/>
      <c r="I616" s="193"/>
      <c r="J616" s="193"/>
      <c r="K616" s="37"/>
      <c r="L616" s="37"/>
      <c r="M616" s="40"/>
      <c r="N616" s="194"/>
      <c r="O616" s="195"/>
      <c r="P616" s="65"/>
      <c r="Q616" s="65"/>
      <c r="R616" s="65"/>
      <c r="S616" s="65"/>
      <c r="T616" s="65"/>
      <c r="U616" s="65"/>
      <c r="V616" s="65"/>
      <c r="W616" s="65"/>
      <c r="X616" s="66"/>
      <c r="Y616" s="35"/>
      <c r="Z616" s="35"/>
      <c r="AA616" s="35"/>
      <c r="AB616" s="35"/>
      <c r="AC616" s="35"/>
      <c r="AD616" s="35"/>
      <c r="AE616" s="35"/>
      <c r="AT616" s="18" t="s">
        <v>143</v>
      </c>
      <c r="AU616" s="18" t="s">
        <v>162</v>
      </c>
    </row>
    <row r="617" spans="2:51" s="14" customFormat="1" ht="11.25">
      <c r="B617" s="207"/>
      <c r="C617" s="208"/>
      <c r="D617" s="191" t="s">
        <v>145</v>
      </c>
      <c r="E617" s="209" t="s">
        <v>33</v>
      </c>
      <c r="F617" s="210" t="s">
        <v>262</v>
      </c>
      <c r="G617" s="208"/>
      <c r="H617" s="209" t="s">
        <v>33</v>
      </c>
      <c r="I617" s="211"/>
      <c r="J617" s="211"/>
      <c r="K617" s="208"/>
      <c r="L617" s="208"/>
      <c r="M617" s="212"/>
      <c r="N617" s="213"/>
      <c r="O617" s="214"/>
      <c r="P617" s="214"/>
      <c r="Q617" s="214"/>
      <c r="R617" s="214"/>
      <c r="S617" s="214"/>
      <c r="T617" s="214"/>
      <c r="U617" s="214"/>
      <c r="V617" s="214"/>
      <c r="W617" s="214"/>
      <c r="X617" s="215"/>
      <c r="AT617" s="216" t="s">
        <v>145</v>
      </c>
      <c r="AU617" s="216" t="s">
        <v>162</v>
      </c>
      <c r="AV617" s="14" t="s">
        <v>24</v>
      </c>
      <c r="AW617" s="14" t="s">
        <v>5</v>
      </c>
      <c r="AX617" s="14" t="s">
        <v>80</v>
      </c>
      <c r="AY617" s="216" t="s">
        <v>133</v>
      </c>
    </row>
    <row r="618" spans="2:51" s="13" customFormat="1" ht="11.25">
      <c r="B618" s="196"/>
      <c r="C618" s="197"/>
      <c r="D618" s="191" t="s">
        <v>145</v>
      </c>
      <c r="E618" s="198" t="s">
        <v>33</v>
      </c>
      <c r="F618" s="199" t="s">
        <v>637</v>
      </c>
      <c r="G618" s="197"/>
      <c r="H618" s="200">
        <v>156</v>
      </c>
      <c r="I618" s="201"/>
      <c r="J618" s="201"/>
      <c r="K618" s="197"/>
      <c r="L618" s="197"/>
      <c r="M618" s="202"/>
      <c r="N618" s="203"/>
      <c r="O618" s="204"/>
      <c r="P618" s="204"/>
      <c r="Q618" s="204"/>
      <c r="R618" s="204"/>
      <c r="S618" s="204"/>
      <c r="T618" s="204"/>
      <c r="U618" s="204"/>
      <c r="V618" s="204"/>
      <c r="W618" s="204"/>
      <c r="X618" s="205"/>
      <c r="AT618" s="206" t="s">
        <v>145</v>
      </c>
      <c r="AU618" s="206" t="s">
        <v>162</v>
      </c>
      <c r="AV618" s="13" t="s">
        <v>89</v>
      </c>
      <c r="AW618" s="13" t="s">
        <v>5</v>
      </c>
      <c r="AX618" s="13" t="s">
        <v>80</v>
      </c>
      <c r="AY618" s="206" t="s">
        <v>133</v>
      </c>
    </row>
    <row r="619" spans="2:51" s="15" customFormat="1" ht="11.25">
      <c r="B619" s="217"/>
      <c r="C619" s="218"/>
      <c r="D619" s="191" t="s">
        <v>145</v>
      </c>
      <c r="E619" s="219" t="s">
        <v>33</v>
      </c>
      <c r="F619" s="220" t="s">
        <v>263</v>
      </c>
      <c r="G619" s="218"/>
      <c r="H619" s="221">
        <v>156</v>
      </c>
      <c r="I619" s="222"/>
      <c r="J619" s="222"/>
      <c r="K619" s="218"/>
      <c r="L619" s="218"/>
      <c r="M619" s="223"/>
      <c r="N619" s="224"/>
      <c r="O619" s="225"/>
      <c r="P619" s="225"/>
      <c r="Q619" s="225"/>
      <c r="R619" s="225"/>
      <c r="S619" s="225"/>
      <c r="T619" s="225"/>
      <c r="U619" s="225"/>
      <c r="V619" s="225"/>
      <c r="W619" s="225"/>
      <c r="X619" s="226"/>
      <c r="AT619" s="227" t="s">
        <v>145</v>
      </c>
      <c r="AU619" s="227" t="s">
        <v>162</v>
      </c>
      <c r="AV619" s="15" t="s">
        <v>141</v>
      </c>
      <c r="AW619" s="15" t="s">
        <v>5</v>
      </c>
      <c r="AX619" s="15" t="s">
        <v>24</v>
      </c>
      <c r="AY619" s="227" t="s">
        <v>133</v>
      </c>
    </row>
    <row r="620" spans="1:65" s="2" customFormat="1" ht="14.45" customHeight="1">
      <c r="A620" s="35"/>
      <c r="B620" s="36"/>
      <c r="C620" s="177" t="s">
        <v>638</v>
      </c>
      <c r="D620" s="177" t="s">
        <v>136</v>
      </c>
      <c r="E620" s="178" t="s">
        <v>639</v>
      </c>
      <c r="F620" s="179" t="s">
        <v>640</v>
      </c>
      <c r="G620" s="180" t="s">
        <v>267</v>
      </c>
      <c r="H620" s="181">
        <v>1</v>
      </c>
      <c r="I620" s="182"/>
      <c r="J620" s="182"/>
      <c r="K620" s="183">
        <f>ROUND(P620*H620,2)</f>
        <v>0</v>
      </c>
      <c r="L620" s="179" t="s">
        <v>33</v>
      </c>
      <c r="M620" s="40"/>
      <c r="N620" s="184" t="s">
        <v>33</v>
      </c>
      <c r="O620" s="185" t="s">
        <v>49</v>
      </c>
      <c r="P620" s="186">
        <f>I620+J620</f>
        <v>0</v>
      </c>
      <c r="Q620" s="186">
        <f>ROUND(I620*H620,2)</f>
        <v>0</v>
      </c>
      <c r="R620" s="186">
        <f>ROUND(J620*H620,2)</f>
        <v>0</v>
      </c>
      <c r="S620" s="65"/>
      <c r="T620" s="187">
        <f>S620*H620</f>
        <v>0</v>
      </c>
      <c r="U620" s="187">
        <v>0</v>
      </c>
      <c r="V620" s="187">
        <f>U620*H620</f>
        <v>0</v>
      </c>
      <c r="W620" s="187">
        <v>0</v>
      </c>
      <c r="X620" s="188">
        <f>W620*H620</f>
        <v>0</v>
      </c>
      <c r="Y620" s="35"/>
      <c r="Z620" s="35"/>
      <c r="AA620" s="35"/>
      <c r="AB620" s="35"/>
      <c r="AC620" s="35"/>
      <c r="AD620" s="35"/>
      <c r="AE620" s="35"/>
      <c r="AR620" s="189" t="s">
        <v>478</v>
      </c>
      <c r="AT620" s="189" t="s">
        <v>136</v>
      </c>
      <c r="AU620" s="189" t="s">
        <v>162</v>
      </c>
      <c r="AY620" s="18" t="s">
        <v>133</v>
      </c>
      <c r="BE620" s="190">
        <f>IF(O620="základní",K620,0)</f>
        <v>0</v>
      </c>
      <c r="BF620" s="190">
        <f>IF(O620="snížená",K620,0)</f>
        <v>0</v>
      </c>
      <c r="BG620" s="190">
        <f>IF(O620="zákl. přenesená",K620,0)</f>
        <v>0</v>
      </c>
      <c r="BH620" s="190">
        <f>IF(O620="sníž. přenesená",K620,0)</f>
        <v>0</v>
      </c>
      <c r="BI620" s="190">
        <f>IF(O620="nulová",K620,0)</f>
        <v>0</v>
      </c>
      <c r="BJ620" s="18" t="s">
        <v>24</v>
      </c>
      <c r="BK620" s="190">
        <f>ROUND(P620*H620,2)</f>
        <v>0</v>
      </c>
      <c r="BL620" s="18" t="s">
        <v>478</v>
      </c>
      <c r="BM620" s="189" t="s">
        <v>641</v>
      </c>
    </row>
    <row r="621" spans="1:47" s="2" customFormat="1" ht="11.25">
      <c r="A621" s="35"/>
      <c r="B621" s="36"/>
      <c r="C621" s="37"/>
      <c r="D621" s="191" t="s">
        <v>143</v>
      </c>
      <c r="E621" s="37"/>
      <c r="F621" s="192" t="s">
        <v>640</v>
      </c>
      <c r="G621" s="37"/>
      <c r="H621" s="37"/>
      <c r="I621" s="193"/>
      <c r="J621" s="193"/>
      <c r="K621" s="37"/>
      <c r="L621" s="37"/>
      <c r="M621" s="40"/>
      <c r="N621" s="194"/>
      <c r="O621" s="195"/>
      <c r="P621" s="65"/>
      <c r="Q621" s="65"/>
      <c r="R621" s="65"/>
      <c r="S621" s="65"/>
      <c r="T621" s="65"/>
      <c r="U621" s="65"/>
      <c r="V621" s="65"/>
      <c r="W621" s="65"/>
      <c r="X621" s="66"/>
      <c r="Y621" s="35"/>
      <c r="Z621" s="35"/>
      <c r="AA621" s="35"/>
      <c r="AB621" s="35"/>
      <c r="AC621" s="35"/>
      <c r="AD621" s="35"/>
      <c r="AE621" s="35"/>
      <c r="AT621" s="18" t="s">
        <v>143</v>
      </c>
      <c r="AU621" s="18" t="s">
        <v>162</v>
      </c>
    </row>
    <row r="622" spans="1:65" s="2" customFormat="1" ht="24.2" customHeight="1">
      <c r="A622" s="35"/>
      <c r="B622" s="36"/>
      <c r="C622" s="177" t="s">
        <v>642</v>
      </c>
      <c r="D622" s="177" t="s">
        <v>136</v>
      </c>
      <c r="E622" s="178" t="s">
        <v>643</v>
      </c>
      <c r="F622" s="179" t="s">
        <v>644</v>
      </c>
      <c r="G622" s="180" t="s">
        <v>645</v>
      </c>
      <c r="H622" s="181">
        <v>69</v>
      </c>
      <c r="I622" s="182"/>
      <c r="J622" s="182"/>
      <c r="K622" s="183">
        <f>ROUND(P622*H622,2)</f>
        <v>0</v>
      </c>
      <c r="L622" s="179" t="s">
        <v>140</v>
      </c>
      <c r="M622" s="40"/>
      <c r="N622" s="184" t="s">
        <v>33</v>
      </c>
      <c r="O622" s="185" t="s">
        <v>49</v>
      </c>
      <c r="P622" s="186">
        <f>I622+J622</f>
        <v>0</v>
      </c>
      <c r="Q622" s="186">
        <f>ROUND(I622*H622,2)</f>
        <v>0</v>
      </c>
      <c r="R622" s="186">
        <f>ROUND(J622*H622,2)</f>
        <v>0</v>
      </c>
      <c r="S622" s="65"/>
      <c r="T622" s="187">
        <f>S622*H622</f>
        <v>0</v>
      </c>
      <c r="U622" s="187">
        <v>0</v>
      </c>
      <c r="V622" s="187">
        <f>U622*H622</f>
        <v>0</v>
      </c>
      <c r="W622" s="187">
        <v>0</v>
      </c>
      <c r="X622" s="188">
        <f>W622*H622</f>
        <v>0</v>
      </c>
      <c r="Y622" s="35"/>
      <c r="Z622" s="35"/>
      <c r="AA622" s="35"/>
      <c r="AB622" s="35"/>
      <c r="AC622" s="35"/>
      <c r="AD622" s="35"/>
      <c r="AE622" s="35"/>
      <c r="AR622" s="189" t="s">
        <v>141</v>
      </c>
      <c r="AT622" s="189" t="s">
        <v>136</v>
      </c>
      <c r="AU622" s="189" t="s">
        <v>162</v>
      </c>
      <c r="AY622" s="18" t="s">
        <v>133</v>
      </c>
      <c r="BE622" s="190">
        <f>IF(O622="základní",K622,0)</f>
        <v>0</v>
      </c>
      <c r="BF622" s="190">
        <f>IF(O622="snížená",K622,0)</f>
        <v>0</v>
      </c>
      <c r="BG622" s="190">
        <f>IF(O622="zákl. přenesená",K622,0)</f>
        <v>0</v>
      </c>
      <c r="BH622" s="190">
        <f>IF(O622="sníž. přenesená",K622,0)</f>
        <v>0</v>
      </c>
      <c r="BI622" s="190">
        <f>IF(O622="nulová",K622,0)</f>
        <v>0</v>
      </c>
      <c r="BJ622" s="18" t="s">
        <v>24</v>
      </c>
      <c r="BK622" s="190">
        <f>ROUND(P622*H622,2)</f>
        <v>0</v>
      </c>
      <c r="BL622" s="18" t="s">
        <v>141</v>
      </c>
      <c r="BM622" s="189" t="s">
        <v>646</v>
      </c>
    </row>
    <row r="623" spans="1:47" s="2" customFormat="1" ht="11.25">
      <c r="A623" s="35"/>
      <c r="B623" s="36"/>
      <c r="C623" s="37"/>
      <c r="D623" s="191" t="s">
        <v>143</v>
      </c>
      <c r="E623" s="37"/>
      <c r="F623" s="192" t="s">
        <v>647</v>
      </c>
      <c r="G623" s="37"/>
      <c r="H623" s="37"/>
      <c r="I623" s="193"/>
      <c r="J623" s="193"/>
      <c r="K623" s="37"/>
      <c r="L623" s="37"/>
      <c r="M623" s="40"/>
      <c r="N623" s="194"/>
      <c r="O623" s="195"/>
      <c r="P623" s="65"/>
      <c r="Q623" s="65"/>
      <c r="R623" s="65"/>
      <c r="S623" s="65"/>
      <c r="T623" s="65"/>
      <c r="U623" s="65"/>
      <c r="V623" s="65"/>
      <c r="W623" s="65"/>
      <c r="X623" s="66"/>
      <c r="Y623" s="35"/>
      <c r="Z623" s="35"/>
      <c r="AA623" s="35"/>
      <c r="AB623" s="35"/>
      <c r="AC623" s="35"/>
      <c r="AD623" s="35"/>
      <c r="AE623" s="35"/>
      <c r="AT623" s="18" t="s">
        <v>143</v>
      </c>
      <c r="AU623" s="18" t="s">
        <v>162</v>
      </c>
    </row>
    <row r="624" spans="1:65" s="2" customFormat="1" ht="14.45" customHeight="1">
      <c r="A624" s="35"/>
      <c r="B624" s="36"/>
      <c r="C624" s="177" t="s">
        <v>648</v>
      </c>
      <c r="D624" s="177" t="s">
        <v>136</v>
      </c>
      <c r="E624" s="178" t="s">
        <v>649</v>
      </c>
      <c r="F624" s="179" t="s">
        <v>650</v>
      </c>
      <c r="G624" s="180" t="s">
        <v>645</v>
      </c>
      <c r="H624" s="181">
        <v>137</v>
      </c>
      <c r="I624" s="182"/>
      <c r="J624" s="182"/>
      <c r="K624" s="183">
        <f>ROUND(P624*H624,2)</f>
        <v>0</v>
      </c>
      <c r="L624" s="179" t="s">
        <v>33</v>
      </c>
      <c r="M624" s="40"/>
      <c r="N624" s="184" t="s">
        <v>33</v>
      </c>
      <c r="O624" s="185" t="s">
        <v>49</v>
      </c>
      <c r="P624" s="186">
        <f>I624+J624</f>
        <v>0</v>
      </c>
      <c r="Q624" s="186">
        <f>ROUND(I624*H624,2)</f>
        <v>0</v>
      </c>
      <c r="R624" s="186">
        <f>ROUND(J624*H624,2)</f>
        <v>0</v>
      </c>
      <c r="S624" s="65"/>
      <c r="T624" s="187">
        <f>S624*H624</f>
        <v>0</v>
      </c>
      <c r="U624" s="187">
        <v>0</v>
      </c>
      <c r="V624" s="187">
        <f>U624*H624</f>
        <v>0</v>
      </c>
      <c r="W624" s="187">
        <v>0</v>
      </c>
      <c r="X624" s="188">
        <f>W624*H624</f>
        <v>0</v>
      </c>
      <c r="Y624" s="35"/>
      <c r="Z624" s="35"/>
      <c r="AA624" s="35"/>
      <c r="AB624" s="35"/>
      <c r="AC624" s="35"/>
      <c r="AD624" s="35"/>
      <c r="AE624" s="35"/>
      <c r="AR624" s="189" t="s">
        <v>141</v>
      </c>
      <c r="AT624" s="189" t="s">
        <v>136</v>
      </c>
      <c r="AU624" s="189" t="s">
        <v>162</v>
      </c>
      <c r="AY624" s="18" t="s">
        <v>133</v>
      </c>
      <c r="BE624" s="190">
        <f>IF(O624="základní",K624,0)</f>
        <v>0</v>
      </c>
      <c r="BF624" s="190">
        <f>IF(O624="snížená",K624,0)</f>
        <v>0</v>
      </c>
      <c r="BG624" s="190">
        <f>IF(O624="zákl. přenesená",K624,0)</f>
        <v>0</v>
      </c>
      <c r="BH624" s="190">
        <f>IF(O624="sníž. přenesená",K624,0)</f>
        <v>0</v>
      </c>
      <c r="BI624" s="190">
        <f>IF(O624="nulová",K624,0)</f>
        <v>0</v>
      </c>
      <c r="BJ624" s="18" t="s">
        <v>24</v>
      </c>
      <c r="BK624" s="190">
        <f>ROUND(P624*H624,2)</f>
        <v>0</v>
      </c>
      <c r="BL624" s="18" t="s">
        <v>141</v>
      </c>
      <c r="BM624" s="189" t="s">
        <v>651</v>
      </c>
    </row>
    <row r="625" spans="1:47" s="2" customFormat="1" ht="11.25">
      <c r="A625" s="35"/>
      <c r="B625" s="36"/>
      <c r="C625" s="37"/>
      <c r="D625" s="191" t="s">
        <v>143</v>
      </c>
      <c r="E625" s="37"/>
      <c r="F625" s="192" t="s">
        <v>650</v>
      </c>
      <c r="G625" s="37"/>
      <c r="H625" s="37"/>
      <c r="I625" s="193"/>
      <c r="J625" s="193"/>
      <c r="K625" s="37"/>
      <c r="L625" s="37"/>
      <c r="M625" s="40"/>
      <c r="N625" s="194"/>
      <c r="O625" s="195"/>
      <c r="P625" s="65"/>
      <c r="Q625" s="65"/>
      <c r="R625" s="65"/>
      <c r="S625" s="65"/>
      <c r="T625" s="65"/>
      <c r="U625" s="65"/>
      <c r="V625" s="65"/>
      <c r="W625" s="65"/>
      <c r="X625" s="66"/>
      <c r="Y625" s="35"/>
      <c r="Z625" s="35"/>
      <c r="AA625" s="35"/>
      <c r="AB625" s="35"/>
      <c r="AC625" s="35"/>
      <c r="AD625" s="35"/>
      <c r="AE625" s="35"/>
      <c r="AT625" s="18" t="s">
        <v>143</v>
      </c>
      <c r="AU625" s="18" t="s">
        <v>162</v>
      </c>
    </row>
    <row r="626" spans="1:65" s="2" customFormat="1" ht="14.45" customHeight="1">
      <c r="A626" s="35"/>
      <c r="B626" s="36"/>
      <c r="C626" s="228" t="s">
        <v>652</v>
      </c>
      <c r="D626" s="228" t="s">
        <v>251</v>
      </c>
      <c r="E626" s="229" t="s">
        <v>653</v>
      </c>
      <c r="F626" s="230" t="s">
        <v>654</v>
      </c>
      <c r="G626" s="231" t="s">
        <v>165</v>
      </c>
      <c r="H626" s="232">
        <v>1</v>
      </c>
      <c r="I626" s="233"/>
      <c r="J626" s="234"/>
      <c r="K626" s="235">
        <f>ROUND(P626*H626,2)</f>
        <v>0</v>
      </c>
      <c r="L626" s="230" t="s">
        <v>33</v>
      </c>
      <c r="M626" s="236"/>
      <c r="N626" s="237" t="s">
        <v>33</v>
      </c>
      <c r="O626" s="185" t="s">
        <v>49</v>
      </c>
      <c r="P626" s="186">
        <f>I626+J626</f>
        <v>0</v>
      </c>
      <c r="Q626" s="186">
        <f>ROUND(I626*H626,2)</f>
        <v>0</v>
      </c>
      <c r="R626" s="186">
        <f>ROUND(J626*H626,2)</f>
        <v>0</v>
      </c>
      <c r="S626" s="65"/>
      <c r="T626" s="187">
        <f>S626*H626</f>
        <v>0</v>
      </c>
      <c r="U626" s="187">
        <v>0</v>
      </c>
      <c r="V626" s="187">
        <f>U626*H626</f>
        <v>0</v>
      </c>
      <c r="W626" s="187">
        <v>0</v>
      </c>
      <c r="X626" s="188">
        <f>W626*H626</f>
        <v>0</v>
      </c>
      <c r="Y626" s="35"/>
      <c r="Z626" s="35"/>
      <c r="AA626" s="35"/>
      <c r="AB626" s="35"/>
      <c r="AC626" s="35"/>
      <c r="AD626" s="35"/>
      <c r="AE626" s="35"/>
      <c r="AR626" s="189" t="s">
        <v>189</v>
      </c>
      <c r="AT626" s="189" t="s">
        <v>251</v>
      </c>
      <c r="AU626" s="189" t="s">
        <v>162</v>
      </c>
      <c r="AY626" s="18" t="s">
        <v>133</v>
      </c>
      <c r="BE626" s="190">
        <f>IF(O626="základní",K626,0)</f>
        <v>0</v>
      </c>
      <c r="BF626" s="190">
        <f>IF(O626="snížená",K626,0)</f>
        <v>0</v>
      </c>
      <c r="BG626" s="190">
        <f>IF(O626="zákl. přenesená",K626,0)</f>
        <v>0</v>
      </c>
      <c r="BH626" s="190">
        <f>IF(O626="sníž. přenesená",K626,0)</f>
        <v>0</v>
      </c>
      <c r="BI626" s="190">
        <f>IF(O626="nulová",K626,0)</f>
        <v>0</v>
      </c>
      <c r="BJ626" s="18" t="s">
        <v>24</v>
      </c>
      <c r="BK626" s="190">
        <f>ROUND(P626*H626,2)</f>
        <v>0</v>
      </c>
      <c r="BL626" s="18" t="s">
        <v>141</v>
      </c>
      <c r="BM626" s="189" t="s">
        <v>655</v>
      </c>
    </row>
    <row r="627" spans="1:47" s="2" customFormat="1" ht="11.25">
      <c r="A627" s="35"/>
      <c r="B627" s="36"/>
      <c r="C627" s="37"/>
      <c r="D627" s="191" t="s">
        <v>143</v>
      </c>
      <c r="E627" s="37"/>
      <c r="F627" s="192" t="s">
        <v>654</v>
      </c>
      <c r="G627" s="37"/>
      <c r="H627" s="37"/>
      <c r="I627" s="193"/>
      <c r="J627" s="193"/>
      <c r="K627" s="37"/>
      <c r="L627" s="37"/>
      <c r="M627" s="40"/>
      <c r="N627" s="194"/>
      <c r="O627" s="195"/>
      <c r="P627" s="65"/>
      <c r="Q627" s="65"/>
      <c r="R627" s="65"/>
      <c r="S627" s="65"/>
      <c r="T627" s="65"/>
      <c r="U627" s="65"/>
      <c r="V627" s="65"/>
      <c r="W627" s="65"/>
      <c r="X627" s="66"/>
      <c r="Y627" s="35"/>
      <c r="Z627" s="35"/>
      <c r="AA627" s="35"/>
      <c r="AB627" s="35"/>
      <c r="AC627" s="35"/>
      <c r="AD627" s="35"/>
      <c r="AE627" s="35"/>
      <c r="AT627" s="18" t="s">
        <v>143</v>
      </c>
      <c r="AU627" s="18" t="s">
        <v>162</v>
      </c>
    </row>
    <row r="628" spans="2:63" s="12" customFormat="1" ht="20.85" customHeight="1">
      <c r="B628" s="160"/>
      <c r="C628" s="161"/>
      <c r="D628" s="162" t="s">
        <v>79</v>
      </c>
      <c r="E628" s="175" t="s">
        <v>656</v>
      </c>
      <c r="F628" s="175" t="s">
        <v>657</v>
      </c>
      <c r="G628" s="161"/>
      <c r="H628" s="161"/>
      <c r="I628" s="164"/>
      <c r="J628" s="164"/>
      <c r="K628" s="176">
        <f>BK628</f>
        <v>0</v>
      </c>
      <c r="L628" s="161"/>
      <c r="M628" s="166"/>
      <c r="N628" s="167"/>
      <c r="O628" s="168"/>
      <c r="P628" s="168"/>
      <c r="Q628" s="169">
        <f>SUM(Q629:Q769)</f>
        <v>0</v>
      </c>
      <c r="R628" s="169">
        <f>SUM(R629:R769)</f>
        <v>0</v>
      </c>
      <c r="S628" s="168"/>
      <c r="T628" s="170">
        <f>SUM(T629:T769)</f>
        <v>0</v>
      </c>
      <c r="U628" s="168"/>
      <c r="V628" s="170">
        <f>SUM(V629:V769)</f>
        <v>0</v>
      </c>
      <c r="W628" s="168"/>
      <c r="X628" s="171">
        <f>SUM(X629:X769)</f>
        <v>0</v>
      </c>
      <c r="AR628" s="172" t="s">
        <v>24</v>
      </c>
      <c r="AT628" s="173" t="s">
        <v>79</v>
      </c>
      <c r="AU628" s="173" t="s">
        <v>89</v>
      </c>
      <c r="AY628" s="172" t="s">
        <v>133</v>
      </c>
      <c r="BK628" s="174">
        <f>SUM(BK629:BK769)</f>
        <v>0</v>
      </c>
    </row>
    <row r="629" spans="1:65" s="2" customFormat="1" ht="24.2" customHeight="1">
      <c r="A629" s="35"/>
      <c r="B629" s="36"/>
      <c r="C629" s="177" t="s">
        <v>658</v>
      </c>
      <c r="D629" s="177" t="s">
        <v>136</v>
      </c>
      <c r="E629" s="178" t="s">
        <v>659</v>
      </c>
      <c r="F629" s="179" t="s">
        <v>660</v>
      </c>
      <c r="G629" s="180" t="s">
        <v>172</v>
      </c>
      <c r="H629" s="181">
        <v>486</v>
      </c>
      <c r="I629" s="182"/>
      <c r="J629" s="182"/>
      <c r="K629" s="183">
        <f>ROUND(P629*H629,2)</f>
        <v>0</v>
      </c>
      <c r="L629" s="179" t="s">
        <v>140</v>
      </c>
      <c r="M629" s="40"/>
      <c r="N629" s="184" t="s">
        <v>33</v>
      </c>
      <c r="O629" s="185" t="s">
        <v>49</v>
      </c>
      <c r="P629" s="186">
        <f>I629+J629</f>
        <v>0</v>
      </c>
      <c r="Q629" s="186">
        <f>ROUND(I629*H629,2)</f>
        <v>0</v>
      </c>
      <c r="R629" s="186">
        <f>ROUND(J629*H629,2)</f>
        <v>0</v>
      </c>
      <c r="S629" s="65"/>
      <c r="T629" s="187">
        <f>S629*H629</f>
        <v>0</v>
      </c>
      <c r="U629" s="187">
        <v>0</v>
      </c>
      <c r="V629" s="187">
        <f>U629*H629</f>
        <v>0</v>
      </c>
      <c r="W629" s="187">
        <v>0</v>
      </c>
      <c r="X629" s="188">
        <f>W629*H629</f>
        <v>0</v>
      </c>
      <c r="Y629" s="35"/>
      <c r="Z629" s="35"/>
      <c r="AA629" s="35"/>
      <c r="AB629" s="35"/>
      <c r="AC629" s="35"/>
      <c r="AD629" s="35"/>
      <c r="AE629" s="35"/>
      <c r="AR629" s="189" t="s">
        <v>141</v>
      </c>
      <c r="AT629" s="189" t="s">
        <v>136</v>
      </c>
      <c r="AU629" s="189" t="s">
        <v>162</v>
      </c>
      <c r="AY629" s="18" t="s">
        <v>133</v>
      </c>
      <c r="BE629" s="190">
        <f>IF(O629="základní",K629,0)</f>
        <v>0</v>
      </c>
      <c r="BF629" s="190">
        <f>IF(O629="snížená",K629,0)</f>
        <v>0</v>
      </c>
      <c r="BG629" s="190">
        <f>IF(O629="zákl. přenesená",K629,0)</f>
        <v>0</v>
      </c>
      <c r="BH629" s="190">
        <f>IF(O629="sníž. přenesená",K629,0)</f>
        <v>0</v>
      </c>
      <c r="BI629" s="190">
        <f>IF(O629="nulová",K629,0)</f>
        <v>0</v>
      </c>
      <c r="BJ629" s="18" t="s">
        <v>24</v>
      </c>
      <c r="BK629" s="190">
        <f>ROUND(P629*H629,2)</f>
        <v>0</v>
      </c>
      <c r="BL629" s="18" t="s">
        <v>141</v>
      </c>
      <c r="BM629" s="189" t="s">
        <v>661</v>
      </c>
    </row>
    <row r="630" spans="1:47" s="2" customFormat="1" ht="11.25">
      <c r="A630" s="35"/>
      <c r="B630" s="36"/>
      <c r="C630" s="37"/>
      <c r="D630" s="191" t="s">
        <v>143</v>
      </c>
      <c r="E630" s="37"/>
      <c r="F630" s="192" t="s">
        <v>662</v>
      </c>
      <c r="G630" s="37"/>
      <c r="H630" s="37"/>
      <c r="I630" s="193"/>
      <c r="J630" s="193"/>
      <c r="K630" s="37"/>
      <c r="L630" s="37"/>
      <c r="M630" s="40"/>
      <c r="N630" s="194"/>
      <c r="O630" s="195"/>
      <c r="P630" s="65"/>
      <c r="Q630" s="65"/>
      <c r="R630" s="65"/>
      <c r="S630" s="65"/>
      <c r="T630" s="65"/>
      <c r="U630" s="65"/>
      <c r="V630" s="65"/>
      <c r="W630" s="65"/>
      <c r="X630" s="66"/>
      <c r="Y630" s="35"/>
      <c r="Z630" s="35"/>
      <c r="AA630" s="35"/>
      <c r="AB630" s="35"/>
      <c r="AC630" s="35"/>
      <c r="AD630" s="35"/>
      <c r="AE630" s="35"/>
      <c r="AT630" s="18" t="s">
        <v>143</v>
      </c>
      <c r="AU630" s="18" t="s">
        <v>162</v>
      </c>
    </row>
    <row r="631" spans="2:51" s="14" customFormat="1" ht="11.25">
      <c r="B631" s="207"/>
      <c r="C631" s="208"/>
      <c r="D631" s="191" t="s">
        <v>145</v>
      </c>
      <c r="E631" s="209" t="s">
        <v>33</v>
      </c>
      <c r="F631" s="210" t="s">
        <v>301</v>
      </c>
      <c r="G631" s="208"/>
      <c r="H631" s="209" t="s">
        <v>33</v>
      </c>
      <c r="I631" s="211"/>
      <c r="J631" s="211"/>
      <c r="K631" s="208"/>
      <c r="L631" s="208"/>
      <c r="M631" s="212"/>
      <c r="N631" s="213"/>
      <c r="O631" s="214"/>
      <c r="P631" s="214"/>
      <c r="Q631" s="214"/>
      <c r="R631" s="214"/>
      <c r="S631" s="214"/>
      <c r="T631" s="214"/>
      <c r="U631" s="214"/>
      <c r="V631" s="214"/>
      <c r="W631" s="214"/>
      <c r="X631" s="215"/>
      <c r="AT631" s="216" t="s">
        <v>145</v>
      </c>
      <c r="AU631" s="216" t="s">
        <v>162</v>
      </c>
      <c r="AV631" s="14" t="s">
        <v>24</v>
      </c>
      <c r="AW631" s="14" t="s">
        <v>5</v>
      </c>
      <c r="AX631" s="14" t="s">
        <v>80</v>
      </c>
      <c r="AY631" s="216" t="s">
        <v>133</v>
      </c>
    </row>
    <row r="632" spans="2:51" s="13" customFormat="1" ht="11.25">
      <c r="B632" s="196"/>
      <c r="C632" s="197"/>
      <c r="D632" s="191" t="s">
        <v>145</v>
      </c>
      <c r="E632" s="198" t="s">
        <v>33</v>
      </c>
      <c r="F632" s="199" t="s">
        <v>663</v>
      </c>
      <c r="G632" s="197"/>
      <c r="H632" s="200">
        <v>486</v>
      </c>
      <c r="I632" s="201"/>
      <c r="J632" s="201"/>
      <c r="K632" s="197"/>
      <c r="L632" s="197"/>
      <c r="M632" s="202"/>
      <c r="N632" s="203"/>
      <c r="O632" s="204"/>
      <c r="P632" s="204"/>
      <c r="Q632" s="204"/>
      <c r="R632" s="204"/>
      <c r="S632" s="204"/>
      <c r="T632" s="204"/>
      <c r="U632" s="204"/>
      <c r="V632" s="204"/>
      <c r="W632" s="204"/>
      <c r="X632" s="205"/>
      <c r="AT632" s="206" t="s">
        <v>145</v>
      </c>
      <c r="AU632" s="206" t="s">
        <v>162</v>
      </c>
      <c r="AV632" s="13" t="s">
        <v>89</v>
      </c>
      <c r="AW632" s="13" t="s">
        <v>5</v>
      </c>
      <c r="AX632" s="13" t="s">
        <v>80</v>
      </c>
      <c r="AY632" s="206" t="s">
        <v>133</v>
      </c>
    </row>
    <row r="633" spans="2:51" s="15" customFormat="1" ht="11.25">
      <c r="B633" s="217"/>
      <c r="C633" s="218"/>
      <c r="D633" s="191" t="s">
        <v>145</v>
      </c>
      <c r="E633" s="219" t="s">
        <v>33</v>
      </c>
      <c r="F633" s="220" t="s">
        <v>263</v>
      </c>
      <c r="G633" s="218"/>
      <c r="H633" s="221">
        <v>486</v>
      </c>
      <c r="I633" s="222"/>
      <c r="J633" s="222"/>
      <c r="K633" s="218"/>
      <c r="L633" s="218"/>
      <c r="M633" s="223"/>
      <c r="N633" s="224"/>
      <c r="O633" s="225"/>
      <c r="P633" s="225"/>
      <c r="Q633" s="225"/>
      <c r="R633" s="225"/>
      <c r="S633" s="225"/>
      <c r="T633" s="225"/>
      <c r="U633" s="225"/>
      <c r="V633" s="225"/>
      <c r="W633" s="225"/>
      <c r="X633" s="226"/>
      <c r="AT633" s="227" t="s">
        <v>145</v>
      </c>
      <c r="AU633" s="227" t="s">
        <v>162</v>
      </c>
      <c r="AV633" s="15" t="s">
        <v>141</v>
      </c>
      <c r="AW633" s="15" t="s">
        <v>5</v>
      </c>
      <c r="AX633" s="15" t="s">
        <v>24</v>
      </c>
      <c r="AY633" s="227" t="s">
        <v>133</v>
      </c>
    </row>
    <row r="634" spans="1:65" s="2" customFormat="1" ht="14.45" customHeight="1">
      <c r="A634" s="35"/>
      <c r="B634" s="36"/>
      <c r="C634" s="228" t="s">
        <v>664</v>
      </c>
      <c r="D634" s="228" t="s">
        <v>251</v>
      </c>
      <c r="E634" s="229" t="s">
        <v>665</v>
      </c>
      <c r="F634" s="230" t="s">
        <v>666</v>
      </c>
      <c r="G634" s="231" t="s">
        <v>165</v>
      </c>
      <c r="H634" s="232">
        <v>376</v>
      </c>
      <c r="I634" s="233"/>
      <c r="J634" s="234"/>
      <c r="K634" s="235">
        <f>ROUND(P634*H634,2)</f>
        <v>0</v>
      </c>
      <c r="L634" s="230" t="s">
        <v>33</v>
      </c>
      <c r="M634" s="236"/>
      <c r="N634" s="237" t="s">
        <v>33</v>
      </c>
      <c r="O634" s="185" t="s">
        <v>49</v>
      </c>
      <c r="P634" s="186">
        <f>I634+J634</f>
        <v>0</v>
      </c>
      <c r="Q634" s="186">
        <f>ROUND(I634*H634,2)</f>
        <v>0</v>
      </c>
      <c r="R634" s="186">
        <f>ROUND(J634*H634,2)</f>
        <v>0</v>
      </c>
      <c r="S634" s="65"/>
      <c r="T634" s="187">
        <f>S634*H634</f>
        <v>0</v>
      </c>
      <c r="U634" s="187">
        <v>0</v>
      </c>
      <c r="V634" s="187">
        <f>U634*H634</f>
        <v>0</v>
      </c>
      <c r="W634" s="187">
        <v>0</v>
      </c>
      <c r="X634" s="188">
        <f>W634*H634</f>
        <v>0</v>
      </c>
      <c r="Y634" s="35"/>
      <c r="Z634" s="35"/>
      <c r="AA634" s="35"/>
      <c r="AB634" s="35"/>
      <c r="AC634" s="35"/>
      <c r="AD634" s="35"/>
      <c r="AE634" s="35"/>
      <c r="AR634" s="189" t="s">
        <v>189</v>
      </c>
      <c r="AT634" s="189" t="s">
        <v>251</v>
      </c>
      <c r="AU634" s="189" t="s">
        <v>162</v>
      </c>
      <c r="AY634" s="18" t="s">
        <v>133</v>
      </c>
      <c r="BE634" s="190">
        <f>IF(O634="základní",K634,0)</f>
        <v>0</v>
      </c>
      <c r="BF634" s="190">
        <f>IF(O634="snížená",K634,0)</f>
        <v>0</v>
      </c>
      <c r="BG634" s="190">
        <f>IF(O634="zákl. přenesená",K634,0)</f>
        <v>0</v>
      </c>
      <c r="BH634" s="190">
        <f>IF(O634="sníž. přenesená",K634,0)</f>
        <v>0</v>
      </c>
      <c r="BI634" s="190">
        <f>IF(O634="nulová",K634,0)</f>
        <v>0</v>
      </c>
      <c r="BJ634" s="18" t="s">
        <v>24</v>
      </c>
      <c r="BK634" s="190">
        <f>ROUND(P634*H634,2)</f>
        <v>0</v>
      </c>
      <c r="BL634" s="18" t="s">
        <v>141</v>
      </c>
      <c r="BM634" s="189" t="s">
        <v>667</v>
      </c>
    </row>
    <row r="635" spans="1:47" s="2" customFormat="1" ht="11.25">
      <c r="A635" s="35"/>
      <c r="B635" s="36"/>
      <c r="C635" s="37"/>
      <c r="D635" s="191" t="s">
        <v>143</v>
      </c>
      <c r="E635" s="37"/>
      <c r="F635" s="192" t="s">
        <v>666</v>
      </c>
      <c r="G635" s="37"/>
      <c r="H635" s="37"/>
      <c r="I635" s="193"/>
      <c r="J635" s="193"/>
      <c r="K635" s="37"/>
      <c r="L635" s="37"/>
      <c r="M635" s="40"/>
      <c r="N635" s="194"/>
      <c r="O635" s="195"/>
      <c r="P635" s="65"/>
      <c r="Q635" s="65"/>
      <c r="R635" s="65"/>
      <c r="S635" s="65"/>
      <c r="T635" s="65"/>
      <c r="U635" s="65"/>
      <c r="V635" s="65"/>
      <c r="W635" s="65"/>
      <c r="X635" s="66"/>
      <c r="Y635" s="35"/>
      <c r="Z635" s="35"/>
      <c r="AA635" s="35"/>
      <c r="AB635" s="35"/>
      <c r="AC635" s="35"/>
      <c r="AD635" s="35"/>
      <c r="AE635" s="35"/>
      <c r="AT635" s="18" t="s">
        <v>143</v>
      </c>
      <c r="AU635" s="18" t="s">
        <v>162</v>
      </c>
    </row>
    <row r="636" spans="1:47" s="2" customFormat="1" ht="19.5">
      <c r="A636" s="35"/>
      <c r="B636" s="36"/>
      <c r="C636" s="37"/>
      <c r="D636" s="191" t="s">
        <v>269</v>
      </c>
      <c r="E636" s="37"/>
      <c r="F636" s="238" t="s">
        <v>270</v>
      </c>
      <c r="G636" s="37"/>
      <c r="H636" s="37"/>
      <c r="I636" s="193"/>
      <c r="J636" s="193"/>
      <c r="K636" s="37"/>
      <c r="L636" s="37"/>
      <c r="M636" s="40"/>
      <c r="N636" s="194"/>
      <c r="O636" s="195"/>
      <c r="P636" s="65"/>
      <c r="Q636" s="65"/>
      <c r="R636" s="65"/>
      <c r="S636" s="65"/>
      <c r="T636" s="65"/>
      <c r="U636" s="65"/>
      <c r="V636" s="65"/>
      <c r="W636" s="65"/>
      <c r="X636" s="66"/>
      <c r="Y636" s="35"/>
      <c r="Z636" s="35"/>
      <c r="AA636" s="35"/>
      <c r="AB636" s="35"/>
      <c r="AC636" s="35"/>
      <c r="AD636" s="35"/>
      <c r="AE636" s="35"/>
      <c r="AT636" s="18" t="s">
        <v>269</v>
      </c>
      <c r="AU636" s="18" t="s">
        <v>162</v>
      </c>
    </row>
    <row r="637" spans="2:51" s="14" customFormat="1" ht="11.25">
      <c r="B637" s="207"/>
      <c r="C637" s="208"/>
      <c r="D637" s="191" t="s">
        <v>145</v>
      </c>
      <c r="E637" s="209" t="s">
        <v>33</v>
      </c>
      <c r="F637" s="210" t="s">
        <v>301</v>
      </c>
      <c r="G637" s="208"/>
      <c r="H637" s="209" t="s">
        <v>33</v>
      </c>
      <c r="I637" s="211"/>
      <c r="J637" s="211"/>
      <c r="K637" s="208"/>
      <c r="L637" s="208"/>
      <c r="M637" s="212"/>
      <c r="N637" s="213"/>
      <c r="O637" s="214"/>
      <c r="P637" s="214"/>
      <c r="Q637" s="214"/>
      <c r="R637" s="214"/>
      <c r="S637" s="214"/>
      <c r="T637" s="214"/>
      <c r="U637" s="214"/>
      <c r="V637" s="214"/>
      <c r="W637" s="214"/>
      <c r="X637" s="215"/>
      <c r="AT637" s="216" t="s">
        <v>145</v>
      </c>
      <c r="AU637" s="216" t="s">
        <v>162</v>
      </c>
      <c r="AV637" s="14" t="s">
        <v>24</v>
      </c>
      <c r="AW637" s="14" t="s">
        <v>5</v>
      </c>
      <c r="AX637" s="14" t="s">
        <v>80</v>
      </c>
      <c r="AY637" s="216" t="s">
        <v>133</v>
      </c>
    </row>
    <row r="638" spans="2:51" s="13" customFormat="1" ht="11.25">
      <c r="B638" s="196"/>
      <c r="C638" s="197"/>
      <c r="D638" s="191" t="s">
        <v>145</v>
      </c>
      <c r="E638" s="198" t="s">
        <v>33</v>
      </c>
      <c r="F638" s="199" t="s">
        <v>668</v>
      </c>
      <c r="G638" s="197"/>
      <c r="H638" s="200">
        <v>376</v>
      </c>
      <c r="I638" s="201"/>
      <c r="J638" s="201"/>
      <c r="K638" s="197"/>
      <c r="L638" s="197"/>
      <c r="M638" s="202"/>
      <c r="N638" s="203"/>
      <c r="O638" s="204"/>
      <c r="P638" s="204"/>
      <c r="Q638" s="204"/>
      <c r="R638" s="204"/>
      <c r="S638" s="204"/>
      <c r="T638" s="204"/>
      <c r="U638" s="204"/>
      <c r="V638" s="204"/>
      <c r="W638" s="204"/>
      <c r="X638" s="205"/>
      <c r="AT638" s="206" t="s">
        <v>145</v>
      </c>
      <c r="AU638" s="206" t="s">
        <v>162</v>
      </c>
      <c r="AV638" s="13" t="s">
        <v>89</v>
      </c>
      <c r="AW638" s="13" t="s">
        <v>5</v>
      </c>
      <c r="AX638" s="13" t="s">
        <v>80</v>
      </c>
      <c r="AY638" s="206" t="s">
        <v>133</v>
      </c>
    </row>
    <row r="639" spans="2:51" s="15" customFormat="1" ht="11.25">
      <c r="B639" s="217"/>
      <c r="C639" s="218"/>
      <c r="D639" s="191" t="s">
        <v>145</v>
      </c>
      <c r="E639" s="219" t="s">
        <v>33</v>
      </c>
      <c r="F639" s="220" t="s">
        <v>263</v>
      </c>
      <c r="G639" s="218"/>
      <c r="H639" s="221">
        <v>376</v>
      </c>
      <c r="I639" s="222"/>
      <c r="J639" s="222"/>
      <c r="K639" s="218"/>
      <c r="L639" s="218"/>
      <c r="M639" s="223"/>
      <c r="N639" s="224"/>
      <c r="O639" s="225"/>
      <c r="P639" s="225"/>
      <c r="Q639" s="225"/>
      <c r="R639" s="225"/>
      <c r="S639" s="225"/>
      <c r="T639" s="225"/>
      <c r="U639" s="225"/>
      <c r="V639" s="225"/>
      <c r="W639" s="225"/>
      <c r="X639" s="226"/>
      <c r="AT639" s="227" t="s">
        <v>145</v>
      </c>
      <c r="AU639" s="227" t="s">
        <v>162</v>
      </c>
      <c r="AV639" s="15" t="s">
        <v>141</v>
      </c>
      <c r="AW639" s="15" t="s">
        <v>5</v>
      </c>
      <c r="AX639" s="15" t="s">
        <v>24</v>
      </c>
      <c r="AY639" s="227" t="s">
        <v>133</v>
      </c>
    </row>
    <row r="640" spans="1:65" s="2" customFormat="1" ht="14.45" customHeight="1">
      <c r="A640" s="35"/>
      <c r="B640" s="36"/>
      <c r="C640" s="228" t="s">
        <v>669</v>
      </c>
      <c r="D640" s="228" t="s">
        <v>251</v>
      </c>
      <c r="E640" s="229" t="s">
        <v>670</v>
      </c>
      <c r="F640" s="230" t="s">
        <v>671</v>
      </c>
      <c r="G640" s="231" t="s">
        <v>165</v>
      </c>
      <c r="H640" s="232">
        <v>106</v>
      </c>
      <c r="I640" s="233"/>
      <c r="J640" s="234"/>
      <c r="K640" s="235">
        <f>ROUND(P640*H640,2)</f>
        <v>0</v>
      </c>
      <c r="L640" s="230" t="s">
        <v>33</v>
      </c>
      <c r="M640" s="236"/>
      <c r="N640" s="237" t="s">
        <v>33</v>
      </c>
      <c r="O640" s="185" t="s">
        <v>49</v>
      </c>
      <c r="P640" s="186">
        <f>I640+J640</f>
        <v>0</v>
      </c>
      <c r="Q640" s="186">
        <f>ROUND(I640*H640,2)</f>
        <v>0</v>
      </c>
      <c r="R640" s="186">
        <f>ROUND(J640*H640,2)</f>
        <v>0</v>
      </c>
      <c r="S640" s="65"/>
      <c r="T640" s="187">
        <f>S640*H640</f>
        <v>0</v>
      </c>
      <c r="U640" s="187">
        <v>0</v>
      </c>
      <c r="V640" s="187">
        <f>U640*H640</f>
        <v>0</v>
      </c>
      <c r="W640" s="187">
        <v>0</v>
      </c>
      <c r="X640" s="188">
        <f>W640*H640</f>
        <v>0</v>
      </c>
      <c r="Y640" s="35"/>
      <c r="Z640" s="35"/>
      <c r="AA640" s="35"/>
      <c r="AB640" s="35"/>
      <c r="AC640" s="35"/>
      <c r="AD640" s="35"/>
      <c r="AE640" s="35"/>
      <c r="AR640" s="189" t="s">
        <v>189</v>
      </c>
      <c r="AT640" s="189" t="s">
        <v>251</v>
      </c>
      <c r="AU640" s="189" t="s">
        <v>162</v>
      </c>
      <c r="AY640" s="18" t="s">
        <v>133</v>
      </c>
      <c r="BE640" s="190">
        <f>IF(O640="základní",K640,0)</f>
        <v>0</v>
      </c>
      <c r="BF640" s="190">
        <f>IF(O640="snížená",K640,0)</f>
        <v>0</v>
      </c>
      <c r="BG640" s="190">
        <f>IF(O640="zákl. přenesená",K640,0)</f>
        <v>0</v>
      </c>
      <c r="BH640" s="190">
        <f>IF(O640="sníž. přenesená",K640,0)</f>
        <v>0</v>
      </c>
      <c r="BI640" s="190">
        <f>IF(O640="nulová",K640,0)</f>
        <v>0</v>
      </c>
      <c r="BJ640" s="18" t="s">
        <v>24</v>
      </c>
      <c r="BK640" s="190">
        <f>ROUND(P640*H640,2)</f>
        <v>0</v>
      </c>
      <c r="BL640" s="18" t="s">
        <v>141</v>
      </c>
      <c r="BM640" s="189" t="s">
        <v>672</v>
      </c>
    </row>
    <row r="641" spans="1:47" s="2" customFormat="1" ht="11.25">
      <c r="A641" s="35"/>
      <c r="B641" s="36"/>
      <c r="C641" s="37"/>
      <c r="D641" s="191" t="s">
        <v>143</v>
      </c>
      <c r="E641" s="37"/>
      <c r="F641" s="192" t="s">
        <v>671</v>
      </c>
      <c r="G641" s="37"/>
      <c r="H641" s="37"/>
      <c r="I641" s="193"/>
      <c r="J641" s="193"/>
      <c r="K641" s="37"/>
      <c r="L641" s="37"/>
      <c r="M641" s="40"/>
      <c r="N641" s="194"/>
      <c r="O641" s="195"/>
      <c r="P641" s="65"/>
      <c r="Q641" s="65"/>
      <c r="R641" s="65"/>
      <c r="S641" s="65"/>
      <c r="T641" s="65"/>
      <c r="U641" s="65"/>
      <c r="V641" s="65"/>
      <c r="W641" s="65"/>
      <c r="X641" s="66"/>
      <c r="Y641" s="35"/>
      <c r="Z641" s="35"/>
      <c r="AA641" s="35"/>
      <c r="AB641" s="35"/>
      <c r="AC641" s="35"/>
      <c r="AD641" s="35"/>
      <c r="AE641" s="35"/>
      <c r="AT641" s="18" t="s">
        <v>143</v>
      </c>
      <c r="AU641" s="18" t="s">
        <v>162</v>
      </c>
    </row>
    <row r="642" spans="1:47" s="2" customFormat="1" ht="19.5">
      <c r="A642" s="35"/>
      <c r="B642" s="36"/>
      <c r="C642" s="37"/>
      <c r="D642" s="191" t="s">
        <v>269</v>
      </c>
      <c r="E642" s="37"/>
      <c r="F642" s="238" t="s">
        <v>270</v>
      </c>
      <c r="G642" s="37"/>
      <c r="H642" s="37"/>
      <c r="I642" s="193"/>
      <c r="J642" s="193"/>
      <c r="K642" s="37"/>
      <c r="L642" s="37"/>
      <c r="M642" s="40"/>
      <c r="N642" s="194"/>
      <c r="O642" s="195"/>
      <c r="P642" s="65"/>
      <c r="Q642" s="65"/>
      <c r="R642" s="65"/>
      <c r="S642" s="65"/>
      <c r="T642" s="65"/>
      <c r="U642" s="65"/>
      <c r="V642" s="65"/>
      <c r="W642" s="65"/>
      <c r="X642" s="66"/>
      <c r="Y642" s="35"/>
      <c r="Z642" s="35"/>
      <c r="AA642" s="35"/>
      <c r="AB642" s="35"/>
      <c r="AC642" s="35"/>
      <c r="AD642" s="35"/>
      <c r="AE642" s="35"/>
      <c r="AT642" s="18" t="s">
        <v>269</v>
      </c>
      <c r="AU642" s="18" t="s">
        <v>162</v>
      </c>
    </row>
    <row r="643" spans="2:51" s="14" customFormat="1" ht="11.25">
      <c r="B643" s="207"/>
      <c r="C643" s="208"/>
      <c r="D643" s="191" t="s">
        <v>145</v>
      </c>
      <c r="E643" s="209" t="s">
        <v>33</v>
      </c>
      <c r="F643" s="210" t="s">
        <v>301</v>
      </c>
      <c r="G643" s="208"/>
      <c r="H643" s="209" t="s">
        <v>33</v>
      </c>
      <c r="I643" s="211"/>
      <c r="J643" s="211"/>
      <c r="K643" s="208"/>
      <c r="L643" s="208"/>
      <c r="M643" s="212"/>
      <c r="N643" s="213"/>
      <c r="O643" s="214"/>
      <c r="P643" s="214"/>
      <c r="Q643" s="214"/>
      <c r="R643" s="214"/>
      <c r="S643" s="214"/>
      <c r="T643" s="214"/>
      <c r="U643" s="214"/>
      <c r="V643" s="214"/>
      <c r="W643" s="214"/>
      <c r="X643" s="215"/>
      <c r="AT643" s="216" t="s">
        <v>145</v>
      </c>
      <c r="AU643" s="216" t="s">
        <v>162</v>
      </c>
      <c r="AV643" s="14" t="s">
        <v>24</v>
      </c>
      <c r="AW643" s="14" t="s">
        <v>5</v>
      </c>
      <c r="AX643" s="14" t="s">
        <v>80</v>
      </c>
      <c r="AY643" s="216" t="s">
        <v>133</v>
      </c>
    </row>
    <row r="644" spans="2:51" s="13" customFormat="1" ht="11.25">
      <c r="B644" s="196"/>
      <c r="C644" s="197"/>
      <c r="D644" s="191" t="s">
        <v>145</v>
      </c>
      <c r="E644" s="198" t="s">
        <v>33</v>
      </c>
      <c r="F644" s="199" t="s">
        <v>652</v>
      </c>
      <c r="G644" s="197"/>
      <c r="H644" s="200">
        <v>106</v>
      </c>
      <c r="I644" s="201"/>
      <c r="J644" s="201"/>
      <c r="K644" s="197"/>
      <c r="L644" s="197"/>
      <c r="M644" s="202"/>
      <c r="N644" s="203"/>
      <c r="O644" s="204"/>
      <c r="P644" s="204"/>
      <c r="Q644" s="204"/>
      <c r="R644" s="204"/>
      <c r="S644" s="204"/>
      <c r="T644" s="204"/>
      <c r="U644" s="204"/>
      <c r="V644" s="204"/>
      <c r="W644" s="204"/>
      <c r="X644" s="205"/>
      <c r="AT644" s="206" t="s">
        <v>145</v>
      </c>
      <c r="AU644" s="206" t="s">
        <v>162</v>
      </c>
      <c r="AV644" s="13" t="s">
        <v>89</v>
      </c>
      <c r="AW644" s="13" t="s">
        <v>5</v>
      </c>
      <c r="AX644" s="13" t="s">
        <v>80</v>
      </c>
      <c r="AY644" s="206" t="s">
        <v>133</v>
      </c>
    </row>
    <row r="645" spans="2:51" s="15" customFormat="1" ht="11.25">
      <c r="B645" s="217"/>
      <c r="C645" s="218"/>
      <c r="D645" s="191" t="s">
        <v>145</v>
      </c>
      <c r="E645" s="219" t="s">
        <v>33</v>
      </c>
      <c r="F645" s="220" t="s">
        <v>263</v>
      </c>
      <c r="G645" s="218"/>
      <c r="H645" s="221">
        <v>106</v>
      </c>
      <c r="I645" s="222"/>
      <c r="J645" s="222"/>
      <c r="K645" s="218"/>
      <c r="L645" s="218"/>
      <c r="M645" s="223"/>
      <c r="N645" s="224"/>
      <c r="O645" s="225"/>
      <c r="P645" s="225"/>
      <c r="Q645" s="225"/>
      <c r="R645" s="225"/>
      <c r="S645" s="225"/>
      <c r="T645" s="225"/>
      <c r="U645" s="225"/>
      <c r="V645" s="225"/>
      <c r="W645" s="225"/>
      <c r="X645" s="226"/>
      <c r="AT645" s="227" t="s">
        <v>145</v>
      </c>
      <c r="AU645" s="227" t="s">
        <v>162</v>
      </c>
      <c r="AV645" s="15" t="s">
        <v>141</v>
      </c>
      <c r="AW645" s="15" t="s">
        <v>5</v>
      </c>
      <c r="AX645" s="15" t="s">
        <v>24</v>
      </c>
      <c r="AY645" s="227" t="s">
        <v>133</v>
      </c>
    </row>
    <row r="646" spans="1:65" s="2" customFormat="1" ht="24.2" customHeight="1">
      <c r="A646" s="35"/>
      <c r="B646" s="36"/>
      <c r="C646" s="177" t="s">
        <v>673</v>
      </c>
      <c r="D646" s="177" t="s">
        <v>136</v>
      </c>
      <c r="E646" s="178" t="s">
        <v>674</v>
      </c>
      <c r="F646" s="179" t="s">
        <v>675</v>
      </c>
      <c r="G646" s="180" t="s">
        <v>172</v>
      </c>
      <c r="H646" s="181">
        <v>942</v>
      </c>
      <c r="I646" s="182"/>
      <c r="J646" s="182"/>
      <c r="K646" s="183">
        <f>ROUND(P646*H646,2)</f>
        <v>0</v>
      </c>
      <c r="L646" s="179" t="s">
        <v>140</v>
      </c>
      <c r="M646" s="40"/>
      <c r="N646" s="184" t="s">
        <v>33</v>
      </c>
      <c r="O646" s="185" t="s">
        <v>49</v>
      </c>
      <c r="P646" s="186">
        <f>I646+J646</f>
        <v>0</v>
      </c>
      <c r="Q646" s="186">
        <f>ROUND(I646*H646,2)</f>
        <v>0</v>
      </c>
      <c r="R646" s="186">
        <f>ROUND(J646*H646,2)</f>
        <v>0</v>
      </c>
      <c r="S646" s="65"/>
      <c r="T646" s="187">
        <f>S646*H646</f>
        <v>0</v>
      </c>
      <c r="U646" s="187">
        <v>0</v>
      </c>
      <c r="V646" s="187">
        <f>U646*H646</f>
        <v>0</v>
      </c>
      <c r="W646" s="187">
        <v>0</v>
      </c>
      <c r="X646" s="188">
        <f>W646*H646</f>
        <v>0</v>
      </c>
      <c r="Y646" s="35"/>
      <c r="Z646" s="35"/>
      <c r="AA646" s="35"/>
      <c r="AB646" s="35"/>
      <c r="AC646" s="35"/>
      <c r="AD646" s="35"/>
      <c r="AE646" s="35"/>
      <c r="AR646" s="189" t="s">
        <v>141</v>
      </c>
      <c r="AT646" s="189" t="s">
        <v>136</v>
      </c>
      <c r="AU646" s="189" t="s">
        <v>162</v>
      </c>
      <c r="AY646" s="18" t="s">
        <v>133</v>
      </c>
      <c r="BE646" s="190">
        <f>IF(O646="základní",K646,0)</f>
        <v>0</v>
      </c>
      <c r="BF646" s="190">
        <f>IF(O646="snížená",K646,0)</f>
        <v>0</v>
      </c>
      <c r="BG646" s="190">
        <f>IF(O646="zákl. přenesená",K646,0)</f>
        <v>0</v>
      </c>
      <c r="BH646" s="190">
        <f>IF(O646="sníž. přenesená",K646,0)</f>
        <v>0</v>
      </c>
      <c r="BI646" s="190">
        <f>IF(O646="nulová",K646,0)</f>
        <v>0</v>
      </c>
      <c r="BJ646" s="18" t="s">
        <v>24</v>
      </c>
      <c r="BK646" s="190">
        <f>ROUND(P646*H646,2)</f>
        <v>0</v>
      </c>
      <c r="BL646" s="18" t="s">
        <v>141</v>
      </c>
      <c r="BM646" s="189" t="s">
        <v>676</v>
      </c>
    </row>
    <row r="647" spans="1:47" s="2" customFormat="1" ht="11.25">
      <c r="A647" s="35"/>
      <c r="B647" s="36"/>
      <c r="C647" s="37"/>
      <c r="D647" s="191" t="s">
        <v>143</v>
      </c>
      <c r="E647" s="37"/>
      <c r="F647" s="192" t="s">
        <v>677</v>
      </c>
      <c r="G647" s="37"/>
      <c r="H647" s="37"/>
      <c r="I647" s="193"/>
      <c r="J647" s="193"/>
      <c r="K647" s="37"/>
      <c r="L647" s="37"/>
      <c r="M647" s="40"/>
      <c r="N647" s="194"/>
      <c r="O647" s="195"/>
      <c r="P647" s="65"/>
      <c r="Q647" s="65"/>
      <c r="R647" s="65"/>
      <c r="S647" s="65"/>
      <c r="T647" s="65"/>
      <c r="U647" s="65"/>
      <c r="V647" s="65"/>
      <c r="W647" s="65"/>
      <c r="X647" s="66"/>
      <c r="Y647" s="35"/>
      <c r="Z647" s="35"/>
      <c r="AA647" s="35"/>
      <c r="AB647" s="35"/>
      <c r="AC647" s="35"/>
      <c r="AD647" s="35"/>
      <c r="AE647" s="35"/>
      <c r="AT647" s="18" t="s">
        <v>143</v>
      </c>
      <c r="AU647" s="18" t="s">
        <v>162</v>
      </c>
    </row>
    <row r="648" spans="2:51" s="14" customFormat="1" ht="11.25">
      <c r="B648" s="207"/>
      <c r="C648" s="208"/>
      <c r="D648" s="191" t="s">
        <v>145</v>
      </c>
      <c r="E648" s="209" t="s">
        <v>33</v>
      </c>
      <c r="F648" s="210" t="s">
        <v>301</v>
      </c>
      <c r="G648" s="208"/>
      <c r="H648" s="209" t="s">
        <v>33</v>
      </c>
      <c r="I648" s="211"/>
      <c r="J648" s="211"/>
      <c r="K648" s="208"/>
      <c r="L648" s="208"/>
      <c r="M648" s="212"/>
      <c r="N648" s="213"/>
      <c r="O648" s="214"/>
      <c r="P648" s="214"/>
      <c r="Q648" s="214"/>
      <c r="R648" s="214"/>
      <c r="S648" s="214"/>
      <c r="T648" s="214"/>
      <c r="U648" s="214"/>
      <c r="V648" s="214"/>
      <c r="W648" s="214"/>
      <c r="X648" s="215"/>
      <c r="AT648" s="216" t="s">
        <v>145</v>
      </c>
      <c r="AU648" s="216" t="s">
        <v>162</v>
      </c>
      <c r="AV648" s="14" t="s">
        <v>24</v>
      </c>
      <c r="AW648" s="14" t="s">
        <v>5</v>
      </c>
      <c r="AX648" s="14" t="s">
        <v>80</v>
      </c>
      <c r="AY648" s="216" t="s">
        <v>133</v>
      </c>
    </row>
    <row r="649" spans="2:51" s="13" customFormat="1" ht="11.25">
      <c r="B649" s="196"/>
      <c r="C649" s="197"/>
      <c r="D649" s="191" t="s">
        <v>145</v>
      </c>
      <c r="E649" s="198" t="s">
        <v>33</v>
      </c>
      <c r="F649" s="199" t="s">
        <v>678</v>
      </c>
      <c r="G649" s="197"/>
      <c r="H649" s="200">
        <v>942</v>
      </c>
      <c r="I649" s="201"/>
      <c r="J649" s="201"/>
      <c r="K649" s="197"/>
      <c r="L649" s="197"/>
      <c r="M649" s="202"/>
      <c r="N649" s="203"/>
      <c r="O649" s="204"/>
      <c r="P649" s="204"/>
      <c r="Q649" s="204"/>
      <c r="R649" s="204"/>
      <c r="S649" s="204"/>
      <c r="T649" s="204"/>
      <c r="U649" s="204"/>
      <c r="V649" s="204"/>
      <c r="W649" s="204"/>
      <c r="X649" s="205"/>
      <c r="AT649" s="206" t="s">
        <v>145</v>
      </c>
      <c r="AU649" s="206" t="s">
        <v>162</v>
      </c>
      <c r="AV649" s="13" t="s">
        <v>89</v>
      </c>
      <c r="AW649" s="13" t="s">
        <v>5</v>
      </c>
      <c r="AX649" s="13" t="s">
        <v>80</v>
      </c>
      <c r="AY649" s="206" t="s">
        <v>133</v>
      </c>
    </row>
    <row r="650" spans="2:51" s="15" customFormat="1" ht="11.25">
      <c r="B650" s="217"/>
      <c r="C650" s="218"/>
      <c r="D650" s="191" t="s">
        <v>145</v>
      </c>
      <c r="E650" s="219" t="s">
        <v>33</v>
      </c>
      <c r="F650" s="220" t="s">
        <v>263</v>
      </c>
      <c r="G650" s="218"/>
      <c r="H650" s="221">
        <v>942</v>
      </c>
      <c r="I650" s="222"/>
      <c r="J650" s="222"/>
      <c r="K650" s="218"/>
      <c r="L650" s="218"/>
      <c r="M650" s="223"/>
      <c r="N650" s="224"/>
      <c r="O650" s="225"/>
      <c r="P650" s="225"/>
      <c r="Q650" s="225"/>
      <c r="R650" s="225"/>
      <c r="S650" s="225"/>
      <c r="T650" s="225"/>
      <c r="U650" s="225"/>
      <c r="V650" s="225"/>
      <c r="W650" s="225"/>
      <c r="X650" s="226"/>
      <c r="AT650" s="227" t="s">
        <v>145</v>
      </c>
      <c r="AU650" s="227" t="s">
        <v>162</v>
      </c>
      <c r="AV650" s="15" t="s">
        <v>141</v>
      </c>
      <c r="AW650" s="15" t="s">
        <v>5</v>
      </c>
      <c r="AX650" s="15" t="s">
        <v>24</v>
      </c>
      <c r="AY650" s="227" t="s">
        <v>133</v>
      </c>
    </row>
    <row r="651" spans="1:65" s="2" customFormat="1" ht="14.45" customHeight="1">
      <c r="A651" s="35"/>
      <c r="B651" s="36"/>
      <c r="C651" s="228" t="s">
        <v>679</v>
      </c>
      <c r="D651" s="228" t="s">
        <v>251</v>
      </c>
      <c r="E651" s="229" t="s">
        <v>680</v>
      </c>
      <c r="F651" s="230" t="s">
        <v>681</v>
      </c>
      <c r="G651" s="231" t="s">
        <v>172</v>
      </c>
      <c r="H651" s="232">
        <v>14</v>
      </c>
      <c r="I651" s="233"/>
      <c r="J651" s="234"/>
      <c r="K651" s="235">
        <f>ROUND(P651*H651,2)</f>
        <v>0</v>
      </c>
      <c r="L651" s="230" t="s">
        <v>33</v>
      </c>
      <c r="M651" s="236"/>
      <c r="N651" s="237" t="s">
        <v>33</v>
      </c>
      <c r="O651" s="185" t="s">
        <v>49</v>
      </c>
      <c r="P651" s="186">
        <f>I651+J651</f>
        <v>0</v>
      </c>
      <c r="Q651" s="186">
        <f>ROUND(I651*H651,2)</f>
        <v>0</v>
      </c>
      <c r="R651" s="186">
        <f>ROUND(J651*H651,2)</f>
        <v>0</v>
      </c>
      <c r="S651" s="65"/>
      <c r="T651" s="187">
        <f>S651*H651</f>
        <v>0</v>
      </c>
      <c r="U651" s="187">
        <v>0</v>
      </c>
      <c r="V651" s="187">
        <f>U651*H651</f>
        <v>0</v>
      </c>
      <c r="W651" s="187">
        <v>0</v>
      </c>
      <c r="X651" s="188">
        <f>W651*H651</f>
        <v>0</v>
      </c>
      <c r="Y651" s="35"/>
      <c r="Z651" s="35"/>
      <c r="AA651" s="35"/>
      <c r="AB651" s="35"/>
      <c r="AC651" s="35"/>
      <c r="AD651" s="35"/>
      <c r="AE651" s="35"/>
      <c r="AR651" s="189" t="s">
        <v>189</v>
      </c>
      <c r="AT651" s="189" t="s">
        <v>251</v>
      </c>
      <c r="AU651" s="189" t="s">
        <v>162</v>
      </c>
      <c r="AY651" s="18" t="s">
        <v>133</v>
      </c>
      <c r="BE651" s="190">
        <f>IF(O651="základní",K651,0)</f>
        <v>0</v>
      </c>
      <c r="BF651" s="190">
        <f>IF(O651="snížená",K651,0)</f>
        <v>0</v>
      </c>
      <c r="BG651" s="190">
        <f>IF(O651="zákl. přenesená",K651,0)</f>
        <v>0</v>
      </c>
      <c r="BH651" s="190">
        <f>IF(O651="sníž. přenesená",K651,0)</f>
        <v>0</v>
      </c>
      <c r="BI651" s="190">
        <f>IF(O651="nulová",K651,0)</f>
        <v>0</v>
      </c>
      <c r="BJ651" s="18" t="s">
        <v>24</v>
      </c>
      <c r="BK651" s="190">
        <f>ROUND(P651*H651,2)</f>
        <v>0</v>
      </c>
      <c r="BL651" s="18" t="s">
        <v>141</v>
      </c>
      <c r="BM651" s="189" t="s">
        <v>682</v>
      </c>
    </row>
    <row r="652" spans="1:47" s="2" customFormat="1" ht="11.25">
      <c r="A652" s="35"/>
      <c r="B652" s="36"/>
      <c r="C652" s="37"/>
      <c r="D652" s="191" t="s">
        <v>143</v>
      </c>
      <c r="E652" s="37"/>
      <c r="F652" s="192" t="s">
        <v>681</v>
      </c>
      <c r="G652" s="37"/>
      <c r="H652" s="37"/>
      <c r="I652" s="193"/>
      <c r="J652" s="193"/>
      <c r="K652" s="37"/>
      <c r="L652" s="37"/>
      <c r="M652" s="40"/>
      <c r="N652" s="194"/>
      <c r="O652" s="195"/>
      <c r="P652" s="65"/>
      <c r="Q652" s="65"/>
      <c r="R652" s="65"/>
      <c r="S652" s="65"/>
      <c r="T652" s="65"/>
      <c r="U652" s="65"/>
      <c r="V652" s="65"/>
      <c r="W652" s="65"/>
      <c r="X652" s="66"/>
      <c r="Y652" s="35"/>
      <c r="Z652" s="35"/>
      <c r="AA652" s="35"/>
      <c r="AB652" s="35"/>
      <c r="AC652" s="35"/>
      <c r="AD652" s="35"/>
      <c r="AE652" s="35"/>
      <c r="AT652" s="18" t="s">
        <v>143</v>
      </c>
      <c r="AU652" s="18" t="s">
        <v>162</v>
      </c>
    </row>
    <row r="653" spans="1:47" s="2" customFormat="1" ht="19.5">
      <c r="A653" s="35"/>
      <c r="B653" s="36"/>
      <c r="C653" s="37"/>
      <c r="D653" s="191" t="s">
        <v>269</v>
      </c>
      <c r="E653" s="37"/>
      <c r="F653" s="238" t="s">
        <v>382</v>
      </c>
      <c r="G653" s="37"/>
      <c r="H653" s="37"/>
      <c r="I653" s="193"/>
      <c r="J653" s="193"/>
      <c r="K653" s="37"/>
      <c r="L653" s="37"/>
      <c r="M653" s="40"/>
      <c r="N653" s="194"/>
      <c r="O653" s="195"/>
      <c r="P653" s="65"/>
      <c r="Q653" s="65"/>
      <c r="R653" s="65"/>
      <c r="S653" s="65"/>
      <c r="T653" s="65"/>
      <c r="U653" s="65"/>
      <c r="V653" s="65"/>
      <c r="W653" s="65"/>
      <c r="X653" s="66"/>
      <c r="Y653" s="35"/>
      <c r="Z653" s="35"/>
      <c r="AA653" s="35"/>
      <c r="AB653" s="35"/>
      <c r="AC653" s="35"/>
      <c r="AD653" s="35"/>
      <c r="AE653" s="35"/>
      <c r="AT653" s="18" t="s">
        <v>269</v>
      </c>
      <c r="AU653" s="18" t="s">
        <v>162</v>
      </c>
    </row>
    <row r="654" spans="2:51" s="14" customFormat="1" ht="11.25">
      <c r="B654" s="207"/>
      <c r="C654" s="208"/>
      <c r="D654" s="191" t="s">
        <v>145</v>
      </c>
      <c r="E654" s="209" t="s">
        <v>33</v>
      </c>
      <c r="F654" s="210" t="s">
        <v>301</v>
      </c>
      <c r="G654" s="208"/>
      <c r="H654" s="209" t="s">
        <v>33</v>
      </c>
      <c r="I654" s="211"/>
      <c r="J654" s="211"/>
      <c r="K654" s="208"/>
      <c r="L654" s="208"/>
      <c r="M654" s="212"/>
      <c r="N654" s="213"/>
      <c r="O654" s="214"/>
      <c r="P654" s="214"/>
      <c r="Q654" s="214"/>
      <c r="R654" s="214"/>
      <c r="S654" s="214"/>
      <c r="T654" s="214"/>
      <c r="U654" s="214"/>
      <c r="V654" s="214"/>
      <c r="W654" s="214"/>
      <c r="X654" s="215"/>
      <c r="AT654" s="216" t="s">
        <v>145</v>
      </c>
      <c r="AU654" s="216" t="s">
        <v>162</v>
      </c>
      <c r="AV654" s="14" t="s">
        <v>24</v>
      </c>
      <c r="AW654" s="14" t="s">
        <v>5</v>
      </c>
      <c r="AX654" s="14" t="s">
        <v>80</v>
      </c>
      <c r="AY654" s="216" t="s">
        <v>133</v>
      </c>
    </row>
    <row r="655" spans="2:51" s="13" customFormat="1" ht="11.25">
      <c r="B655" s="196"/>
      <c r="C655" s="197"/>
      <c r="D655" s="191" t="s">
        <v>145</v>
      </c>
      <c r="E655" s="198" t="s">
        <v>33</v>
      </c>
      <c r="F655" s="199" t="s">
        <v>224</v>
      </c>
      <c r="G655" s="197"/>
      <c r="H655" s="200">
        <v>14</v>
      </c>
      <c r="I655" s="201"/>
      <c r="J655" s="201"/>
      <c r="K655" s="197"/>
      <c r="L655" s="197"/>
      <c r="M655" s="202"/>
      <c r="N655" s="203"/>
      <c r="O655" s="204"/>
      <c r="P655" s="204"/>
      <c r="Q655" s="204"/>
      <c r="R655" s="204"/>
      <c r="S655" s="204"/>
      <c r="T655" s="204"/>
      <c r="U655" s="204"/>
      <c r="V655" s="204"/>
      <c r="W655" s="204"/>
      <c r="X655" s="205"/>
      <c r="AT655" s="206" t="s">
        <v>145</v>
      </c>
      <c r="AU655" s="206" t="s">
        <v>162</v>
      </c>
      <c r="AV655" s="13" t="s">
        <v>89</v>
      </c>
      <c r="AW655" s="13" t="s">
        <v>5</v>
      </c>
      <c r="AX655" s="13" t="s">
        <v>80</v>
      </c>
      <c r="AY655" s="206" t="s">
        <v>133</v>
      </c>
    </row>
    <row r="656" spans="2:51" s="15" customFormat="1" ht="11.25">
      <c r="B656" s="217"/>
      <c r="C656" s="218"/>
      <c r="D656" s="191" t="s">
        <v>145</v>
      </c>
      <c r="E656" s="219" t="s">
        <v>33</v>
      </c>
      <c r="F656" s="220" t="s">
        <v>263</v>
      </c>
      <c r="G656" s="218"/>
      <c r="H656" s="221">
        <v>14</v>
      </c>
      <c r="I656" s="222"/>
      <c r="J656" s="222"/>
      <c r="K656" s="218"/>
      <c r="L656" s="218"/>
      <c r="M656" s="223"/>
      <c r="N656" s="224"/>
      <c r="O656" s="225"/>
      <c r="P656" s="225"/>
      <c r="Q656" s="225"/>
      <c r="R656" s="225"/>
      <c r="S656" s="225"/>
      <c r="T656" s="225"/>
      <c r="U656" s="225"/>
      <c r="V656" s="225"/>
      <c r="W656" s="225"/>
      <c r="X656" s="226"/>
      <c r="AT656" s="227" t="s">
        <v>145</v>
      </c>
      <c r="AU656" s="227" t="s">
        <v>162</v>
      </c>
      <c r="AV656" s="15" t="s">
        <v>141</v>
      </c>
      <c r="AW656" s="15" t="s">
        <v>5</v>
      </c>
      <c r="AX656" s="15" t="s">
        <v>24</v>
      </c>
      <c r="AY656" s="227" t="s">
        <v>133</v>
      </c>
    </row>
    <row r="657" spans="1:65" s="2" customFormat="1" ht="14.45" customHeight="1">
      <c r="A657" s="35"/>
      <c r="B657" s="36"/>
      <c r="C657" s="228" t="s">
        <v>683</v>
      </c>
      <c r="D657" s="228" t="s">
        <v>251</v>
      </c>
      <c r="E657" s="229" t="s">
        <v>684</v>
      </c>
      <c r="F657" s="230" t="s">
        <v>685</v>
      </c>
      <c r="G657" s="231" t="s">
        <v>172</v>
      </c>
      <c r="H657" s="232">
        <v>928</v>
      </c>
      <c r="I657" s="233"/>
      <c r="J657" s="234"/>
      <c r="K657" s="235">
        <f>ROUND(P657*H657,2)</f>
        <v>0</v>
      </c>
      <c r="L657" s="230" t="s">
        <v>33</v>
      </c>
      <c r="M657" s="236"/>
      <c r="N657" s="237" t="s">
        <v>33</v>
      </c>
      <c r="O657" s="185" t="s">
        <v>49</v>
      </c>
      <c r="P657" s="186">
        <f>I657+J657</f>
        <v>0</v>
      </c>
      <c r="Q657" s="186">
        <f>ROUND(I657*H657,2)</f>
        <v>0</v>
      </c>
      <c r="R657" s="186">
        <f>ROUND(J657*H657,2)</f>
        <v>0</v>
      </c>
      <c r="S657" s="65"/>
      <c r="T657" s="187">
        <f>S657*H657</f>
        <v>0</v>
      </c>
      <c r="U657" s="187">
        <v>0</v>
      </c>
      <c r="V657" s="187">
        <f>U657*H657</f>
        <v>0</v>
      </c>
      <c r="W657" s="187">
        <v>0</v>
      </c>
      <c r="X657" s="188">
        <f>W657*H657</f>
        <v>0</v>
      </c>
      <c r="Y657" s="35"/>
      <c r="Z657" s="35"/>
      <c r="AA657" s="35"/>
      <c r="AB657" s="35"/>
      <c r="AC657" s="35"/>
      <c r="AD657" s="35"/>
      <c r="AE657" s="35"/>
      <c r="AR657" s="189" t="s">
        <v>189</v>
      </c>
      <c r="AT657" s="189" t="s">
        <v>251</v>
      </c>
      <c r="AU657" s="189" t="s">
        <v>162</v>
      </c>
      <c r="AY657" s="18" t="s">
        <v>133</v>
      </c>
      <c r="BE657" s="190">
        <f>IF(O657="základní",K657,0)</f>
        <v>0</v>
      </c>
      <c r="BF657" s="190">
        <f>IF(O657="snížená",K657,0)</f>
        <v>0</v>
      </c>
      <c r="BG657" s="190">
        <f>IF(O657="zákl. přenesená",K657,0)</f>
        <v>0</v>
      </c>
      <c r="BH657" s="190">
        <f>IF(O657="sníž. přenesená",K657,0)</f>
        <v>0</v>
      </c>
      <c r="BI657" s="190">
        <f>IF(O657="nulová",K657,0)</f>
        <v>0</v>
      </c>
      <c r="BJ657" s="18" t="s">
        <v>24</v>
      </c>
      <c r="BK657" s="190">
        <f>ROUND(P657*H657,2)</f>
        <v>0</v>
      </c>
      <c r="BL657" s="18" t="s">
        <v>141</v>
      </c>
      <c r="BM657" s="189" t="s">
        <v>686</v>
      </c>
    </row>
    <row r="658" spans="1:47" s="2" customFormat="1" ht="11.25">
      <c r="A658" s="35"/>
      <c r="B658" s="36"/>
      <c r="C658" s="37"/>
      <c r="D658" s="191" t="s">
        <v>143</v>
      </c>
      <c r="E658" s="37"/>
      <c r="F658" s="192" t="s">
        <v>685</v>
      </c>
      <c r="G658" s="37"/>
      <c r="H658" s="37"/>
      <c r="I658" s="193"/>
      <c r="J658" s="193"/>
      <c r="K658" s="37"/>
      <c r="L658" s="37"/>
      <c r="M658" s="40"/>
      <c r="N658" s="194"/>
      <c r="O658" s="195"/>
      <c r="P658" s="65"/>
      <c r="Q658" s="65"/>
      <c r="R658" s="65"/>
      <c r="S658" s="65"/>
      <c r="T658" s="65"/>
      <c r="U658" s="65"/>
      <c r="V658" s="65"/>
      <c r="W658" s="65"/>
      <c r="X658" s="66"/>
      <c r="Y658" s="35"/>
      <c r="Z658" s="35"/>
      <c r="AA658" s="35"/>
      <c r="AB658" s="35"/>
      <c r="AC658" s="35"/>
      <c r="AD658" s="35"/>
      <c r="AE658" s="35"/>
      <c r="AT658" s="18" t="s">
        <v>143</v>
      </c>
      <c r="AU658" s="18" t="s">
        <v>162</v>
      </c>
    </row>
    <row r="659" spans="2:51" s="14" customFormat="1" ht="11.25">
      <c r="B659" s="207"/>
      <c r="C659" s="208"/>
      <c r="D659" s="191" t="s">
        <v>145</v>
      </c>
      <c r="E659" s="209" t="s">
        <v>33</v>
      </c>
      <c r="F659" s="210" t="s">
        <v>301</v>
      </c>
      <c r="G659" s="208"/>
      <c r="H659" s="209" t="s">
        <v>33</v>
      </c>
      <c r="I659" s="211"/>
      <c r="J659" s="211"/>
      <c r="K659" s="208"/>
      <c r="L659" s="208"/>
      <c r="M659" s="212"/>
      <c r="N659" s="213"/>
      <c r="O659" s="214"/>
      <c r="P659" s="214"/>
      <c r="Q659" s="214"/>
      <c r="R659" s="214"/>
      <c r="S659" s="214"/>
      <c r="T659" s="214"/>
      <c r="U659" s="214"/>
      <c r="V659" s="214"/>
      <c r="W659" s="214"/>
      <c r="X659" s="215"/>
      <c r="AT659" s="216" t="s">
        <v>145</v>
      </c>
      <c r="AU659" s="216" t="s">
        <v>162</v>
      </c>
      <c r="AV659" s="14" t="s">
        <v>24</v>
      </c>
      <c r="AW659" s="14" t="s">
        <v>5</v>
      </c>
      <c r="AX659" s="14" t="s">
        <v>80</v>
      </c>
      <c r="AY659" s="216" t="s">
        <v>133</v>
      </c>
    </row>
    <row r="660" spans="2:51" s="13" customFormat="1" ht="11.25">
      <c r="B660" s="196"/>
      <c r="C660" s="197"/>
      <c r="D660" s="191" t="s">
        <v>145</v>
      </c>
      <c r="E660" s="198" t="s">
        <v>33</v>
      </c>
      <c r="F660" s="199" t="s">
        <v>687</v>
      </c>
      <c r="G660" s="197"/>
      <c r="H660" s="200">
        <v>928</v>
      </c>
      <c r="I660" s="201"/>
      <c r="J660" s="201"/>
      <c r="K660" s="197"/>
      <c r="L660" s="197"/>
      <c r="M660" s="202"/>
      <c r="N660" s="203"/>
      <c r="O660" s="204"/>
      <c r="P660" s="204"/>
      <c r="Q660" s="204"/>
      <c r="R660" s="204"/>
      <c r="S660" s="204"/>
      <c r="T660" s="204"/>
      <c r="U660" s="204"/>
      <c r="V660" s="204"/>
      <c r="W660" s="204"/>
      <c r="X660" s="205"/>
      <c r="AT660" s="206" t="s">
        <v>145</v>
      </c>
      <c r="AU660" s="206" t="s">
        <v>162</v>
      </c>
      <c r="AV660" s="13" t="s">
        <v>89</v>
      </c>
      <c r="AW660" s="13" t="s">
        <v>5</v>
      </c>
      <c r="AX660" s="13" t="s">
        <v>80</v>
      </c>
      <c r="AY660" s="206" t="s">
        <v>133</v>
      </c>
    </row>
    <row r="661" spans="2:51" s="15" customFormat="1" ht="11.25">
      <c r="B661" s="217"/>
      <c r="C661" s="218"/>
      <c r="D661" s="191" t="s">
        <v>145</v>
      </c>
      <c r="E661" s="219" t="s">
        <v>33</v>
      </c>
      <c r="F661" s="220" t="s">
        <v>263</v>
      </c>
      <c r="G661" s="218"/>
      <c r="H661" s="221">
        <v>928</v>
      </c>
      <c r="I661" s="222"/>
      <c r="J661" s="222"/>
      <c r="K661" s="218"/>
      <c r="L661" s="218"/>
      <c r="M661" s="223"/>
      <c r="N661" s="224"/>
      <c r="O661" s="225"/>
      <c r="P661" s="225"/>
      <c r="Q661" s="225"/>
      <c r="R661" s="225"/>
      <c r="S661" s="225"/>
      <c r="T661" s="225"/>
      <c r="U661" s="225"/>
      <c r="V661" s="225"/>
      <c r="W661" s="225"/>
      <c r="X661" s="226"/>
      <c r="AT661" s="227" t="s">
        <v>145</v>
      </c>
      <c r="AU661" s="227" t="s">
        <v>162</v>
      </c>
      <c r="AV661" s="15" t="s">
        <v>141</v>
      </c>
      <c r="AW661" s="15" t="s">
        <v>5</v>
      </c>
      <c r="AX661" s="15" t="s">
        <v>24</v>
      </c>
      <c r="AY661" s="227" t="s">
        <v>133</v>
      </c>
    </row>
    <row r="662" spans="1:65" s="2" customFormat="1" ht="24.2" customHeight="1">
      <c r="A662" s="35"/>
      <c r="B662" s="36"/>
      <c r="C662" s="177" t="s">
        <v>688</v>
      </c>
      <c r="D662" s="177" t="s">
        <v>136</v>
      </c>
      <c r="E662" s="178" t="s">
        <v>689</v>
      </c>
      <c r="F662" s="179" t="s">
        <v>690</v>
      </c>
      <c r="G662" s="180" t="s">
        <v>165</v>
      </c>
      <c r="H662" s="181">
        <v>3</v>
      </c>
      <c r="I662" s="182"/>
      <c r="J662" s="182"/>
      <c r="K662" s="183">
        <f>ROUND(P662*H662,2)</f>
        <v>0</v>
      </c>
      <c r="L662" s="179" t="s">
        <v>140</v>
      </c>
      <c r="M662" s="40"/>
      <c r="N662" s="184" t="s">
        <v>33</v>
      </c>
      <c r="O662" s="185" t="s">
        <v>49</v>
      </c>
      <c r="P662" s="186">
        <f>I662+J662</f>
        <v>0</v>
      </c>
      <c r="Q662" s="186">
        <f>ROUND(I662*H662,2)</f>
        <v>0</v>
      </c>
      <c r="R662" s="186">
        <f>ROUND(J662*H662,2)</f>
        <v>0</v>
      </c>
      <c r="S662" s="65"/>
      <c r="T662" s="187">
        <f>S662*H662</f>
        <v>0</v>
      </c>
      <c r="U662" s="187">
        <v>0</v>
      </c>
      <c r="V662" s="187">
        <f>U662*H662</f>
        <v>0</v>
      </c>
      <c r="W662" s="187">
        <v>0</v>
      </c>
      <c r="X662" s="188">
        <f>W662*H662</f>
        <v>0</v>
      </c>
      <c r="Y662" s="35"/>
      <c r="Z662" s="35"/>
      <c r="AA662" s="35"/>
      <c r="AB662" s="35"/>
      <c r="AC662" s="35"/>
      <c r="AD662" s="35"/>
      <c r="AE662" s="35"/>
      <c r="AR662" s="189" t="s">
        <v>141</v>
      </c>
      <c r="AT662" s="189" t="s">
        <v>136</v>
      </c>
      <c r="AU662" s="189" t="s">
        <v>162</v>
      </c>
      <c r="AY662" s="18" t="s">
        <v>133</v>
      </c>
      <c r="BE662" s="190">
        <f>IF(O662="základní",K662,0)</f>
        <v>0</v>
      </c>
      <c r="BF662" s="190">
        <f>IF(O662="snížená",K662,0)</f>
        <v>0</v>
      </c>
      <c r="BG662" s="190">
        <f>IF(O662="zákl. přenesená",K662,0)</f>
        <v>0</v>
      </c>
      <c r="BH662" s="190">
        <f>IF(O662="sníž. přenesená",K662,0)</f>
        <v>0</v>
      </c>
      <c r="BI662" s="190">
        <f>IF(O662="nulová",K662,0)</f>
        <v>0</v>
      </c>
      <c r="BJ662" s="18" t="s">
        <v>24</v>
      </c>
      <c r="BK662" s="190">
        <f>ROUND(P662*H662,2)</f>
        <v>0</v>
      </c>
      <c r="BL662" s="18" t="s">
        <v>141</v>
      </c>
      <c r="BM662" s="189" t="s">
        <v>691</v>
      </c>
    </row>
    <row r="663" spans="1:47" s="2" customFormat="1" ht="11.25">
      <c r="A663" s="35"/>
      <c r="B663" s="36"/>
      <c r="C663" s="37"/>
      <c r="D663" s="191" t="s">
        <v>143</v>
      </c>
      <c r="E663" s="37"/>
      <c r="F663" s="192" t="s">
        <v>690</v>
      </c>
      <c r="G663" s="37"/>
      <c r="H663" s="37"/>
      <c r="I663" s="193"/>
      <c r="J663" s="193"/>
      <c r="K663" s="37"/>
      <c r="L663" s="37"/>
      <c r="M663" s="40"/>
      <c r="N663" s="194"/>
      <c r="O663" s="195"/>
      <c r="P663" s="65"/>
      <c r="Q663" s="65"/>
      <c r="R663" s="65"/>
      <c r="S663" s="65"/>
      <c r="T663" s="65"/>
      <c r="U663" s="65"/>
      <c r="V663" s="65"/>
      <c r="W663" s="65"/>
      <c r="X663" s="66"/>
      <c r="Y663" s="35"/>
      <c r="Z663" s="35"/>
      <c r="AA663" s="35"/>
      <c r="AB663" s="35"/>
      <c r="AC663" s="35"/>
      <c r="AD663" s="35"/>
      <c r="AE663" s="35"/>
      <c r="AT663" s="18" t="s">
        <v>143</v>
      </c>
      <c r="AU663" s="18" t="s">
        <v>162</v>
      </c>
    </row>
    <row r="664" spans="2:51" s="14" customFormat="1" ht="11.25">
      <c r="B664" s="207"/>
      <c r="C664" s="208"/>
      <c r="D664" s="191" t="s">
        <v>145</v>
      </c>
      <c r="E664" s="209" t="s">
        <v>33</v>
      </c>
      <c r="F664" s="210" t="s">
        <v>262</v>
      </c>
      <c r="G664" s="208"/>
      <c r="H664" s="209" t="s">
        <v>33</v>
      </c>
      <c r="I664" s="211"/>
      <c r="J664" s="211"/>
      <c r="K664" s="208"/>
      <c r="L664" s="208"/>
      <c r="M664" s="212"/>
      <c r="N664" s="213"/>
      <c r="O664" s="214"/>
      <c r="P664" s="214"/>
      <c r="Q664" s="214"/>
      <c r="R664" s="214"/>
      <c r="S664" s="214"/>
      <c r="T664" s="214"/>
      <c r="U664" s="214"/>
      <c r="V664" s="214"/>
      <c r="W664" s="214"/>
      <c r="X664" s="215"/>
      <c r="AT664" s="216" t="s">
        <v>145</v>
      </c>
      <c r="AU664" s="216" t="s">
        <v>162</v>
      </c>
      <c r="AV664" s="14" t="s">
        <v>24</v>
      </c>
      <c r="AW664" s="14" t="s">
        <v>5</v>
      </c>
      <c r="AX664" s="14" t="s">
        <v>80</v>
      </c>
      <c r="AY664" s="216" t="s">
        <v>133</v>
      </c>
    </row>
    <row r="665" spans="2:51" s="13" customFormat="1" ht="11.25">
      <c r="B665" s="196"/>
      <c r="C665" s="197"/>
      <c r="D665" s="191" t="s">
        <v>145</v>
      </c>
      <c r="E665" s="198" t="s">
        <v>33</v>
      </c>
      <c r="F665" s="199" t="s">
        <v>162</v>
      </c>
      <c r="G665" s="197"/>
      <c r="H665" s="200">
        <v>3</v>
      </c>
      <c r="I665" s="201"/>
      <c r="J665" s="201"/>
      <c r="K665" s="197"/>
      <c r="L665" s="197"/>
      <c r="M665" s="202"/>
      <c r="N665" s="203"/>
      <c r="O665" s="204"/>
      <c r="P665" s="204"/>
      <c r="Q665" s="204"/>
      <c r="R665" s="204"/>
      <c r="S665" s="204"/>
      <c r="T665" s="204"/>
      <c r="U665" s="204"/>
      <c r="V665" s="204"/>
      <c r="W665" s="204"/>
      <c r="X665" s="205"/>
      <c r="AT665" s="206" t="s">
        <v>145</v>
      </c>
      <c r="AU665" s="206" t="s">
        <v>162</v>
      </c>
      <c r="AV665" s="13" t="s">
        <v>89</v>
      </c>
      <c r="AW665" s="13" t="s">
        <v>5</v>
      </c>
      <c r="AX665" s="13" t="s">
        <v>80</v>
      </c>
      <c r="AY665" s="206" t="s">
        <v>133</v>
      </c>
    </row>
    <row r="666" spans="2:51" s="15" customFormat="1" ht="11.25">
      <c r="B666" s="217"/>
      <c r="C666" s="218"/>
      <c r="D666" s="191" t="s">
        <v>145</v>
      </c>
      <c r="E666" s="219" t="s">
        <v>33</v>
      </c>
      <c r="F666" s="220" t="s">
        <v>263</v>
      </c>
      <c r="G666" s="218"/>
      <c r="H666" s="221">
        <v>3</v>
      </c>
      <c r="I666" s="222"/>
      <c r="J666" s="222"/>
      <c r="K666" s="218"/>
      <c r="L666" s="218"/>
      <c r="M666" s="223"/>
      <c r="N666" s="224"/>
      <c r="O666" s="225"/>
      <c r="P666" s="225"/>
      <c r="Q666" s="225"/>
      <c r="R666" s="225"/>
      <c r="S666" s="225"/>
      <c r="T666" s="225"/>
      <c r="U666" s="225"/>
      <c r="V666" s="225"/>
      <c r="W666" s="225"/>
      <c r="X666" s="226"/>
      <c r="AT666" s="227" t="s">
        <v>145</v>
      </c>
      <c r="AU666" s="227" t="s">
        <v>162</v>
      </c>
      <c r="AV666" s="15" t="s">
        <v>141</v>
      </c>
      <c r="AW666" s="15" t="s">
        <v>5</v>
      </c>
      <c r="AX666" s="15" t="s">
        <v>24</v>
      </c>
      <c r="AY666" s="227" t="s">
        <v>133</v>
      </c>
    </row>
    <row r="667" spans="1:65" s="2" customFormat="1" ht="14.45" customHeight="1">
      <c r="A667" s="35"/>
      <c r="B667" s="36"/>
      <c r="C667" s="228" t="s">
        <v>692</v>
      </c>
      <c r="D667" s="228" t="s">
        <v>251</v>
      </c>
      <c r="E667" s="229" t="s">
        <v>693</v>
      </c>
      <c r="F667" s="230" t="s">
        <v>694</v>
      </c>
      <c r="G667" s="231" t="s">
        <v>267</v>
      </c>
      <c r="H667" s="232">
        <v>3</v>
      </c>
      <c r="I667" s="233"/>
      <c r="J667" s="234"/>
      <c r="K667" s="235">
        <f>ROUND(P667*H667,2)</f>
        <v>0</v>
      </c>
      <c r="L667" s="230" t="s">
        <v>33</v>
      </c>
      <c r="M667" s="236"/>
      <c r="N667" s="237" t="s">
        <v>33</v>
      </c>
      <c r="O667" s="185" t="s">
        <v>49</v>
      </c>
      <c r="P667" s="186">
        <f>I667+J667</f>
        <v>0</v>
      </c>
      <c r="Q667" s="186">
        <f>ROUND(I667*H667,2)</f>
        <v>0</v>
      </c>
      <c r="R667" s="186">
        <f>ROUND(J667*H667,2)</f>
        <v>0</v>
      </c>
      <c r="S667" s="65"/>
      <c r="T667" s="187">
        <f>S667*H667</f>
        <v>0</v>
      </c>
      <c r="U667" s="187">
        <v>0</v>
      </c>
      <c r="V667" s="187">
        <f>U667*H667</f>
        <v>0</v>
      </c>
      <c r="W667" s="187">
        <v>0</v>
      </c>
      <c r="X667" s="188">
        <f>W667*H667</f>
        <v>0</v>
      </c>
      <c r="Y667" s="35"/>
      <c r="Z667" s="35"/>
      <c r="AA667" s="35"/>
      <c r="AB667" s="35"/>
      <c r="AC667" s="35"/>
      <c r="AD667" s="35"/>
      <c r="AE667" s="35"/>
      <c r="AR667" s="189" t="s">
        <v>189</v>
      </c>
      <c r="AT667" s="189" t="s">
        <v>251</v>
      </c>
      <c r="AU667" s="189" t="s">
        <v>162</v>
      </c>
      <c r="AY667" s="18" t="s">
        <v>133</v>
      </c>
      <c r="BE667" s="190">
        <f>IF(O667="základní",K667,0)</f>
        <v>0</v>
      </c>
      <c r="BF667" s="190">
        <f>IF(O667="snížená",K667,0)</f>
        <v>0</v>
      </c>
      <c r="BG667" s="190">
        <f>IF(O667="zákl. přenesená",K667,0)</f>
        <v>0</v>
      </c>
      <c r="BH667" s="190">
        <f>IF(O667="sníž. přenesená",K667,0)</f>
        <v>0</v>
      </c>
      <c r="BI667" s="190">
        <f>IF(O667="nulová",K667,0)</f>
        <v>0</v>
      </c>
      <c r="BJ667" s="18" t="s">
        <v>24</v>
      </c>
      <c r="BK667" s="190">
        <f>ROUND(P667*H667,2)</f>
        <v>0</v>
      </c>
      <c r="BL667" s="18" t="s">
        <v>141</v>
      </c>
      <c r="BM667" s="189" t="s">
        <v>695</v>
      </c>
    </row>
    <row r="668" spans="1:47" s="2" customFormat="1" ht="11.25">
      <c r="A668" s="35"/>
      <c r="B668" s="36"/>
      <c r="C668" s="37"/>
      <c r="D668" s="191" t="s">
        <v>143</v>
      </c>
      <c r="E668" s="37"/>
      <c r="F668" s="192" t="s">
        <v>694</v>
      </c>
      <c r="G668" s="37"/>
      <c r="H668" s="37"/>
      <c r="I668" s="193"/>
      <c r="J668" s="193"/>
      <c r="K668" s="37"/>
      <c r="L668" s="37"/>
      <c r="M668" s="40"/>
      <c r="N668" s="194"/>
      <c r="O668" s="195"/>
      <c r="P668" s="65"/>
      <c r="Q668" s="65"/>
      <c r="R668" s="65"/>
      <c r="S668" s="65"/>
      <c r="T668" s="65"/>
      <c r="U668" s="65"/>
      <c r="V668" s="65"/>
      <c r="W668" s="65"/>
      <c r="X668" s="66"/>
      <c r="Y668" s="35"/>
      <c r="Z668" s="35"/>
      <c r="AA668" s="35"/>
      <c r="AB668" s="35"/>
      <c r="AC668" s="35"/>
      <c r="AD668" s="35"/>
      <c r="AE668" s="35"/>
      <c r="AT668" s="18" t="s">
        <v>143</v>
      </c>
      <c r="AU668" s="18" t="s">
        <v>162</v>
      </c>
    </row>
    <row r="669" spans="1:47" s="2" customFormat="1" ht="19.5">
      <c r="A669" s="35"/>
      <c r="B669" s="36"/>
      <c r="C669" s="37"/>
      <c r="D669" s="191" t="s">
        <v>269</v>
      </c>
      <c r="E669" s="37"/>
      <c r="F669" s="238" t="s">
        <v>417</v>
      </c>
      <c r="G669" s="37"/>
      <c r="H669" s="37"/>
      <c r="I669" s="193"/>
      <c r="J669" s="193"/>
      <c r="K669" s="37"/>
      <c r="L669" s="37"/>
      <c r="M669" s="40"/>
      <c r="N669" s="194"/>
      <c r="O669" s="195"/>
      <c r="P669" s="65"/>
      <c r="Q669" s="65"/>
      <c r="R669" s="65"/>
      <c r="S669" s="65"/>
      <c r="T669" s="65"/>
      <c r="U669" s="65"/>
      <c r="V669" s="65"/>
      <c r="W669" s="65"/>
      <c r="X669" s="66"/>
      <c r="Y669" s="35"/>
      <c r="Z669" s="35"/>
      <c r="AA669" s="35"/>
      <c r="AB669" s="35"/>
      <c r="AC669" s="35"/>
      <c r="AD669" s="35"/>
      <c r="AE669" s="35"/>
      <c r="AT669" s="18" t="s">
        <v>269</v>
      </c>
      <c r="AU669" s="18" t="s">
        <v>162</v>
      </c>
    </row>
    <row r="670" spans="2:51" s="14" customFormat="1" ht="11.25">
      <c r="B670" s="207"/>
      <c r="C670" s="208"/>
      <c r="D670" s="191" t="s">
        <v>145</v>
      </c>
      <c r="E670" s="209" t="s">
        <v>33</v>
      </c>
      <c r="F670" s="210" t="s">
        <v>262</v>
      </c>
      <c r="G670" s="208"/>
      <c r="H670" s="209" t="s">
        <v>33</v>
      </c>
      <c r="I670" s="211"/>
      <c r="J670" s="211"/>
      <c r="K670" s="208"/>
      <c r="L670" s="208"/>
      <c r="M670" s="212"/>
      <c r="N670" s="213"/>
      <c r="O670" s="214"/>
      <c r="P670" s="214"/>
      <c r="Q670" s="214"/>
      <c r="R670" s="214"/>
      <c r="S670" s="214"/>
      <c r="T670" s="214"/>
      <c r="U670" s="214"/>
      <c r="V670" s="214"/>
      <c r="W670" s="214"/>
      <c r="X670" s="215"/>
      <c r="AT670" s="216" t="s">
        <v>145</v>
      </c>
      <c r="AU670" s="216" t="s">
        <v>162</v>
      </c>
      <c r="AV670" s="14" t="s">
        <v>24</v>
      </c>
      <c r="AW670" s="14" t="s">
        <v>5</v>
      </c>
      <c r="AX670" s="14" t="s">
        <v>80</v>
      </c>
      <c r="AY670" s="216" t="s">
        <v>133</v>
      </c>
    </row>
    <row r="671" spans="2:51" s="13" customFormat="1" ht="11.25">
      <c r="B671" s="196"/>
      <c r="C671" s="197"/>
      <c r="D671" s="191" t="s">
        <v>145</v>
      </c>
      <c r="E671" s="198" t="s">
        <v>33</v>
      </c>
      <c r="F671" s="199" t="s">
        <v>162</v>
      </c>
      <c r="G671" s="197"/>
      <c r="H671" s="200">
        <v>3</v>
      </c>
      <c r="I671" s="201"/>
      <c r="J671" s="201"/>
      <c r="K671" s="197"/>
      <c r="L671" s="197"/>
      <c r="M671" s="202"/>
      <c r="N671" s="203"/>
      <c r="O671" s="204"/>
      <c r="P671" s="204"/>
      <c r="Q671" s="204"/>
      <c r="R671" s="204"/>
      <c r="S671" s="204"/>
      <c r="T671" s="204"/>
      <c r="U671" s="204"/>
      <c r="V671" s="204"/>
      <c r="W671" s="204"/>
      <c r="X671" s="205"/>
      <c r="AT671" s="206" t="s">
        <v>145</v>
      </c>
      <c r="AU671" s="206" t="s">
        <v>162</v>
      </c>
      <c r="AV671" s="13" t="s">
        <v>89</v>
      </c>
      <c r="AW671" s="13" t="s">
        <v>5</v>
      </c>
      <c r="AX671" s="13" t="s">
        <v>80</v>
      </c>
      <c r="AY671" s="206" t="s">
        <v>133</v>
      </c>
    </row>
    <row r="672" spans="2:51" s="15" customFormat="1" ht="11.25">
      <c r="B672" s="217"/>
      <c r="C672" s="218"/>
      <c r="D672" s="191" t="s">
        <v>145</v>
      </c>
      <c r="E672" s="219" t="s">
        <v>33</v>
      </c>
      <c r="F672" s="220" t="s">
        <v>263</v>
      </c>
      <c r="G672" s="218"/>
      <c r="H672" s="221">
        <v>3</v>
      </c>
      <c r="I672" s="222"/>
      <c r="J672" s="222"/>
      <c r="K672" s="218"/>
      <c r="L672" s="218"/>
      <c r="M672" s="223"/>
      <c r="N672" s="224"/>
      <c r="O672" s="225"/>
      <c r="P672" s="225"/>
      <c r="Q672" s="225"/>
      <c r="R672" s="225"/>
      <c r="S672" s="225"/>
      <c r="T672" s="225"/>
      <c r="U672" s="225"/>
      <c r="V672" s="225"/>
      <c r="W672" s="225"/>
      <c r="X672" s="226"/>
      <c r="AT672" s="227" t="s">
        <v>145</v>
      </c>
      <c r="AU672" s="227" t="s">
        <v>162</v>
      </c>
      <c r="AV672" s="15" t="s">
        <v>141</v>
      </c>
      <c r="AW672" s="15" t="s">
        <v>5</v>
      </c>
      <c r="AX672" s="15" t="s">
        <v>24</v>
      </c>
      <c r="AY672" s="227" t="s">
        <v>133</v>
      </c>
    </row>
    <row r="673" spans="1:65" s="2" customFormat="1" ht="24.2" customHeight="1">
      <c r="A673" s="35"/>
      <c r="B673" s="36"/>
      <c r="C673" s="177" t="s">
        <v>696</v>
      </c>
      <c r="D673" s="177" t="s">
        <v>136</v>
      </c>
      <c r="E673" s="178" t="s">
        <v>697</v>
      </c>
      <c r="F673" s="179" t="s">
        <v>698</v>
      </c>
      <c r="G673" s="180" t="s">
        <v>165</v>
      </c>
      <c r="H673" s="181">
        <v>3</v>
      </c>
      <c r="I673" s="182"/>
      <c r="J673" s="182"/>
      <c r="K673" s="183">
        <f>ROUND(P673*H673,2)</f>
        <v>0</v>
      </c>
      <c r="L673" s="179" t="s">
        <v>140</v>
      </c>
      <c r="M673" s="40"/>
      <c r="N673" s="184" t="s">
        <v>33</v>
      </c>
      <c r="O673" s="185" t="s">
        <v>49</v>
      </c>
      <c r="P673" s="186">
        <f>I673+J673</f>
        <v>0</v>
      </c>
      <c r="Q673" s="186">
        <f>ROUND(I673*H673,2)</f>
        <v>0</v>
      </c>
      <c r="R673" s="186">
        <f>ROUND(J673*H673,2)</f>
        <v>0</v>
      </c>
      <c r="S673" s="65"/>
      <c r="T673" s="187">
        <f>S673*H673</f>
        <v>0</v>
      </c>
      <c r="U673" s="187">
        <v>0</v>
      </c>
      <c r="V673" s="187">
        <f>U673*H673</f>
        <v>0</v>
      </c>
      <c r="W673" s="187">
        <v>0</v>
      </c>
      <c r="X673" s="188">
        <f>W673*H673</f>
        <v>0</v>
      </c>
      <c r="Y673" s="35"/>
      <c r="Z673" s="35"/>
      <c r="AA673" s="35"/>
      <c r="AB673" s="35"/>
      <c r="AC673" s="35"/>
      <c r="AD673" s="35"/>
      <c r="AE673" s="35"/>
      <c r="AR673" s="189" t="s">
        <v>141</v>
      </c>
      <c r="AT673" s="189" t="s">
        <v>136</v>
      </c>
      <c r="AU673" s="189" t="s">
        <v>162</v>
      </c>
      <c r="AY673" s="18" t="s">
        <v>133</v>
      </c>
      <c r="BE673" s="190">
        <f>IF(O673="základní",K673,0)</f>
        <v>0</v>
      </c>
      <c r="BF673" s="190">
        <f>IF(O673="snížená",K673,0)</f>
        <v>0</v>
      </c>
      <c r="BG673" s="190">
        <f>IF(O673="zákl. přenesená",K673,0)</f>
        <v>0</v>
      </c>
      <c r="BH673" s="190">
        <f>IF(O673="sníž. přenesená",K673,0)</f>
        <v>0</v>
      </c>
      <c r="BI673" s="190">
        <f>IF(O673="nulová",K673,0)</f>
        <v>0</v>
      </c>
      <c r="BJ673" s="18" t="s">
        <v>24</v>
      </c>
      <c r="BK673" s="190">
        <f>ROUND(P673*H673,2)</f>
        <v>0</v>
      </c>
      <c r="BL673" s="18" t="s">
        <v>141</v>
      </c>
      <c r="BM673" s="189" t="s">
        <v>699</v>
      </c>
    </row>
    <row r="674" spans="1:47" s="2" customFormat="1" ht="19.5">
      <c r="A674" s="35"/>
      <c r="B674" s="36"/>
      <c r="C674" s="37"/>
      <c r="D674" s="191" t="s">
        <v>143</v>
      </c>
      <c r="E674" s="37"/>
      <c r="F674" s="192" t="s">
        <v>700</v>
      </c>
      <c r="G674" s="37"/>
      <c r="H674" s="37"/>
      <c r="I674" s="193"/>
      <c r="J674" s="193"/>
      <c r="K674" s="37"/>
      <c r="L674" s="37"/>
      <c r="M674" s="40"/>
      <c r="N674" s="194"/>
      <c r="O674" s="195"/>
      <c r="P674" s="65"/>
      <c r="Q674" s="65"/>
      <c r="R674" s="65"/>
      <c r="S674" s="65"/>
      <c r="T674" s="65"/>
      <c r="U674" s="65"/>
      <c r="V674" s="65"/>
      <c r="W674" s="65"/>
      <c r="X674" s="66"/>
      <c r="Y674" s="35"/>
      <c r="Z674" s="35"/>
      <c r="AA674" s="35"/>
      <c r="AB674" s="35"/>
      <c r="AC674" s="35"/>
      <c r="AD674" s="35"/>
      <c r="AE674" s="35"/>
      <c r="AT674" s="18" t="s">
        <v>143</v>
      </c>
      <c r="AU674" s="18" t="s">
        <v>162</v>
      </c>
    </row>
    <row r="675" spans="2:51" s="14" customFormat="1" ht="11.25">
      <c r="B675" s="207"/>
      <c r="C675" s="208"/>
      <c r="D675" s="191" t="s">
        <v>145</v>
      </c>
      <c r="E675" s="209" t="s">
        <v>33</v>
      </c>
      <c r="F675" s="210" t="s">
        <v>262</v>
      </c>
      <c r="G675" s="208"/>
      <c r="H675" s="209" t="s">
        <v>33</v>
      </c>
      <c r="I675" s="211"/>
      <c r="J675" s="211"/>
      <c r="K675" s="208"/>
      <c r="L675" s="208"/>
      <c r="M675" s="212"/>
      <c r="N675" s="213"/>
      <c r="O675" s="214"/>
      <c r="P675" s="214"/>
      <c r="Q675" s="214"/>
      <c r="R675" s="214"/>
      <c r="S675" s="214"/>
      <c r="T675" s="214"/>
      <c r="U675" s="214"/>
      <c r="V675" s="214"/>
      <c r="W675" s="214"/>
      <c r="X675" s="215"/>
      <c r="AT675" s="216" t="s">
        <v>145</v>
      </c>
      <c r="AU675" s="216" t="s">
        <v>162</v>
      </c>
      <c r="AV675" s="14" t="s">
        <v>24</v>
      </c>
      <c r="AW675" s="14" t="s">
        <v>5</v>
      </c>
      <c r="AX675" s="14" t="s">
        <v>80</v>
      </c>
      <c r="AY675" s="216" t="s">
        <v>133</v>
      </c>
    </row>
    <row r="676" spans="2:51" s="13" customFormat="1" ht="11.25">
      <c r="B676" s="196"/>
      <c r="C676" s="197"/>
      <c r="D676" s="191" t="s">
        <v>145</v>
      </c>
      <c r="E676" s="198" t="s">
        <v>33</v>
      </c>
      <c r="F676" s="199" t="s">
        <v>162</v>
      </c>
      <c r="G676" s="197"/>
      <c r="H676" s="200">
        <v>3</v>
      </c>
      <c r="I676" s="201"/>
      <c r="J676" s="201"/>
      <c r="K676" s="197"/>
      <c r="L676" s="197"/>
      <c r="M676" s="202"/>
      <c r="N676" s="203"/>
      <c r="O676" s="204"/>
      <c r="P676" s="204"/>
      <c r="Q676" s="204"/>
      <c r="R676" s="204"/>
      <c r="S676" s="204"/>
      <c r="T676" s="204"/>
      <c r="U676" s="204"/>
      <c r="V676" s="204"/>
      <c r="W676" s="204"/>
      <c r="X676" s="205"/>
      <c r="AT676" s="206" t="s">
        <v>145</v>
      </c>
      <c r="AU676" s="206" t="s">
        <v>162</v>
      </c>
      <c r="AV676" s="13" t="s">
        <v>89</v>
      </c>
      <c r="AW676" s="13" t="s">
        <v>5</v>
      </c>
      <c r="AX676" s="13" t="s">
        <v>80</v>
      </c>
      <c r="AY676" s="206" t="s">
        <v>133</v>
      </c>
    </row>
    <row r="677" spans="2:51" s="15" customFormat="1" ht="11.25">
      <c r="B677" s="217"/>
      <c r="C677" s="218"/>
      <c r="D677" s="191" t="s">
        <v>145</v>
      </c>
      <c r="E677" s="219" t="s">
        <v>33</v>
      </c>
      <c r="F677" s="220" t="s">
        <v>263</v>
      </c>
      <c r="G677" s="218"/>
      <c r="H677" s="221">
        <v>3</v>
      </c>
      <c r="I677" s="222"/>
      <c r="J677" s="222"/>
      <c r="K677" s="218"/>
      <c r="L677" s="218"/>
      <c r="M677" s="223"/>
      <c r="N677" s="224"/>
      <c r="O677" s="225"/>
      <c r="P677" s="225"/>
      <c r="Q677" s="225"/>
      <c r="R677" s="225"/>
      <c r="S677" s="225"/>
      <c r="T677" s="225"/>
      <c r="U677" s="225"/>
      <c r="V677" s="225"/>
      <c r="W677" s="225"/>
      <c r="X677" s="226"/>
      <c r="AT677" s="227" t="s">
        <v>145</v>
      </c>
      <c r="AU677" s="227" t="s">
        <v>162</v>
      </c>
      <c r="AV677" s="15" t="s">
        <v>141</v>
      </c>
      <c r="AW677" s="15" t="s">
        <v>5</v>
      </c>
      <c r="AX677" s="15" t="s">
        <v>24</v>
      </c>
      <c r="AY677" s="227" t="s">
        <v>133</v>
      </c>
    </row>
    <row r="678" spans="1:65" s="2" customFormat="1" ht="24.2" customHeight="1">
      <c r="A678" s="35"/>
      <c r="B678" s="36"/>
      <c r="C678" s="228" t="s">
        <v>701</v>
      </c>
      <c r="D678" s="228" t="s">
        <v>251</v>
      </c>
      <c r="E678" s="229" t="s">
        <v>702</v>
      </c>
      <c r="F678" s="230" t="s">
        <v>703</v>
      </c>
      <c r="G678" s="231" t="s">
        <v>165</v>
      </c>
      <c r="H678" s="232">
        <v>3</v>
      </c>
      <c r="I678" s="233"/>
      <c r="J678" s="234"/>
      <c r="K678" s="235">
        <f>ROUND(P678*H678,2)</f>
        <v>0</v>
      </c>
      <c r="L678" s="230" t="s">
        <v>33</v>
      </c>
      <c r="M678" s="236"/>
      <c r="N678" s="237" t="s">
        <v>33</v>
      </c>
      <c r="O678" s="185" t="s">
        <v>49</v>
      </c>
      <c r="P678" s="186">
        <f>I678+J678</f>
        <v>0</v>
      </c>
      <c r="Q678" s="186">
        <f>ROUND(I678*H678,2)</f>
        <v>0</v>
      </c>
      <c r="R678" s="186">
        <f>ROUND(J678*H678,2)</f>
        <v>0</v>
      </c>
      <c r="S678" s="65"/>
      <c r="T678" s="187">
        <f>S678*H678</f>
        <v>0</v>
      </c>
      <c r="U678" s="187">
        <v>0</v>
      </c>
      <c r="V678" s="187">
        <f>U678*H678</f>
        <v>0</v>
      </c>
      <c r="W678" s="187">
        <v>0</v>
      </c>
      <c r="X678" s="188">
        <f>W678*H678</f>
        <v>0</v>
      </c>
      <c r="Y678" s="35"/>
      <c r="Z678" s="35"/>
      <c r="AA678" s="35"/>
      <c r="AB678" s="35"/>
      <c r="AC678" s="35"/>
      <c r="AD678" s="35"/>
      <c r="AE678" s="35"/>
      <c r="AR678" s="189" t="s">
        <v>189</v>
      </c>
      <c r="AT678" s="189" t="s">
        <v>251</v>
      </c>
      <c r="AU678" s="189" t="s">
        <v>162</v>
      </c>
      <c r="AY678" s="18" t="s">
        <v>133</v>
      </c>
      <c r="BE678" s="190">
        <f>IF(O678="základní",K678,0)</f>
        <v>0</v>
      </c>
      <c r="BF678" s="190">
        <f>IF(O678="snížená",K678,0)</f>
        <v>0</v>
      </c>
      <c r="BG678" s="190">
        <f>IF(O678="zákl. přenesená",K678,0)</f>
        <v>0</v>
      </c>
      <c r="BH678" s="190">
        <f>IF(O678="sníž. přenesená",K678,0)</f>
        <v>0</v>
      </c>
      <c r="BI678" s="190">
        <f>IF(O678="nulová",K678,0)</f>
        <v>0</v>
      </c>
      <c r="BJ678" s="18" t="s">
        <v>24</v>
      </c>
      <c r="BK678" s="190">
        <f>ROUND(P678*H678,2)</f>
        <v>0</v>
      </c>
      <c r="BL678" s="18" t="s">
        <v>141</v>
      </c>
      <c r="BM678" s="189" t="s">
        <v>704</v>
      </c>
    </row>
    <row r="679" spans="1:47" s="2" customFormat="1" ht="11.25">
      <c r="A679" s="35"/>
      <c r="B679" s="36"/>
      <c r="C679" s="37"/>
      <c r="D679" s="191" t="s">
        <v>143</v>
      </c>
      <c r="E679" s="37"/>
      <c r="F679" s="192" t="s">
        <v>703</v>
      </c>
      <c r="G679" s="37"/>
      <c r="H679" s="37"/>
      <c r="I679" s="193"/>
      <c r="J679" s="193"/>
      <c r="K679" s="37"/>
      <c r="L679" s="37"/>
      <c r="M679" s="40"/>
      <c r="N679" s="194"/>
      <c r="O679" s="195"/>
      <c r="P679" s="65"/>
      <c r="Q679" s="65"/>
      <c r="R679" s="65"/>
      <c r="S679" s="65"/>
      <c r="T679" s="65"/>
      <c r="U679" s="65"/>
      <c r="V679" s="65"/>
      <c r="W679" s="65"/>
      <c r="X679" s="66"/>
      <c r="Y679" s="35"/>
      <c r="Z679" s="35"/>
      <c r="AA679" s="35"/>
      <c r="AB679" s="35"/>
      <c r="AC679" s="35"/>
      <c r="AD679" s="35"/>
      <c r="AE679" s="35"/>
      <c r="AT679" s="18" t="s">
        <v>143</v>
      </c>
      <c r="AU679" s="18" t="s">
        <v>162</v>
      </c>
    </row>
    <row r="680" spans="1:47" s="2" customFormat="1" ht="19.5">
      <c r="A680" s="35"/>
      <c r="B680" s="36"/>
      <c r="C680" s="37"/>
      <c r="D680" s="191" t="s">
        <v>269</v>
      </c>
      <c r="E680" s="37"/>
      <c r="F680" s="238" t="s">
        <v>417</v>
      </c>
      <c r="G680" s="37"/>
      <c r="H680" s="37"/>
      <c r="I680" s="193"/>
      <c r="J680" s="193"/>
      <c r="K680" s="37"/>
      <c r="L680" s="37"/>
      <c r="M680" s="40"/>
      <c r="N680" s="194"/>
      <c r="O680" s="195"/>
      <c r="P680" s="65"/>
      <c r="Q680" s="65"/>
      <c r="R680" s="65"/>
      <c r="S680" s="65"/>
      <c r="T680" s="65"/>
      <c r="U680" s="65"/>
      <c r="V680" s="65"/>
      <c r="W680" s="65"/>
      <c r="X680" s="66"/>
      <c r="Y680" s="35"/>
      <c r="Z680" s="35"/>
      <c r="AA680" s="35"/>
      <c r="AB680" s="35"/>
      <c r="AC680" s="35"/>
      <c r="AD680" s="35"/>
      <c r="AE680" s="35"/>
      <c r="AT680" s="18" t="s">
        <v>269</v>
      </c>
      <c r="AU680" s="18" t="s">
        <v>162</v>
      </c>
    </row>
    <row r="681" spans="2:51" s="14" customFormat="1" ht="11.25">
      <c r="B681" s="207"/>
      <c r="C681" s="208"/>
      <c r="D681" s="191" t="s">
        <v>145</v>
      </c>
      <c r="E681" s="209" t="s">
        <v>33</v>
      </c>
      <c r="F681" s="210" t="s">
        <v>262</v>
      </c>
      <c r="G681" s="208"/>
      <c r="H681" s="209" t="s">
        <v>33</v>
      </c>
      <c r="I681" s="211"/>
      <c r="J681" s="211"/>
      <c r="K681" s="208"/>
      <c r="L681" s="208"/>
      <c r="M681" s="212"/>
      <c r="N681" s="213"/>
      <c r="O681" s="214"/>
      <c r="P681" s="214"/>
      <c r="Q681" s="214"/>
      <c r="R681" s="214"/>
      <c r="S681" s="214"/>
      <c r="T681" s="214"/>
      <c r="U681" s="214"/>
      <c r="V681" s="214"/>
      <c r="W681" s="214"/>
      <c r="X681" s="215"/>
      <c r="AT681" s="216" t="s">
        <v>145</v>
      </c>
      <c r="AU681" s="216" t="s">
        <v>162</v>
      </c>
      <c r="AV681" s="14" t="s">
        <v>24</v>
      </c>
      <c r="AW681" s="14" t="s">
        <v>5</v>
      </c>
      <c r="AX681" s="14" t="s">
        <v>80</v>
      </c>
      <c r="AY681" s="216" t="s">
        <v>133</v>
      </c>
    </row>
    <row r="682" spans="2:51" s="13" customFormat="1" ht="11.25">
      <c r="B682" s="196"/>
      <c r="C682" s="197"/>
      <c r="D682" s="191" t="s">
        <v>145</v>
      </c>
      <c r="E682" s="198" t="s">
        <v>33</v>
      </c>
      <c r="F682" s="199" t="s">
        <v>162</v>
      </c>
      <c r="G682" s="197"/>
      <c r="H682" s="200">
        <v>3</v>
      </c>
      <c r="I682" s="201"/>
      <c r="J682" s="201"/>
      <c r="K682" s="197"/>
      <c r="L682" s="197"/>
      <c r="M682" s="202"/>
      <c r="N682" s="203"/>
      <c r="O682" s="204"/>
      <c r="P682" s="204"/>
      <c r="Q682" s="204"/>
      <c r="R682" s="204"/>
      <c r="S682" s="204"/>
      <c r="T682" s="204"/>
      <c r="U682" s="204"/>
      <c r="V682" s="204"/>
      <c r="W682" s="204"/>
      <c r="X682" s="205"/>
      <c r="AT682" s="206" t="s">
        <v>145</v>
      </c>
      <c r="AU682" s="206" t="s">
        <v>162</v>
      </c>
      <c r="AV682" s="13" t="s">
        <v>89</v>
      </c>
      <c r="AW682" s="13" t="s">
        <v>5</v>
      </c>
      <c r="AX682" s="13" t="s">
        <v>80</v>
      </c>
      <c r="AY682" s="206" t="s">
        <v>133</v>
      </c>
    </row>
    <row r="683" spans="2:51" s="15" customFormat="1" ht="11.25">
      <c r="B683" s="217"/>
      <c r="C683" s="218"/>
      <c r="D683" s="191" t="s">
        <v>145</v>
      </c>
      <c r="E683" s="219" t="s">
        <v>33</v>
      </c>
      <c r="F683" s="220" t="s">
        <v>263</v>
      </c>
      <c r="G683" s="218"/>
      <c r="H683" s="221">
        <v>3</v>
      </c>
      <c r="I683" s="222"/>
      <c r="J683" s="222"/>
      <c r="K683" s="218"/>
      <c r="L683" s="218"/>
      <c r="M683" s="223"/>
      <c r="N683" s="224"/>
      <c r="O683" s="225"/>
      <c r="P683" s="225"/>
      <c r="Q683" s="225"/>
      <c r="R683" s="225"/>
      <c r="S683" s="225"/>
      <c r="T683" s="225"/>
      <c r="U683" s="225"/>
      <c r="V683" s="225"/>
      <c r="W683" s="225"/>
      <c r="X683" s="226"/>
      <c r="AT683" s="227" t="s">
        <v>145</v>
      </c>
      <c r="AU683" s="227" t="s">
        <v>162</v>
      </c>
      <c r="AV683" s="15" t="s">
        <v>141</v>
      </c>
      <c r="AW683" s="15" t="s">
        <v>5</v>
      </c>
      <c r="AX683" s="15" t="s">
        <v>24</v>
      </c>
      <c r="AY683" s="227" t="s">
        <v>133</v>
      </c>
    </row>
    <row r="684" spans="1:65" s="2" customFormat="1" ht="24.2" customHeight="1">
      <c r="A684" s="35"/>
      <c r="B684" s="36"/>
      <c r="C684" s="177" t="s">
        <v>705</v>
      </c>
      <c r="D684" s="177" t="s">
        <v>136</v>
      </c>
      <c r="E684" s="178" t="s">
        <v>706</v>
      </c>
      <c r="F684" s="179" t="s">
        <v>707</v>
      </c>
      <c r="G684" s="180" t="s">
        <v>165</v>
      </c>
      <c r="H684" s="181">
        <v>3</v>
      </c>
      <c r="I684" s="182"/>
      <c r="J684" s="182"/>
      <c r="K684" s="183">
        <f>ROUND(P684*H684,2)</f>
        <v>0</v>
      </c>
      <c r="L684" s="179" t="s">
        <v>140</v>
      </c>
      <c r="M684" s="40"/>
      <c r="N684" s="184" t="s">
        <v>33</v>
      </c>
      <c r="O684" s="185" t="s">
        <v>49</v>
      </c>
      <c r="P684" s="186">
        <f>I684+J684</f>
        <v>0</v>
      </c>
      <c r="Q684" s="186">
        <f>ROUND(I684*H684,2)</f>
        <v>0</v>
      </c>
      <c r="R684" s="186">
        <f>ROUND(J684*H684,2)</f>
        <v>0</v>
      </c>
      <c r="S684" s="65"/>
      <c r="T684" s="187">
        <f>S684*H684</f>
        <v>0</v>
      </c>
      <c r="U684" s="187">
        <v>0</v>
      </c>
      <c r="V684" s="187">
        <f>U684*H684</f>
        <v>0</v>
      </c>
      <c r="W684" s="187">
        <v>0</v>
      </c>
      <c r="X684" s="188">
        <f>W684*H684</f>
        <v>0</v>
      </c>
      <c r="Y684" s="35"/>
      <c r="Z684" s="35"/>
      <c r="AA684" s="35"/>
      <c r="AB684" s="35"/>
      <c r="AC684" s="35"/>
      <c r="AD684" s="35"/>
      <c r="AE684" s="35"/>
      <c r="AR684" s="189" t="s">
        <v>141</v>
      </c>
      <c r="AT684" s="189" t="s">
        <v>136</v>
      </c>
      <c r="AU684" s="189" t="s">
        <v>162</v>
      </c>
      <c r="AY684" s="18" t="s">
        <v>133</v>
      </c>
      <c r="BE684" s="190">
        <f>IF(O684="základní",K684,0)</f>
        <v>0</v>
      </c>
      <c r="BF684" s="190">
        <f>IF(O684="snížená",K684,0)</f>
        <v>0</v>
      </c>
      <c r="BG684" s="190">
        <f>IF(O684="zákl. přenesená",K684,0)</f>
        <v>0</v>
      </c>
      <c r="BH684" s="190">
        <f>IF(O684="sníž. přenesená",K684,0)</f>
        <v>0</v>
      </c>
      <c r="BI684" s="190">
        <f>IF(O684="nulová",K684,0)</f>
        <v>0</v>
      </c>
      <c r="BJ684" s="18" t="s">
        <v>24</v>
      </c>
      <c r="BK684" s="190">
        <f>ROUND(P684*H684,2)</f>
        <v>0</v>
      </c>
      <c r="BL684" s="18" t="s">
        <v>141</v>
      </c>
      <c r="BM684" s="189" t="s">
        <v>708</v>
      </c>
    </row>
    <row r="685" spans="1:47" s="2" customFormat="1" ht="19.5">
      <c r="A685" s="35"/>
      <c r="B685" s="36"/>
      <c r="C685" s="37"/>
      <c r="D685" s="191" t="s">
        <v>143</v>
      </c>
      <c r="E685" s="37"/>
      <c r="F685" s="192" t="s">
        <v>709</v>
      </c>
      <c r="G685" s="37"/>
      <c r="H685" s="37"/>
      <c r="I685" s="193"/>
      <c r="J685" s="193"/>
      <c r="K685" s="37"/>
      <c r="L685" s="37"/>
      <c r="M685" s="40"/>
      <c r="N685" s="194"/>
      <c r="O685" s="195"/>
      <c r="P685" s="65"/>
      <c r="Q685" s="65"/>
      <c r="R685" s="65"/>
      <c r="S685" s="65"/>
      <c r="T685" s="65"/>
      <c r="U685" s="65"/>
      <c r="V685" s="65"/>
      <c r="W685" s="65"/>
      <c r="X685" s="66"/>
      <c r="Y685" s="35"/>
      <c r="Z685" s="35"/>
      <c r="AA685" s="35"/>
      <c r="AB685" s="35"/>
      <c r="AC685" s="35"/>
      <c r="AD685" s="35"/>
      <c r="AE685" s="35"/>
      <c r="AT685" s="18" t="s">
        <v>143</v>
      </c>
      <c r="AU685" s="18" t="s">
        <v>162</v>
      </c>
    </row>
    <row r="686" spans="2:51" s="14" customFormat="1" ht="11.25">
      <c r="B686" s="207"/>
      <c r="C686" s="208"/>
      <c r="D686" s="191" t="s">
        <v>145</v>
      </c>
      <c r="E686" s="209" t="s">
        <v>33</v>
      </c>
      <c r="F686" s="210" t="s">
        <v>262</v>
      </c>
      <c r="G686" s="208"/>
      <c r="H686" s="209" t="s">
        <v>33</v>
      </c>
      <c r="I686" s="211"/>
      <c r="J686" s="211"/>
      <c r="K686" s="208"/>
      <c r="L686" s="208"/>
      <c r="M686" s="212"/>
      <c r="N686" s="213"/>
      <c r="O686" s="214"/>
      <c r="P686" s="214"/>
      <c r="Q686" s="214"/>
      <c r="R686" s="214"/>
      <c r="S686" s="214"/>
      <c r="T686" s="214"/>
      <c r="U686" s="214"/>
      <c r="V686" s="214"/>
      <c r="W686" s="214"/>
      <c r="X686" s="215"/>
      <c r="AT686" s="216" t="s">
        <v>145</v>
      </c>
      <c r="AU686" s="216" t="s">
        <v>162</v>
      </c>
      <c r="AV686" s="14" t="s">
        <v>24</v>
      </c>
      <c r="AW686" s="14" t="s">
        <v>5</v>
      </c>
      <c r="AX686" s="14" t="s">
        <v>80</v>
      </c>
      <c r="AY686" s="216" t="s">
        <v>133</v>
      </c>
    </row>
    <row r="687" spans="2:51" s="13" customFormat="1" ht="11.25">
      <c r="B687" s="196"/>
      <c r="C687" s="197"/>
      <c r="D687" s="191" t="s">
        <v>145</v>
      </c>
      <c r="E687" s="198" t="s">
        <v>33</v>
      </c>
      <c r="F687" s="199" t="s">
        <v>162</v>
      </c>
      <c r="G687" s="197"/>
      <c r="H687" s="200">
        <v>3</v>
      </c>
      <c r="I687" s="201"/>
      <c r="J687" s="201"/>
      <c r="K687" s="197"/>
      <c r="L687" s="197"/>
      <c r="M687" s="202"/>
      <c r="N687" s="203"/>
      <c r="O687" s="204"/>
      <c r="P687" s="204"/>
      <c r="Q687" s="204"/>
      <c r="R687" s="204"/>
      <c r="S687" s="204"/>
      <c r="T687" s="204"/>
      <c r="U687" s="204"/>
      <c r="V687" s="204"/>
      <c r="W687" s="204"/>
      <c r="X687" s="205"/>
      <c r="AT687" s="206" t="s">
        <v>145</v>
      </c>
      <c r="AU687" s="206" t="s">
        <v>162</v>
      </c>
      <c r="AV687" s="13" t="s">
        <v>89</v>
      </c>
      <c r="AW687" s="13" t="s">
        <v>5</v>
      </c>
      <c r="AX687" s="13" t="s">
        <v>80</v>
      </c>
      <c r="AY687" s="206" t="s">
        <v>133</v>
      </c>
    </row>
    <row r="688" spans="2:51" s="15" customFormat="1" ht="11.25">
      <c r="B688" s="217"/>
      <c r="C688" s="218"/>
      <c r="D688" s="191" t="s">
        <v>145</v>
      </c>
      <c r="E688" s="219" t="s">
        <v>33</v>
      </c>
      <c r="F688" s="220" t="s">
        <v>263</v>
      </c>
      <c r="G688" s="218"/>
      <c r="H688" s="221">
        <v>3</v>
      </c>
      <c r="I688" s="222"/>
      <c r="J688" s="222"/>
      <c r="K688" s="218"/>
      <c r="L688" s="218"/>
      <c r="M688" s="223"/>
      <c r="N688" s="224"/>
      <c r="O688" s="225"/>
      <c r="P688" s="225"/>
      <c r="Q688" s="225"/>
      <c r="R688" s="225"/>
      <c r="S688" s="225"/>
      <c r="T688" s="225"/>
      <c r="U688" s="225"/>
      <c r="V688" s="225"/>
      <c r="W688" s="225"/>
      <c r="X688" s="226"/>
      <c r="AT688" s="227" t="s">
        <v>145</v>
      </c>
      <c r="AU688" s="227" t="s">
        <v>162</v>
      </c>
      <c r="AV688" s="15" t="s">
        <v>141</v>
      </c>
      <c r="AW688" s="15" t="s">
        <v>5</v>
      </c>
      <c r="AX688" s="15" t="s">
        <v>24</v>
      </c>
      <c r="AY688" s="227" t="s">
        <v>133</v>
      </c>
    </row>
    <row r="689" spans="1:65" s="2" customFormat="1" ht="14.45" customHeight="1">
      <c r="A689" s="35"/>
      <c r="B689" s="36"/>
      <c r="C689" s="228" t="s">
        <v>710</v>
      </c>
      <c r="D689" s="228" t="s">
        <v>251</v>
      </c>
      <c r="E689" s="229" t="s">
        <v>711</v>
      </c>
      <c r="F689" s="230" t="s">
        <v>712</v>
      </c>
      <c r="G689" s="231" t="s">
        <v>165</v>
      </c>
      <c r="H689" s="232">
        <v>3</v>
      </c>
      <c r="I689" s="233"/>
      <c r="J689" s="234"/>
      <c r="K689" s="235">
        <f>ROUND(P689*H689,2)</f>
        <v>0</v>
      </c>
      <c r="L689" s="230" t="s">
        <v>33</v>
      </c>
      <c r="M689" s="236"/>
      <c r="N689" s="237" t="s">
        <v>33</v>
      </c>
      <c r="O689" s="185" t="s">
        <v>49</v>
      </c>
      <c r="P689" s="186">
        <f>I689+J689</f>
        <v>0</v>
      </c>
      <c r="Q689" s="186">
        <f>ROUND(I689*H689,2)</f>
        <v>0</v>
      </c>
      <c r="R689" s="186">
        <f>ROUND(J689*H689,2)</f>
        <v>0</v>
      </c>
      <c r="S689" s="65"/>
      <c r="T689" s="187">
        <f>S689*H689</f>
        <v>0</v>
      </c>
      <c r="U689" s="187">
        <v>0</v>
      </c>
      <c r="V689" s="187">
        <f>U689*H689</f>
        <v>0</v>
      </c>
      <c r="W689" s="187">
        <v>0</v>
      </c>
      <c r="X689" s="188">
        <f>W689*H689</f>
        <v>0</v>
      </c>
      <c r="Y689" s="35"/>
      <c r="Z689" s="35"/>
      <c r="AA689" s="35"/>
      <c r="AB689" s="35"/>
      <c r="AC689" s="35"/>
      <c r="AD689" s="35"/>
      <c r="AE689" s="35"/>
      <c r="AR689" s="189" t="s">
        <v>189</v>
      </c>
      <c r="AT689" s="189" t="s">
        <v>251</v>
      </c>
      <c r="AU689" s="189" t="s">
        <v>162</v>
      </c>
      <c r="AY689" s="18" t="s">
        <v>133</v>
      </c>
      <c r="BE689" s="190">
        <f>IF(O689="základní",K689,0)</f>
        <v>0</v>
      </c>
      <c r="BF689" s="190">
        <f>IF(O689="snížená",K689,0)</f>
        <v>0</v>
      </c>
      <c r="BG689" s="190">
        <f>IF(O689="zákl. přenesená",K689,0)</f>
        <v>0</v>
      </c>
      <c r="BH689" s="190">
        <f>IF(O689="sníž. přenesená",K689,0)</f>
        <v>0</v>
      </c>
      <c r="BI689" s="190">
        <f>IF(O689="nulová",K689,0)</f>
        <v>0</v>
      </c>
      <c r="BJ689" s="18" t="s">
        <v>24</v>
      </c>
      <c r="BK689" s="190">
        <f>ROUND(P689*H689,2)</f>
        <v>0</v>
      </c>
      <c r="BL689" s="18" t="s">
        <v>141</v>
      </c>
      <c r="BM689" s="189" t="s">
        <v>713</v>
      </c>
    </row>
    <row r="690" spans="1:47" s="2" customFormat="1" ht="11.25">
      <c r="A690" s="35"/>
      <c r="B690" s="36"/>
      <c r="C690" s="37"/>
      <c r="D690" s="191" t="s">
        <v>143</v>
      </c>
      <c r="E690" s="37"/>
      <c r="F690" s="192" t="s">
        <v>712</v>
      </c>
      <c r="G690" s="37"/>
      <c r="H690" s="37"/>
      <c r="I690" s="193"/>
      <c r="J690" s="193"/>
      <c r="K690" s="37"/>
      <c r="L690" s="37"/>
      <c r="M690" s="40"/>
      <c r="N690" s="194"/>
      <c r="O690" s="195"/>
      <c r="P690" s="65"/>
      <c r="Q690" s="65"/>
      <c r="R690" s="65"/>
      <c r="S690" s="65"/>
      <c r="T690" s="65"/>
      <c r="U690" s="65"/>
      <c r="V690" s="65"/>
      <c r="W690" s="65"/>
      <c r="X690" s="66"/>
      <c r="Y690" s="35"/>
      <c r="Z690" s="35"/>
      <c r="AA690" s="35"/>
      <c r="AB690" s="35"/>
      <c r="AC690" s="35"/>
      <c r="AD690" s="35"/>
      <c r="AE690" s="35"/>
      <c r="AT690" s="18" t="s">
        <v>143</v>
      </c>
      <c r="AU690" s="18" t="s">
        <v>162</v>
      </c>
    </row>
    <row r="691" spans="1:47" s="2" customFormat="1" ht="19.5">
      <c r="A691" s="35"/>
      <c r="B691" s="36"/>
      <c r="C691" s="37"/>
      <c r="D691" s="191" t="s">
        <v>269</v>
      </c>
      <c r="E691" s="37"/>
      <c r="F691" s="238" t="s">
        <v>714</v>
      </c>
      <c r="G691" s="37"/>
      <c r="H691" s="37"/>
      <c r="I691" s="193"/>
      <c r="J691" s="193"/>
      <c r="K691" s="37"/>
      <c r="L691" s="37"/>
      <c r="M691" s="40"/>
      <c r="N691" s="194"/>
      <c r="O691" s="195"/>
      <c r="P691" s="65"/>
      <c r="Q691" s="65"/>
      <c r="R691" s="65"/>
      <c r="S691" s="65"/>
      <c r="T691" s="65"/>
      <c r="U691" s="65"/>
      <c r="V691" s="65"/>
      <c r="W691" s="65"/>
      <c r="X691" s="66"/>
      <c r="Y691" s="35"/>
      <c r="Z691" s="35"/>
      <c r="AA691" s="35"/>
      <c r="AB691" s="35"/>
      <c r="AC691" s="35"/>
      <c r="AD691" s="35"/>
      <c r="AE691" s="35"/>
      <c r="AT691" s="18" t="s">
        <v>269</v>
      </c>
      <c r="AU691" s="18" t="s">
        <v>162</v>
      </c>
    </row>
    <row r="692" spans="2:51" s="14" customFormat="1" ht="11.25">
      <c r="B692" s="207"/>
      <c r="C692" s="208"/>
      <c r="D692" s="191" t="s">
        <v>145</v>
      </c>
      <c r="E692" s="209" t="s">
        <v>33</v>
      </c>
      <c r="F692" s="210" t="s">
        <v>262</v>
      </c>
      <c r="G692" s="208"/>
      <c r="H692" s="209" t="s">
        <v>33</v>
      </c>
      <c r="I692" s="211"/>
      <c r="J692" s="211"/>
      <c r="K692" s="208"/>
      <c r="L692" s="208"/>
      <c r="M692" s="212"/>
      <c r="N692" s="213"/>
      <c r="O692" s="214"/>
      <c r="P692" s="214"/>
      <c r="Q692" s="214"/>
      <c r="R692" s="214"/>
      <c r="S692" s="214"/>
      <c r="T692" s="214"/>
      <c r="U692" s="214"/>
      <c r="V692" s="214"/>
      <c r="W692" s="214"/>
      <c r="X692" s="215"/>
      <c r="AT692" s="216" t="s">
        <v>145</v>
      </c>
      <c r="AU692" s="216" t="s">
        <v>162</v>
      </c>
      <c r="AV692" s="14" t="s">
        <v>24</v>
      </c>
      <c r="AW692" s="14" t="s">
        <v>5</v>
      </c>
      <c r="AX692" s="14" t="s">
        <v>80</v>
      </c>
      <c r="AY692" s="216" t="s">
        <v>133</v>
      </c>
    </row>
    <row r="693" spans="2:51" s="13" customFormat="1" ht="11.25">
      <c r="B693" s="196"/>
      <c r="C693" s="197"/>
      <c r="D693" s="191" t="s">
        <v>145</v>
      </c>
      <c r="E693" s="198" t="s">
        <v>33</v>
      </c>
      <c r="F693" s="199" t="s">
        <v>162</v>
      </c>
      <c r="G693" s="197"/>
      <c r="H693" s="200">
        <v>3</v>
      </c>
      <c r="I693" s="201"/>
      <c r="J693" s="201"/>
      <c r="K693" s="197"/>
      <c r="L693" s="197"/>
      <c r="M693" s="202"/>
      <c r="N693" s="203"/>
      <c r="O693" s="204"/>
      <c r="P693" s="204"/>
      <c r="Q693" s="204"/>
      <c r="R693" s="204"/>
      <c r="S693" s="204"/>
      <c r="T693" s="204"/>
      <c r="U693" s="204"/>
      <c r="V693" s="204"/>
      <c r="W693" s="204"/>
      <c r="X693" s="205"/>
      <c r="AT693" s="206" t="s">
        <v>145</v>
      </c>
      <c r="AU693" s="206" t="s">
        <v>162</v>
      </c>
      <c r="AV693" s="13" t="s">
        <v>89</v>
      </c>
      <c r="AW693" s="13" t="s">
        <v>5</v>
      </c>
      <c r="AX693" s="13" t="s">
        <v>80</v>
      </c>
      <c r="AY693" s="206" t="s">
        <v>133</v>
      </c>
    </row>
    <row r="694" spans="2:51" s="15" customFormat="1" ht="11.25">
      <c r="B694" s="217"/>
      <c r="C694" s="218"/>
      <c r="D694" s="191" t="s">
        <v>145</v>
      </c>
      <c r="E694" s="219" t="s">
        <v>33</v>
      </c>
      <c r="F694" s="220" t="s">
        <v>263</v>
      </c>
      <c r="G694" s="218"/>
      <c r="H694" s="221">
        <v>3</v>
      </c>
      <c r="I694" s="222"/>
      <c r="J694" s="222"/>
      <c r="K694" s="218"/>
      <c r="L694" s="218"/>
      <c r="M694" s="223"/>
      <c r="N694" s="224"/>
      <c r="O694" s="225"/>
      <c r="P694" s="225"/>
      <c r="Q694" s="225"/>
      <c r="R694" s="225"/>
      <c r="S694" s="225"/>
      <c r="T694" s="225"/>
      <c r="U694" s="225"/>
      <c r="V694" s="225"/>
      <c r="W694" s="225"/>
      <c r="X694" s="226"/>
      <c r="AT694" s="227" t="s">
        <v>145</v>
      </c>
      <c r="AU694" s="227" t="s">
        <v>162</v>
      </c>
      <c r="AV694" s="15" t="s">
        <v>141</v>
      </c>
      <c r="AW694" s="15" t="s">
        <v>5</v>
      </c>
      <c r="AX694" s="15" t="s">
        <v>24</v>
      </c>
      <c r="AY694" s="227" t="s">
        <v>133</v>
      </c>
    </row>
    <row r="695" spans="1:65" s="2" customFormat="1" ht="24.2" customHeight="1">
      <c r="A695" s="35"/>
      <c r="B695" s="36"/>
      <c r="C695" s="177" t="s">
        <v>715</v>
      </c>
      <c r="D695" s="177" t="s">
        <v>136</v>
      </c>
      <c r="E695" s="178" t="s">
        <v>716</v>
      </c>
      <c r="F695" s="179" t="s">
        <v>374</v>
      </c>
      <c r="G695" s="180" t="s">
        <v>165</v>
      </c>
      <c r="H695" s="181">
        <v>54</v>
      </c>
      <c r="I695" s="182"/>
      <c r="J695" s="182"/>
      <c r="K695" s="183">
        <f>ROUND(P695*H695,2)</f>
        <v>0</v>
      </c>
      <c r="L695" s="179" t="s">
        <v>140</v>
      </c>
      <c r="M695" s="40"/>
      <c r="N695" s="184" t="s">
        <v>33</v>
      </c>
      <c r="O695" s="185" t="s">
        <v>49</v>
      </c>
      <c r="P695" s="186">
        <f>I695+J695</f>
        <v>0</v>
      </c>
      <c r="Q695" s="186">
        <f>ROUND(I695*H695,2)</f>
        <v>0</v>
      </c>
      <c r="R695" s="186">
        <f>ROUND(J695*H695,2)</f>
        <v>0</v>
      </c>
      <c r="S695" s="65"/>
      <c r="T695" s="187">
        <f>S695*H695</f>
        <v>0</v>
      </c>
      <c r="U695" s="187">
        <v>0</v>
      </c>
      <c r="V695" s="187">
        <f>U695*H695</f>
        <v>0</v>
      </c>
      <c r="W695" s="187">
        <v>0</v>
      </c>
      <c r="X695" s="188">
        <f>W695*H695</f>
        <v>0</v>
      </c>
      <c r="Y695" s="35"/>
      <c r="Z695" s="35"/>
      <c r="AA695" s="35"/>
      <c r="AB695" s="35"/>
      <c r="AC695" s="35"/>
      <c r="AD695" s="35"/>
      <c r="AE695" s="35"/>
      <c r="AR695" s="189" t="s">
        <v>141</v>
      </c>
      <c r="AT695" s="189" t="s">
        <v>136</v>
      </c>
      <c r="AU695" s="189" t="s">
        <v>162</v>
      </c>
      <c r="AY695" s="18" t="s">
        <v>133</v>
      </c>
      <c r="BE695" s="190">
        <f>IF(O695="základní",K695,0)</f>
        <v>0</v>
      </c>
      <c r="BF695" s="190">
        <f>IF(O695="snížená",K695,0)</f>
        <v>0</v>
      </c>
      <c r="BG695" s="190">
        <f>IF(O695="zákl. přenesená",K695,0)</f>
        <v>0</v>
      </c>
      <c r="BH695" s="190">
        <f>IF(O695="sníž. přenesená",K695,0)</f>
        <v>0</v>
      </c>
      <c r="BI695" s="190">
        <f>IF(O695="nulová",K695,0)</f>
        <v>0</v>
      </c>
      <c r="BJ695" s="18" t="s">
        <v>24</v>
      </c>
      <c r="BK695" s="190">
        <f>ROUND(P695*H695,2)</f>
        <v>0</v>
      </c>
      <c r="BL695" s="18" t="s">
        <v>141</v>
      </c>
      <c r="BM695" s="189" t="s">
        <v>717</v>
      </c>
    </row>
    <row r="696" spans="1:47" s="2" customFormat="1" ht="19.5">
      <c r="A696" s="35"/>
      <c r="B696" s="36"/>
      <c r="C696" s="37"/>
      <c r="D696" s="191" t="s">
        <v>143</v>
      </c>
      <c r="E696" s="37"/>
      <c r="F696" s="192" t="s">
        <v>376</v>
      </c>
      <c r="G696" s="37"/>
      <c r="H696" s="37"/>
      <c r="I696" s="193"/>
      <c r="J696" s="193"/>
      <c r="K696" s="37"/>
      <c r="L696" s="37"/>
      <c r="M696" s="40"/>
      <c r="N696" s="194"/>
      <c r="O696" s="195"/>
      <c r="P696" s="65"/>
      <c r="Q696" s="65"/>
      <c r="R696" s="65"/>
      <c r="S696" s="65"/>
      <c r="T696" s="65"/>
      <c r="U696" s="65"/>
      <c r="V696" s="65"/>
      <c r="W696" s="65"/>
      <c r="X696" s="66"/>
      <c r="Y696" s="35"/>
      <c r="Z696" s="35"/>
      <c r="AA696" s="35"/>
      <c r="AB696" s="35"/>
      <c r="AC696" s="35"/>
      <c r="AD696" s="35"/>
      <c r="AE696" s="35"/>
      <c r="AT696" s="18" t="s">
        <v>143</v>
      </c>
      <c r="AU696" s="18" t="s">
        <v>162</v>
      </c>
    </row>
    <row r="697" spans="2:51" s="14" customFormat="1" ht="11.25">
      <c r="B697" s="207"/>
      <c r="C697" s="208"/>
      <c r="D697" s="191" t="s">
        <v>145</v>
      </c>
      <c r="E697" s="209" t="s">
        <v>33</v>
      </c>
      <c r="F697" s="210" t="s">
        <v>262</v>
      </c>
      <c r="G697" s="208"/>
      <c r="H697" s="209" t="s">
        <v>33</v>
      </c>
      <c r="I697" s="211"/>
      <c r="J697" s="211"/>
      <c r="K697" s="208"/>
      <c r="L697" s="208"/>
      <c r="M697" s="212"/>
      <c r="N697" s="213"/>
      <c r="O697" s="214"/>
      <c r="P697" s="214"/>
      <c r="Q697" s="214"/>
      <c r="R697" s="214"/>
      <c r="S697" s="214"/>
      <c r="T697" s="214"/>
      <c r="U697" s="214"/>
      <c r="V697" s="214"/>
      <c r="W697" s="214"/>
      <c r="X697" s="215"/>
      <c r="AT697" s="216" t="s">
        <v>145</v>
      </c>
      <c r="AU697" s="216" t="s">
        <v>162</v>
      </c>
      <c r="AV697" s="14" t="s">
        <v>24</v>
      </c>
      <c r="AW697" s="14" t="s">
        <v>5</v>
      </c>
      <c r="AX697" s="14" t="s">
        <v>80</v>
      </c>
      <c r="AY697" s="216" t="s">
        <v>133</v>
      </c>
    </row>
    <row r="698" spans="2:51" s="13" customFormat="1" ht="11.25">
      <c r="B698" s="196"/>
      <c r="C698" s="197"/>
      <c r="D698" s="191" t="s">
        <v>145</v>
      </c>
      <c r="E698" s="198" t="s">
        <v>33</v>
      </c>
      <c r="F698" s="199" t="s">
        <v>433</v>
      </c>
      <c r="G698" s="197"/>
      <c r="H698" s="200">
        <v>54</v>
      </c>
      <c r="I698" s="201"/>
      <c r="J698" s="201"/>
      <c r="K698" s="197"/>
      <c r="L698" s="197"/>
      <c r="M698" s="202"/>
      <c r="N698" s="203"/>
      <c r="O698" s="204"/>
      <c r="P698" s="204"/>
      <c r="Q698" s="204"/>
      <c r="R698" s="204"/>
      <c r="S698" s="204"/>
      <c r="T698" s="204"/>
      <c r="U698" s="204"/>
      <c r="V698" s="204"/>
      <c r="W698" s="204"/>
      <c r="X698" s="205"/>
      <c r="AT698" s="206" t="s">
        <v>145</v>
      </c>
      <c r="AU698" s="206" t="s">
        <v>162</v>
      </c>
      <c r="AV698" s="13" t="s">
        <v>89</v>
      </c>
      <c r="AW698" s="13" t="s">
        <v>5</v>
      </c>
      <c r="AX698" s="13" t="s">
        <v>80</v>
      </c>
      <c r="AY698" s="206" t="s">
        <v>133</v>
      </c>
    </row>
    <row r="699" spans="2:51" s="15" customFormat="1" ht="11.25">
      <c r="B699" s="217"/>
      <c r="C699" s="218"/>
      <c r="D699" s="191" t="s">
        <v>145</v>
      </c>
      <c r="E699" s="219" t="s">
        <v>33</v>
      </c>
      <c r="F699" s="220" t="s">
        <v>263</v>
      </c>
      <c r="G699" s="218"/>
      <c r="H699" s="221">
        <v>54</v>
      </c>
      <c r="I699" s="222"/>
      <c r="J699" s="222"/>
      <c r="K699" s="218"/>
      <c r="L699" s="218"/>
      <c r="M699" s="223"/>
      <c r="N699" s="224"/>
      <c r="O699" s="225"/>
      <c r="P699" s="225"/>
      <c r="Q699" s="225"/>
      <c r="R699" s="225"/>
      <c r="S699" s="225"/>
      <c r="T699" s="225"/>
      <c r="U699" s="225"/>
      <c r="V699" s="225"/>
      <c r="W699" s="225"/>
      <c r="X699" s="226"/>
      <c r="AT699" s="227" t="s">
        <v>145</v>
      </c>
      <c r="AU699" s="227" t="s">
        <v>162</v>
      </c>
      <c r="AV699" s="15" t="s">
        <v>141</v>
      </c>
      <c r="AW699" s="15" t="s">
        <v>5</v>
      </c>
      <c r="AX699" s="15" t="s">
        <v>24</v>
      </c>
      <c r="AY699" s="227" t="s">
        <v>133</v>
      </c>
    </row>
    <row r="700" spans="1:65" s="2" customFormat="1" ht="14.45" customHeight="1">
      <c r="A700" s="35"/>
      <c r="B700" s="36"/>
      <c r="C700" s="228" t="s">
        <v>392</v>
      </c>
      <c r="D700" s="228" t="s">
        <v>251</v>
      </c>
      <c r="E700" s="229" t="s">
        <v>379</v>
      </c>
      <c r="F700" s="230" t="s">
        <v>380</v>
      </c>
      <c r="G700" s="231" t="s">
        <v>165</v>
      </c>
      <c r="H700" s="232">
        <v>46</v>
      </c>
      <c r="I700" s="233"/>
      <c r="J700" s="234"/>
      <c r="K700" s="235">
        <f>ROUND(P700*H700,2)</f>
        <v>0</v>
      </c>
      <c r="L700" s="230" t="s">
        <v>33</v>
      </c>
      <c r="M700" s="236"/>
      <c r="N700" s="237" t="s">
        <v>33</v>
      </c>
      <c r="O700" s="185" t="s">
        <v>49</v>
      </c>
      <c r="P700" s="186">
        <f>I700+J700</f>
        <v>0</v>
      </c>
      <c r="Q700" s="186">
        <f>ROUND(I700*H700,2)</f>
        <v>0</v>
      </c>
      <c r="R700" s="186">
        <f>ROUND(J700*H700,2)</f>
        <v>0</v>
      </c>
      <c r="S700" s="65"/>
      <c r="T700" s="187">
        <f>S700*H700</f>
        <v>0</v>
      </c>
      <c r="U700" s="187">
        <v>0</v>
      </c>
      <c r="V700" s="187">
        <f>U700*H700</f>
        <v>0</v>
      </c>
      <c r="W700" s="187">
        <v>0</v>
      </c>
      <c r="X700" s="188">
        <f>W700*H700</f>
        <v>0</v>
      </c>
      <c r="Y700" s="35"/>
      <c r="Z700" s="35"/>
      <c r="AA700" s="35"/>
      <c r="AB700" s="35"/>
      <c r="AC700" s="35"/>
      <c r="AD700" s="35"/>
      <c r="AE700" s="35"/>
      <c r="AR700" s="189" t="s">
        <v>189</v>
      </c>
      <c r="AT700" s="189" t="s">
        <v>251</v>
      </c>
      <c r="AU700" s="189" t="s">
        <v>162</v>
      </c>
      <c r="AY700" s="18" t="s">
        <v>133</v>
      </c>
      <c r="BE700" s="190">
        <f>IF(O700="základní",K700,0)</f>
        <v>0</v>
      </c>
      <c r="BF700" s="190">
        <f>IF(O700="snížená",K700,0)</f>
        <v>0</v>
      </c>
      <c r="BG700" s="190">
        <f>IF(O700="zákl. přenesená",K700,0)</f>
        <v>0</v>
      </c>
      <c r="BH700" s="190">
        <f>IF(O700="sníž. přenesená",K700,0)</f>
        <v>0</v>
      </c>
      <c r="BI700" s="190">
        <f>IF(O700="nulová",K700,0)</f>
        <v>0</v>
      </c>
      <c r="BJ700" s="18" t="s">
        <v>24</v>
      </c>
      <c r="BK700" s="190">
        <f>ROUND(P700*H700,2)</f>
        <v>0</v>
      </c>
      <c r="BL700" s="18" t="s">
        <v>141</v>
      </c>
      <c r="BM700" s="189" t="s">
        <v>718</v>
      </c>
    </row>
    <row r="701" spans="1:47" s="2" customFormat="1" ht="11.25">
      <c r="A701" s="35"/>
      <c r="B701" s="36"/>
      <c r="C701" s="37"/>
      <c r="D701" s="191" t="s">
        <v>143</v>
      </c>
      <c r="E701" s="37"/>
      <c r="F701" s="192" t="s">
        <v>380</v>
      </c>
      <c r="G701" s="37"/>
      <c r="H701" s="37"/>
      <c r="I701" s="193"/>
      <c r="J701" s="193"/>
      <c r="K701" s="37"/>
      <c r="L701" s="37"/>
      <c r="M701" s="40"/>
      <c r="N701" s="194"/>
      <c r="O701" s="195"/>
      <c r="P701" s="65"/>
      <c r="Q701" s="65"/>
      <c r="R701" s="65"/>
      <c r="S701" s="65"/>
      <c r="T701" s="65"/>
      <c r="U701" s="65"/>
      <c r="V701" s="65"/>
      <c r="W701" s="65"/>
      <c r="X701" s="66"/>
      <c r="Y701" s="35"/>
      <c r="Z701" s="35"/>
      <c r="AA701" s="35"/>
      <c r="AB701" s="35"/>
      <c r="AC701" s="35"/>
      <c r="AD701" s="35"/>
      <c r="AE701" s="35"/>
      <c r="AT701" s="18" t="s">
        <v>143</v>
      </c>
      <c r="AU701" s="18" t="s">
        <v>162</v>
      </c>
    </row>
    <row r="702" spans="1:47" s="2" customFormat="1" ht="19.5">
      <c r="A702" s="35"/>
      <c r="B702" s="36"/>
      <c r="C702" s="37"/>
      <c r="D702" s="191" t="s">
        <v>269</v>
      </c>
      <c r="E702" s="37"/>
      <c r="F702" s="238" t="s">
        <v>382</v>
      </c>
      <c r="G702" s="37"/>
      <c r="H702" s="37"/>
      <c r="I702" s="193"/>
      <c r="J702" s="193"/>
      <c r="K702" s="37"/>
      <c r="L702" s="37"/>
      <c r="M702" s="40"/>
      <c r="N702" s="194"/>
      <c r="O702" s="195"/>
      <c r="P702" s="65"/>
      <c r="Q702" s="65"/>
      <c r="R702" s="65"/>
      <c r="S702" s="65"/>
      <c r="T702" s="65"/>
      <c r="U702" s="65"/>
      <c r="V702" s="65"/>
      <c r="W702" s="65"/>
      <c r="X702" s="66"/>
      <c r="Y702" s="35"/>
      <c r="Z702" s="35"/>
      <c r="AA702" s="35"/>
      <c r="AB702" s="35"/>
      <c r="AC702" s="35"/>
      <c r="AD702" s="35"/>
      <c r="AE702" s="35"/>
      <c r="AT702" s="18" t="s">
        <v>269</v>
      </c>
      <c r="AU702" s="18" t="s">
        <v>162</v>
      </c>
    </row>
    <row r="703" spans="2:51" s="14" customFormat="1" ht="11.25">
      <c r="B703" s="207"/>
      <c r="C703" s="208"/>
      <c r="D703" s="191" t="s">
        <v>145</v>
      </c>
      <c r="E703" s="209" t="s">
        <v>33</v>
      </c>
      <c r="F703" s="210" t="s">
        <v>262</v>
      </c>
      <c r="G703" s="208"/>
      <c r="H703" s="209" t="s">
        <v>33</v>
      </c>
      <c r="I703" s="211"/>
      <c r="J703" s="211"/>
      <c r="K703" s="208"/>
      <c r="L703" s="208"/>
      <c r="M703" s="212"/>
      <c r="N703" s="213"/>
      <c r="O703" s="214"/>
      <c r="P703" s="214"/>
      <c r="Q703" s="214"/>
      <c r="R703" s="214"/>
      <c r="S703" s="214"/>
      <c r="T703" s="214"/>
      <c r="U703" s="214"/>
      <c r="V703" s="214"/>
      <c r="W703" s="214"/>
      <c r="X703" s="215"/>
      <c r="AT703" s="216" t="s">
        <v>145</v>
      </c>
      <c r="AU703" s="216" t="s">
        <v>162</v>
      </c>
      <c r="AV703" s="14" t="s">
        <v>24</v>
      </c>
      <c r="AW703" s="14" t="s">
        <v>5</v>
      </c>
      <c r="AX703" s="14" t="s">
        <v>80</v>
      </c>
      <c r="AY703" s="216" t="s">
        <v>133</v>
      </c>
    </row>
    <row r="704" spans="2:51" s="13" customFormat="1" ht="11.25">
      <c r="B704" s="196"/>
      <c r="C704" s="197"/>
      <c r="D704" s="191" t="s">
        <v>145</v>
      </c>
      <c r="E704" s="198" t="s">
        <v>33</v>
      </c>
      <c r="F704" s="199" t="s">
        <v>393</v>
      </c>
      <c r="G704" s="197"/>
      <c r="H704" s="200">
        <v>46</v>
      </c>
      <c r="I704" s="201"/>
      <c r="J704" s="201"/>
      <c r="K704" s="197"/>
      <c r="L704" s="197"/>
      <c r="M704" s="202"/>
      <c r="N704" s="203"/>
      <c r="O704" s="204"/>
      <c r="P704" s="204"/>
      <c r="Q704" s="204"/>
      <c r="R704" s="204"/>
      <c r="S704" s="204"/>
      <c r="T704" s="204"/>
      <c r="U704" s="204"/>
      <c r="V704" s="204"/>
      <c r="W704" s="204"/>
      <c r="X704" s="205"/>
      <c r="AT704" s="206" t="s">
        <v>145</v>
      </c>
      <c r="AU704" s="206" t="s">
        <v>162</v>
      </c>
      <c r="AV704" s="13" t="s">
        <v>89</v>
      </c>
      <c r="AW704" s="13" t="s">
        <v>5</v>
      </c>
      <c r="AX704" s="13" t="s">
        <v>80</v>
      </c>
      <c r="AY704" s="206" t="s">
        <v>133</v>
      </c>
    </row>
    <row r="705" spans="2:51" s="15" customFormat="1" ht="11.25">
      <c r="B705" s="217"/>
      <c r="C705" s="218"/>
      <c r="D705" s="191" t="s">
        <v>145</v>
      </c>
      <c r="E705" s="219" t="s">
        <v>33</v>
      </c>
      <c r="F705" s="220" t="s">
        <v>263</v>
      </c>
      <c r="G705" s="218"/>
      <c r="H705" s="221">
        <v>46</v>
      </c>
      <c r="I705" s="222"/>
      <c r="J705" s="222"/>
      <c r="K705" s="218"/>
      <c r="L705" s="218"/>
      <c r="M705" s="223"/>
      <c r="N705" s="224"/>
      <c r="O705" s="225"/>
      <c r="P705" s="225"/>
      <c r="Q705" s="225"/>
      <c r="R705" s="225"/>
      <c r="S705" s="225"/>
      <c r="T705" s="225"/>
      <c r="U705" s="225"/>
      <c r="V705" s="225"/>
      <c r="W705" s="225"/>
      <c r="X705" s="226"/>
      <c r="AT705" s="227" t="s">
        <v>145</v>
      </c>
      <c r="AU705" s="227" t="s">
        <v>162</v>
      </c>
      <c r="AV705" s="15" t="s">
        <v>141</v>
      </c>
      <c r="AW705" s="15" t="s">
        <v>5</v>
      </c>
      <c r="AX705" s="15" t="s">
        <v>24</v>
      </c>
      <c r="AY705" s="227" t="s">
        <v>133</v>
      </c>
    </row>
    <row r="706" spans="1:65" s="2" customFormat="1" ht="14.45" customHeight="1">
      <c r="A706" s="35"/>
      <c r="B706" s="36"/>
      <c r="C706" s="228" t="s">
        <v>719</v>
      </c>
      <c r="D706" s="228" t="s">
        <v>251</v>
      </c>
      <c r="E706" s="229" t="s">
        <v>720</v>
      </c>
      <c r="F706" s="230" t="s">
        <v>721</v>
      </c>
      <c r="G706" s="231" t="s">
        <v>267</v>
      </c>
      <c r="H706" s="232">
        <v>8</v>
      </c>
      <c r="I706" s="233"/>
      <c r="J706" s="234"/>
      <c r="K706" s="235">
        <f>ROUND(P706*H706,2)</f>
        <v>0</v>
      </c>
      <c r="L706" s="230" t="s">
        <v>33</v>
      </c>
      <c r="M706" s="236"/>
      <c r="N706" s="237" t="s">
        <v>33</v>
      </c>
      <c r="O706" s="185" t="s">
        <v>49</v>
      </c>
      <c r="P706" s="186">
        <f>I706+J706</f>
        <v>0</v>
      </c>
      <c r="Q706" s="186">
        <f>ROUND(I706*H706,2)</f>
        <v>0</v>
      </c>
      <c r="R706" s="186">
        <f>ROUND(J706*H706,2)</f>
        <v>0</v>
      </c>
      <c r="S706" s="65"/>
      <c r="T706" s="187">
        <f>S706*H706</f>
        <v>0</v>
      </c>
      <c r="U706" s="187">
        <v>0</v>
      </c>
      <c r="V706" s="187">
        <f>U706*H706</f>
        <v>0</v>
      </c>
      <c r="W706" s="187">
        <v>0</v>
      </c>
      <c r="X706" s="188">
        <f>W706*H706</f>
        <v>0</v>
      </c>
      <c r="Y706" s="35"/>
      <c r="Z706" s="35"/>
      <c r="AA706" s="35"/>
      <c r="AB706" s="35"/>
      <c r="AC706" s="35"/>
      <c r="AD706" s="35"/>
      <c r="AE706" s="35"/>
      <c r="AR706" s="189" t="s">
        <v>189</v>
      </c>
      <c r="AT706" s="189" t="s">
        <v>251</v>
      </c>
      <c r="AU706" s="189" t="s">
        <v>162</v>
      </c>
      <c r="AY706" s="18" t="s">
        <v>133</v>
      </c>
      <c r="BE706" s="190">
        <f>IF(O706="základní",K706,0)</f>
        <v>0</v>
      </c>
      <c r="BF706" s="190">
        <f>IF(O706="snížená",K706,0)</f>
        <v>0</v>
      </c>
      <c r="BG706" s="190">
        <f>IF(O706="zákl. přenesená",K706,0)</f>
        <v>0</v>
      </c>
      <c r="BH706" s="190">
        <f>IF(O706="sníž. přenesená",K706,0)</f>
        <v>0</v>
      </c>
      <c r="BI706" s="190">
        <f>IF(O706="nulová",K706,0)</f>
        <v>0</v>
      </c>
      <c r="BJ706" s="18" t="s">
        <v>24</v>
      </c>
      <c r="BK706" s="190">
        <f>ROUND(P706*H706,2)</f>
        <v>0</v>
      </c>
      <c r="BL706" s="18" t="s">
        <v>141</v>
      </c>
      <c r="BM706" s="189" t="s">
        <v>722</v>
      </c>
    </row>
    <row r="707" spans="1:47" s="2" customFormat="1" ht="11.25">
      <c r="A707" s="35"/>
      <c r="B707" s="36"/>
      <c r="C707" s="37"/>
      <c r="D707" s="191" t="s">
        <v>143</v>
      </c>
      <c r="E707" s="37"/>
      <c r="F707" s="192" t="s">
        <v>721</v>
      </c>
      <c r="G707" s="37"/>
      <c r="H707" s="37"/>
      <c r="I707" s="193"/>
      <c r="J707" s="193"/>
      <c r="K707" s="37"/>
      <c r="L707" s="37"/>
      <c r="M707" s="40"/>
      <c r="N707" s="194"/>
      <c r="O707" s="195"/>
      <c r="P707" s="65"/>
      <c r="Q707" s="65"/>
      <c r="R707" s="65"/>
      <c r="S707" s="65"/>
      <c r="T707" s="65"/>
      <c r="U707" s="65"/>
      <c r="V707" s="65"/>
      <c r="W707" s="65"/>
      <c r="X707" s="66"/>
      <c r="Y707" s="35"/>
      <c r="Z707" s="35"/>
      <c r="AA707" s="35"/>
      <c r="AB707" s="35"/>
      <c r="AC707" s="35"/>
      <c r="AD707" s="35"/>
      <c r="AE707" s="35"/>
      <c r="AT707" s="18" t="s">
        <v>143</v>
      </c>
      <c r="AU707" s="18" t="s">
        <v>162</v>
      </c>
    </row>
    <row r="708" spans="1:47" s="2" customFormat="1" ht="19.5">
      <c r="A708" s="35"/>
      <c r="B708" s="36"/>
      <c r="C708" s="37"/>
      <c r="D708" s="191" t="s">
        <v>269</v>
      </c>
      <c r="E708" s="37"/>
      <c r="F708" s="238" t="s">
        <v>382</v>
      </c>
      <c r="G708" s="37"/>
      <c r="H708" s="37"/>
      <c r="I708" s="193"/>
      <c r="J708" s="193"/>
      <c r="K708" s="37"/>
      <c r="L708" s="37"/>
      <c r="M708" s="40"/>
      <c r="N708" s="194"/>
      <c r="O708" s="195"/>
      <c r="P708" s="65"/>
      <c r="Q708" s="65"/>
      <c r="R708" s="65"/>
      <c r="S708" s="65"/>
      <c r="T708" s="65"/>
      <c r="U708" s="65"/>
      <c r="V708" s="65"/>
      <c r="W708" s="65"/>
      <c r="X708" s="66"/>
      <c r="Y708" s="35"/>
      <c r="Z708" s="35"/>
      <c r="AA708" s="35"/>
      <c r="AB708" s="35"/>
      <c r="AC708" s="35"/>
      <c r="AD708" s="35"/>
      <c r="AE708" s="35"/>
      <c r="AT708" s="18" t="s">
        <v>269</v>
      </c>
      <c r="AU708" s="18" t="s">
        <v>162</v>
      </c>
    </row>
    <row r="709" spans="2:51" s="14" customFormat="1" ht="11.25">
      <c r="B709" s="207"/>
      <c r="C709" s="208"/>
      <c r="D709" s="191" t="s">
        <v>145</v>
      </c>
      <c r="E709" s="209" t="s">
        <v>33</v>
      </c>
      <c r="F709" s="210" t="s">
        <v>262</v>
      </c>
      <c r="G709" s="208"/>
      <c r="H709" s="209" t="s">
        <v>33</v>
      </c>
      <c r="I709" s="211"/>
      <c r="J709" s="211"/>
      <c r="K709" s="208"/>
      <c r="L709" s="208"/>
      <c r="M709" s="212"/>
      <c r="N709" s="213"/>
      <c r="O709" s="214"/>
      <c r="P709" s="214"/>
      <c r="Q709" s="214"/>
      <c r="R709" s="214"/>
      <c r="S709" s="214"/>
      <c r="T709" s="214"/>
      <c r="U709" s="214"/>
      <c r="V709" s="214"/>
      <c r="W709" s="214"/>
      <c r="X709" s="215"/>
      <c r="AT709" s="216" t="s">
        <v>145</v>
      </c>
      <c r="AU709" s="216" t="s">
        <v>162</v>
      </c>
      <c r="AV709" s="14" t="s">
        <v>24</v>
      </c>
      <c r="AW709" s="14" t="s">
        <v>5</v>
      </c>
      <c r="AX709" s="14" t="s">
        <v>80</v>
      </c>
      <c r="AY709" s="216" t="s">
        <v>133</v>
      </c>
    </row>
    <row r="710" spans="2:51" s="13" customFormat="1" ht="11.25">
      <c r="B710" s="196"/>
      <c r="C710" s="197"/>
      <c r="D710" s="191" t="s">
        <v>145</v>
      </c>
      <c r="E710" s="198" t="s">
        <v>33</v>
      </c>
      <c r="F710" s="199" t="s">
        <v>189</v>
      </c>
      <c r="G710" s="197"/>
      <c r="H710" s="200">
        <v>8</v>
      </c>
      <c r="I710" s="201"/>
      <c r="J710" s="201"/>
      <c r="K710" s="197"/>
      <c r="L710" s="197"/>
      <c r="M710" s="202"/>
      <c r="N710" s="203"/>
      <c r="O710" s="204"/>
      <c r="P710" s="204"/>
      <c r="Q710" s="204"/>
      <c r="R710" s="204"/>
      <c r="S710" s="204"/>
      <c r="T710" s="204"/>
      <c r="U710" s="204"/>
      <c r="V710" s="204"/>
      <c r="W710" s="204"/>
      <c r="X710" s="205"/>
      <c r="AT710" s="206" t="s">
        <v>145</v>
      </c>
      <c r="AU710" s="206" t="s">
        <v>162</v>
      </c>
      <c r="AV710" s="13" t="s">
        <v>89</v>
      </c>
      <c r="AW710" s="13" t="s">
        <v>5</v>
      </c>
      <c r="AX710" s="13" t="s">
        <v>80</v>
      </c>
      <c r="AY710" s="206" t="s">
        <v>133</v>
      </c>
    </row>
    <row r="711" spans="2:51" s="15" customFormat="1" ht="11.25">
      <c r="B711" s="217"/>
      <c r="C711" s="218"/>
      <c r="D711" s="191" t="s">
        <v>145</v>
      </c>
      <c r="E711" s="219" t="s">
        <v>33</v>
      </c>
      <c r="F711" s="220" t="s">
        <v>263</v>
      </c>
      <c r="G711" s="218"/>
      <c r="H711" s="221">
        <v>8</v>
      </c>
      <c r="I711" s="222"/>
      <c r="J711" s="222"/>
      <c r="K711" s="218"/>
      <c r="L711" s="218"/>
      <c r="M711" s="223"/>
      <c r="N711" s="224"/>
      <c r="O711" s="225"/>
      <c r="P711" s="225"/>
      <c r="Q711" s="225"/>
      <c r="R711" s="225"/>
      <c r="S711" s="225"/>
      <c r="T711" s="225"/>
      <c r="U711" s="225"/>
      <c r="V711" s="225"/>
      <c r="W711" s="225"/>
      <c r="X711" s="226"/>
      <c r="AT711" s="227" t="s">
        <v>145</v>
      </c>
      <c r="AU711" s="227" t="s">
        <v>162</v>
      </c>
      <c r="AV711" s="15" t="s">
        <v>141</v>
      </c>
      <c r="AW711" s="15" t="s">
        <v>5</v>
      </c>
      <c r="AX711" s="15" t="s">
        <v>24</v>
      </c>
      <c r="AY711" s="227" t="s">
        <v>133</v>
      </c>
    </row>
    <row r="712" spans="1:65" s="2" customFormat="1" ht="24.2" customHeight="1">
      <c r="A712" s="35"/>
      <c r="B712" s="36"/>
      <c r="C712" s="177" t="s">
        <v>723</v>
      </c>
      <c r="D712" s="177" t="s">
        <v>136</v>
      </c>
      <c r="E712" s="178" t="s">
        <v>724</v>
      </c>
      <c r="F712" s="179" t="s">
        <v>725</v>
      </c>
      <c r="G712" s="180" t="s">
        <v>165</v>
      </c>
      <c r="H712" s="181">
        <v>4</v>
      </c>
      <c r="I712" s="182"/>
      <c r="J712" s="182"/>
      <c r="K712" s="183">
        <f>ROUND(P712*H712,2)</f>
        <v>0</v>
      </c>
      <c r="L712" s="179" t="s">
        <v>140</v>
      </c>
      <c r="M712" s="40"/>
      <c r="N712" s="184" t="s">
        <v>33</v>
      </c>
      <c r="O712" s="185" t="s">
        <v>49</v>
      </c>
      <c r="P712" s="186">
        <f>I712+J712</f>
        <v>0</v>
      </c>
      <c r="Q712" s="186">
        <f>ROUND(I712*H712,2)</f>
        <v>0</v>
      </c>
      <c r="R712" s="186">
        <f>ROUND(J712*H712,2)</f>
        <v>0</v>
      </c>
      <c r="S712" s="65"/>
      <c r="T712" s="187">
        <f>S712*H712</f>
        <v>0</v>
      </c>
      <c r="U712" s="187">
        <v>0</v>
      </c>
      <c r="V712" s="187">
        <f>U712*H712</f>
        <v>0</v>
      </c>
      <c r="W712" s="187">
        <v>0</v>
      </c>
      <c r="X712" s="188">
        <f>W712*H712</f>
        <v>0</v>
      </c>
      <c r="Y712" s="35"/>
      <c r="Z712" s="35"/>
      <c r="AA712" s="35"/>
      <c r="AB712" s="35"/>
      <c r="AC712" s="35"/>
      <c r="AD712" s="35"/>
      <c r="AE712" s="35"/>
      <c r="AR712" s="189" t="s">
        <v>141</v>
      </c>
      <c r="AT712" s="189" t="s">
        <v>136</v>
      </c>
      <c r="AU712" s="189" t="s">
        <v>162</v>
      </c>
      <c r="AY712" s="18" t="s">
        <v>133</v>
      </c>
      <c r="BE712" s="190">
        <f>IF(O712="základní",K712,0)</f>
        <v>0</v>
      </c>
      <c r="BF712" s="190">
        <f>IF(O712="snížená",K712,0)</f>
        <v>0</v>
      </c>
      <c r="BG712" s="190">
        <f>IF(O712="zákl. přenesená",K712,0)</f>
        <v>0</v>
      </c>
      <c r="BH712" s="190">
        <f>IF(O712="sníž. přenesená",K712,0)</f>
        <v>0</v>
      </c>
      <c r="BI712" s="190">
        <f>IF(O712="nulová",K712,0)</f>
        <v>0</v>
      </c>
      <c r="BJ712" s="18" t="s">
        <v>24</v>
      </c>
      <c r="BK712" s="190">
        <f>ROUND(P712*H712,2)</f>
        <v>0</v>
      </c>
      <c r="BL712" s="18" t="s">
        <v>141</v>
      </c>
      <c r="BM712" s="189" t="s">
        <v>726</v>
      </c>
    </row>
    <row r="713" spans="1:47" s="2" customFormat="1" ht="19.5">
      <c r="A713" s="35"/>
      <c r="B713" s="36"/>
      <c r="C713" s="37"/>
      <c r="D713" s="191" t="s">
        <v>143</v>
      </c>
      <c r="E713" s="37"/>
      <c r="F713" s="192" t="s">
        <v>727</v>
      </c>
      <c r="G713" s="37"/>
      <c r="H713" s="37"/>
      <c r="I713" s="193"/>
      <c r="J713" s="193"/>
      <c r="K713" s="37"/>
      <c r="L713" s="37"/>
      <c r="M713" s="40"/>
      <c r="N713" s="194"/>
      <c r="O713" s="195"/>
      <c r="P713" s="65"/>
      <c r="Q713" s="65"/>
      <c r="R713" s="65"/>
      <c r="S713" s="65"/>
      <c r="T713" s="65"/>
      <c r="U713" s="65"/>
      <c r="V713" s="65"/>
      <c r="W713" s="65"/>
      <c r="X713" s="66"/>
      <c r="Y713" s="35"/>
      <c r="Z713" s="35"/>
      <c r="AA713" s="35"/>
      <c r="AB713" s="35"/>
      <c r="AC713" s="35"/>
      <c r="AD713" s="35"/>
      <c r="AE713" s="35"/>
      <c r="AT713" s="18" t="s">
        <v>143</v>
      </c>
      <c r="AU713" s="18" t="s">
        <v>162</v>
      </c>
    </row>
    <row r="714" spans="2:51" s="14" customFormat="1" ht="11.25">
      <c r="B714" s="207"/>
      <c r="C714" s="208"/>
      <c r="D714" s="191" t="s">
        <v>145</v>
      </c>
      <c r="E714" s="209" t="s">
        <v>33</v>
      </c>
      <c r="F714" s="210" t="s">
        <v>262</v>
      </c>
      <c r="G714" s="208"/>
      <c r="H714" s="209" t="s">
        <v>33</v>
      </c>
      <c r="I714" s="211"/>
      <c r="J714" s="211"/>
      <c r="K714" s="208"/>
      <c r="L714" s="208"/>
      <c r="M714" s="212"/>
      <c r="N714" s="213"/>
      <c r="O714" s="214"/>
      <c r="P714" s="214"/>
      <c r="Q714" s="214"/>
      <c r="R714" s="214"/>
      <c r="S714" s="214"/>
      <c r="T714" s="214"/>
      <c r="U714" s="214"/>
      <c r="V714" s="214"/>
      <c r="W714" s="214"/>
      <c r="X714" s="215"/>
      <c r="AT714" s="216" t="s">
        <v>145</v>
      </c>
      <c r="AU714" s="216" t="s">
        <v>162</v>
      </c>
      <c r="AV714" s="14" t="s">
        <v>24</v>
      </c>
      <c r="AW714" s="14" t="s">
        <v>5</v>
      </c>
      <c r="AX714" s="14" t="s">
        <v>80</v>
      </c>
      <c r="AY714" s="216" t="s">
        <v>133</v>
      </c>
    </row>
    <row r="715" spans="2:51" s="13" customFormat="1" ht="11.25">
      <c r="B715" s="196"/>
      <c r="C715" s="197"/>
      <c r="D715" s="191" t="s">
        <v>145</v>
      </c>
      <c r="E715" s="198" t="s">
        <v>33</v>
      </c>
      <c r="F715" s="199" t="s">
        <v>141</v>
      </c>
      <c r="G715" s="197"/>
      <c r="H715" s="200">
        <v>4</v>
      </c>
      <c r="I715" s="201"/>
      <c r="J715" s="201"/>
      <c r="K715" s="197"/>
      <c r="L715" s="197"/>
      <c r="M715" s="202"/>
      <c r="N715" s="203"/>
      <c r="O715" s="204"/>
      <c r="P715" s="204"/>
      <c r="Q715" s="204"/>
      <c r="R715" s="204"/>
      <c r="S715" s="204"/>
      <c r="T715" s="204"/>
      <c r="U715" s="204"/>
      <c r="V715" s="204"/>
      <c r="W715" s="204"/>
      <c r="X715" s="205"/>
      <c r="AT715" s="206" t="s">
        <v>145</v>
      </c>
      <c r="AU715" s="206" t="s">
        <v>162</v>
      </c>
      <c r="AV715" s="13" t="s">
        <v>89</v>
      </c>
      <c r="AW715" s="13" t="s">
        <v>5</v>
      </c>
      <c r="AX715" s="13" t="s">
        <v>80</v>
      </c>
      <c r="AY715" s="206" t="s">
        <v>133</v>
      </c>
    </row>
    <row r="716" spans="2:51" s="15" customFormat="1" ht="11.25">
      <c r="B716" s="217"/>
      <c r="C716" s="218"/>
      <c r="D716" s="191" t="s">
        <v>145</v>
      </c>
      <c r="E716" s="219" t="s">
        <v>33</v>
      </c>
      <c r="F716" s="220" t="s">
        <v>263</v>
      </c>
      <c r="G716" s="218"/>
      <c r="H716" s="221">
        <v>4</v>
      </c>
      <c r="I716" s="222"/>
      <c r="J716" s="222"/>
      <c r="K716" s="218"/>
      <c r="L716" s="218"/>
      <c r="M716" s="223"/>
      <c r="N716" s="224"/>
      <c r="O716" s="225"/>
      <c r="P716" s="225"/>
      <c r="Q716" s="225"/>
      <c r="R716" s="225"/>
      <c r="S716" s="225"/>
      <c r="T716" s="225"/>
      <c r="U716" s="225"/>
      <c r="V716" s="225"/>
      <c r="W716" s="225"/>
      <c r="X716" s="226"/>
      <c r="AT716" s="227" t="s">
        <v>145</v>
      </c>
      <c r="AU716" s="227" t="s">
        <v>162</v>
      </c>
      <c r="AV716" s="15" t="s">
        <v>141</v>
      </c>
      <c r="AW716" s="15" t="s">
        <v>5</v>
      </c>
      <c r="AX716" s="15" t="s">
        <v>24</v>
      </c>
      <c r="AY716" s="227" t="s">
        <v>133</v>
      </c>
    </row>
    <row r="717" spans="1:65" s="2" customFormat="1" ht="14.45" customHeight="1">
      <c r="A717" s="35"/>
      <c r="B717" s="36"/>
      <c r="C717" s="228" t="s">
        <v>728</v>
      </c>
      <c r="D717" s="228" t="s">
        <v>251</v>
      </c>
      <c r="E717" s="229" t="s">
        <v>729</v>
      </c>
      <c r="F717" s="230" t="s">
        <v>730</v>
      </c>
      <c r="G717" s="231" t="s">
        <v>165</v>
      </c>
      <c r="H717" s="232">
        <v>4</v>
      </c>
      <c r="I717" s="233"/>
      <c r="J717" s="234"/>
      <c r="K717" s="235">
        <f>ROUND(P717*H717,2)</f>
        <v>0</v>
      </c>
      <c r="L717" s="230" t="s">
        <v>33</v>
      </c>
      <c r="M717" s="236"/>
      <c r="N717" s="237" t="s">
        <v>33</v>
      </c>
      <c r="O717" s="185" t="s">
        <v>49</v>
      </c>
      <c r="P717" s="186">
        <f>I717+J717</f>
        <v>0</v>
      </c>
      <c r="Q717" s="186">
        <f>ROUND(I717*H717,2)</f>
        <v>0</v>
      </c>
      <c r="R717" s="186">
        <f>ROUND(J717*H717,2)</f>
        <v>0</v>
      </c>
      <c r="S717" s="65"/>
      <c r="T717" s="187">
        <f>S717*H717</f>
        <v>0</v>
      </c>
      <c r="U717" s="187">
        <v>0</v>
      </c>
      <c r="V717" s="187">
        <f>U717*H717</f>
        <v>0</v>
      </c>
      <c r="W717" s="187">
        <v>0</v>
      </c>
      <c r="X717" s="188">
        <f>W717*H717</f>
        <v>0</v>
      </c>
      <c r="Y717" s="35"/>
      <c r="Z717" s="35"/>
      <c r="AA717" s="35"/>
      <c r="AB717" s="35"/>
      <c r="AC717" s="35"/>
      <c r="AD717" s="35"/>
      <c r="AE717" s="35"/>
      <c r="AR717" s="189" t="s">
        <v>189</v>
      </c>
      <c r="AT717" s="189" t="s">
        <v>251</v>
      </c>
      <c r="AU717" s="189" t="s">
        <v>162</v>
      </c>
      <c r="AY717" s="18" t="s">
        <v>133</v>
      </c>
      <c r="BE717" s="190">
        <f>IF(O717="základní",K717,0)</f>
        <v>0</v>
      </c>
      <c r="BF717" s="190">
        <f>IF(O717="snížená",K717,0)</f>
        <v>0</v>
      </c>
      <c r="BG717" s="190">
        <f>IF(O717="zákl. přenesená",K717,0)</f>
        <v>0</v>
      </c>
      <c r="BH717" s="190">
        <f>IF(O717="sníž. přenesená",K717,0)</f>
        <v>0</v>
      </c>
      <c r="BI717" s="190">
        <f>IF(O717="nulová",K717,0)</f>
        <v>0</v>
      </c>
      <c r="BJ717" s="18" t="s">
        <v>24</v>
      </c>
      <c r="BK717" s="190">
        <f>ROUND(P717*H717,2)</f>
        <v>0</v>
      </c>
      <c r="BL717" s="18" t="s">
        <v>141</v>
      </c>
      <c r="BM717" s="189" t="s">
        <v>731</v>
      </c>
    </row>
    <row r="718" spans="1:47" s="2" customFormat="1" ht="11.25">
      <c r="A718" s="35"/>
      <c r="B718" s="36"/>
      <c r="C718" s="37"/>
      <c r="D718" s="191" t="s">
        <v>143</v>
      </c>
      <c r="E718" s="37"/>
      <c r="F718" s="192" t="s">
        <v>730</v>
      </c>
      <c r="G718" s="37"/>
      <c r="H718" s="37"/>
      <c r="I718" s="193"/>
      <c r="J718" s="193"/>
      <c r="K718" s="37"/>
      <c r="L718" s="37"/>
      <c r="M718" s="40"/>
      <c r="N718" s="194"/>
      <c r="O718" s="195"/>
      <c r="P718" s="65"/>
      <c r="Q718" s="65"/>
      <c r="R718" s="65"/>
      <c r="S718" s="65"/>
      <c r="T718" s="65"/>
      <c r="U718" s="65"/>
      <c r="V718" s="65"/>
      <c r="W718" s="65"/>
      <c r="X718" s="66"/>
      <c r="Y718" s="35"/>
      <c r="Z718" s="35"/>
      <c r="AA718" s="35"/>
      <c r="AB718" s="35"/>
      <c r="AC718" s="35"/>
      <c r="AD718" s="35"/>
      <c r="AE718" s="35"/>
      <c r="AT718" s="18" t="s">
        <v>143</v>
      </c>
      <c r="AU718" s="18" t="s">
        <v>162</v>
      </c>
    </row>
    <row r="719" spans="1:47" s="2" customFormat="1" ht="19.5">
      <c r="A719" s="35"/>
      <c r="B719" s="36"/>
      <c r="C719" s="37"/>
      <c r="D719" s="191" t="s">
        <v>269</v>
      </c>
      <c r="E719" s="37"/>
      <c r="F719" s="238" t="s">
        <v>382</v>
      </c>
      <c r="G719" s="37"/>
      <c r="H719" s="37"/>
      <c r="I719" s="193"/>
      <c r="J719" s="193"/>
      <c r="K719" s="37"/>
      <c r="L719" s="37"/>
      <c r="M719" s="40"/>
      <c r="N719" s="194"/>
      <c r="O719" s="195"/>
      <c r="P719" s="65"/>
      <c r="Q719" s="65"/>
      <c r="R719" s="65"/>
      <c r="S719" s="65"/>
      <c r="T719" s="65"/>
      <c r="U719" s="65"/>
      <c r="V719" s="65"/>
      <c r="W719" s="65"/>
      <c r="X719" s="66"/>
      <c r="Y719" s="35"/>
      <c r="Z719" s="35"/>
      <c r="AA719" s="35"/>
      <c r="AB719" s="35"/>
      <c r="AC719" s="35"/>
      <c r="AD719" s="35"/>
      <c r="AE719" s="35"/>
      <c r="AT719" s="18" t="s">
        <v>269</v>
      </c>
      <c r="AU719" s="18" t="s">
        <v>162</v>
      </c>
    </row>
    <row r="720" spans="2:51" s="14" customFormat="1" ht="11.25">
      <c r="B720" s="207"/>
      <c r="C720" s="208"/>
      <c r="D720" s="191" t="s">
        <v>145</v>
      </c>
      <c r="E720" s="209" t="s">
        <v>33</v>
      </c>
      <c r="F720" s="210" t="s">
        <v>262</v>
      </c>
      <c r="G720" s="208"/>
      <c r="H720" s="209" t="s">
        <v>33</v>
      </c>
      <c r="I720" s="211"/>
      <c r="J720" s="211"/>
      <c r="K720" s="208"/>
      <c r="L720" s="208"/>
      <c r="M720" s="212"/>
      <c r="N720" s="213"/>
      <c r="O720" s="214"/>
      <c r="P720" s="214"/>
      <c r="Q720" s="214"/>
      <c r="R720" s="214"/>
      <c r="S720" s="214"/>
      <c r="T720" s="214"/>
      <c r="U720" s="214"/>
      <c r="V720" s="214"/>
      <c r="W720" s="214"/>
      <c r="X720" s="215"/>
      <c r="AT720" s="216" t="s">
        <v>145</v>
      </c>
      <c r="AU720" s="216" t="s">
        <v>162</v>
      </c>
      <c r="AV720" s="14" t="s">
        <v>24</v>
      </c>
      <c r="AW720" s="14" t="s">
        <v>5</v>
      </c>
      <c r="AX720" s="14" t="s">
        <v>80</v>
      </c>
      <c r="AY720" s="216" t="s">
        <v>133</v>
      </c>
    </row>
    <row r="721" spans="2:51" s="13" customFormat="1" ht="11.25">
      <c r="B721" s="196"/>
      <c r="C721" s="197"/>
      <c r="D721" s="191" t="s">
        <v>145</v>
      </c>
      <c r="E721" s="198" t="s">
        <v>33</v>
      </c>
      <c r="F721" s="199" t="s">
        <v>141</v>
      </c>
      <c r="G721" s="197"/>
      <c r="H721" s="200">
        <v>4</v>
      </c>
      <c r="I721" s="201"/>
      <c r="J721" s="201"/>
      <c r="K721" s="197"/>
      <c r="L721" s="197"/>
      <c r="M721" s="202"/>
      <c r="N721" s="203"/>
      <c r="O721" s="204"/>
      <c r="P721" s="204"/>
      <c r="Q721" s="204"/>
      <c r="R721" s="204"/>
      <c r="S721" s="204"/>
      <c r="T721" s="204"/>
      <c r="U721" s="204"/>
      <c r="V721" s="204"/>
      <c r="W721" s="204"/>
      <c r="X721" s="205"/>
      <c r="AT721" s="206" t="s">
        <v>145</v>
      </c>
      <c r="AU721" s="206" t="s">
        <v>162</v>
      </c>
      <c r="AV721" s="13" t="s">
        <v>89</v>
      </c>
      <c r="AW721" s="13" t="s">
        <v>5</v>
      </c>
      <c r="AX721" s="13" t="s">
        <v>80</v>
      </c>
      <c r="AY721" s="206" t="s">
        <v>133</v>
      </c>
    </row>
    <row r="722" spans="2:51" s="15" customFormat="1" ht="11.25">
      <c r="B722" s="217"/>
      <c r="C722" s="218"/>
      <c r="D722" s="191" t="s">
        <v>145</v>
      </c>
      <c r="E722" s="219" t="s">
        <v>33</v>
      </c>
      <c r="F722" s="220" t="s">
        <v>263</v>
      </c>
      <c r="G722" s="218"/>
      <c r="H722" s="221">
        <v>4</v>
      </c>
      <c r="I722" s="222"/>
      <c r="J722" s="222"/>
      <c r="K722" s="218"/>
      <c r="L722" s="218"/>
      <c r="M722" s="223"/>
      <c r="N722" s="224"/>
      <c r="O722" s="225"/>
      <c r="P722" s="225"/>
      <c r="Q722" s="225"/>
      <c r="R722" s="225"/>
      <c r="S722" s="225"/>
      <c r="T722" s="225"/>
      <c r="U722" s="225"/>
      <c r="V722" s="225"/>
      <c r="W722" s="225"/>
      <c r="X722" s="226"/>
      <c r="AT722" s="227" t="s">
        <v>145</v>
      </c>
      <c r="AU722" s="227" t="s">
        <v>162</v>
      </c>
      <c r="AV722" s="15" t="s">
        <v>141</v>
      </c>
      <c r="AW722" s="15" t="s">
        <v>5</v>
      </c>
      <c r="AX722" s="15" t="s">
        <v>24</v>
      </c>
      <c r="AY722" s="227" t="s">
        <v>133</v>
      </c>
    </row>
    <row r="723" spans="1:65" s="2" customFormat="1" ht="24.2" customHeight="1">
      <c r="A723" s="35"/>
      <c r="B723" s="36"/>
      <c r="C723" s="177" t="s">
        <v>732</v>
      </c>
      <c r="D723" s="177" t="s">
        <v>136</v>
      </c>
      <c r="E723" s="178" t="s">
        <v>733</v>
      </c>
      <c r="F723" s="179" t="s">
        <v>734</v>
      </c>
      <c r="G723" s="180" t="s">
        <v>165</v>
      </c>
      <c r="H723" s="181">
        <v>3</v>
      </c>
      <c r="I723" s="182"/>
      <c r="J723" s="182"/>
      <c r="K723" s="183">
        <f>ROUND(P723*H723,2)</f>
        <v>0</v>
      </c>
      <c r="L723" s="179" t="s">
        <v>140</v>
      </c>
      <c r="M723" s="40"/>
      <c r="N723" s="184" t="s">
        <v>33</v>
      </c>
      <c r="O723" s="185" t="s">
        <v>49</v>
      </c>
      <c r="P723" s="186">
        <f>I723+J723</f>
        <v>0</v>
      </c>
      <c r="Q723" s="186">
        <f>ROUND(I723*H723,2)</f>
        <v>0</v>
      </c>
      <c r="R723" s="186">
        <f>ROUND(J723*H723,2)</f>
        <v>0</v>
      </c>
      <c r="S723" s="65"/>
      <c r="T723" s="187">
        <f>S723*H723</f>
        <v>0</v>
      </c>
      <c r="U723" s="187">
        <v>0</v>
      </c>
      <c r="V723" s="187">
        <f>U723*H723</f>
        <v>0</v>
      </c>
      <c r="W723" s="187">
        <v>0</v>
      </c>
      <c r="X723" s="188">
        <f>W723*H723</f>
        <v>0</v>
      </c>
      <c r="Y723" s="35"/>
      <c r="Z723" s="35"/>
      <c r="AA723" s="35"/>
      <c r="AB723" s="35"/>
      <c r="AC723" s="35"/>
      <c r="AD723" s="35"/>
      <c r="AE723" s="35"/>
      <c r="AR723" s="189" t="s">
        <v>141</v>
      </c>
      <c r="AT723" s="189" t="s">
        <v>136</v>
      </c>
      <c r="AU723" s="189" t="s">
        <v>162</v>
      </c>
      <c r="AY723" s="18" t="s">
        <v>133</v>
      </c>
      <c r="BE723" s="190">
        <f>IF(O723="základní",K723,0)</f>
        <v>0</v>
      </c>
      <c r="BF723" s="190">
        <f>IF(O723="snížená",K723,0)</f>
        <v>0</v>
      </c>
      <c r="BG723" s="190">
        <f>IF(O723="zákl. přenesená",K723,0)</f>
        <v>0</v>
      </c>
      <c r="BH723" s="190">
        <f>IF(O723="sníž. přenesená",K723,0)</f>
        <v>0</v>
      </c>
      <c r="BI723" s="190">
        <f>IF(O723="nulová",K723,0)</f>
        <v>0</v>
      </c>
      <c r="BJ723" s="18" t="s">
        <v>24</v>
      </c>
      <c r="BK723" s="190">
        <f>ROUND(P723*H723,2)</f>
        <v>0</v>
      </c>
      <c r="BL723" s="18" t="s">
        <v>141</v>
      </c>
      <c r="BM723" s="189" t="s">
        <v>735</v>
      </c>
    </row>
    <row r="724" spans="1:47" s="2" customFormat="1" ht="19.5">
      <c r="A724" s="35"/>
      <c r="B724" s="36"/>
      <c r="C724" s="37"/>
      <c r="D724" s="191" t="s">
        <v>143</v>
      </c>
      <c r="E724" s="37"/>
      <c r="F724" s="192" t="s">
        <v>736</v>
      </c>
      <c r="G724" s="37"/>
      <c r="H724" s="37"/>
      <c r="I724" s="193"/>
      <c r="J724" s="193"/>
      <c r="K724" s="37"/>
      <c r="L724" s="37"/>
      <c r="M724" s="40"/>
      <c r="N724" s="194"/>
      <c r="O724" s="195"/>
      <c r="P724" s="65"/>
      <c r="Q724" s="65"/>
      <c r="R724" s="65"/>
      <c r="S724" s="65"/>
      <c r="T724" s="65"/>
      <c r="U724" s="65"/>
      <c r="V724" s="65"/>
      <c r="W724" s="65"/>
      <c r="X724" s="66"/>
      <c r="Y724" s="35"/>
      <c r="Z724" s="35"/>
      <c r="AA724" s="35"/>
      <c r="AB724" s="35"/>
      <c r="AC724" s="35"/>
      <c r="AD724" s="35"/>
      <c r="AE724" s="35"/>
      <c r="AT724" s="18" t="s">
        <v>143</v>
      </c>
      <c r="AU724" s="18" t="s">
        <v>162</v>
      </c>
    </row>
    <row r="725" spans="2:51" s="14" customFormat="1" ht="11.25">
      <c r="B725" s="207"/>
      <c r="C725" s="208"/>
      <c r="D725" s="191" t="s">
        <v>145</v>
      </c>
      <c r="E725" s="209" t="s">
        <v>33</v>
      </c>
      <c r="F725" s="210" t="s">
        <v>262</v>
      </c>
      <c r="G725" s="208"/>
      <c r="H725" s="209" t="s">
        <v>33</v>
      </c>
      <c r="I725" s="211"/>
      <c r="J725" s="211"/>
      <c r="K725" s="208"/>
      <c r="L725" s="208"/>
      <c r="M725" s="212"/>
      <c r="N725" s="213"/>
      <c r="O725" s="214"/>
      <c r="P725" s="214"/>
      <c r="Q725" s="214"/>
      <c r="R725" s="214"/>
      <c r="S725" s="214"/>
      <c r="T725" s="214"/>
      <c r="U725" s="214"/>
      <c r="V725" s="214"/>
      <c r="W725" s="214"/>
      <c r="X725" s="215"/>
      <c r="AT725" s="216" t="s">
        <v>145</v>
      </c>
      <c r="AU725" s="216" t="s">
        <v>162</v>
      </c>
      <c r="AV725" s="14" t="s">
        <v>24</v>
      </c>
      <c r="AW725" s="14" t="s">
        <v>5</v>
      </c>
      <c r="AX725" s="14" t="s">
        <v>80</v>
      </c>
      <c r="AY725" s="216" t="s">
        <v>133</v>
      </c>
    </row>
    <row r="726" spans="2:51" s="13" customFormat="1" ht="11.25">
      <c r="B726" s="196"/>
      <c r="C726" s="197"/>
      <c r="D726" s="191" t="s">
        <v>145</v>
      </c>
      <c r="E726" s="198" t="s">
        <v>33</v>
      </c>
      <c r="F726" s="199" t="s">
        <v>162</v>
      </c>
      <c r="G726" s="197"/>
      <c r="H726" s="200">
        <v>3</v>
      </c>
      <c r="I726" s="201"/>
      <c r="J726" s="201"/>
      <c r="K726" s="197"/>
      <c r="L726" s="197"/>
      <c r="M726" s="202"/>
      <c r="N726" s="203"/>
      <c r="O726" s="204"/>
      <c r="P726" s="204"/>
      <c r="Q726" s="204"/>
      <c r="R726" s="204"/>
      <c r="S726" s="204"/>
      <c r="T726" s="204"/>
      <c r="U726" s="204"/>
      <c r="V726" s="204"/>
      <c r="W726" s="204"/>
      <c r="X726" s="205"/>
      <c r="AT726" s="206" t="s">
        <v>145</v>
      </c>
      <c r="AU726" s="206" t="s">
        <v>162</v>
      </c>
      <c r="AV726" s="13" t="s">
        <v>89</v>
      </c>
      <c r="AW726" s="13" t="s">
        <v>5</v>
      </c>
      <c r="AX726" s="13" t="s">
        <v>80</v>
      </c>
      <c r="AY726" s="206" t="s">
        <v>133</v>
      </c>
    </row>
    <row r="727" spans="2:51" s="15" customFormat="1" ht="11.25">
      <c r="B727" s="217"/>
      <c r="C727" s="218"/>
      <c r="D727" s="191" t="s">
        <v>145</v>
      </c>
      <c r="E727" s="219" t="s">
        <v>33</v>
      </c>
      <c r="F727" s="220" t="s">
        <v>263</v>
      </c>
      <c r="G727" s="218"/>
      <c r="H727" s="221">
        <v>3</v>
      </c>
      <c r="I727" s="222"/>
      <c r="J727" s="222"/>
      <c r="K727" s="218"/>
      <c r="L727" s="218"/>
      <c r="M727" s="223"/>
      <c r="N727" s="224"/>
      <c r="O727" s="225"/>
      <c r="P727" s="225"/>
      <c r="Q727" s="225"/>
      <c r="R727" s="225"/>
      <c r="S727" s="225"/>
      <c r="T727" s="225"/>
      <c r="U727" s="225"/>
      <c r="V727" s="225"/>
      <c r="W727" s="225"/>
      <c r="X727" s="226"/>
      <c r="AT727" s="227" t="s">
        <v>145</v>
      </c>
      <c r="AU727" s="227" t="s">
        <v>162</v>
      </c>
      <c r="AV727" s="15" t="s">
        <v>141</v>
      </c>
      <c r="AW727" s="15" t="s">
        <v>5</v>
      </c>
      <c r="AX727" s="15" t="s">
        <v>24</v>
      </c>
      <c r="AY727" s="227" t="s">
        <v>133</v>
      </c>
    </row>
    <row r="728" spans="1:65" s="2" customFormat="1" ht="14.45" customHeight="1">
      <c r="A728" s="35"/>
      <c r="B728" s="36"/>
      <c r="C728" s="228" t="s">
        <v>737</v>
      </c>
      <c r="D728" s="228" t="s">
        <v>251</v>
      </c>
      <c r="E728" s="229" t="s">
        <v>738</v>
      </c>
      <c r="F728" s="230" t="s">
        <v>739</v>
      </c>
      <c r="G728" s="231" t="s">
        <v>165</v>
      </c>
      <c r="H728" s="232">
        <v>2</v>
      </c>
      <c r="I728" s="233"/>
      <c r="J728" s="234"/>
      <c r="K728" s="235">
        <f>ROUND(P728*H728,2)</f>
        <v>0</v>
      </c>
      <c r="L728" s="230" t="s">
        <v>33</v>
      </c>
      <c r="M728" s="236"/>
      <c r="N728" s="237" t="s">
        <v>33</v>
      </c>
      <c r="O728" s="185" t="s">
        <v>49</v>
      </c>
      <c r="P728" s="186">
        <f>I728+J728</f>
        <v>0</v>
      </c>
      <c r="Q728" s="186">
        <f>ROUND(I728*H728,2)</f>
        <v>0</v>
      </c>
      <c r="R728" s="186">
        <f>ROUND(J728*H728,2)</f>
        <v>0</v>
      </c>
      <c r="S728" s="65"/>
      <c r="T728" s="187">
        <f>S728*H728</f>
        <v>0</v>
      </c>
      <c r="U728" s="187">
        <v>0</v>
      </c>
      <c r="V728" s="187">
        <f>U728*H728</f>
        <v>0</v>
      </c>
      <c r="W728" s="187">
        <v>0</v>
      </c>
      <c r="X728" s="188">
        <f>W728*H728</f>
        <v>0</v>
      </c>
      <c r="Y728" s="35"/>
      <c r="Z728" s="35"/>
      <c r="AA728" s="35"/>
      <c r="AB728" s="35"/>
      <c r="AC728" s="35"/>
      <c r="AD728" s="35"/>
      <c r="AE728" s="35"/>
      <c r="AR728" s="189" t="s">
        <v>189</v>
      </c>
      <c r="AT728" s="189" t="s">
        <v>251</v>
      </c>
      <c r="AU728" s="189" t="s">
        <v>162</v>
      </c>
      <c r="AY728" s="18" t="s">
        <v>133</v>
      </c>
      <c r="BE728" s="190">
        <f>IF(O728="základní",K728,0)</f>
        <v>0</v>
      </c>
      <c r="BF728" s="190">
        <f>IF(O728="snížená",K728,0)</f>
        <v>0</v>
      </c>
      <c r="BG728" s="190">
        <f>IF(O728="zákl. přenesená",K728,0)</f>
        <v>0</v>
      </c>
      <c r="BH728" s="190">
        <f>IF(O728="sníž. přenesená",K728,0)</f>
        <v>0</v>
      </c>
      <c r="BI728" s="190">
        <f>IF(O728="nulová",K728,0)</f>
        <v>0</v>
      </c>
      <c r="BJ728" s="18" t="s">
        <v>24</v>
      </c>
      <c r="BK728" s="190">
        <f>ROUND(P728*H728,2)</f>
        <v>0</v>
      </c>
      <c r="BL728" s="18" t="s">
        <v>141</v>
      </c>
      <c r="BM728" s="189" t="s">
        <v>740</v>
      </c>
    </row>
    <row r="729" spans="1:47" s="2" customFormat="1" ht="11.25">
      <c r="A729" s="35"/>
      <c r="B729" s="36"/>
      <c r="C729" s="37"/>
      <c r="D729" s="191" t="s">
        <v>143</v>
      </c>
      <c r="E729" s="37"/>
      <c r="F729" s="192" t="s">
        <v>739</v>
      </c>
      <c r="G729" s="37"/>
      <c r="H729" s="37"/>
      <c r="I729" s="193"/>
      <c r="J729" s="193"/>
      <c r="K729" s="37"/>
      <c r="L729" s="37"/>
      <c r="M729" s="40"/>
      <c r="N729" s="194"/>
      <c r="O729" s="195"/>
      <c r="P729" s="65"/>
      <c r="Q729" s="65"/>
      <c r="R729" s="65"/>
      <c r="S729" s="65"/>
      <c r="T729" s="65"/>
      <c r="U729" s="65"/>
      <c r="V729" s="65"/>
      <c r="W729" s="65"/>
      <c r="X729" s="66"/>
      <c r="Y729" s="35"/>
      <c r="Z729" s="35"/>
      <c r="AA729" s="35"/>
      <c r="AB729" s="35"/>
      <c r="AC729" s="35"/>
      <c r="AD729" s="35"/>
      <c r="AE729" s="35"/>
      <c r="AT729" s="18" t="s">
        <v>143</v>
      </c>
      <c r="AU729" s="18" t="s">
        <v>162</v>
      </c>
    </row>
    <row r="730" spans="1:47" s="2" customFormat="1" ht="19.5">
      <c r="A730" s="35"/>
      <c r="B730" s="36"/>
      <c r="C730" s="37"/>
      <c r="D730" s="191" t="s">
        <v>269</v>
      </c>
      <c r="E730" s="37"/>
      <c r="F730" s="238" t="s">
        <v>270</v>
      </c>
      <c r="G730" s="37"/>
      <c r="H730" s="37"/>
      <c r="I730" s="193"/>
      <c r="J730" s="193"/>
      <c r="K730" s="37"/>
      <c r="L730" s="37"/>
      <c r="M730" s="40"/>
      <c r="N730" s="194"/>
      <c r="O730" s="195"/>
      <c r="P730" s="65"/>
      <c r="Q730" s="65"/>
      <c r="R730" s="65"/>
      <c r="S730" s="65"/>
      <c r="T730" s="65"/>
      <c r="U730" s="65"/>
      <c r="V730" s="65"/>
      <c r="W730" s="65"/>
      <c r="X730" s="66"/>
      <c r="Y730" s="35"/>
      <c r="Z730" s="35"/>
      <c r="AA730" s="35"/>
      <c r="AB730" s="35"/>
      <c r="AC730" s="35"/>
      <c r="AD730" s="35"/>
      <c r="AE730" s="35"/>
      <c r="AT730" s="18" t="s">
        <v>269</v>
      </c>
      <c r="AU730" s="18" t="s">
        <v>162</v>
      </c>
    </row>
    <row r="731" spans="2:51" s="14" customFormat="1" ht="11.25">
      <c r="B731" s="207"/>
      <c r="C731" s="208"/>
      <c r="D731" s="191" t="s">
        <v>145</v>
      </c>
      <c r="E731" s="209" t="s">
        <v>33</v>
      </c>
      <c r="F731" s="210" t="s">
        <v>262</v>
      </c>
      <c r="G731" s="208"/>
      <c r="H731" s="209" t="s">
        <v>33</v>
      </c>
      <c r="I731" s="211"/>
      <c r="J731" s="211"/>
      <c r="K731" s="208"/>
      <c r="L731" s="208"/>
      <c r="M731" s="212"/>
      <c r="N731" s="213"/>
      <c r="O731" s="214"/>
      <c r="P731" s="214"/>
      <c r="Q731" s="214"/>
      <c r="R731" s="214"/>
      <c r="S731" s="214"/>
      <c r="T731" s="214"/>
      <c r="U731" s="214"/>
      <c r="V731" s="214"/>
      <c r="W731" s="214"/>
      <c r="X731" s="215"/>
      <c r="AT731" s="216" t="s">
        <v>145</v>
      </c>
      <c r="AU731" s="216" t="s">
        <v>162</v>
      </c>
      <c r="AV731" s="14" t="s">
        <v>24</v>
      </c>
      <c r="AW731" s="14" t="s">
        <v>5</v>
      </c>
      <c r="AX731" s="14" t="s">
        <v>80</v>
      </c>
      <c r="AY731" s="216" t="s">
        <v>133</v>
      </c>
    </row>
    <row r="732" spans="2:51" s="13" customFormat="1" ht="11.25">
      <c r="B732" s="196"/>
      <c r="C732" s="197"/>
      <c r="D732" s="191" t="s">
        <v>145</v>
      </c>
      <c r="E732" s="198" t="s">
        <v>33</v>
      </c>
      <c r="F732" s="199" t="s">
        <v>89</v>
      </c>
      <c r="G732" s="197"/>
      <c r="H732" s="200">
        <v>2</v>
      </c>
      <c r="I732" s="201"/>
      <c r="J732" s="201"/>
      <c r="K732" s="197"/>
      <c r="L732" s="197"/>
      <c r="M732" s="202"/>
      <c r="N732" s="203"/>
      <c r="O732" s="204"/>
      <c r="P732" s="204"/>
      <c r="Q732" s="204"/>
      <c r="R732" s="204"/>
      <c r="S732" s="204"/>
      <c r="T732" s="204"/>
      <c r="U732" s="204"/>
      <c r="V732" s="204"/>
      <c r="W732" s="204"/>
      <c r="X732" s="205"/>
      <c r="AT732" s="206" t="s">
        <v>145</v>
      </c>
      <c r="AU732" s="206" t="s">
        <v>162</v>
      </c>
      <c r="AV732" s="13" t="s">
        <v>89</v>
      </c>
      <c r="AW732" s="13" t="s">
        <v>5</v>
      </c>
      <c r="AX732" s="13" t="s">
        <v>80</v>
      </c>
      <c r="AY732" s="206" t="s">
        <v>133</v>
      </c>
    </row>
    <row r="733" spans="2:51" s="15" customFormat="1" ht="11.25">
      <c r="B733" s="217"/>
      <c r="C733" s="218"/>
      <c r="D733" s="191" t="s">
        <v>145</v>
      </c>
      <c r="E733" s="219" t="s">
        <v>33</v>
      </c>
      <c r="F733" s="220" t="s">
        <v>263</v>
      </c>
      <c r="G733" s="218"/>
      <c r="H733" s="221">
        <v>2</v>
      </c>
      <c r="I733" s="222"/>
      <c r="J733" s="222"/>
      <c r="K733" s="218"/>
      <c r="L733" s="218"/>
      <c r="M733" s="223"/>
      <c r="N733" s="224"/>
      <c r="O733" s="225"/>
      <c r="P733" s="225"/>
      <c r="Q733" s="225"/>
      <c r="R733" s="225"/>
      <c r="S733" s="225"/>
      <c r="T733" s="225"/>
      <c r="U733" s="225"/>
      <c r="V733" s="225"/>
      <c r="W733" s="225"/>
      <c r="X733" s="226"/>
      <c r="AT733" s="227" t="s">
        <v>145</v>
      </c>
      <c r="AU733" s="227" t="s">
        <v>162</v>
      </c>
      <c r="AV733" s="15" t="s">
        <v>141</v>
      </c>
      <c r="AW733" s="15" t="s">
        <v>5</v>
      </c>
      <c r="AX733" s="15" t="s">
        <v>24</v>
      </c>
      <c r="AY733" s="227" t="s">
        <v>133</v>
      </c>
    </row>
    <row r="734" spans="1:65" s="2" customFormat="1" ht="24.2" customHeight="1">
      <c r="A734" s="35"/>
      <c r="B734" s="36"/>
      <c r="C734" s="177" t="s">
        <v>741</v>
      </c>
      <c r="D734" s="177" t="s">
        <v>136</v>
      </c>
      <c r="E734" s="178" t="s">
        <v>742</v>
      </c>
      <c r="F734" s="179" t="s">
        <v>743</v>
      </c>
      <c r="G734" s="180" t="s">
        <v>165</v>
      </c>
      <c r="H734" s="181">
        <v>8</v>
      </c>
      <c r="I734" s="182"/>
      <c r="J734" s="182"/>
      <c r="K734" s="183">
        <f>ROUND(P734*H734,2)</f>
        <v>0</v>
      </c>
      <c r="L734" s="179" t="s">
        <v>140</v>
      </c>
      <c r="M734" s="40"/>
      <c r="N734" s="184" t="s">
        <v>33</v>
      </c>
      <c r="O734" s="185" t="s">
        <v>49</v>
      </c>
      <c r="P734" s="186">
        <f>I734+J734</f>
        <v>0</v>
      </c>
      <c r="Q734" s="186">
        <f>ROUND(I734*H734,2)</f>
        <v>0</v>
      </c>
      <c r="R734" s="186">
        <f>ROUND(J734*H734,2)</f>
        <v>0</v>
      </c>
      <c r="S734" s="65"/>
      <c r="T734" s="187">
        <f>S734*H734</f>
        <v>0</v>
      </c>
      <c r="U734" s="187">
        <v>0</v>
      </c>
      <c r="V734" s="187">
        <f>U734*H734</f>
        <v>0</v>
      </c>
      <c r="W734" s="187">
        <v>0</v>
      </c>
      <c r="X734" s="188">
        <f>W734*H734</f>
        <v>0</v>
      </c>
      <c r="Y734" s="35"/>
      <c r="Z734" s="35"/>
      <c r="AA734" s="35"/>
      <c r="AB734" s="35"/>
      <c r="AC734" s="35"/>
      <c r="AD734" s="35"/>
      <c r="AE734" s="35"/>
      <c r="AR734" s="189" t="s">
        <v>141</v>
      </c>
      <c r="AT734" s="189" t="s">
        <v>136</v>
      </c>
      <c r="AU734" s="189" t="s">
        <v>162</v>
      </c>
      <c r="AY734" s="18" t="s">
        <v>133</v>
      </c>
      <c r="BE734" s="190">
        <f>IF(O734="základní",K734,0)</f>
        <v>0</v>
      </c>
      <c r="BF734" s="190">
        <f>IF(O734="snížená",K734,0)</f>
        <v>0</v>
      </c>
      <c r="BG734" s="190">
        <f>IF(O734="zákl. přenesená",K734,0)</f>
        <v>0</v>
      </c>
      <c r="BH734" s="190">
        <f>IF(O734="sníž. přenesená",K734,0)</f>
        <v>0</v>
      </c>
      <c r="BI734" s="190">
        <f>IF(O734="nulová",K734,0)</f>
        <v>0</v>
      </c>
      <c r="BJ734" s="18" t="s">
        <v>24</v>
      </c>
      <c r="BK734" s="190">
        <f>ROUND(P734*H734,2)</f>
        <v>0</v>
      </c>
      <c r="BL734" s="18" t="s">
        <v>141</v>
      </c>
      <c r="BM734" s="189" t="s">
        <v>744</v>
      </c>
    </row>
    <row r="735" spans="1:47" s="2" customFormat="1" ht="11.25">
      <c r="A735" s="35"/>
      <c r="B735" s="36"/>
      <c r="C735" s="37"/>
      <c r="D735" s="191" t="s">
        <v>143</v>
      </c>
      <c r="E735" s="37"/>
      <c r="F735" s="192" t="s">
        <v>745</v>
      </c>
      <c r="G735" s="37"/>
      <c r="H735" s="37"/>
      <c r="I735" s="193"/>
      <c r="J735" s="193"/>
      <c r="K735" s="37"/>
      <c r="L735" s="37"/>
      <c r="M735" s="40"/>
      <c r="N735" s="194"/>
      <c r="O735" s="195"/>
      <c r="P735" s="65"/>
      <c r="Q735" s="65"/>
      <c r="R735" s="65"/>
      <c r="S735" s="65"/>
      <c r="T735" s="65"/>
      <c r="U735" s="65"/>
      <c r="V735" s="65"/>
      <c r="W735" s="65"/>
      <c r="X735" s="66"/>
      <c r="Y735" s="35"/>
      <c r="Z735" s="35"/>
      <c r="AA735" s="35"/>
      <c r="AB735" s="35"/>
      <c r="AC735" s="35"/>
      <c r="AD735" s="35"/>
      <c r="AE735" s="35"/>
      <c r="AT735" s="18" t="s">
        <v>143</v>
      </c>
      <c r="AU735" s="18" t="s">
        <v>162</v>
      </c>
    </row>
    <row r="736" spans="2:51" s="14" customFormat="1" ht="11.25">
      <c r="B736" s="207"/>
      <c r="C736" s="208"/>
      <c r="D736" s="191" t="s">
        <v>145</v>
      </c>
      <c r="E736" s="209" t="s">
        <v>33</v>
      </c>
      <c r="F736" s="210" t="s">
        <v>262</v>
      </c>
      <c r="G736" s="208"/>
      <c r="H736" s="209" t="s">
        <v>33</v>
      </c>
      <c r="I736" s="211"/>
      <c r="J736" s="211"/>
      <c r="K736" s="208"/>
      <c r="L736" s="208"/>
      <c r="M736" s="212"/>
      <c r="N736" s="213"/>
      <c r="O736" s="214"/>
      <c r="P736" s="214"/>
      <c r="Q736" s="214"/>
      <c r="R736" s="214"/>
      <c r="S736" s="214"/>
      <c r="T736" s="214"/>
      <c r="U736" s="214"/>
      <c r="V736" s="214"/>
      <c r="W736" s="214"/>
      <c r="X736" s="215"/>
      <c r="AT736" s="216" t="s">
        <v>145</v>
      </c>
      <c r="AU736" s="216" t="s">
        <v>162</v>
      </c>
      <c r="AV736" s="14" t="s">
        <v>24</v>
      </c>
      <c r="AW736" s="14" t="s">
        <v>5</v>
      </c>
      <c r="AX736" s="14" t="s">
        <v>80</v>
      </c>
      <c r="AY736" s="216" t="s">
        <v>133</v>
      </c>
    </row>
    <row r="737" spans="2:51" s="13" customFormat="1" ht="11.25">
      <c r="B737" s="196"/>
      <c r="C737" s="197"/>
      <c r="D737" s="191" t="s">
        <v>145</v>
      </c>
      <c r="E737" s="198" t="s">
        <v>33</v>
      </c>
      <c r="F737" s="199" t="s">
        <v>189</v>
      </c>
      <c r="G737" s="197"/>
      <c r="H737" s="200">
        <v>8</v>
      </c>
      <c r="I737" s="201"/>
      <c r="J737" s="201"/>
      <c r="K737" s="197"/>
      <c r="L737" s="197"/>
      <c r="M737" s="202"/>
      <c r="N737" s="203"/>
      <c r="O737" s="204"/>
      <c r="P737" s="204"/>
      <c r="Q737" s="204"/>
      <c r="R737" s="204"/>
      <c r="S737" s="204"/>
      <c r="T737" s="204"/>
      <c r="U737" s="204"/>
      <c r="V737" s="204"/>
      <c r="W737" s="204"/>
      <c r="X737" s="205"/>
      <c r="AT737" s="206" t="s">
        <v>145</v>
      </c>
      <c r="AU737" s="206" t="s">
        <v>162</v>
      </c>
      <c r="AV737" s="13" t="s">
        <v>89</v>
      </c>
      <c r="AW737" s="13" t="s">
        <v>5</v>
      </c>
      <c r="AX737" s="13" t="s">
        <v>80</v>
      </c>
      <c r="AY737" s="206" t="s">
        <v>133</v>
      </c>
    </row>
    <row r="738" spans="2:51" s="15" customFormat="1" ht="11.25">
      <c r="B738" s="217"/>
      <c r="C738" s="218"/>
      <c r="D738" s="191" t="s">
        <v>145</v>
      </c>
      <c r="E738" s="219" t="s">
        <v>33</v>
      </c>
      <c r="F738" s="220" t="s">
        <v>263</v>
      </c>
      <c r="G738" s="218"/>
      <c r="H738" s="221">
        <v>8</v>
      </c>
      <c r="I738" s="222"/>
      <c r="J738" s="222"/>
      <c r="K738" s="218"/>
      <c r="L738" s="218"/>
      <c r="M738" s="223"/>
      <c r="N738" s="224"/>
      <c r="O738" s="225"/>
      <c r="P738" s="225"/>
      <c r="Q738" s="225"/>
      <c r="R738" s="225"/>
      <c r="S738" s="225"/>
      <c r="T738" s="225"/>
      <c r="U738" s="225"/>
      <c r="V738" s="225"/>
      <c r="W738" s="225"/>
      <c r="X738" s="226"/>
      <c r="AT738" s="227" t="s">
        <v>145</v>
      </c>
      <c r="AU738" s="227" t="s">
        <v>162</v>
      </c>
      <c r="AV738" s="15" t="s">
        <v>141</v>
      </c>
      <c r="AW738" s="15" t="s">
        <v>5</v>
      </c>
      <c r="AX738" s="15" t="s">
        <v>24</v>
      </c>
      <c r="AY738" s="227" t="s">
        <v>133</v>
      </c>
    </row>
    <row r="739" spans="1:65" s="2" customFormat="1" ht="14.45" customHeight="1">
      <c r="A739" s="35"/>
      <c r="B739" s="36"/>
      <c r="C739" s="228" t="s">
        <v>746</v>
      </c>
      <c r="D739" s="228" t="s">
        <v>251</v>
      </c>
      <c r="E739" s="229" t="s">
        <v>747</v>
      </c>
      <c r="F739" s="230" t="s">
        <v>748</v>
      </c>
      <c r="G739" s="231" t="s">
        <v>267</v>
      </c>
      <c r="H739" s="232">
        <v>8</v>
      </c>
      <c r="I739" s="233"/>
      <c r="J739" s="234"/>
      <c r="K739" s="235">
        <f>ROUND(P739*H739,2)</f>
        <v>0</v>
      </c>
      <c r="L739" s="230" t="s">
        <v>33</v>
      </c>
      <c r="M739" s="236"/>
      <c r="N739" s="237" t="s">
        <v>33</v>
      </c>
      <c r="O739" s="185" t="s">
        <v>49</v>
      </c>
      <c r="P739" s="186">
        <f>I739+J739</f>
        <v>0</v>
      </c>
      <c r="Q739" s="186">
        <f>ROUND(I739*H739,2)</f>
        <v>0</v>
      </c>
      <c r="R739" s="186">
        <f>ROUND(J739*H739,2)</f>
        <v>0</v>
      </c>
      <c r="S739" s="65"/>
      <c r="T739" s="187">
        <f>S739*H739</f>
        <v>0</v>
      </c>
      <c r="U739" s="187">
        <v>0</v>
      </c>
      <c r="V739" s="187">
        <f>U739*H739</f>
        <v>0</v>
      </c>
      <c r="W739" s="187">
        <v>0</v>
      </c>
      <c r="X739" s="188">
        <f>W739*H739</f>
        <v>0</v>
      </c>
      <c r="Y739" s="35"/>
      <c r="Z739" s="35"/>
      <c r="AA739" s="35"/>
      <c r="AB739" s="35"/>
      <c r="AC739" s="35"/>
      <c r="AD739" s="35"/>
      <c r="AE739" s="35"/>
      <c r="AR739" s="189" t="s">
        <v>189</v>
      </c>
      <c r="AT739" s="189" t="s">
        <v>251</v>
      </c>
      <c r="AU739" s="189" t="s">
        <v>162</v>
      </c>
      <c r="AY739" s="18" t="s">
        <v>133</v>
      </c>
      <c r="BE739" s="190">
        <f>IF(O739="základní",K739,0)</f>
        <v>0</v>
      </c>
      <c r="BF739" s="190">
        <f>IF(O739="snížená",K739,0)</f>
        <v>0</v>
      </c>
      <c r="BG739" s="190">
        <f>IF(O739="zákl. přenesená",K739,0)</f>
        <v>0</v>
      </c>
      <c r="BH739" s="190">
        <f>IF(O739="sníž. přenesená",K739,0)</f>
        <v>0</v>
      </c>
      <c r="BI739" s="190">
        <f>IF(O739="nulová",K739,0)</f>
        <v>0</v>
      </c>
      <c r="BJ739" s="18" t="s">
        <v>24</v>
      </c>
      <c r="BK739" s="190">
        <f>ROUND(P739*H739,2)</f>
        <v>0</v>
      </c>
      <c r="BL739" s="18" t="s">
        <v>141</v>
      </c>
      <c r="BM739" s="189" t="s">
        <v>749</v>
      </c>
    </row>
    <row r="740" spans="1:47" s="2" customFormat="1" ht="11.25">
      <c r="A740" s="35"/>
      <c r="B740" s="36"/>
      <c r="C740" s="37"/>
      <c r="D740" s="191" t="s">
        <v>143</v>
      </c>
      <c r="E740" s="37"/>
      <c r="F740" s="192" t="s">
        <v>748</v>
      </c>
      <c r="G740" s="37"/>
      <c r="H740" s="37"/>
      <c r="I740" s="193"/>
      <c r="J740" s="193"/>
      <c r="K740" s="37"/>
      <c r="L740" s="37"/>
      <c r="M740" s="40"/>
      <c r="N740" s="194"/>
      <c r="O740" s="195"/>
      <c r="P740" s="65"/>
      <c r="Q740" s="65"/>
      <c r="R740" s="65"/>
      <c r="S740" s="65"/>
      <c r="T740" s="65"/>
      <c r="U740" s="65"/>
      <c r="V740" s="65"/>
      <c r="W740" s="65"/>
      <c r="X740" s="66"/>
      <c r="Y740" s="35"/>
      <c r="Z740" s="35"/>
      <c r="AA740" s="35"/>
      <c r="AB740" s="35"/>
      <c r="AC740" s="35"/>
      <c r="AD740" s="35"/>
      <c r="AE740" s="35"/>
      <c r="AT740" s="18" t="s">
        <v>143</v>
      </c>
      <c r="AU740" s="18" t="s">
        <v>162</v>
      </c>
    </row>
    <row r="741" spans="1:47" s="2" customFormat="1" ht="19.5">
      <c r="A741" s="35"/>
      <c r="B741" s="36"/>
      <c r="C741" s="37"/>
      <c r="D741" s="191" t="s">
        <v>269</v>
      </c>
      <c r="E741" s="37"/>
      <c r="F741" s="238" t="s">
        <v>417</v>
      </c>
      <c r="G741" s="37"/>
      <c r="H741" s="37"/>
      <c r="I741" s="193"/>
      <c r="J741" s="193"/>
      <c r="K741" s="37"/>
      <c r="L741" s="37"/>
      <c r="M741" s="40"/>
      <c r="N741" s="194"/>
      <c r="O741" s="195"/>
      <c r="P741" s="65"/>
      <c r="Q741" s="65"/>
      <c r="R741" s="65"/>
      <c r="S741" s="65"/>
      <c r="T741" s="65"/>
      <c r="U741" s="65"/>
      <c r="V741" s="65"/>
      <c r="W741" s="65"/>
      <c r="X741" s="66"/>
      <c r="Y741" s="35"/>
      <c r="Z741" s="35"/>
      <c r="AA741" s="35"/>
      <c r="AB741" s="35"/>
      <c r="AC741" s="35"/>
      <c r="AD741" s="35"/>
      <c r="AE741" s="35"/>
      <c r="AT741" s="18" t="s">
        <v>269</v>
      </c>
      <c r="AU741" s="18" t="s">
        <v>162</v>
      </c>
    </row>
    <row r="742" spans="2:51" s="14" customFormat="1" ht="11.25">
      <c r="B742" s="207"/>
      <c r="C742" s="208"/>
      <c r="D742" s="191" t="s">
        <v>145</v>
      </c>
      <c r="E742" s="209" t="s">
        <v>33</v>
      </c>
      <c r="F742" s="210" t="s">
        <v>262</v>
      </c>
      <c r="G742" s="208"/>
      <c r="H742" s="209" t="s">
        <v>33</v>
      </c>
      <c r="I742" s="211"/>
      <c r="J742" s="211"/>
      <c r="K742" s="208"/>
      <c r="L742" s="208"/>
      <c r="M742" s="212"/>
      <c r="N742" s="213"/>
      <c r="O742" s="214"/>
      <c r="P742" s="214"/>
      <c r="Q742" s="214"/>
      <c r="R742" s="214"/>
      <c r="S742" s="214"/>
      <c r="T742" s="214"/>
      <c r="U742" s="214"/>
      <c r="V742" s="214"/>
      <c r="W742" s="214"/>
      <c r="X742" s="215"/>
      <c r="AT742" s="216" t="s">
        <v>145</v>
      </c>
      <c r="AU742" s="216" t="s">
        <v>162</v>
      </c>
      <c r="AV742" s="14" t="s">
        <v>24</v>
      </c>
      <c r="AW742" s="14" t="s">
        <v>5</v>
      </c>
      <c r="AX742" s="14" t="s">
        <v>80</v>
      </c>
      <c r="AY742" s="216" t="s">
        <v>133</v>
      </c>
    </row>
    <row r="743" spans="2:51" s="13" customFormat="1" ht="11.25">
      <c r="B743" s="196"/>
      <c r="C743" s="197"/>
      <c r="D743" s="191" t="s">
        <v>145</v>
      </c>
      <c r="E743" s="198" t="s">
        <v>33</v>
      </c>
      <c r="F743" s="199" t="s">
        <v>189</v>
      </c>
      <c r="G743" s="197"/>
      <c r="H743" s="200">
        <v>8</v>
      </c>
      <c r="I743" s="201"/>
      <c r="J743" s="201"/>
      <c r="K743" s="197"/>
      <c r="L743" s="197"/>
      <c r="M743" s="202"/>
      <c r="N743" s="203"/>
      <c r="O743" s="204"/>
      <c r="P743" s="204"/>
      <c r="Q743" s="204"/>
      <c r="R743" s="204"/>
      <c r="S743" s="204"/>
      <c r="T743" s="204"/>
      <c r="U743" s="204"/>
      <c r="V743" s="204"/>
      <c r="W743" s="204"/>
      <c r="X743" s="205"/>
      <c r="AT743" s="206" t="s">
        <v>145</v>
      </c>
      <c r="AU743" s="206" t="s">
        <v>162</v>
      </c>
      <c r="AV743" s="13" t="s">
        <v>89</v>
      </c>
      <c r="AW743" s="13" t="s">
        <v>5</v>
      </c>
      <c r="AX743" s="13" t="s">
        <v>80</v>
      </c>
      <c r="AY743" s="206" t="s">
        <v>133</v>
      </c>
    </row>
    <row r="744" spans="2:51" s="15" customFormat="1" ht="11.25">
      <c r="B744" s="217"/>
      <c r="C744" s="218"/>
      <c r="D744" s="191" t="s">
        <v>145</v>
      </c>
      <c r="E744" s="219" t="s">
        <v>33</v>
      </c>
      <c r="F744" s="220" t="s">
        <v>263</v>
      </c>
      <c r="G744" s="218"/>
      <c r="H744" s="221">
        <v>8</v>
      </c>
      <c r="I744" s="222"/>
      <c r="J744" s="222"/>
      <c r="K744" s="218"/>
      <c r="L744" s="218"/>
      <c r="M744" s="223"/>
      <c r="N744" s="224"/>
      <c r="O744" s="225"/>
      <c r="P744" s="225"/>
      <c r="Q744" s="225"/>
      <c r="R744" s="225"/>
      <c r="S744" s="225"/>
      <c r="T744" s="225"/>
      <c r="U744" s="225"/>
      <c r="V744" s="225"/>
      <c r="W744" s="225"/>
      <c r="X744" s="226"/>
      <c r="AT744" s="227" t="s">
        <v>145</v>
      </c>
      <c r="AU744" s="227" t="s">
        <v>162</v>
      </c>
      <c r="AV744" s="15" t="s">
        <v>141</v>
      </c>
      <c r="AW744" s="15" t="s">
        <v>5</v>
      </c>
      <c r="AX744" s="15" t="s">
        <v>24</v>
      </c>
      <c r="AY744" s="227" t="s">
        <v>133</v>
      </c>
    </row>
    <row r="745" spans="1:65" s="2" customFormat="1" ht="24.2" customHeight="1">
      <c r="A745" s="35"/>
      <c r="B745" s="36"/>
      <c r="C745" s="177" t="s">
        <v>750</v>
      </c>
      <c r="D745" s="177" t="s">
        <v>136</v>
      </c>
      <c r="E745" s="178" t="s">
        <v>751</v>
      </c>
      <c r="F745" s="179" t="s">
        <v>752</v>
      </c>
      <c r="G745" s="180" t="s">
        <v>165</v>
      </c>
      <c r="H745" s="181">
        <v>2</v>
      </c>
      <c r="I745" s="182"/>
      <c r="J745" s="182"/>
      <c r="K745" s="183">
        <f>ROUND(P745*H745,2)</f>
        <v>0</v>
      </c>
      <c r="L745" s="179" t="s">
        <v>140</v>
      </c>
      <c r="M745" s="40"/>
      <c r="N745" s="184" t="s">
        <v>33</v>
      </c>
      <c r="O745" s="185" t="s">
        <v>49</v>
      </c>
      <c r="P745" s="186">
        <f>I745+J745</f>
        <v>0</v>
      </c>
      <c r="Q745" s="186">
        <f>ROUND(I745*H745,2)</f>
        <v>0</v>
      </c>
      <c r="R745" s="186">
        <f>ROUND(J745*H745,2)</f>
        <v>0</v>
      </c>
      <c r="S745" s="65"/>
      <c r="T745" s="187">
        <f>S745*H745</f>
        <v>0</v>
      </c>
      <c r="U745" s="187">
        <v>0</v>
      </c>
      <c r="V745" s="187">
        <f>U745*H745</f>
        <v>0</v>
      </c>
      <c r="W745" s="187">
        <v>0</v>
      </c>
      <c r="X745" s="188">
        <f>W745*H745</f>
        <v>0</v>
      </c>
      <c r="Y745" s="35"/>
      <c r="Z745" s="35"/>
      <c r="AA745" s="35"/>
      <c r="AB745" s="35"/>
      <c r="AC745" s="35"/>
      <c r="AD745" s="35"/>
      <c r="AE745" s="35"/>
      <c r="AR745" s="189" t="s">
        <v>141</v>
      </c>
      <c r="AT745" s="189" t="s">
        <v>136</v>
      </c>
      <c r="AU745" s="189" t="s">
        <v>162</v>
      </c>
      <c r="AY745" s="18" t="s">
        <v>133</v>
      </c>
      <c r="BE745" s="190">
        <f>IF(O745="základní",K745,0)</f>
        <v>0</v>
      </c>
      <c r="BF745" s="190">
        <f>IF(O745="snížená",K745,0)</f>
        <v>0</v>
      </c>
      <c r="BG745" s="190">
        <f>IF(O745="zákl. přenesená",K745,0)</f>
        <v>0</v>
      </c>
      <c r="BH745" s="190">
        <f>IF(O745="sníž. přenesená",K745,0)</f>
        <v>0</v>
      </c>
      <c r="BI745" s="190">
        <f>IF(O745="nulová",K745,0)</f>
        <v>0</v>
      </c>
      <c r="BJ745" s="18" t="s">
        <v>24</v>
      </c>
      <c r="BK745" s="190">
        <f>ROUND(P745*H745,2)</f>
        <v>0</v>
      </c>
      <c r="BL745" s="18" t="s">
        <v>141</v>
      </c>
      <c r="BM745" s="189" t="s">
        <v>753</v>
      </c>
    </row>
    <row r="746" spans="1:47" s="2" customFormat="1" ht="11.25">
      <c r="A746" s="35"/>
      <c r="B746" s="36"/>
      <c r="C746" s="37"/>
      <c r="D746" s="191" t="s">
        <v>143</v>
      </c>
      <c r="E746" s="37"/>
      <c r="F746" s="192" t="s">
        <v>754</v>
      </c>
      <c r="G746" s="37"/>
      <c r="H746" s="37"/>
      <c r="I746" s="193"/>
      <c r="J746" s="193"/>
      <c r="K746" s="37"/>
      <c r="L746" s="37"/>
      <c r="M746" s="40"/>
      <c r="N746" s="194"/>
      <c r="O746" s="195"/>
      <c r="P746" s="65"/>
      <c r="Q746" s="65"/>
      <c r="R746" s="65"/>
      <c r="S746" s="65"/>
      <c r="T746" s="65"/>
      <c r="U746" s="65"/>
      <c r="V746" s="65"/>
      <c r="W746" s="65"/>
      <c r="X746" s="66"/>
      <c r="Y746" s="35"/>
      <c r="Z746" s="35"/>
      <c r="AA746" s="35"/>
      <c r="AB746" s="35"/>
      <c r="AC746" s="35"/>
      <c r="AD746" s="35"/>
      <c r="AE746" s="35"/>
      <c r="AT746" s="18" t="s">
        <v>143</v>
      </c>
      <c r="AU746" s="18" t="s">
        <v>162</v>
      </c>
    </row>
    <row r="747" spans="2:51" s="14" customFormat="1" ht="11.25">
      <c r="B747" s="207"/>
      <c r="C747" s="208"/>
      <c r="D747" s="191" t="s">
        <v>145</v>
      </c>
      <c r="E747" s="209" t="s">
        <v>33</v>
      </c>
      <c r="F747" s="210" t="s">
        <v>262</v>
      </c>
      <c r="G747" s="208"/>
      <c r="H747" s="209" t="s">
        <v>33</v>
      </c>
      <c r="I747" s="211"/>
      <c r="J747" s="211"/>
      <c r="K747" s="208"/>
      <c r="L747" s="208"/>
      <c r="M747" s="212"/>
      <c r="N747" s="213"/>
      <c r="O747" s="214"/>
      <c r="P747" s="214"/>
      <c r="Q747" s="214"/>
      <c r="R747" s="214"/>
      <c r="S747" s="214"/>
      <c r="T747" s="214"/>
      <c r="U747" s="214"/>
      <c r="V747" s="214"/>
      <c r="W747" s="214"/>
      <c r="X747" s="215"/>
      <c r="AT747" s="216" t="s">
        <v>145</v>
      </c>
      <c r="AU747" s="216" t="s">
        <v>162</v>
      </c>
      <c r="AV747" s="14" t="s">
        <v>24</v>
      </c>
      <c r="AW747" s="14" t="s">
        <v>5</v>
      </c>
      <c r="AX747" s="14" t="s">
        <v>80</v>
      </c>
      <c r="AY747" s="216" t="s">
        <v>133</v>
      </c>
    </row>
    <row r="748" spans="2:51" s="13" customFormat="1" ht="11.25">
      <c r="B748" s="196"/>
      <c r="C748" s="197"/>
      <c r="D748" s="191" t="s">
        <v>145</v>
      </c>
      <c r="E748" s="198" t="s">
        <v>33</v>
      </c>
      <c r="F748" s="199" t="s">
        <v>89</v>
      </c>
      <c r="G748" s="197"/>
      <c r="H748" s="200">
        <v>2</v>
      </c>
      <c r="I748" s="201"/>
      <c r="J748" s="201"/>
      <c r="K748" s="197"/>
      <c r="L748" s="197"/>
      <c r="M748" s="202"/>
      <c r="N748" s="203"/>
      <c r="O748" s="204"/>
      <c r="P748" s="204"/>
      <c r="Q748" s="204"/>
      <c r="R748" s="204"/>
      <c r="S748" s="204"/>
      <c r="T748" s="204"/>
      <c r="U748" s="204"/>
      <c r="V748" s="204"/>
      <c r="W748" s="204"/>
      <c r="X748" s="205"/>
      <c r="AT748" s="206" t="s">
        <v>145</v>
      </c>
      <c r="AU748" s="206" t="s">
        <v>162</v>
      </c>
      <c r="AV748" s="13" t="s">
        <v>89</v>
      </c>
      <c r="AW748" s="13" t="s">
        <v>5</v>
      </c>
      <c r="AX748" s="13" t="s">
        <v>80</v>
      </c>
      <c r="AY748" s="206" t="s">
        <v>133</v>
      </c>
    </row>
    <row r="749" spans="2:51" s="15" customFormat="1" ht="11.25">
      <c r="B749" s="217"/>
      <c r="C749" s="218"/>
      <c r="D749" s="191" t="s">
        <v>145</v>
      </c>
      <c r="E749" s="219" t="s">
        <v>33</v>
      </c>
      <c r="F749" s="220" t="s">
        <v>263</v>
      </c>
      <c r="G749" s="218"/>
      <c r="H749" s="221">
        <v>2</v>
      </c>
      <c r="I749" s="222"/>
      <c r="J749" s="222"/>
      <c r="K749" s="218"/>
      <c r="L749" s="218"/>
      <c r="M749" s="223"/>
      <c r="N749" s="224"/>
      <c r="O749" s="225"/>
      <c r="P749" s="225"/>
      <c r="Q749" s="225"/>
      <c r="R749" s="225"/>
      <c r="S749" s="225"/>
      <c r="T749" s="225"/>
      <c r="U749" s="225"/>
      <c r="V749" s="225"/>
      <c r="W749" s="225"/>
      <c r="X749" s="226"/>
      <c r="AT749" s="227" t="s">
        <v>145</v>
      </c>
      <c r="AU749" s="227" t="s">
        <v>162</v>
      </c>
      <c r="AV749" s="15" t="s">
        <v>141</v>
      </c>
      <c r="AW749" s="15" t="s">
        <v>5</v>
      </c>
      <c r="AX749" s="15" t="s">
        <v>24</v>
      </c>
      <c r="AY749" s="227" t="s">
        <v>133</v>
      </c>
    </row>
    <row r="750" spans="1:65" s="2" customFormat="1" ht="14.45" customHeight="1">
      <c r="A750" s="35"/>
      <c r="B750" s="36"/>
      <c r="C750" s="228" t="s">
        <v>755</v>
      </c>
      <c r="D750" s="228" t="s">
        <v>251</v>
      </c>
      <c r="E750" s="229" t="s">
        <v>756</v>
      </c>
      <c r="F750" s="230" t="s">
        <v>757</v>
      </c>
      <c r="G750" s="231" t="s">
        <v>267</v>
      </c>
      <c r="H750" s="232">
        <v>1</v>
      </c>
      <c r="I750" s="233"/>
      <c r="J750" s="234"/>
      <c r="K750" s="235">
        <f>ROUND(P750*H750,2)</f>
        <v>0</v>
      </c>
      <c r="L750" s="230" t="s">
        <v>33</v>
      </c>
      <c r="M750" s="236"/>
      <c r="N750" s="237" t="s">
        <v>33</v>
      </c>
      <c r="O750" s="185" t="s">
        <v>49</v>
      </c>
      <c r="P750" s="186">
        <f>I750+J750</f>
        <v>0</v>
      </c>
      <c r="Q750" s="186">
        <f>ROUND(I750*H750,2)</f>
        <v>0</v>
      </c>
      <c r="R750" s="186">
        <f>ROUND(J750*H750,2)</f>
        <v>0</v>
      </c>
      <c r="S750" s="65"/>
      <c r="T750" s="187">
        <f>S750*H750</f>
        <v>0</v>
      </c>
      <c r="U750" s="187">
        <v>0</v>
      </c>
      <c r="V750" s="187">
        <f>U750*H750</f>
        <v>0</v>
      </c>
      <c r="W750" s="187">
        <v>0</v>
      </c>
      <c r="X750" s="188">
        <f>W750*H750</f>
        <v>0</v>
      </c>
      <c r="Y750" s="35"/>
      <c r="Z750" s="35"/>
      <c r="AA750" s="35"/>
      <c r="AB750" s="35"/>
      <c r="AC750" s="35"/>
      <c r="AD750" s="35"/>
      <c r="AE750" s="35"/>
      <c r="AR750" s="189" t="s">
        <v>189</v>
      </c>
      <c r="AT750" s="189" t="s">
        <v>251</v>
      </c>
      <c r="AU750" s="189" t="s">
        <v>162</v>
      </c>
      <c r="AY750" s="18" t="s">
        <v>133</v>
      </c>
      <c r="BE750" s="190">
        <f>IF(O750="základní",K750,0)</f>
        <v>0</v>
      </c>
      <c r="BF750" s="190">
        <f>IF(O750="snížená",K750,0)</f>
        <v>0</v>
      </c>
      <c r="BG750" s="190">
        <f>IF(O750="zákl. přenesená",K750,0)</f>
        <v>0</v>
      </c>
      <c r="BH750" s="190">
        <f>IF(O750="sníž. přenesená",K750,0)</f>
        <v>0</v>
      </c>
      <c r="BI750" s="190">
        <f>IF(O750="nulová",K750,0)</f>
        <v>0</v>
      </c>
      <c r="BJ750" s="18" t="s">
        <v>24</v>
      </c>
      <c r="BK750" s="190">
        <f>ROUND(P750*H750,2)</f>
        <v>0</v>
      </c>
      <c r="BL750" s="18" t="s">
        <v>141</v>
      </c>
      <c r="BM750" s="189" t="s">
        <v>758</v>
      </c>
    </row>
    <row r="751" spans="1:47" s="2" customFormat="1" ht="11.25">
      <c r="A751" s="35"/>
      <c r="B751" s="36"/>
      <c r="C751" s="37"/>
      <c r="D751" s="191" t="s">
        <v>143</v>
      </c>
      <c r="E751" s="37"/>
      <c r="F751" s="192" t="s">
        <v>757</v>
      </c>
      <c r="G751" s="37"/>
      <c r="H751" s="37"/>
      <c r="I751" s="193"/>
      <c r="J751" s="193"/>
      <c r="K751" s="37"/>
      <c r="L751" s="37"/>
      <c r="M751" s="40"/>
      <c r="N751" s="194"/>
      <c r="O751" s="195"/>
      <c r="P751" s="65"/>
      <c r="Q751" s="65"/>
      <c r="R751" s="65"/>
      <c r="S751" s="65"/>
      <c r="T751" s="65"/>
      <c r="U751" s="65"/>
      <c r="V751" s="65"/>
      <c r="W751" s="65"/>
      <c r="X751" s="66"/>
      <c r="Y751" s="35"/>
      <c r="Z751" s="35"/>
      <c r="AA751" s="35"/>
      <c r="AB751" s="35"/>
      <c r="AC751" s="35"/>
      <c r="AD751" s="35"/>
      <c r="AE751" s="35"/>
      <c r="AT751" s="18" t="s">
        <v>143</v>
      </c>
      <c r="AU751" s="18" t="s">
        <v>162</v>
      </c>
    </row>
    <row r="752" spans="1:47" s="2" customFormat="1" ht="19.5">
      <c r="A752" s="35"/>
      <c r="B752" s="36"/>
      <c r="C752" s="37"/>
      <c r="D752" s="191" t="s">
        <v>269</v>
      </c>
      <c r="E752" s="37"/>
      <c r="F752" s="238" t="s">
        <v>417</v>
      </c>
      <c r="G752" s="37"/>
      <c r="H752" s="37"/>
      <c r="I752" s="193"/>
      <c r="J752" s="193"/>
      <c r="K752" s="37"/>
      <c r="L752" s="37"/>
      <c r="M752" s="40"/>
      <c r="N752" s="194"/>
      <c r="O752" s="195"/>
      <c r="P752" s="65"/>
      <c r="Q752" s="65"/>
      <c r="R752" s="65"/>
      <c r="S752" s="65"/>
      <c r="T752" s="65"/>
      <c r="U752" s="65"/>
      <c r="V752" s="65"/>
      <c r="W752" s="65"/>
      <c r="X752" s="66"/>
      <c r="Y752" s="35"/>
      <c r="Z752" s="35"/>
      <c r="AA752" s="35"/>
      <c r="AB752" s="35"/>
      <c r="AC752" s="35"/>
      <c r="AD752" s="35"/>
      <c r="AE752" s="35"/>
      <c r="AT752" s="18" t="s">
        <v>269</v>
      </c>
      <c r="AU752" s="18" t="s">
        <v>162</v>
      </c>
    </row>
    <row r="753" spans="2:51" s="14" customFormat="1" ht="11.25">
      <c r="B753" s="207"/>
      <c r="C753" s="208"/>
      <c r="D753" s="191" t="s">
        <v>145</v>
      </c>
      <c r="E753" s="209" t="s">
        <v>33</v>
      </c>
      <c r="F753" s="210" t="s">
        <v>262</v>
      </c>
      <c r="G753" s="208"/>
      <c r="H753" s="209" t="s">
        <v>33</v>
      </c>
      <c r="I753" s="211"/>
      <c r="J753" s="211"/>
      <c r="K753" s="208"/>
      <c r="L753" s="208"/>
      <c r="M753" s="212"/>
      <c r="N753" s="213"/>
      <c r="O753" s="214"/>
      <c r="P753" s="214"/>
      <c r="Q753" s="214"/>
      <c r="R753" s="214"/>
      <c r="S753" s="214"/>
      <c r="T753" s="214"/>
      <c r="U753" s="214"/>
      <c r="V753" s="214"/>
      <c r="W753" s="214"/>
      <c r="X753" s="215"/>
      <c r="AT753" s="216" t="s">
        <v>145</v>
      </c>
      <c r="AU753" s="216" t="s">
        <v>162</v>
      </c>
      <c r="AV753" s="14" t="s">
        <v>24</v>
      </c>
      <c r="AW753" s="14" t="s">
        <v>5</v>
      </c>
      <c r="AX753" s="14" t="s">
        <v>80</v>
      </c>
      <c r="AY753" s="216" t="s">
        <v>133</v>
      </c>
    </row>
    <row r="754" spans="2:51" s="13" customFormat="1" ht="11.25">
      <c r="B754" s="196"/>
      <c r="C754" s="197"/>
      <c r="D754" s="191" t="s">
        <v>145</v>
      </c>
      <c r="E754" s="198" t="s">
        <v>33</v>
      </c>
      <c r="F754" s="199" t="s">
        <v>24</v>
      </c>
      <c r="G754" s="197"/>
      <c r="H754" s="200">
        <v>1</v>
      </c>
      <c r="I754" s="201"/>
      <c r="J754" s="201"/>
      <c r="K754" s="197"/>
      <c r="L754" s="197"/>
      <c r="M754" s="202"/>
      <c r="N754" s="203"/>
      <c r="O754" s="204"/>
      <c r="P754" s="204"/>
      <c r="Q754" s="204"/>
      <c r="R754" s="204"/>
      <c r="S754" s="204"/>
      <c r="T754" s="204"/>
      <c r="U754" s="204"/>
      <c r="V754" s="204"/>
      <c r="W754" s="204"/>
      <c r="X754" s="205"/>
      <c r="AT754" s="206" t="s">
        <v>145</v>
      </c>
      <c r="AU754" s="206" t="s">
        <v>162</v>
      </c>
      <c r="AV754" s="13" t="s">
        <v>89</v>
      </c>
      <c r="AW754" s="13" t="s">
        <v>5</v>
      </c>
      <c r="AX754" s="13" t="s">
        <v>80</v>
      </c>
      <c r="AY754" s="206" t="s">
        <v>133</v>
      </c>
    </row>
    <row r="755" spans="2:51" s="15" customFormat="1" ht="11.25">
      <c r="B755" s="217"/>
      <c r="C755" s="218"/>
      <c r="D755" s="191" t="s">
        <v>145</v>
      </c>
      <c r="E755" s="219" t="s">
        <v>33</v>
      </c>
      <c r="F755" s="220" t="s">
        <v>263</v>
      </c>
      <c r="G755" s="218"/>
      <c r="H755" s="221">
        <v>1</v>
      </c>
      <c r="I755" s="222"/>
      <c r="J755" s="222"/>
      <c r="K755" s="218"/>
      <c r="L755" s="218"/>
      <c r="M755" s="223"/>
      <c r="N755" s="224"/>
      <c r="O755" s="225"/>
      <c r="P755" s="225"/>
      <c r="Q755" s="225"/>
      <c r="R755" s="225"/>
      <c r="S755" s="225"/>
      <c r="T755" s="225"/>
      <c r="U755" s="225"/>
      <c r="V755" s="225"/>
      <c r="W755" s="225"/>
      <c r="X755" s="226"/>
      <c r="AT755" s="227" t="s">
        <v>145</v>
      </c>
      <c r="AU755" s="227" t="s">
        <v>162</v>
      </c>
      <c r="AV755" s="15" t="s">
        <v>141</v>
      </c>
      <c r="AW755" s="15" t="s">
        <v>5</v>
      </c>
      <c r="AX755" s="15" t="s">
        <v>24</v>
      </c>
      <c r="AY755" s="227" t="s">
        <v>133</v>
      </c>
    </row>
    <row r="756" spans="1:65" s="2" customFormat="1" ht="14.45" customHeight="1">
      <c r="A756" s="35"/>
      <c r="B756" s="36"/>
      <c r="C756" s="228" t="s">
        <v>759</v>
      </c>
      <c r="D756" s="228" t="s">
        <v>251</v>
      </c>
      <c r="E756" s="229" t="s">
        <v>760</v>
      </c>
      <c r="F756" s="230" t="s">
        <v>761</v>
      </c>
      <c r="G756" s="231" t="s">
        <v>267</v>
      </c>
      <c r="H756" s="232">
        <v>1</v>
      </c>
      <c r="I756" s="233"/>
      <c r="J756" s="234"/>
      <c r="K756" s="235">
        <f>ROUND(P756*H756,2)</f>
        <v>0</v>
      </c>
      <c r="L756" s="230" t="s">
        <v>33</v>
      </c>
      <c r="M756" s="236"/>
      <c r="N756" s="237" t="s">
        <v>33</v>
      </c>
      <c r="O756" s="185" t="s">
        <v>49</v>
      </c>
      <c r="P756" s="186">
        <f>I756+J756</f>
        <v>0</v>
      </c>
      <c r="Q756" s="186">
        <f>ROUND(I756*H756,2)</f>
        <v>0</v>
      </c>
      <c r="R756" s="186">
        <f>ROUND(J756*H756,2)</f>
        <v>0</v>
      </c>
      <c r="S756" s="65"/>
      <c r="T756" s="187">
        <f>S756*H756</f>
        <v>0</v>
      </c>
      <c r="U756" s="187">
        <v>0</v>
      </c>
      <c r="V756" s="187">
        <f>U756*H756</f>
        <v>0</v>
      </c>
      <c r="W756" s="187">
        <v>0</v>
      </c>
      <c r="X756" s="188">
        <f>W756*H756</f>
        <v>0</v>
      </c>
      <c r="Y756" s="35"/>
      <c r="Z756" s="35"/>
      <c r="AA756" s="35"/>
      <c r="AB756" s="35"/>
      <c r="AC756" s="35"/>
      <c r="AD756" s="35"/>
      <c r="AE756" s="35"/>
      <c r="AR756" s="189" t="s">
        <v>189</v>
      </c>
      <c r="AT756" s="189" t="s">
        <v>251</v>
      </c>
      <c r="AU756" s="189" t="s">
        <v>162</v>
      </c>
      <c r="AY756" s="18" t="s">
        <v>133</v>
      </c>
      <c r="BE756" s="190">
        <f>IF(O756="základní",K756,0)</f>
        <v>0</v>
      </c>
      <c r="BF756" s="190">
        <f>IF(O756="snížená",K756,0)</f>
        <v>0</v>
      </c>
      <c r="BG756" s="190">
        <f>IF(O756="zákl. přenesená",K756,0)</f>
        <v>0</v>
      </c>
      <c r="BH756" s="190">
        <f>IF(O756="sníž. přenesená",K756,0)</f>
        <v>0</v>
      </c>
      <c r="BI756" s="190">
        <f>IF(O756="nulová",K756,0)</f>
        <v>0</v>
      </c>
      <c r="BJ756" s="18" t="s">
        <v>24</v>
      </c>
      <c r="BK756" s="190">
        <f>ROUND(P756*H756,2)</f>
        <v>0</v>
      </c>
      <c r="BL756" s="18" t="s">
        <v>141</v>
      </c>
      <c r="BM756" s="189" t="s">
        <v>762</v>
      </c>
    </row>
    <row r="757" spans="1:47" s="2" customFormat="1" ht="11.25">
      <c r="A757" s="35"/>
      <c r="B757" s="36"/>
      <c r="C757" s="37"/>
      <c r="D757" s="191" t="s">
        <v>143</v>
      </c>
      <c r="E757" s="37"/>
      <c r="F757" s="192" t="s">
        <v>761</v>
      </c>
      <c r="G757" s="37"/>
      <c r="H757" s="37"/>
      <c r="I757" s="193"/>
      <c r="J757" s="193"/>
      <c r="K757" s="37"/>
      <c r="L757" s="37"/>
      <c r="M757" s="40"/>
      <c r="N757" s="194"/>
      <c r="O757" s="195"/>
      <c r="P757" s="65"/>
      <c r="Q757" s="65"/>
      <c r="R757" s="65"/>
      <c r="S757" s="65"/>
      <c r="T757" s="65"/>
      <c r="U757" s="65"/>
      <c r="V757" s="65"/>
      <c r="W757" s="65"/>
      <c r="X757" s="66"/>
      <c r="Y757" s="35"/>
      <c r="Z757" s="35"/>
      <c r="AA757" s="35"/>
      <c r="AB757" s="35"/>
      <c r="AC757" s="35"/>
      <c r="AD757" s="35"/>
      <c r="AE757" s="35"/>
      <c r="AT757" s="18" t="s">
        <v>143</v>
      </c>
      <c r="AU757" s="18" t="s">
        <v>162</v>
      </c>
    </row>
    <row r="758" spans="1:47" s="2" customFormat="1" ht="19.5">
      <c r="A758" s="35"/>
      <c r="B758" s="36"/>
      <c r="C758" s="37"/>
      <c r="D758" s="191" t="s">
        <v>269</v>
      </c>
      <c r="E758" s="37"/>
      <c r="F758" s="238" t="s">
        <v>417</v>
      </c>
      <c r="G758" s="37"/>
      <c r="H758" s="37"/>
      <c r="I758" s="193"/>
      <c r="J758" s="193"/>
      <c r="K758" s="37"/>
      <c r="L758" s="37"/>
      <c r="M758" s="40"/>
      <c r="N758" s="194"/>
      <c r="O758" s="195"/>
      <c r="P758" s="65"/>
      <c r="Q758" s="65"/>
      <c r="R758" s="65"/>
      <c r="S758" s="65"/>
      <c r="T758" s="65"/>
      <c r="U758" s="65"/>
      <c r="V758" s="65"/>
      <c r="W758" s="65"/>
      <c r="X758" s="66"/>
      <c r="Y758" s="35"/>
      <c r="Z758" s="35"/>
      <c r="AA758" s="35"/>
      <c r="AB758" s="35"/>
      <c r="AC758" s="35"/>
      <c r="AD758" s="35"/>
      <c r="AE758" s="35"/>
      <c r="AT758" s="18" t="s">
        <v>269</v>
      </c>
      <c r="AU758" s="18" t="s">
        <v>162</v>
      </c>
    </row>
    <row r="759" spans="2:51" s="14" customFormat="1" ht="11.25">
      <c r="B759" s="207"/>
      <c r="C759" s="208"/>
      <c r="D759" s="191" t="s">
        <v>145</v>
      </c>
      <c r="E759" s="209" t="s">
        <v>33</v>
      </c>
      <c r="F759" s="210" t="s">
        <v>262</v>
      </c>
      <c r="G759" s="208"/>
      <c r="H759" s="209" t="s">
        <v>33</v>
      </c>
      <c r="I759" s="211"/>
      <c r="J759" s="211"/>
      <c r="K759" s="208"/>
      <c r="L759" s="208"/>
      <c r="M759" s="212"/>
      <c r="N759" s="213"/>
      <c r="O759" s="214"/>
      <c r="P759" s="214"/>
      <c r="Q759" s="214"/>
      <c r="R759" s="214"/>
      <c r="S759" s="214"/>
      <c r="T759" s="214"/>
      <c r="U759" s="214"/>
      <c r="V759" s="214"/>
      <c r="W759" s="214"/>
      <c r="X759" s="215"/>
      <c r="AT759" s="216" t="s">
        <v>145</v>
      </c>
      <c r="AU759" s="216" t="s">
        <v>162</v>
      </c>
      <c r="AV759" s="14" t="s">
        <v>24</v>
      </c>
      <c r="AW759" s="14" t="s">
        <v>5</v>
      </c>
      <c r="AX759" s="14" t="s">
        <v>80</v>
      </c>
      <c r="AY759" s="216" t="s">
        <v>133</v>
      </c>
    </row>
    <row r="760" spans="2:51" s="13" customFormat="1" ht="11.25">
      <c r="B760" s="196"/>
      <c r="C760" s="197"/>
      <c r="D760" s="191" t="s">
        <v>145</v>
      </c>
      <c r="E760" s="198" t="s">
        <v>33</v>
      </c>
      <c r="F760" s="199" t="s">
        <v>24</v>
      </c>
      <c r="G760" s="197"/>
      <c r="H760" s="200">
        <v>1</v>
      </c>
      <c r="I760" s="201"/>
      <c r="J760" s="201"/>
      <c r="K760" s="197"/>
      <c r="L760" s="197"/>
      <c r="M760" s="202"/>
      <c r="N760" s="203"/>
      <c r="O760" s="204"/>
      <c r="P760" s="204"/>
      <c r="Q760" s="204"/>
      <c r="R760" s="204"/>
      <c r="S760" s="204"/>
      <c r="T760" s="204"/>
      <c r="U760" s="204"/>
      <c r="V760" s="204"/>
      <c r="W760" s="204"/>
      <c r="X760" s="205"/>
      <c r="AT760" s="206" t="s">
        <v>145</v>
      </c>
      <c r="AU760" s="206" t="s">
        <v>162</v>
      </c>
      <c r="AV760" s="13" t="s">
        <v>89</v>
      </c>
      <c r="AW760" s="13" t="s">
        <v>5</v>
      </c>
      <c r="AX760" s="13" t="s">
        <v>80</v>
      </c>
      <c r="AY760" s="206" t="s">
        <v>133</v>
      </c>
    </row>
    <row r="761" spans="2:51" s="15" customFormat="1" ht="11.25">
      <c r="B761" s="217"/>
      <c r="C761" s="218"/>
      <c r="D761" s="191" t="s">
        <v>145</v>
      </c>
      <c r="E761" s="219" t="s">
        <v>33</v>
      </c>
      <c r="F761" s="220" t="s">
        <v>263</v>
      </c>
      <c r="G761" s="218"/>
      <c r="H761" s="221">
        <v>1</v>
      </c>
      <c r="I761" s="222"/>
      <c r="J761" s="222"/>
      <c r="K761" s="218"/>
      <c r="L761" s="218"/>
      <c r="M761" s="223"/>
      <c r="N761" s="224"/>
      <c r="O761" s="225"/>
      <c r="P761" s="225"/>
      <c r="Q761" s="225"/>
      <c r="R761" s="225"/>
      <c r="S761" s="225"/>
      <c r="T761" s="225"/>
      <c r="U761" s="225"/>
      <c r="V761" s="225"/>
      <c r="W761" s="225"/>
      <c r="X761" s="226"/>
      <c r="AT761" s="227" t="s">
        <v>145</v>
      </c>
      <c r="AU761" s="227" t="s">
        <v>162</v>
      </c>
      <c r="AV761" s="15" t="s">
        <v>141</v>
      </c>
      <c r="AW761" s="15" t="s">
        <v>5</v>
      </c>
      <c r="AX761" s="15" t="s">
        <v>24</v>
      </c>
      <c r="AY761" s="227" t="s">
        <v>133</v>
      </c>
    </row>
    <row r="762" spans="1:65" s="2" customFormat="1" ht="14.45" customHeight="1">
      <c r="A762" s="35"/>
      <c r="B762" s="36"/>
      <c r="C762" s="177" t="s">
        <v>763</v>
      </c>
      <c r="D762" s="177" t="s">
        <v>136</v>
      </c>
      <c r="E762" s="178" t="s">
        <v>764</v>
      </c>
      <c r="F762" s="179" t="s">
        <v>765</v>
      </c>
      <c r="G762" s="180" t="s">
        <v>267</v>
      </c>
      <c r="H762" s="181">
        <v>1</v>
      </c>
      <c r="I762" s="182"/>
      <c r="J762" s="182"/>
      <c r="K762" s="183">
        <f>ROUND(P762*H762,2)</f>
        <v>0</v>
      </c>
      <c r="L762" s="179" t="s">
        <v>33</v>
      </c>
      <c r="M762" s="40"/>
      <c r="N762" s="184" t="s">
        <v>33</v>
      </c>
      <c r="O762" s="185" t="s">
        <v>49</v>
      </c>
      <c r="P762" s="186">
        <f>I762+J762</f>
        <v>0</v>
      </c>
      <c r="Q762" s="186">
        <f>ROUND(I762*H762,2)</f>
        <v>0</v>
      </c>
      <c r="R762" s="186">
        <f>ROUND(J762*H762,2)</f>
        <v>0</v>
      </c>
      <c r="S762" s="65"/>
      <c r="T762" s="187">
        <f>S762*H762</f>
        <v>0</v>
      </c>
      <c r="U762" s="187">
        <v>0</v>
      </c>
      <c r="V762" s="187">
        <f>U762*H762</f>
        <v>0</v>
      </c>
      <c r="W762" s="187">
        <v>0</v>
      </c>
      <c r="X762" s="188">
        <f>W762*H762</f>
        <v>0</v>
      </c>
      <c r="Y762" s="35"/>
      <c r="Z762" s="35"/>
      <c r="AA762" s="35"/>
      <c r="AB762" s="35"/>
      <c r="AC762" s="35"/>
      <c r="AD762" s="35"/>
      <c r="AE762" s="35"/>
      <c r="AR762" s="189" t="s">
        <v>141</v>
      </c>
      <c r="AT762" s="189" t="s">
        <v>136</v>
      </c>
      <c r="AU762" s="189" t="s">
        <v>162</v>
      </c>
      <c r="AY762" s="18" t="s">
        <v>133</v>
      </c>
      <c r="BE762" s="190">
        <f>IF(O762="základní",K762,0)</f>
        <v>0</v>
      </c>
      <c r="BF762" s="190">
        <f>IF(O762="snížená",K762,0)</f>
        <v>0</v>
      </c>
      <c r="BG762" s="190">
        <f>IF(O762="zákl. přenesená",K762,0)</f>
        <v>0</v>
      </c>
      <c r="BH762" s="190">
        <f>IF(O762="sníž. přenesená",K762,0)</f>
        <v>0</v>
      </c>
      <c r="BI762" s="190">
        <f>IF(O762="nulová",K762,0)</f>
        <v>0</v>
      </c>
      <c r="BJ762" s="18" t="s">
        <v>24</v>
      </c>
      <c r="BK762" s="190">
        <f>ROUND(P762*H762,2)</f>
        <v>0</v>
      </c>
      <c r="BL762" s="18" t="s">
        <v>141</v>
      </c>
      <c r="BM762" s="189" t="s">
        <v>766</v>
      </c>
    </row>
    <row r="763" spans="1:47" s="2" customFormat="1" ht="11.25">
      <c r="A763" s="35"/>
      <c r="B763" s="36"/>
      <c r="C763" s="37"/>
      <c r="D763" s="191" t="s">
        <v>143</v>
      </c>
      <c r="E763" s="37"/>
      <c r="F763" s="192" t="s">
        <v>765</v>
      </c>
      <c r="G763" s="37"/>
      <c r="H763" s="37"/>
      <c r="I763" s="193"/>
      <c r="J763" s="193"/>
      <c r="K763" s="37"/>
      <c r="L763" s="37"/>
      <c r="M763" s="40"/>
      <c r="N763" s="194"/>
      <c r="O763" s="195"/>
      <c r="P763" s="65"/>
      <c r="Q763" s="65"/>
      <c r="R763" s="65"/>
      <c r="S763" s="65"/>
      <c r="T763" s="65"/>
      <c r="U763" s="65"/>
      <c r="V763" s="65"/>
      <c r="W763" s="65"/>
      <c r="X763" s="66"/>
      <c r="Y763" s="35"/>
      <c r="Z763" s="35"/>
      <c r="AA763" s="35"/>
      <c r="AB763" s="35"/>
      <c r="AC763" s="35"/>
      <c r="AD763" s="35"/>
      <c r="AE763" s="35"/>
      <c r="AT763" s="18" t="s">
        <v>143</v>
      </c>
      <c r="AU763" s="18" t="s">
        <v>162</v>
      </c>
    </row>
    <row r="764" spans="1:65" s="2" customFormat="1" ht="14.45" customHeight="1">
      <c r="A764" s="35"/>
      <c r="B764" s="36"/>
      <c r="C764" s="177" t="s">
        <v>767</v>
      </c>
      <c r="D764" s="177" t="s">
        <v>136</v>
      </c>
      <c r="E764" s="178" t="s">
        <v>768</v>
      </c>
      <c r="F764" s="179" t="s">
        <v>769</v>
      </c>
      <c r="G764" s="180" t="s">
        <v>645</v>
      </c>
      <c r="H764" s="181">
        <v>22</v>
      </c>
      <c r="I764" s="182"/>
      <c r="J764" s="182"/>
      <c r="K764" s="183">
        <f>ROUND(P764*H764,2)</f>
        <v>0</v>
      </c>
      <c r="L764" s="179" t="s">
        <v>33</v>
      </c>
      <c r="M764" s="40"/>
      <c r="N764" s="184" t="s">
        <v>33</v>
      </c>
      <c r="O764" s="185" t="s">
        <v>49</v>
      </c>
      <c r="P764" s="186">
        <f>I764+J764</f>
        <v>0</v>
      </c>
      <c r="Q764" s="186">
        <f>ROUND(I764*H764,2)</f>
        <v>0</v>
      </c>
      <c r="R764" s="186">
        <f>ROUND(J764*H764,2)</f>
        <v>0</v>
      </c>
      <c r="S764" s="65"/>
      <c r="T764" s="187">
        <f>S764*H764</f>
        <v>0</v>
      </c>
      <c r="U764" s="187">
        <v>0</v>
      </c>
      <c r="V764" s="187">
        <f>U764*H764</f>
        <v>0</v>
      </c>
      <c r="W764" s="187">
        <v>0</v>
      </c>
      <c r="X764" s="188">
        <f>W764*H764</f>
        <v>0</v>
      </c>
      <c r="Y764" s="35"/>
      <c r="Z764" s="35"/>
      <c r="AA764" s="35"/>
      <c r="AB764" s="35"/>
      <c r="AC764" s="35"/>
      <c r="AD764" s="35"/>
      <c r="AE764" s="35"/>
      <c r="AR764" s="189" t="s">
        <v>141</v>
      </c>
      <c r="AT764" s="189" t="s">
        <v>136</v>
      </c>
      <c r="AU764" s="189" t="s">
        <v>162</v>
      </c>
      <c r="AY764" s="18" t="s">
        <v>133</v>
      </c>
      <c r="BE764" s="190">
        <f>IF(O764="základní",K764,0)</f>
        <v>0</v>
      </c>
      <c r="BF764" s="190">
        <f>IF(O764="snížená",K764,0)</f>
        <v>0</v>
      </c>
      <c r="BG764" s="190">
        <f>IF(O764="zákl. přenesená",K764,0)</f>
        <v>0</v>
      </c>
      <c r="BH764" s="190">
        <f>IF(O764="sníž. přenesená",K764,0)</f>
        <v>0</v>
      </c>
      <c r="BI764" s="190">
        <f>IF(O764="nulová",K764,0)</f>
        <v>0</v>
      </c>
      <c r="BJ764" s="18" t="s">
        <v>24</v>
      </c>
      <c r="BK764" s="190">
        <f>ROUND(P764*H764,2)</f>
        <v>0</v>
      </c>
      <c r="BL764" s="18" t="s">
        <v>141</v>
      </c>
      <c r="BM764" s="189" t="s">
        <v>770</v>
      </c>
    </row>
    <row r="765" spans="1:47" s="2" customFormat="1" ht="11.25">
      <c r="A765" s="35"/>
      <c r="B765" s="36"/>
      <c r="C765" s="37"/>
      <c r="D765" s="191" t="s">
        <v>143</v>
      </c>
      <c r="E765" s="37"/>
      <c r="F765" s="192" t="s">
        <v>769</v>
      </c>
      <c r="G765" s="37"/>
      <c r="H765" s="37"/>
      <c r="I765" s="193"/>
      <c r="J765" s="193"/>
      <c r="K765" s="37"/>
      <c r="L765" s="37"/>
      <c r="M765" s="40"/>
      <c r="N765" s="194"/>
      <c r="O765" s="195"/>
      <c r="P765" s="65"/>
      <c r="Q765" s="65"/>
      <c r="R765" s="65"/>
      <c r="S765" s="65"/>
      <c r="T765" s="65"/>
      <c r="U765" s="65"/>
      <c r="V765" s="65"/>
      <c r="W765" s="65"/>
      <c r="X765" s="66"/>
      <c r="Y765" s="35"/>
      <c r="Z765" s="35"/>
      <c r="AA765" s="35"/>
      <c r="AB765" s="35"/>
      <c r="AC765" s="35"/>
      <c r="AD765" s="35"/>
      <c r="AE765" s="35"/>
      <c r="AT765" s="18" t="s">
        <v>143</v>
      </c>
      <c r="AU765" s="18" t="s">
        <v>162</v>
      </c>
    </row>
    <row r="766" spans="1:65" s="2" customFormat="1" ht="14.45" customHeight="1">
      <c r="A766" s="35"/>
      <c r="B766" s="36"/>
      <c r="C766" s="177" t="s">
        <v>771</v>
      </c>
      <c r="D766" s="177" t="s">
        <v>136</v>
      </c>
      <c r="E766" s="178" t="s">
        <v>772</v>
      </c>
      <c r="F766" s="179" t="s">
        <v>773</v>
      </c>
      <c r="G766" s="180" t="s">
        <v>774</v>
      </c>
      <c r="H766" s="181">
        <v>1</v>
      </c>
      <c r="I766" s="182"/>
      <c r="J766" s="182"/>
      <c r="K766" s="183">
        <f>ROUND(P766*H766,2)</f>
        <v>0</v>
      </c>
      <c r="L766" s="179" t="s">
        <v>33</v>
      </c>
      <c r="M766" s="40"/>
      <c r="N766" s="184" t="s">
        <v>33</v>
      </c>
      <c r="O766" s="185" t="s">
        <v>49</v>
      </c>
      <c r="P766" s="186">
        <f>I766+J766</f>
        <v>0</v>
      </c>
      <c r="Q766" s="186">
        <f>ROUND(I766*H766,2)</f>
        <v>0</v>
      </c>
      <c r="R766" s="186">
        <f>ROUND(J766*H766,2)</f>
        <v>0</v>
      </c>
      <c r="S766" s="65"/>
      <c r="T766" s="187">
        <f>S766*H766</f>
        <v>0</v>
      </c>
      <c r="U766" s="187">
        <v>0</v>
      </c>
      <c r="V766" s="187">
        <f>U766*H766</f>
        <v>0</v>
      </c>
      <c r="W766" s="187">
        <v>0</v>
      </c>
      <c r="X766" s="188">
        <f>W766*H766</f>
        <v>0</v>
      </c>
      <c r="Y766" s="35"/>
      <c r="Z766" s="35"/>
      <c r="AA766" s="35"/>
      <c r="AB766" s="35"/>
      <c r="AC766" s="35"/>
      <c r="AD766" s="35"/>
      <c r="AE766" s="35"/>
      <c r="AR766" s="189" t="s">
        <v>141</v>
      </c>
      <c r="AT766" s="189" t="s">
        <v>136</v>
      </c>
      <c r="AU766" s="189" t="s">
        <v>162</v>
      </c>
      <c r="AY766" s="18" t="s">
        <v>133</v>
      </c>
      <c r="BE766" s="190">
        <f>IF(O766="základní",K766,0)</f>
        <v>0</v>
      </c>
      <c r="BF766" s="190">
        <f>IF(O766="snížená",K766,0)</f>
        <v>0</v>
      </c>
      <c r="BG766" s="190">
        <f>IF(O766="zákl. přenesená",K766,0)</f>
        <v>0</v>
      </c>
      <c r="BH766" s="190">
        <f>IF(O766="sníž. přenesená",K766,0)</f>
        <v>0</v>
      </c>
      <c r="BI766" s="190">
        <f>IF(O766="nulová",K766,0)</f>
        <v>0</v>
      </c>
      <c r="BJ766" s="18" t="s">
        <v>24</v>
      </c>
      <c r="BK766" s="190">
        <f>ROUND(P766*H766,2)</f>
        <v>0</v>
      </c>
      <c r="BL766" s="18" t="s">
        <v>141</v>
      </c>
      <c r="BM766" s="189" t="s">
        <v>775</v>
      </c>
    </row>
    <row r="767" spans="1:47" s="2" customFormat="1" ht="11.25">
      <c r="A767" s="35"/>
      <c r="B767" s="36"/>
      <c r="C767" s="37"/>
      <c r="D767" s="191" t="s">
        <v>143</v>
      </c>
      <c r="E767" s="37"/>
      <c r="F767" s="192" t="s">
        <v>773</v>
      </c>
      <c r="G767" s="37"/>
      <c r="H767" s="37"/>
      <c r="I767" s="193"/>
      <c r="J767" s="193"/>
      <c r="K767" s="37"/>
      <c r="L767" s="37"/>
      <c r="M767" s="40"/>
      <c r="N767" s="194"/>
      <c r="O767" s="195"/>
      <c r="P767" s="65"/>
      <c r="Q767" s="65"/>
      <c r="R767" s="65"/>
      <c r="S767" s="65"/>
      <c r="T767" s="65"/>
      <c r="U767" s="65"/>
      <c r="V767" s="65"/>
      <c r="W767" s="65"/>
      <c r="X767" s="66"/>
      <c r="Y767" s="35"/>
      <c r="Z767" s="35"/>
      <c r="AA767" s="35"/>
      <c r="AB767" s="35"/>
      <c r="AC767" s="35"/>
      <c r="AD767" s="35"/>
      <c r="AE767" s="35"/>
      <c r="AT767" s="18" t="s">
        <v>143</v>
      </c>
      <c r="AU767" s="18" t="s">
        <v>162</v>
      </c>
    </row>
    <row r="768" spans="1:65" s="2" customFormat="1" ht="14.45" customHeight="1">
      <c r="A768" s="35"/>
      <c r="B768" s="36"/>
      <c r="C768" s="177" t="s">
        <v>776</v>
      </c>
      <c r="D768" s="177" t="s">
        <v>136</v>
      </c>
      <c r="E768" s="178" t="s">
        <v>777</v>
      </c>
      <c r="F768" s="179" t="s">
        <v>778</v>
      </c>
      <c r="G768" s="180" t="s">
        <v>267</v>
      </c>
      <c r="H768" s="181">
        <v>2</v>
      </c>
      <c r="I768" s="182"/>
      <c r="J768" s="182"/>
      <c r="K768" s="183">
        <f>ROUND(P768*H768,2)</f>
        <v>0</v>
      </c>
      <c r="L768" s="179" t="s">
        <v>33</v>
      </c>
      <c r="M768" s="40"/>
      <c r="N768" s="184" t="s">
        <v>33</v>
      </c>
      <c r="O768" s="185" t="s">
        <v>49</v>
      </c>
      <c r="P768" s="186">
        <f>I768+J768</f>
        <v>0</v>
      </c>
      <c r="Q768" s="186">
        <f>ROUND(I768*H768,2)</f>
        <v>0</v>
      </c>
      <c r="R768" s="186">
        <f>ROUND(J768*H768,2)</f>
        <v>0</v>
      </c>
      <c r="S768" s="65"/>
      <c r="T768" s="187">
        <f>S768*H768</f>
        <v>0</v>
      </c>
      <c r="U768" s="187">
        <v>0</v>
      </c>
      <c r="V768" s="187">
        <f>U768*H768</f>
        <v>0</v>
      </c>
      <c r="W768" s="187">
        <v>0</v>
      </c>
      <c r="X768" s="188">
        <f>W768*H768</f>
        <v>0</v>
      </c>
      <c r="Y768" s="35"/>
      <c r="Z768" s="35"/>
      <c r="AA768" s="35"/>
      <c r="AB768" s="35"/>
      <c r="AC768" s="35"/>
      <c r="AD768" s="35"/>
      <c r="AE768" s="35"/>
      <c r="AR768" s="189" t="s">
        <v>141</v>
      </c>
      <c r="AT768" s="189" t="s">
        <v>136</v>
      </c>
      <c r="AU768" s="189" t="s">
        <v>162</v>
      </c>
      <c r="AY768" s="18" t="s">
        <v>133</v>
      </c>
      <c r="BE768" s="190">
        <f>IF(O768="základní",K768,0)</f>
        <v>0</v>
      </c>
      <c r="BF768" s="190">
        <f>IF(O768="snížená",K768,0)</f>
        <v>0</v>
      </c>
      <c r="BG768" s="190">
        <f>IF(O768="zákl. přenesená",K768,0)</f>
        <v>0</v>
      </c>
      <c r="BH768" s="190">
        <f>IF(O768="sníž. přenesená",K768,0)</f>
        <v>0</v>
      </c>
      <c r="BI768" s="190">
        <f>IF(O768="nulová",K768,0)</f>
        <v>0</v>
      </c>
      <c r="BJ768" s="18" t="s">
        <v>24</v>
      </c>
      <c r="BK768" s="190">
        <f>ROUND(P768*H768,2)</f>
        <v>0</v>
      </c>
      <c r="BL768" s="18" t="s">
        <v>141</v>
      </c>
      <c r="BM768" s="189" t="s">
        <v>779</v>
      </c>
    </row>
    <row r="769" spans="1:47" s="2" customFormat="1" ht="11.25">
      <c r="A769" s="35"/>
      <c r="B769" s="36"/>
      <c r="C769" s="37"/>
      <c r="D769" s="191" t="s">
        <v>143</v>
      </c>
      <c r="E769" s="37"/>
      <c r="F769" s="192" t="s">
        <v>778</v>
      </c>
      <c r="G769" s="37"/>
      <c r="H769" s="37"/>
      <c r="I769" s="193"/>
      <c r="J769" s="193"/>
      <c r="K769" s="37"/>
      <c r="L769" s="37"/>
      <c r="M769" s="40"/>
      <c r="N769" s="194"/>
      <c r="O769" s="195"/>
      <c r="P769" s="65"/>
      <c r="Q769" s="65"/>
      <c r="R769" s="65"/>
      <c r="S769" s="65"/>
      <c r="T769" s="65"/>
      <c r="U769" s="65"/>
      <c r="V769" s="65"/>
      <c r="W769" s="65"/>
      <c r="X769" s="66"/>
      <c r="Y769" s="35"/>
      <c r="Z769" s="35"/>
      <c r="AA769" s="35"/>
      <c r="AB769" s="35"/>
      <c r="AC769" s="35"/>
      <c r="AD769" s="35"/>
      <c r="AE769" s="35"/>
      <c r="AT769" s="18" t="s">
        <v>143</v>
      </c>
      <c r="AU769" s="18" t="s">
        <v>162</v>
      </c>
    </row>
    <row r="770" spans="2:63" s="12" customFormat="1" ht="25.9" customHeight="1">
      <c r="B770" s="160"/>
      <c r="C770" s="161"/>
      <c r="D770" s="162" t="s">
        <v>79</v>
      </c>
      <c r="E770" s="163" t="s">
        <v>780</v>
      </c>
      <c r="F770" s="163" t="s">
        <v>781</v>
      </c>
      <c r="G770" s="161"/>
      <c r="H770" s="161"/>
      <c r="I770" s="164"/>
      <c r="J770" s="164"/>
      <c r="K770" s="165">
        <f>BK770</f>
        <v>0</v>
      </c>
      <c r="L770" s="161"/>
      <c r="M770" s="166"/>
      <c r="N770" s="167"/>
      <c r="O770" s="168"/>
      <c r="P770" s="168"/>
      <c r="Q770" s="169">
        <f>Q771</f>
        <v>0</v>
      </c>
      <c r="R770" s="169">
        <f>R771</f>
        <v>0</v>
      </c>
      <c r="S770" s="168"/>
      <c r="T770" s="170">
        <f>T771</f>
        <v>0</v>
      </c>
      <c r="U770" s="168"/>
      <c r="V770" s="170">
        <f>V771</f>
        <v>0</v>
      </c>
      <c r="W770" s="168"/>
      <c r="X770" s="171">
        <f>X771</f>
        <v>0</v>
      </c>
      <c r="AR770" s="172" t="s">
        <v>141</v>
      </c>
      <c r="AT770" s="173" t="s">
        <v>79</v>
      </c>
      <c r="AU770" s="173" t="s">
        <v>80</v>
      </c>
      <c r="AY770" s="172" t="s">
        <v>133</v>
      </c>
      <c r="BK770" s="174">
        <f>BK771</f>
        <v>0</v>
      </c>
    </row>
    <row r="771" spans="2:63" s="12" customFormat="1" ht="22.9" customHeight="1">
      <c r="B771" s="160"/>
      <c r="C771" s="161"/>
      <c r="D771" s="162" t="s">
        <v>79</v>
      </c>
      <c r="E771" s="175" t="s">
        <v>782</v>
      </c>
      <c r="F771" s="175" t="s">
        <v>783</v>
      </c>
      <c r="G771" s="161"/>
      <c r="H771" s="161"/>
      <c r="I771" s="164"/>
      <c r="J771" s="164"/>
      <c r="K771" s="176">
        <f>BK771</f>
        <v>0</v>
      </c>
      <c r="L771" s="161"/>
      <c r="M771" s="166"/>
      <c r="N771" s="167"/>
      <c r="O771" s="168"/>
      <c r="P771" s="168"/>
      <c r="Q771" s="169">
        <f>SUM(Q772:Q777)</f>
        <v>0</v>
      </c>
      <c r="R771" s="169">
        <f>SUM(R772:R777)</f>
        <v>0</v>
      </c>
      <c r="S771" s="168"/>
      <c r="T771" s="170">
        <f>SUM(T772:T777)</f>
        <v>0</v>
      </c>
      <c r="U771" s="168"/>
      <c r="V771" s="170">
        <f>SUM(V772:V777)</f>
        <v>0</v>
      </c>
      <c r="W771" s="168"/>
      <c r="X771" s="171">
        <f>SUM(X772:X777)</f>
        <v>0</v>
      </c>
      <c r="AR771" s="172" t="s">
        <v>141</v>
      </c>
      <c r="AT771" s="173" t="s">
        <v>79</v>
      </c>
      <c r="AU771" s="173" t="s">
        <v>24</v>
      </c>
      <c r="AY771" s="172" t="s">
        <v>133</v>
      </c>
      <c r="BK771" s="174">
        <f>SUM(BK772:BK777)</f>
        <v>0</v>
      </c>
    </row>
    <row r="772" spans="1:65" s="2" customFormat="1" ht="24.2" customHeight="1">
      <c r="A772" s="35"/>
      <c r="B772" s="36"/>
      <c r="C772" s="177" t="s">
        <v>784</v>
      </c>
      <c r="D772" s="177" t="s">
        <v>136</v>
      </c>
      <c r="E772" s="178" t="s">
        <v>785</v>
      </c>
      <c r="F772" s="179" t="s">
        <v>786</v>
      </c>
      <c r="G772" s="180" t="s">
        <v>165</v>
      </c>
      <c r="H772" s="181">
        <v>1</v>
      </c>
      <c r="I772" s="182"/>
      <c r="J772" s="182"/>
      <c r="K772" s="183">
        <f>ROUND(P772*H772,2)</f>
        <v>0</v>
      </c>
      <c r="L772" s="179" t="s">
        <v>140</v>
      </c>
      <c r="M772" s="40"/>
      <c r="N772" s="184" t="s">
        <v>33</v>
      </c>
      <c r="O772" s="185" t="s">
        <v>49</v>
      </c>
      <c r="P772" s="186">
        <f>I772+J772</f>
        <v>0</v>
      </c>
      <c r="Q772" s="186">
        <f>ROUND(I772*H772,2)</f>
        <v>0</v>
      </c>
      <c r="R772" s="186">
        <f>ROUND(J772*H772,2)</f>
        <v>0</v>
      </c>
      <c r="S772" s="65"/>
      <c r="T772" s="187">
        <f>S772*H772</f>
        <v>0</v>
      </c>
      <c r="U772" s="187">
        <v>0</v>
      </c>
      <c r="V772" s="187">
        <f>U772*H772</f>
        <v>0</v>
      </c>
      <c r="W772" s="187">
        <v>0</v>
      </c>
      <c r="X772" s="188">
        <f>W772*H772</f>
        <v>0</v>
      </c>
      <c r="Y772" s="35"/>
      <c r="Z772" s="35"/>
      <c r="AA772" s="35"/>
      <c r="AB772" s="35"/>
      <c r="AC772" s="35"/>
      <c r="AD772" s="35"/>
      <c r="AE772" s="35"/>
      <c r="AR772" s="189" t="s">
        <v>787</v>
      </c>
      <c r="AT772" s="189" t="s">
        <v>136</v>
      </c>
      <c r="AU772" s="189" t="s">
        <v>89</v>
      </c>
      <c r="AY772" s="18" t="s">
        <v>133</v>
      </c>
      <c r="BE772" s="190">
        <f>IF(O772="základní",K772,0)</f>
        <v>0</v>
      </c>
      <c r="BF772" s="190">
        <f>IF(O772="snížená",K772,0)</f>
        <v>0</v>
      </c>
      <c r="BG772" s="190">
        <f>IF(O772="zákl. přenesená",K772,0)</f>
        <v>0</v>
      </c>
      <c r="BH772" s="190">
        <f>IF(O772="sníž. přenesená",K772,0)</f>
        <v>0</v>
      </c>
      <c r="BI772" s="190">
        <f>IF(O772="nulová",K772,0)</f>
        <v>0</v>
      </c>
      <c r="BJ772" s="18" t="s">
        <v>24</v>
      </c>
      <c r="BK772" s="190">
        <f>ROUND(P772*H772,2)</f>
        <v>0</v>
      </c>
      <c r="BL772" s="18" t="s">
        <v>787</v>
      </c>
      <c r="BM772" s="189" t="s">
        <v>788</v>
      </c>
    </row>
    <row r="773" spans="1:47" s="2" customFormat="1" ht="19.5">
      <c r="A773" s="35"/>
      <c r="B773" s="36"/>
      <c r="C773" s="37"/>
      <c r="D773" s="191" t="s">
        <v>143</v>
      </c>
      <c r="E773" s="37"/>
      <c r="F773" s="192" t="s">
        <v>789</v>
      </c>
      <c r="G773" s="37"/>
      <c r="H773" s="37"/>
      <c r="I773" s="193"/>
      <c r="J773" s="193"/>
      <c r="K773" s="37"/>
      <c r="L773" s="37"/>
      <c r="M773" s="40"/>
      <c r="N773" s="194"/>
      <c r="O773" s="195"/>
      <c r="P773" s="65"/>
      <c r="Q773" s="65"/>
      <c r="R773" s="65"/>
      <c r="S773" s="65"/>
      <c r="T773" s="65"/>
      <c r="U773" s="65"/>
      <c r="V773" s="65"/>
      <c r="W773" s="65"/>
      <c r="X773" s="66"/>
      <c r="Y773" s="35"/>
      <c r="Z773" s="35"/>
      <c r="AA773" s="35"/>
      <c r="AB773" s="35"/>
      <c r="AC773" s="35"/>
      <c r="AD773" s="35"/>
      <c r="AE773" s="35"/>
      <c r="AT773" s="18" t="s">
        <v>143</v>
      </c>
      <c r="AU773" s="18" t="s">
        <v>89</v>
      </c>
    </row>
    <row r="774" spans="1:65" s="2" customFormat="1" ht="24.2" customHeight="1">
      <c r="A774" s="35"/>
      <c r="B774" s="36"/>
      <c r="C774" s="177" t="s">
        <v>790</v>
      </c>
      <c r="D774" s="177" t="s">
        <v>136</v>
      </c>
      <c r="E774" s="178" t="s">
        <v>791</v>
      </c>
      <c r="F774" s="179" t="s">
        <v>792</v>
      </c>
      <c r="G774" s="180" t="s">
        <v>793</v>
      </c>
      <c r="H774" s="181">
        <v>1</v>
      </c>
      <c r="I774" s="182"/>
      <c r="J774" s="182"/>
      <c r="K774" s="183">
        <f>ROUND(P774*H774,2)</f>
        <v>0</v>
      </c>
      <c r="L774" s="179" t="s">
        <v>140</v>
      </c>
      <c r="M774" s="40"/>
      <c r="N774" s="184" t="s">
        <v>33</v>
      </c>
      <c r="O774" s="185" t="s">
        <v>49</v>
      </c>
      <c r="P774" s="186">
        <f>I774+J774</f>
        <v>0</v>
      </c>
      <c r="Q774" s="186">
        <f>ROUND(I774*H774,2)</f>
        <v>0</v>
      </c>
      <c r="R774" s="186">
        <f>ROUND(J774*H774,2)</f>
        <v>0</v>
      </c>
      <c r="S774" s="65"/>
      <c r="T774" s="187">
        <f>S774*H774</f>
        <v>0</v>
      </c>
      <c r="U774" s="187">
        <v>0</v>
      </c>
      <c r="V774" s="187">
        <f>U774*H774</f>
        <v>0</v>
      </c>
      <c r="W774" s="187">
        <v>0</v>
      </c>
      <c r="X774" s="188">
        <f>W774*H774</f>
        <v>0</v>
      </c>
      <c r="Y774" s="35"/>
      <c r="Z774" s="35"/>
      <c r="AA774" s="35"/>
      <c r="AB774" s="35"/>
      <c r="AC774" s="35"/>
      <c r="AD774" s="35"/>
      <c r="AE774" s="35"/>
      <c r="AR774" s="189" t="s">
        <v>787</v>
      </c>
      <c r="AT774" s="189" t="s">
        <v>136</v>
      </c>
      <c r="AU774" s="189" t="s">
        <v>89</v>
      </c>
      <c r="AY774" s="18" t="s">
        <v>133</v>
      </c>
      <c r="BE774" s="190">
        <f>IF(O774="základní",K774,0)</f>
        <v>0</v>
      </c>
      <c r="BF774" s="190">
        <f>IF(O774="snížená",K774,0)</f>
        <v>0</v>
      </c>
      <c r="BG774" s="190">
        <f>IF(O774="zákl. přenesená",K774,0)</f>
        <v>0</v>
      </c>
      <c r="BH774" s="190">
        <f>IF(O774="sníž. přenesená",K774,0)</f>
        <v>0</v>
      </c>
      <c r="BI774" s="190">
        <f>IF(O774="nulová",K774,0)</f>
        <v>0</v>
      </c>
      <c r="BJ774" s="18" t="s">
        <v>24</v>
      </c>
      <c r="BK774" s="190">
        <f>ROUND(P774*H774,2)</f>
        <v>0</v>
      </c>
      <c r="BL774" s="18" t="s">
        <v>787</v>
      </c>
      <c r="BM774" s="189" t="s">
        <v>794</v>
      </c>
    </row>
    <row r="775" spans="1:47" s="2" customFormat="1" ht="11.25">
      <c r="A775" s="35"/>
      <c r="B775" s="36"/>
      <c r="C775" s="37"/>
      <c r="D775" s="191" t="s">
        <v>143</v>
      </c>
      <c r="E775" s="37"/>
      <c r="F775" s="192" t="s">
        <v>792</v>
      </c>
      <c r="G775" s="37"/>
      <c r="H775" s="37"/>
      <c r="I775" s="193"/>
      <c r="J775" s="193"/>
      <c r="K775" s="37"/>
      <c r="L775" s="37"/>
      <c r="M775" s="40"/>
      <c r="N775" s="194"/>
      <c r="O775" s="195"/>
      <c r="P775" s="65"/>
      <c r="Q775" s="65"/>
      <c r="R775" s="65"/>
      <c r="S775" s="65"/>
      <c r="T775" s="65"/>
      <c r="U775" s="65"/>
      <c r="V775" s="65"/>
      <c r="W775" s="65"/>
      <c r="X775" s="66"/>
      <c r="Y775" s="35"/>
      <c r="Z775" s="35"/>
      <c r="AA775" s="35"/>
      <c r="AB775" s="35"/>
      <c r="AC775" s="35"/>
      <c r="AD775" s="35"/>
      <c r="AE775" s="35"/>
      <c r="AT775" s="18" t="s">
        <v>143</v>
      </c>
      <c r="AU775" s="18" t="s">
        <v>89</v>
      </c>
    </row>
    <row r="776" spans="1:65" s="2" customFormat="1" ht="14.45" customHeight="1">
      <c r="A776" s="35"/>
      <c r="B776" s="36"/>
      <c r="C776" s="177" t="s">
        <v>795</v>
      </c>
      <c r="D776" s="177" t="s">
        <v>136</v>
      </c>
      <c r="E776" s="178" t="s">
        <v>796</v>
      </c>
      <c r="F776" s="179" t="s">
        <v>797</v>
      </c>
      <c r="G776" s="180" t="s">
        <v>798</v>
      </c>
      <c r="H776" s="239"/>
      <c r="I776" s="182"/>
      <c r="J776" s="182"/>
      <c r="K776" s="183">
        <f>ROUND(P776*H776,2)</f>
        <v>0</v>
      </c>
      <c r="L776" s="179" t="s">
        <v>33</v>
      </c>
      <c r="M776" s="40"/>
      <c r="N776" s="184" t="s">
        <v>33</v>
      </c>
      <c r="O776" s="185" t="s">
        <v>49</v>
      </c>
      <c r="P776" s="186">
        <f>I776+J776</f>
        <v>0</v>
      </c>
      <c r="Q776" s="186">
        <f>ROUND(I776*H776,2)</f>
        <v>0</v>
      </c>
      <c r="R776" s="186">
        <f>ROUND(J776*H776,2)</f>
        <v>0</v>
      </c>
      <c r="S776" s="65"/>
      <c r="T776" s="187">
        <f>S776*H776</f>
        <v>0</v>
      </c>
      <c r="U776" s="187">
        <v>0</v>
      </c>
      <c r="V776" s="187">
        <f>U776*H776</f>
        <v>0</v>
      </c>
      <c r="W776" s="187">
        <v>0</v>
      </c>
      <c r="X776" s="188">
        <f>W776*H776</f>
        <v>0</v>
      </c>
      <c r="Y776" s="35"/>
      <c r="Z776" s="35"/>
      <c r="AA776" s="35"/>
      <c r="AB776" s="35"/>
      <c r="AC776" s="35"/>
      <c r="AD776" s="35"/>
      <c r="AE776" s="35"/>
      <c r="AR776" s="189" t="s">
        <v>141</v>
      </c>
      <c r="AT776" s="189" t="s">
        <v>136</v>
      </c>
      <c r="AU776" s="189" t="s">
        <v>89</v>
      </c>
      <c r="AY776" s="18" t="s">
        <v>133</v>
      </c>
      <c r="BE776" s="190">
        <f>IF(O776="základní",K776,0)</f>
        <v>0</v>
      </c>
      <c r="BF776" s="190">
        <f>IF(O776="snížená",K776,0)</f>
        <v>0</v>
      </c>
      <c r="BG776" s="190">
        <f>IF(O776="zákl. přenesená",K776,0)</f>
        <v>0</v>
      </c>
      <c r="BH776" s="190">
        <f>IF(O776="sníž. přenesená",K776,0)</f>
        <v>0</v>
      </c>
      <c r="BI776" s="190">
        <f>IF(O776="nulová",K776,0)</f>
        <v>0</v>
      </c>
      <c r="BJ776" s="18" t="s">
        <v>24</v>
      </c>
      <c r="BK776" s="190">
        <f>ROUND(P776*H776,2)</f>
        <v>0</v>
      </c>
      <c r="BL776" s="18" t="s">
        <v>141</v>
      </c>
      <c r="BM776" s="189" t="s">
        <v>799</v>
      </c>
    </row>
    <row r="777" spans="1:47" s="2" customFormat="1" ht="11.25">
      <c r="A777" s="35"/>
      <c r="B777" s="36"/>
      <c r="C777" s="37"/>
      <c r="D777" s="191" t="s">
        <v>143</v>
      </c>
      <c r="E777" s="37"/>
      <c r="F777" s="192" t="s">
        <v>797</v>
      </c>
      <c r="G777" s="37"/>
      <c r="H777" s="37"/>
      <c r="I777" s="193"/>
      <c r="J777" s="193"/>
      <c r="K777" s="37"/>
      <c r="L777" s="37"/>
      <c r="M777" s="40"/>
      <c r="N777" s="240"/>
      <c r="O777" s="241"/>
      <c r="P777" s="242"/>
      <c r="Q777" s="242"/>
      <c r="R777" s="242"/>
      <c r="S777" s="242"/>
      <c r="T777" s="242"/>
      <c r="U777" s="242"/>
      <c r="V777" s="242"/>
      <c r="W777" s="242"/>
      <c r="X777" s="243"/>
      <c r="Y777" s="35"/>
      <c r="Z777" s="35"/>
      <c r="AA777" s="35"/>
      <c r="AB777" s="35"/>
      <c r="AC777" s="35"/>
      <c r="AD777" s="35"/>
      <c r="AE777" s="35"/>
      <c r="AT777" s="18" t="s">
        <v>143</v>
      </c>
      <c r="AU777" s="18" t="s">
        <v>89</v>
      </c>
    </row>
    <row r="778" spans="1:31" s="2" customFormat="1" ht="6.95" customHeight="1">
      <c r="A778" s="35"/>
      <c r="B778" s="48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0"/>
      <c r="N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</row>
  </sheetData>
  <sheetProtection algorithmName="SHA-512" hashValue="UNGIeSRAKem+N4+pgBZgHNau0lz2V6JA7awBHLa/50JLGwGoB1N40beUYT/UtmOM6NUclFPWOWfZsOCBiU6bZA==" saltValue="iunrwSYwZVC8W5W7gPLGjA2McBdmtIg/JRTDnNZj5Bn43E5cCeAJfGX/AqHkWfRFfxn8EFdA5OClUTLrQDRwIQ==" spinCount="100000" sheet="1" objects="1" scenarios="1" formatColumns="0" formatRows="0" autoFilter="0"/>
  <autoFilter ref="C91:L777"/>
  <mergeCells count="9">
    <mergeCell ref="E52:H52"/>
    <mergeCell ref="E82:H82"/>
    <mergeCell ref="E84:H84"/>
    <mergeCell ref="M2:Z2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5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T2" s="18" t="s">
        <v>92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21"/>
      <c r="AT3" s="18" t="s">
        <v>89</v>
      </c>
    </row>
    <row r="4" spans="2:46" s="1" customFormat="1" ht="24.95" customHeight="1">
      <c r="B4" s="21"/>
      <c r="D4" s="105" t="s">
        <v>93</v>
      </c>
      <c r="M4" s="21"/>
      <c r="N4" s="106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07" t="s">
        <v>17</v>
      </c>
      <c r="M6" s="21"/>
    </row>
    <row r="7" spans="2:13" s="1" customFormat="1" ht="16.5" customHeight="1">
      <c r="B7" s="21"/>
      <c r="E7" s="365" t="str">
        <f>'Rekapitulace stavby'!K6</f>
        <v>MŠ K. H. Borovského, Sokolov, st.p.č. 3158, oprava elektroinstalace</v>
      </c>
      <c r="F7" s="366"/>
      <c r="G7" s="366"/>
      <c r="H7" s="366"/>
      <c r="M7" s="21"/>
    </row>
    <row r="8" spans="1:31" s="2" customFormat="1" ht="12" customHeight="1">
      <c r="A8" s="35"/>
      <c r="B8" s="40"/>
      <c r="C8" s="35"/>
      <c r="D8" s="107" t="s">
        <v>94</v>
      </c>
      <c r="E8" s="35"/>
      <c r="F8" s="35"/>
      <c r="G8" s="35"/>
      <c r="H8" s="35"/>
      <c r="I8" s="35"/>
      <c r="J8" s="35"/>
      <c r="K8" s="35"/>
      <c r="L8" s="35"/>
      <c r="M8" s="108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7" t="s">
        <v>800</v>
      </c>
      <c r="F9" s="368"/>
      <c r="G9" s="368"/>
      <c r="H9" s="368"/>
      <c r="I9" s="35"/>
      <c r="J9" s="35"/>
      <c r="K9" s="35"/>
      <c r="L9" s="35"/>
      <c r="M9" s="108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108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7" t="s">
        <v>20</v>
      </c>
      <c r="E11" s="35"/>
      <c r="F11" s="109" t="s">
        <v>33</v>
      </c>
      <c r="G11" s="35"/>
      <c r="H11" s="35"/>
      <c r="I11" s="107" t="s">
        <v>22</v>
      </c>
      <c r="J11" s="109" t="s">
        <v>33</v>
      </c>
      <c r="K11" s="35"/>
      <c r="L11" s="35"/>
      <c r="M11" s="108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7" t="s">
        <v>25</v>
      </c>
      <c r="E12" s="35"/>
      <c r="F12" s="109" t="s">
        <v>26</v>
      </c>
      <c r="G12" s="35"/>
      <c r="H12" s="35"/>
      <c r="I12" s="107" t="s">
        <v>27</v>
      </c>
      <c r="J12" s="110" t="str">
        <f>'Rekapitulace stavby'!AN8</f>
        <v>12. 2. 2021</v>
      </c>
      <c r="K12" s="35"/>
      <c r="L12" s="35"/>
      <c r="M12" s="108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08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7" t="s">
        <v>31</v>
      </c>
      <c r="E14" s="35"/>
      <c r="F14" s="35"/>
      <c r="G14" s="35"/>
      <c r="H14" s="35"/>
      <c r="I14" s="107" t="s">
        <v>32</v>
      </c>
      <c r="J14" s="109" t="s">
        <v>33</v>
      </c>
      <c r="K14" s="35"/>
      <c r="L14" s="35"/>
      <c r="M14" s="108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9" t="s">
        <v>34</v>
      </c>
      <c r="F15" s="35"/>
      <c r="G15" s="35"/>
      <c r="H15" s="35"/>
      <c r="I15" s="107" t="s">
        <v>35</v>
      </c>
      <c r="J15" s="109" t="s">
        <v>33</v>
      </c>
      <c r="K15" s="35"/>
      <c r="L15" s="35"/>
      <c r="M15" s="108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08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7" t="s">
        <v>36</v>
      </c>
      <c r="E17" s="35"/>
      <c r="F17" s="35"/>
      <c r="G17" s="35"/>
      <c r="H17" s="35"/>
      <c r="I17" s="107" t="s">
        <v>32</v>
      </c>
      <c r="J17" s="31" t="str">
        <f>'Rekapitulace stavby'!AN13</f>
        <v>Vyplň údaj</v>
      </c>
      <c r="K17" s="35"/>
      <c r="L17" s="35"/>
      <c r="M17" s="108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9" t="str">
        <f>'Rekapitulace stavby'!E14</f>
        <v>Vyplň údaj</v>
      </c>
      <c r="F18" s="370"/>
      <c r="G18" s="370"/>
      <c r="H18" s="370"/>
      <c r="I18" s="107" t="s">
        <v>35</v>
      </c>
      <c r="J18" s="31" t="str">
        <f>'Rekapitulace stavby'!AN14</f>
        <v>Vyplň údaj</v>
      </c>
      <c r="K18" s="35"/>
      <c r="L18" s="35"/>
      <c r="M18" s="108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08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7" t="s">
        <v>38</v>
      </c>
      <c r="E20" s="35"/>
      <c r="F20" s="35"/>
      <c r="G20" s="35"/>
      <c r="H20" s="35"/>
      <c r="I20" s="107" t="s">
        <v>32</v>
      </c>
      <c r="J20" s="109" t="s">
        <v>33</v>
      </c>
      <c r="K20" s="35"/>
      <c r="L20" s="35"/>
      <c r="M20" s="108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9" t="s">
        <v>39</v>
      </c>
      <c r="F21" s="35"/>
      <c r="G21" s="35"/>
      <c r="H21" s="35"/>
      <c r="I21" s="107" t="s">
        <v>35</v>
      </c>
      <c r="J21" s="109" t="s">
        <v>33</v>
      </c>
      <c r="K21" s="35"/>
      <c r="L21" s="35"/>
      <c r="M21" s="108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108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7" t="s">
        <v>40</v>
      </c>
      <c r="E23" s="35"/>
      <c r="F23" s="35"/>
      <c r="G23" s="35"/>
      <c r="H23" s="35"/>
      <c r="I23" s="107" t="s">
        <v>32</v>
      </c>
      <c r="J23" s="109" t="s">
        <v>33</v>
      </c>
      <c r="K23" s="35"/>
      <c r="L23" s="35"/>
      <c r="M23" s="108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9" t="s">
        <v>41</v>
      </c>
      <c r="F24" s="35"/>
      <c r="G24" s="35"/>
      <c r="H24" s="35"/>
      <c r="I24" s="107" t="s">
        <v>35</v>
      </c>
      <c r="J24" s="109" t="s">
        <v>33</v>
      </c>
      <c r="K24" s="35"/>
      <c r="L24" s="35"/>
      <c r="M24" s="108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108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7" t="s">
        <v>42</v>
      </c>
      <c r="E26" s="35"/>
      <c r="F26" s="35"/>
      <c r="G26" s="35"/>
      <c r="H26" s="35"/>
      <c r="I26" s="35"/>
      <c r="J26" s="35"/>
      <c r="K26" s="35"/>
      <c r="L26" s="35"/>
      <c r="M26" s="108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1"/>
      <c r="B27" s="112"/>
      <c r="C27" s="111"/>
      <c r="D27" s="111"/>
      <c r="E27" s="371" t="s">
        <v>33</v>
      </c>
      <c r="F27" s="371"/>
      <c r="G27" s="371"/>
      <c r="H27" s="371"/>
      <c r="I27" s="111"/>
      <c r="J27" s="111"/>
      <c r="K27" s="111"/>
      <c r="L27" s="111"/>
      <c r="M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08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4"/>
      <c r="J29" s="114"/>
      <c r="K29" s="114"/>
      <c r="L29" s="114"/>
      <c r="M29" s="108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.75">
      <c r="A30" s="35"/>
      <c r="B30" s="40"/>
      <c r="C30" s="35"/>
      <c r="D30" s="35"/>
      <c r="E30" s="107" t="s">
        <v>96</v>
      </c>
      <c r="F30" s="35"/>
      <c r="G30" s="35"/>
      <c r="H30" s="35"/>
      <c r="I30" s="35"/>
      <c r="J30" s="35"/>
      <c r="K30" s="115">
        <f>I61</f>
        <v>0</v>
      </c>
      <c r="L30" s="35"/>
      <c r="M30" s="108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.75">
      <c r="A31" s="35"/>
      <c r="B31" s="40"/>
      <c r="C31" s="35"/>
      <c r="D31" s="35"/>
      <c r="E31" s="107" t="s">
        <v>97</v>
      </c>
      <c r="F31" s="35"/>
      <c r="G31" s="35"/>
      <c r="H31" s="35"/>
      <c r="I31" s="35"/>
      <c r="J31" s="35"/>
      <c r="K31" s="115">
        <f>J61</f>
        <v>0</v>
      </c>
      <c r="L31" s="35"/>
      <c r="M31" s="108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16" t="s">
        <v>44</v>
      </c>
      <c r="E32" s="35"/>
      <c r="F32" s="35"/>
      <c r="G32" s="35"/>
      <c r="H32" s="35"/>
      <c r="I32" s="35"/>
      <c r="J32" s="35"/>
      <c r="K32" s="117">
        <f>ROUND(K95,2)</f>
        <v>0</v>
      </c>
      <c r="L32" s="35"/>
      <c r="M32" s="108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14"/>
      <c r="E33" s="114"/>
      <c r="F33" s="114"/>
      <c r="G33" s="114"/>
      <c r="H33" s="114"/>
      <c r="I33" s="114"/>
      <c r="J33" s="114"/>
      <c r="K33" s="114"/>
      <c r="L33" s="114"/>
      <c r="M33" s="108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18" t="s">
        <v>46</v>
      </c>
      <c r="G34" s="35"/>
      <c r="H34" s="35"/>
      <c r="I34" s="118" t="s">
        <v>45</v>
      </c>
      <c r="J34" s="35"/>
      <c r="K34" s="118" t="s">
        <v>47</v>
      </c>
      <c r="L34" s="35"/>
      <c r="M34" s="108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19" t="s">
        <v>48</v>
      </c>
      <c r="E35" s="107" t="s">
        <v>49</v>
      </c>
      <c r="F35" s="115">
        <f>ROUND((SUM(BE95:BE503)),2)</f>
        <v>0</v>
      </c>
      <c r="G35" s="35"/>
      <c r="H35" s="35"/>
      <c r="I35" s="120">
        <v>0.21</v>
      </c>
      <c r="J35" s="35"/>
      <c r="K35" s="115">
        <f>ROUND(((SUM(BE95:BE503))*I35),2)</f>
        <v>0</v>
      </c>
      <c r="L35" s="35"/>
      <c r="M35" s="108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07" t="s">
        <v>50</v>
      </c>
      <c r="F36" s="115">
        <f>ROUND((SUM(BF95:BF503)),2)</f>
        <v>0</v>
      </c>
      <c r="G36" s="35"/>
      <c r="H36" s="35"/>
      <c r="I36" s="120">
        <v>0.15</v>
      </c>
      <c r="J36" s="35"/>
      <c r="K36" s="115">
        <f>ROUND(((SUM(BF95:BF503))*I36),2)</f>
        <v>0</v>
      </c>
      <c r="L36" s="35"/>
      <c r="M36" s="108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7" t="s">
        <v>51</v>
      </c>
      <c r="F37" s="115">
        <f>ROUND((SUM(BG95:BG503)),2)</f>
        <v>0</v>
      </c>
      <c r="G37" s="35"/>
      <c r="H37" s="35"/>
      <c r="I37" s="120">
        <v>0.21</v>
      </c>
      <c r="J37" s="35"/>
      <c r="K37" s="115">
        <f>0</f>
        <v>0</v>
      </c>
      <c r="L37" s="35"/>
      <c r="M37" s="108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07" t="s">
        <v>52</v>
      </c>
      <c r="F38" s="115">
        <f>ROUND((SUM(BH95:BH503)),2)</f>
        <v>0</v>
      </c>
      <c r="G38" s="35"/>
      <c r="H38" s="35"/>
      <c r="I38" s="120">
        <v>0.15</v>
      </c>
      <c r="J38" s="35"/>
      <c r="K38" s="115">
        <f>0</f>
        <v>0</v>
      </c>
      <c r="L38" s="35"/>
      <c r="M38" s="108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07" t="s">
        <v>53</v>
      </c>
      <c r="F39" s="115">
        <f>ROUND((SUM(BI95:BI503)),2)</f>
        <v>0</v>
      </c>
      <c r="G39" s="35"/>
      <c r="H39" s="35"/>
      <c r="I39" s="120">
        <v>0</v>
      </c>
      <c r="J39" s="35"/>
      <c r="K39" s="115">
        <f>0</f>
        <v>0</v>
      </c>
      <c r="L39" s="35"/>
      <c r="M39" s="108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08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21"/>
      <c r="D41" s="122" t="s">
        <v>54</v>
      </c>
      <c r="E41" s="123"/>
      <c r="F41" s="123"/>
      <c r="G41" s="124" t="s">
        <v>55</v>
      </c>
      <c r="H41" s="125" t="s">
        <v>56</v>
      </c>
      <c r="I41" s="123"/>
      <c r="J41" s="123"/>
      <c r="K41" s="126">
        <f>SUM(K32:K39)</f>
        <v>0</v>
      </c>
      <c r="L41" s="127"/>
      <c r="M41" s="108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128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08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6.95" customHeight="1">
      <c r="A46" s="35"/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0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4.95" customHeight="1">
      <c r="A47" s="35"/>
      <c r="B47" s="36"/>
      <c r="C47" s="24" t="s">
        <v>98</v>
      </c>
      <c r="D47" s="37"/>
      <c r="E47" s="37"/>
      <c r="F47" s="37"/>
      <c r="G47" s="37"/>
      <c r="H47" s="37"/>
      <c r="I47" s="37"/>
      <c r="J47" s="37"/>
      <c r="K47" s="37"/>
      <c r="L47" s="37"/>
      <c r="M47" s="108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108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17</v>
      </c>
      <c r="D49" s="37"/>
      <c r="E49" s="37"/>
      <c r="F49" s="37"/>
      <c r="G49" s="37"/>
      <c r="H49" s="37"/>
      <c r="I49" s="37"/>
      <c r="J49" s="37"/>
      <c r="K49" s="37"/>
      <c r="L49" s="37"/>
      <c r="M49" s="108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72" t="str">
        <f>E7</f>
        <v>MŠ K. H. Borovského, Sokolov, st.p.č. 3158, oprava elektroinstalace</v>
      </c>
      <c r="F50" s="373"/>
      <c r="G50" s="373"/>
      <c r="H50" s="373"/>
      <c r="I50" s="37"/>
      <c r="J50" s="37"/>
      <c r="K50" s="37"/>
      <c r="L50" s="37"/>
      <c r="M50" s="108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2" customHeight="1">
      <c r="A51" s="35"/>
      <c r="B51" s="36"/>
      <c r="C51" s="30" t="s">
        <v>94</v>
      </c>
      <c r="D51" s="37"/>
      <c r="E51" s="37"/>
      <c r="F51" s="37"/>
      <c r="G51" s="37"/>
      <c r="H51" s="37"/>
      <c r="I51" s="37"/>
      <c r="J51" s="37"/>
      <c r="K51" s="37"/>
      <c r="L51" s="37"/>
      <c r="M51" s="108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6.5" customHeight="1">
      <c r="A52" s="35"/>
      <c r="B52" s="36"/>
      <c r="C52" s="37"/>
      <c r="D52" s="37"/>
      <c r="E52" s="344" t="str">
        <f>E9</f>
        <v>etapa II st - Stavební část 1.PP a 1.NP</v>
      </c>
      <c r="F52" s="374"/>
      <c r="G52" s="374"/>
      <c r="H52" s="374"/>
      <c r="I52" s="37"/>
      <c r="J52" s="37"/>
      <c r="K52" s="37"/>
      <c r="L52" s="37"/>
      <c r="M52" s="108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108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2" customHeight="1">
      <c r="A54" s="35"/>
      <c r="B54" s="36"/>
      <c r="C54" s="30" t="s">
        <v>25</v>
      </c>
      <c r="D54" s="37"/>
      <c r="E54" s="37"/>
      <c r="F54" s="28" t="str">
        <f>F12</f>
        <v>Sokolov</v>
      </c>
      <c r="G54" s="37"/>
      <c r="H54" s="37"/>
      <c r="I54" s="30" t="s">
        <v>27</v>
      </c>
      <c r="J54" s="60" t="str">
        <f>IF(J12="","",J12)</f>
        <v>12. 2. 2021</v>
      </c>
      <c r="K54" s="37"/>
      <c r="L54" s="37"/>
      <c r="M54" s="108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6.95" customHeight="1">
      <c r="A55" s="35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108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5.2" customHeight="1">
      <c r="A56" s="35"/>
      <c r="B56" s="36"/>
      <c r="C56" s="30" t="s">
        <v>31</v>
      </c>
      <c r="D56" s="37"/>
      <c r="E56" s="37"/>
      <c r="F56" s="28" t="str">
        <f>E15</f>
        <v>Město Sokolov, Rokycanova 1929, Sokolov 356 01</v>
      </c>
      <c r="G56" s="37"/>
      <c r="H56" s="37"/>
      <c r="I56" s="30" t="s">
        <v>38</v>
      </c>
      <c r="J56" s="33" t="str">
        <f>E21</f>
        <v>Ing. Jiří Voráč</v>
      </c>
      <c r="K56" s="37"/>
      <c r="L56" s="37"/>
      <c r="M56" s="10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15.2" customHeight="1">
      <c r="A57" s="35"/>
      <c r="B57" s="36"/>
      <c r="C57" s="30" t="s">
        <v>36</v>
      </c>
      <c r="D57" s="37"/>
      <c r="E57" s="37"/>
      <c r="F57" s="28" t="str">
        <f>IF(E18="","",E18)</f>
        <v>Vyplň údaj</v>
      </c>
      <c r="G57" s="37"/>
      <c r="H57" s="37"/>
      <c r="I57" s="30" t="s">
        <v>40</v>
      </c>
      <c r="J57" s="33" t="str">
        <f>E24</f>
        <v xml:space="preserve"> </v>
      </c>
      <c r="K57" s="37"/>
      <c r="L57" s="37"/>
      <c r="M57" s="108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108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29.25" customHeight="1">
      <c r="A59" s="35"/>
      <c r="B59" s="36"/>
      <c r="C59" s="132" t="s">
        <v>99</v>
      </c>
      <c r="D59" s="133"/>
      <c r="E59" s="133"/>
      <c r="F59" s="133"/>
      <c r="G59" s="133"/>
      <c r="H59" s="133"/>
      <c r="I59" s="134" t="s">
        <v>100</v>
      </c>
      <c r="J59" s="134" t="s">
        <v>101</v>
      </c>
      <c r="K59" s="134" t="s">
        <v>102</v>
      </c>
      <c r="L59" s="133"/>
      <c r="M59" s="108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3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108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47" s="2" customFormat="1" ht="22.9" customHeight="1">
      <c r="A61" s="35"/>
      <c r="B61" s="36"/>
      <c r="C61" s="135" t="s">
        <v>78</v>
      </c>
      <c r="D61" s="37"/>
      <c r="E61" s="37"/>
      <c r="F61" s="37"/>
      <c r="G61" s="37"/>
      <c r="H61" s="37"/>
      <c r="I61" s="78">
        <f aca="true" t="shared" si="0" ref="I61:J63">Q95</f>
        <v>0</v>
      </c>
      <c r="J61" s="78">
        <f t="shared" si="0"/>
        <v>0</v>
      </c>
      <c r="K61" s="78">
        <f>K95</f>
        <v>0</v>
      </c>
      <c r="L61" s="37"/>
      <c r="M61" s="108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U61" s="18" t="s">
        <v>103</v>
      </c>
    </row>
    <row r="62" spans="2:13" s="9" customFormat="1" ht="24.95" customHeight="1">
      <c r="B62" s="136"/>
      <c r="C62" s="137"/>
      <c r="D62" s="138" t="s">
        <v>801</v>
      </c>
      <c r="E62" s="139"/>
      <c r="F62" s="139"/>
      <c r="G62" s="139"/>
      <c r="H62" s="139"/>
      <c r="I62" s="140">
        <f t="shared" si="0"/>
        <v>0</v>
      </c>
      <c r="J62" s="140">
        <f t="shared" si="0"/>
        <v>0</v>
      </c>
      <c r="K62" s="140">
        <f>K96</f>
        <v>0</v>
      </c>
      <c r="L62" s="137"/>
      <c r="M62" s="141"/>
    </row>
    <row r="63" spans="2:13" s="10" customFormat="1" ht="19.9" customHeight="1">
      <c r="B63" s="142"/>
      <c r="C63" s="143"/>
      <c r="D63" s="144" t="s">
        <v>802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6">
        <f>K97</f>
        <v>0</v>
      </c>
      <c r="L63" s="143"/>
      <c r="M63" s="147"/>
    </row>
    <row r="64" spans="2:13" s="10" customFormat="1" ht="19.9" customHeight="1">
      <c r="B64" s="142"/>
      <c r="C64" s="143"/>
      <c r="D64" s="144" t="s">
        <v>105</v>
      </c>
      <c r="E64" s="145"/>
      <c r="F64" s="145"/>
      <c r="G64" s="145"/>
      <c r="H64" s="145"/>
      <c r="I64" s="146">
        <f>Q101</f>
        <v>0</v>
      </c>
      <c r="J64" s="146">
        <f>R101</f>
        <v>0</v>
      </c>
      <c r="K64" s="146">
        <f>K101</f>
        <v>0</v>
      </c>
      <c r="L64" s="143"/>
      <c r="M64" s="147"/>
    </row>
    <row r="65" spans="2:13" s="10" customFormat="1" ht="19.9" customHeight="1">
      <c r="B65" s="142"/>
      <c r="C65" s="143"/>
      <c r="D65" s="144" t="s">
        <v>803</v>
      </c>
      <c r="E65" s="145"/>
      <c r="F65" s="145"/>
      <c r="G65" s="145"/>
      <c r="H65" s="145"/>
      <c r="I65" s="146">
        <f>Q128</f>
        <v>0</v>
      </c>
      <c r="J65" s="146">
        <f>R128</f>
        <v>0</v>
      </c>
      <c r="K65" s="146">
        <f>K128</f>
        <v>0</v>
      </c>
      <c r="L65" s="143"/>
      <c r="M65" s="147"/>
    </row>
    <row r="66" spans="2:13" s="10" customFormat="1" ht="19.9" customHeight="1">
      <c r="B66" s="142"/>
      <c r="C66" s="143"/>
      <c r="D66" s="144" t="s">
        <v>107</v>
      </c>
      <c r="E66" s="145"/>
      <c r="F66" s="145"/>
      <c r="G66" s="145"/>
      <c r="H66" s="145"/>
      <c r="I66" s="146">
        <f>Q142</f>
        <v>0</v>
      </c>
      <c r="J66" s="146">
        <f>R142</f>
        <v>0</v>
      </c>
      <c r="K66" s="146">
        <f>K142</f>
        <v>0</v>
      </c>
      <c r="L66" s="143"/>
      <c r="M66" s="147"/>
    </row>
    <row r="67" spans="2:13" s="10" customFormat="1" ht="19.9" customHeight="1">
      <c r="B67" s="142"/>
      <c r="C67" s="143"/>
      <c r="D67" s="144" t="s">
        <v>108</v>
      </c>
      <c r="E67" s="145"/>
      <c r="F67" s="145"/>
      <c r="G67" s="145"/>
      <c r="H67" s="145"/>
      <c r="I67" s="146">
        <f>Q154</f>
        <v>0</v>
      </c>
      <c r="J67" s="146">
        <f>R154</f>
        <v>0</v>
      </c>
      <c r="K67" s="146">
        <f>K154</f>
        <v>0</v>
      </c>
      <c r="L67" s="143"/>
      <c r="M67" s="147"/>
    </row>
    <row r="68" spans="2:13" s="9" customFormat="1" ht="24.95" customHeight="1">
      <c r="B68" s="136"/>
      <c r="C68" s="137"/>
      <c r="D68" s="138" t="s">
        <v>804</v>
      </c>
      <c r="E68" s="139"/>
      <c r="F68" s="139"/>
      <c r="G68" s="139"/>
      <c r="H68" s="139"/>
      <c r="I68" s="140">
        <f>Q157</f>
        <v>0</v>
      </c>
      <c r="J68" s="140">
        <f>R157</f>
        <v>0</v>
      </c>
      <c r="K68" s="140">
        <f>K157</f>
        <v>0</v>
      </c>
      <c r="L68" s="137"/>
      <c r="M68" s="141"/>
    </row>
    <row r="69" spans="2:13" s="10" customFormat="1" ht="19.9" customHeight="1">
      <c r="B69" s="142"/>
      <c r="C69" s="143"/>
      <c r="D69" s="144" t="s">
        <v>805</v>
      </c>
      <c r="E69" s="145"/>
      <c r="F69" s="145"/>
      <c r="G69" s="145"/>
      <c r="H69" s="145"/>
      <c r="I69" s="146">
        <f>Q158</f>
        <v>0</v>
      </c>
      <c r="J69" s="146">
        <f>R158</f>
        <v>0</v>
      </c>
      <c r="K69" s="146">
        <f>K158</f>
        <v>0</v>
      </c>
      <c r="L69" s="143"/>
      <c r="M69" s="147"/>
    </row>
    <row r="70" spans="2:13" s="10" customFormat="1" ht="19.9" customHeight="1">
      <c r="B70" s="142"/>
      <c r="C70" s="143"/>
      <c r="D70" s="144" t="s">
        <v>806</v>
      </c>
      <c r="E70" s="145"/>
      <c r="F70" s="145"/>
      <c r="G70" s="145"/>
      <c r="H70" s="145"/>
      <c r="I70" s="146">
        <f>Q169</f>
        <v>0</v>
      </c>
      <c r="J70" s="146">
        <f>R169</f>
        <v>0</v>
      </c>
      <c r="K70" s="146">
        <f>K169</f>
        <v>0</v>
      </c>
      <c r="L70" s="143"/>
      <c r="M70" s="147"/>
    </row>
    <row r="71" spans="2:13" s="10" customFormat="1" ht="19.9" customHeight="1">
      <c r="B71" s="142"/>
      <c r="C71" s="143"/>
      <c r="D71" s="144" t="s">
        <v>807</v>
      </c>
      <c r="E71" s="145"/>
      <c r="F71" s="145"/>
      <c r="G71" s="145"/>
      <c r="H71" s="145"/>
      <c r="I71" s="146">
        <f>Q183</f>
        <v>0</v>
      </c>
      <c r="J71" s="146">
        <f>R183</f>
        <v>0</v>
      </c>
      <c r="K71" s="146">
        <f>K183</f>
        <v>0</v>
      </c>
      <c r="L71" s="143"/>
      <c r="M71" s="147"/>
    </row>
    <row r="72" spans="2:13" s="10" customFormat="1" ht="19.9" customHeight="1">
      <c r="B72" s="142"/>
      <c r="C72" s="143"/>
      <c r="D72" s="144" t="s">
        <v>808</v>
      </c>
      <c r="E72" s="145"/>
      <c r="F72" s="145"/>
      <c r="G72" s="145"/>
      <c r="H72" s="145"/>
      <c r="I72" s="146">
        <f>Q200</f>
        <v>0</v>
      </c>
      <c r="J72" s="146">
        <f>R200</f>
        <v>0</v>
      </c>
      <c r="K72" s="146">
        <f>K200</f>
        <v>0</v>
      </c>
      <c r="L72" s="143"/>
      <c r="M72" s="147"/>
    </row>
    <row r="73" spans="2:13" s="10" customFormat="1" ht="19.9" customHeight="1">
      <c r="B73" s="142"/>
      <c r="C73" s="143"/>
      <c r="D73" s="144" t="s">
        <v>809</v>
      </c>
      <c r="E73" s="145"/>
      <c r="F73" s="145"/>
      <c r="G73" s="145"/>
      <c r="H73" s="145"/>
      <c r="I73" s="146">
        <f>Q225</f>
        <v>0</v>
      </c>
      <c r="J73" s="146">
        <f>R225</f>
        <v>0</v>
      </c>
      <c r="K73" s="146">
        <f>K225</f>
        <v>0</v>
      </c>
      <c r="L73" s="143"/>
      <c r="M73" s="147"/>
    </row>
    <row r="74" spans="2:13" s="9" customFormat="1" ht="24.95" customHeight="1">
      <c r="B74" s="136"/>
      <c r="C74" s="137"/>
      <c r="D74" s="138" t="s">
        <v>113</v>
      </c>
      <c r="E74" s="139"/>
      <c r="F74" s="139"/>
      <c r="G74" s="139"/>
      <c r="H74" s="139"/>
      <c r="I74" s="140">
        <f>Q474</f>
        <v>0</v>
      </c>
      <c r="J74" s="140">
        <f>R474</f>
        <v>0</v>
      </c>
      <c r="K74" s="140">
        <f>K474</f>
        <v>0</v>
      </c>
      <c r="L74" s="137"/>
      <c r="M74" s="141"/>
    </row>
    <row r="75" spans="2:13" s="9" customFormat="1" ht="24.95" customHeight="1">
      <c r="B75" s="136"/>
      <c r="C75" s="137"/>
      <c r="D75" s="138" t="s">
        <v>810</v>
      </c>
      <c r="E75" s="139"/>
      <c r="F75" s="139"/>
      <c r="G75" s="139"/>
      <c r="H75" s="139"/>
      <c r="I75" s="140">
        <f>Q501</f>
        <v>0</v>
      </c>
      <c r="J75" s="140">
        <f>R501</f>
        <v>0</v>
      </c>
      <c r="K75" s="140">
        <f>K501</f>
        <v>0</v>
      </c>
      <c r="L75" s="137"/>
      <c r="M75" s="141"/>
    </row>
    <row r="76" spans="1:31" s="2" customFormat="1" ht="21.7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108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108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108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115</v>
      </c>
      <c r="D82" s="37"/>
      <c r="E82" s="37"/>
      <c r="F82" s="37"/>
      <c r="G82" s="37"/>
      <c r="H82" s="37"/>
      <c r="I82" s="37"/>
      <c r="J82" s="37"/>
      <c r="K82" s="37"/>
      <c r="L82" s="37"/>
      <c r="M82" s="108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108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108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72" t="str">
        <f>E7</f>
        <v>MŠ K. H. Borovského, Sokolov, st.p.č. 3158, oprava elektroinstalace</v>
      </c>
      <c r="F85" s="373"/>
      <c r="G85" s="373"/>
      <c r="H85" s="373"/>
      <c r="I85" s="37"/>
      <c r="J85" s="37"/>
      <c r="K85" s="37"/>
      <c r="L85" s="37"/>
      <c r="M85" s="108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94</v>
      </c>
      <c r="D86" s="37"/>
      <c r="E86" s="37"/>
      <c r="F86" s="37"/>
      <c r="G86" s="37"/>
      <c r="H86" s="37"/>
      <c r="I86" s="37"/>
      <c r="J86" s="37"/>
      <c r="K86" s="37"/>
      <c r="L86" s="37"/>
      <c r="M86" s="108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344" t="str">
        <f>E9</f>
        <v>etapa II st - Stavební část 1.PP a 1.NP</v>
      </c>
      <c r="F87" s="374"/>
      <c r="G87" s="374"/>
      <c r="H87" s="374"/>
      <c r="I87" s="37"/>
      <c r="J87" s="37"/>
      <c r="K87" s="37"/>
      <c r="L87" s="37"/>
      <c r="M87" s="108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108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25</v>
      </c>
      <c r="D89" s="37"/>
      <c r="E89" s="37"/>
      <c r="F89" s="28" t="str">
        <f>F12</f>
        <v>Sokolov</v>
      </c>
      <c r="G89" s="37"/>
      <c r="H89" s="37"/>
      <c r="I89" s="30" t="s">
        <v>27</v>
      </c>
      <c r="J89" s="60" t="str">
        <f>IF(J12="","",J12)</f>
        <v>12. 2. 2021</v>
      </c>
      <c r="K89" s="37"/>
      <c r="L89" s="37"/>
      <c r="M89" s="108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108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31</v>
      </c>
      <c r="D91" s="37"/>
      <c r="E91" s="37"/>
      <c r="F91" s="28" t="str">
        <f>E15</f>
        <v>Město Sokolov, Rokycanova 1929, Sokolov 356 01</v>
      </c>
      <c r="G91" s="37"/>
      <c r="H91" s="37"/>
      <c r="I91" s="30" t="s">
        <v>38</v>
      </c>
      <c r="J91" s="33" t="str">
        <f>E21</f>
        <v>Ing. Jiří Voráč</v>
      </c>
      <c r="K91" s="37"/>
      <c r="L91" s="37"/>
      <c r="M91" s="108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36</v>
      </c>
      <c r="D92" s="37"/>
      <c r="E92" s="37"/>
      <c r="F92" s="28" t="str">
        <f>IF(E18="","",E18)</f>
        <v>Vyplň údaj</v>
      </c>
      <c r="G92" s="37"/>
      <c r="H92" s="37"/>
      <c r="I92" s="30" t="s">
        <v>40</v>
      </c>
      <c r="J92" s="33" t="str">
        <f>E24</f>
        <v xml:space="preserve"> </v>
      </c>
      <c r="K92" s="37"/>
      <c r="L92" s="37"/>
      <c r="M92" s="108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108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11" customFormat="1" ht="29.25" customHeight="1">
      <c r="A94" s="148"/>
      <c r="B94" s="149"/>
      <c r="C94" s="150" t="s">
        <v>116</v>
      </c>
      <c r="D94" s="151" t="s">
        <v>63</v>
      </c>
      <c r="E94" s="151" t="s">
        <v>59</v>
      </c>
      <c r="F94" s="151" t="s">
        <v>60</v>
      </c>
      <c r="G94" s="151" t="s">
        <v>117</v>
      </c>
      <c r="H94" s="151" t="s">
        <v>118</v>
      </c>
      <c r="I94" s="151" t="s">
        <v>119</v>
      </c>
      <c r="J94" s="151" t="s">
        <v>120</v>
      </c>
      <c r="K94" s="151" t="s">
        <v>102</v>
      </c>
      <c r="L94" s="152" t="s">
        <v>121</v>
      </c>
      <c r="M94" s="153"/>
      <c r="N94" s="69" t="s">
        <v>33</v>
      </c>
      <c r="O94" s="70" t="s">
        <v>48</v>
      </c>
      <c r="P94" s="70" t="s">
        <v>122</v>
      </c>
      <c r="Q94" s="70" t="s">
        <v>123</v>
      </c>
      <c r="R94" s="70" t="s">
        <v>124</v>
      </c>
      <c r="S94" s="70" t="s">
        <v>125</v>
      </c>
      <c r="T94" s="70" t="s">
        <v>126</v>
      </c>
      <c r="U94" s="70" t="s">
        <v>127</v>
      </c>
      <c r="V94" s="70" t="s">
        <v>128</v>
      </c>
      <c r="W94" s="70" t="s">
        <v>129</v>
      </c>
      <c r="X94" s="71" t="s">
        <v>130</v>
      </c>
      <c r="Y94" s="148"/>
      <c r="Z94" s="148"/>
      <c r="AA94" s="148"/>
      <c r="AB94" s="148"/>
      <c r="AC94" s="148"/>
      <c r="AD94" s="148"/>
      <c r="AE94" s="148"/>
    </row>
    <row r="95" spans="1:63" s="2" customFormat="1" ht="22.9" customHeight="1">
      <c r="A95" s="35"/>
      <c r="B95" s="36"/>
      <c r="C95" s="76" t="s">
        <v>131</v>
      </c>
      <c r="D95" s="37"/>
      <c r="E95" s="37"/>
      <c r="F95" s="37"/>
      <c r="G95" s="37"/>
      <c r="H95" s="37"/>
      <c r="I95" s="37"/>
      <c r="J95" s="37"/>
      <c r="K95" s="154">
        <f>BK95</f>
        <v>0</v>
      </c>
      <c r="L95" s="37"/>
      <c r="M95" s="40"/>
      <c r="N95" s="72"/>
      <c r="O95" s="155"/>
      <c r="P95" s="73"/>
      <c r="Q95" s="156">
        <f>Q96+Q157+Q474+Q501</f>
        <v>0</v>
      </c>
      <c r="R95" s="156">
        <f>R96+R157+R474+R501</f>
        <v>0</v>
      </c>
      <c r="S95" s="73"/>
      <c r="T95" s="157">
        <f>T96+T157+T474+T501</f>
        <v>0</v>
      </c>
      <c r="U95" s="73"/>
      <c r="V95" s="157">
        <f>V96+V157+V474+V501</f>
        <v>1.8145124599999998</v>
      </c>
      <c r="W95" s="73"/>
      <c r="X95" s="158">
        <f>X96+X157+X474+X501</f>
        <v>2.4738746000000003</v>
      </c>
      <c r="Y95" s="35"/>
      <c r="Z95" s="35"/>
      <c r="AA95" s="35"/>
      <c r="AB95" s="35"/>
      <c r="AC95" s="35"/>
      <c r="AD95" s="35"/>
      <c r="AE95" s="35"/>
      <c r="AT95" s="18" t="s">
        <v>79</v>
      </c>
      <c r="AU95" s="18" t="s">
        <v>103</v>
      </c>
      <c r="BK95" s="159">
        <f>BK96+BK157+BK474+BK501</f>
        <v>0</v>
      </c>
    </row>
    <row r="96" spans="2:63" s="12" customFormat="1" ht="25.9" customHeight="1">
      <c r="B96" s="160"/>
      <c r="C96" s="161"/>
      <c r="D96" s="162" t="s">
        <v>79</v>
      </c>
      <c r="E96" s="163" t="s">
        <v>132</v>
      </c>
      <c r="F96" s="163" t="s">
        <v>811</v>
      </c>
      <c r="G96" s="161"/>
      <c r="H96" s="161"/>
      <c r="I96" s="164"/>
      <c r="J96" s="164"/>
      <c r="K96" s="165">
        <f>BK96</f>
        <v>0</v>
      </c>
      <c r="L96" s="161"/>
      <c r="M96" s="166"/>
      <c r="N96" s="167"/>
      <c r="O96" s="168"/>
      <c r="P96" s="168"/>
      <c r="Q96" s="169">
        <f>Q97+Q101+Q128+Q142+Q154</f>
        <v>0</v>
      </c>
      <c r="R96" s="169">
        <f>R97+R101+R128+R142+R154</f>
        <v>0</v>
      </c>
      <c r="S96" s="168"/>
      <c r="T96" s="170">
        <f>T97+T101+T128+T142+T154</f>
        <v>0</v>
      </c>
      <c r="U96" s="168"/>
      <c r="V96" s="170">
        <f>V97+V101+V128+V142+V154</f>
        <v>1.6173218999999999</v>
      </c>
      <c r="W96" s="168"/>
      <c r="X96" s="171">
        <f>X97+X101+X128+X142+X154</f>
        <v>1.5273600000000003</v>
      </c>
      <c r="AR96" s="172" t="s">
        <v>24</v>
      </c>
      <c r="AT96" s="173" t="s">
        <v>79</v>
      </c>
      <c r="AU96" s="173" t="s">
        <v>80</v>
      </c>
      <c r="AY96" s="172" t="s">
        <v>133</v>
      </c>
      <c r="BK96" s="174">
        <f>BK97+BK101+BK128+BK142+BK154</f>
        <v>0</v>
      </c>
    </row>
    <row r="97" spans="2:63" s="12" customFormat="1" ht="22.9" customHeight="1">
      <c r="B97" s="160"/>
      <c r="C97" s="161"/>
      <c r="D97" s="162" t="s">
        <v>79</v>
      </c>
      <c r="E97" s="175" t="s">
        <v>162</v>
      </c>
      <c r="F97" s="175" t="s">
        <v>812</v>
      </c>
      <c r="G97" s="161"/>
      <c r="H97" s="161"/>
      <c r="I97" s="164"/>
      <c r="J97" s="164"/>
      <c r="K97" s="176">
        <f>BK97</f>
        <v>0</v>
      </c>
      <c r="L97" s="161"/>
      <c r="M97" s="166"/>
      <c r="N97" s="167"/>
      <c r="O97" s="168"/>
      <c r="P97" s="168"/>
      <c r="Q97" s="169">
        <f>SUM(Q98:Q100)</f>
        <v>0</v>
      </c>
      <c r="R97" s="169">
        <f>SUM(R98:R100)</f>
        <v>0</v>
      </c>
      <c r="S97" s="168"/>
      <c r="T97" s="170">
        <f>SUM(T98:T100)</f>
        <v>0</v>
      </c>
      <c r="U97" s="168"/>
      <c r="V97" s="170">
        <f>SUM(V98:V100)</f>
        <v>0.12021</v>
      </c>
      <c r="W97" s="168"/>
      <c r="X97" s="171">
        <f>SUM(X98:X100)</f>
        <v>0</v>
      </c>
      <c r="AR97" s="172" t="s">
        <v>24</v>
      </c>
      <c r="AT97" s="173" t="s">
        <v>79</v>
      </c>
      <c r="AU97" s="173" t="s">
        <v>24</v>
      </c>
      <c r="AY97" s="172" t="s">
        <v>133</v>
      </c>
      <c r="BK97" s="174">
        <f>SUM(BK98:BK100)</f>
        <v>0</v>
      </c>
    </row>
    <row r="98" spans="1:65" s="2" customFormat="1" ht="24.2" customHeight="1">
      <c r="A98" s="35"/>
      <c r="B98" s="36"/>
      <c r="C98" s="177" t="s">
        <v>24</v>
      </c>
      <c r="D98" s="177" t="s">
        <v>136</v>
      </c>
      <c r="E98" s="178" t="s">
        <v>813</v>
      </c>
      <c r="F98" s="179" t="s">
        <v>814</v>
      </c>
      <c r="G98" s="180" t="s">
        <v>165</v>
      </c>
      <c r="H98" s="181">
        <v>1</v>
      </c>
      <c r="I98" s="182"/>
      <c r="J98" s="182"/>
      <c r="K98" s="183">
        <f>ROUND(P98*H98,2)</f>
        <v>0</v>
      </c>
      <c r="L98" s="179" t="s">
        <v>206</v>
      </c>
      <c r="M98" s="40"/>
      <c r="N98" s="184" t="s">
        <v>33</v>
      </c>
      <c r="O98" s="185" t="s">
        <v>49</v>
      </c>
      <c r="P98" s="186">
        <f>I98+J98</f>
        <v>0</v>
      </c>
      <c r="Q98" s="186">
        <f>ROUND(I98*H98,2)</f>
        <v>0</v>
      </c>
      <c r="R98" s="186">
        <f>ROUND(J98*H98,2)</f>
        <v>0</v>
      </c>
      <c r="S98" s="65"/>
      <c r="T98" s="187">
        <f>S98*H98</f>
        <v>0</v>
      </c>
      <c r="U98" s="187">
        <v>0.12021</v>
      </c>
      <c r="V98" s="187">
        <f>U98*H98</f>
        <v>0.12021</v>
      </c>
      <c r="W98" s="187">
        <v>0</v>
      </c>
      <c r="X98" s="188">
        <f>W98*H98</f>
        <v>0</v>
      </c>
      <c r="Y98" s="35"/>
      <c r="Z98" s="35"/>
      <c r="AA98" s="35"/>
      <c r="AB98" s="35"/>
      <c r="AC98" s="35"/>
      <c r="AD98" s="35"/>
      <c r="AE98" s="35"/>
      <c r="AR98" s="189" t="s">
        <v>141</v>
      </c>
      <c r="AT98" s="189" t="s">
        <v>136</v>
      </c>
      <c r="AU98" s="189" t="s">
        <v>89</v>
      </c>
      <c r="AY98" s="18" t="s">
        <v>133</v>
      </c>
      <c r="BE98" s="190">
        <f>IF(O98="základní",K98,0)</f>
        <v>0</v>
      </c>
      <c r="BF98" s="190">
        <f>IF(O98="snížená",K98,0)</f>
        <v>0</v>
      </c>
      <c r="BG98" s="190">
        <f>IF(O98="zákl. přenesená",K98,0)</f>
        <v>0</v>
      </c>
      <c r="BH98" s="190">
        <f>IF(O98="sníž. přenesená",K98,0)</f>
        <v>0</v>
      </c>
      <c r="BI98" s="190">
        <f>IF(O98="nulová",K98,0)</f>
        <v>0</v>
      </c>
      <c r="BJ98" s="18" t="s">
        <v>24</v>
      </c>
      <c r="BK98" s="190">
        <f>ROUND(P98*H98,2)</f>
        <v>0</v>
      </c>
      <c r="BL98" s="18" t="s">
        <v>141</v>
      </c>
      <c r="BM98" s="189" t="s">
        <v>815</v>
      </c>
    </row>
    <row r="99" spans="1:47" s="2" customFormat="1" ht="11.25">
      <c r="A99" s="35"/>
      <c r="B99" s="36"/>
      <c r="C99" s="37"/>
      <c r="D99" s="191" t="s">
        <v>143</v>
      </c>
      <c r="E99" s="37"/>
      <c r="F99" s="192" t="s">
        <v>816</v>
      </c>
      <c r="G99" s="37"/>
      <c r="H99" s="37"/>
      <c r="I99" s="193"/>
      <c r="J99" s="193"/>
      <c r="K99" s="37"/>
      <c r="L99" s="37"/>
      <c r="M99" s="40"/>
      <c r="N99" s="194"/>
      <c r="O99" s="195"/>
      <c r="P99" s="65"/>
      <c r="Q99" s="65"/>
      <c r="R99" s="65"/>
      <c r="S99" s="65"/>
      <c r="T99" s="65"/>
      <c r="U99" s="65"/>
      <c r="V99" s="65"/>
      <c r="W99" s="65"/>
      <c r="X99" s="66"/>
      <c r="Y99" s="35"/>
      <c r="Z99" s="35"/>
      <c r="AA99" s="35"/>
      <c r="AB99" s="35"/>
      <c r="AC99" s="35"/>
      <c r="AD99" s="35"/>
      <c r="AE99" s="35"/>
      <c r="AT99" s="18" t="s">
        <v>143</v>
      </c>
      <c r="AU99" s="18" t="s">
        <v>89</v>
      </c>
    </row>
    <row r="100" spans="2:51" s="13" customFormat="1" ht="11.25">
      <c r="B100" s="196"/>
      <c r="C100" s="197"/>
      <c r="D100" s="191" t="s">
        <v>145</v>
      </c>
      <c r="E100" s="198" t="s">
        <v>33</v>
      </c>
      <c r="F100" s="199" t="s">
        <v>817</v>
      </c>
      <c r="G100" s="197"/>
      <c r="H100" s="200">
        <v>1</v>
      </c>
      <c r="I100" s="201"/>
      <c r="J100" s="201"/>
      <c r="K100" s="197"/>
      <c r="L100" s="197"/>
      <c r="M100" s="202"/>
      <c r="N100" s="203"/>
      <c r="O100" s="204"/>
      <c r="P100" s="204"/>
      <c r="Q100" s="204"/>
      <c r="R100" s="204"/>
      <c r="S100" s="204"/>
      <c r="T100" s="204"/>
      <c r="U100" s="204"/>
      <c r="V100" s="204"/>
      <c r="W100" s="204"/>
      <c r="X100" s="205"/>
      <c r="AT100" s="206" t="s">
        <v>145</v>
      </c>
      <c r="AU100" s="206" t="s">
        <v>89</v>
      </c>
      <c r="AV100" s="13" t="s">
        <v>89</v>
      </c>
      <c r="AW100" s="13" t="s">
        <v>5</v>
      </c>
      <c r="AX100" s="13" t="s">
        <v>24</v>
      </c>
      <c r="AY100" s="206" t="s">
        <v>133</v>
      </c>
    </row>
    <row r="101" spans="2:63" s="12" customFormat="1" ht="22.9" customHeight="1">
      <c r="B101" s="160"/>
      <c r="C101" s="161"/>
      <c r="D101" s="162" t="s">
        <v>79</v>
      </c>
      <c r="E101" s="175" t="s">
        <v>134</v>
      </c>
      <c r="F101" s="175" t="s">
        <v>135</v>
      </c>
      <c r="G101" s="161"/>
      <c r="H101" s="161"/>
      <c r="I101" s="164"/>
      <c r="J101" s="164"/>
      <c r="K101" s="176">
        <f>BK101</f>
        <v>0</v>
      </c>
      <c r="L101" s="161"/>
      <c r="M101" s="166"/>
      <c r="N101" s="167"/>
      <c r="O101" s="168"/>
      <c r="P101" s="168"/>
      <c r="Q101" s="169">
        <f>SUM(Q102:Q127)</f>
        <v>0</v>
      </c>
      <c r="R101" s="169">
        <f>SUM(R102:R127)</f>
        <v>0</v>
      </c>
      <c r="S101" s="168"/>
      <c r="T101" s="170">
        <f>SUM(T102:T127)</f>
        <v>0</v>
      </c>
      <c r="U101" s="168"/>
      <c r="V101" s="170">
        <f>SUM(V102:V127)</f>
        <v>1.4971119</v>
      </c>
      <c r="W101" s="168"/>
      <c r="X101" s="171">
        <f>SUM(X102:X127)</f>
        <v>0</v>
      </c>
      <c r="AR101" s="172" t="s">
        <v>24</v>
      </c>
      <c r="AT101" s="173" t="s">
        <v>79</v>
      </c>
      <c r="AU101" s="173" t="s">
        <v>24</v>
      </c>
      <c r="AY101" s="172" t="s">
        <v>133</v>
      </c>
      <c r="BK101" s="174">
        <f>SUM(BK102:BK127)</f>
        <v>0</v>
      </c>
    </row>
    <row r="102" spans="1:65" s="2" customFormat="1" ht="24.2" customHeight="1">
      <c r="A102" s="35"/>
      <c r="B102" s="36"/>
      <c r="C102" s="177" t="s">
        <v>89</v>
      </c>
      <c r="D102" s="177" t="s">
        <v>136</v>
      </c>
      <c r="E102" s="178" t="s">
        <v>818</v>
      </c>
      <c r="F102" s="179" t="s">
        <v>819</v>
      </c>
      <c r="G102" s="180" t="s">
        <v>139</v>
      </c>
      <c r="H102" s="181">
        <v>46.852</v>
      </c>
      <c r="I102" s="182"/>
      <c r="J102" s="182"/>
      <c r="K102" s="183">
        <f>ROUND(P102*H102,2)</f>
        <v>0</v>
      </c>
      <c r="L102" s="179" t="s">
        <v>206</v>
      </c>
      <c r="M102" s="40"/>
      <c r="N102" s="184" t="s">
        <v>33</v>
      </c>
      <c r="O102" s="185" t="s">
        <v>49</v>
      </c>
      <c r="P102" s="186">
        <f>I102+J102</f>
        <v>0</v>
      </c>
      <c r="Q102" s="186">
        <f>ROUND(I102*H102,2)</f>
        <v>0</v>
      </c>
      <c r="R102" s="186">
        <f>ROUND(J102*H102,2)</f>
        <v>0</v>
      </c>
      <c r="S102" s="65"/>
      <c r="T102" s="187">
        <f>S102*H102</f>
        <v>0</v>
      </c>
      <c r="U102" s="187">
        <v>0.003</v>
      </c>
      <c r="V102" s="187">
        <f>U102*H102</f>
        <v>0.140556</v>
      </c>
      <c r="W102" s="187">
        <v>0</v>
      </c>
      <c r="X102" s="188">
        <f>W102*H102</f>
        <v>0</v>
      </c>
      <c r="Y102" s="35"/>
      <c r="Z102" s="35"/>
      <c r="AA102" s="35"/>
      <c r="AB102" s="35"/>
      <c r="AC102" s="35"/>
      <c r="AD102" s="35"/>
      <c r="AE102" s="35"/>
      <c r="AR102" s="189" t="s">
        <v>141</v>
      </c>
      <c r="AT102" s="189" t="s">
        <v>136</v>
      </c>
      <c r="AU102" s="189" t="s">
        <v>89</v>
      </c>
      <c r="AY102" s="18" t="s">
        <v>133</v>
      </c>
      <c r="BE102" s="190">
        <f>IF(O102="základní",K102,0)</f>
        <v>0</v>
      </c>
      <c r="BF102" s="190">
        <f>IF(O102="snížená",K102,0)</f>
        <v>0</v>
      </c>
      <c r="BG102" s="190">
        <f>IF(O102="zákl. přenesená",K102,0)</f>
        <v>0</v>
      </c>
      <c r="BH102" s="190">
        <f>IF(O102="sníž. přenesená",K102,0)</f>
        <v>0</v>
      </c>
      <c r="BI102" s="190">
        <f>IF(O102="nulová",K102,0)</f>
        <v>0</v>
      </c>
      <c r="BJ102" s="18" t="s">
        <v>24</v>
      </c>
      <c r="BK102" s="190">
        <f>ROUND(P102*H102,2)</f>
        <v>0</v>
      </c>
      <c r="BL102" s="18" t="s">
        <v>141</v>
      </c>
      <c r="BM102" s="189" t="s">
        <v>820</v>
      </c>
    </row>
    <row r="103" spans="1:47" s="2" customFormat="1" ht="11.25">
      <c r="A103" s="35"/>
      <c r="B103" s="36"/>
      <c r="C103" s="37"/>
      <c r="D103" s="191" t="s">
        <v>143</v>
      </c>
      <c r="E103" s="37"/>
      <c r="F103" s="192" t="s">
        <v>821</v>
      </c>
      <c r="G103" s="37"/>
      <c r="H103" s="37"/>
      <c r="I103" s="193"/>
      <c r="J103" s="193"/>
      <c r="K103" s="37"/>
      <c r="L103" s="37"/>
      <c r="M103" s="40"/>
      <c r="N103" s="194"/>
      <c r="O103" s="195"/>
      <c r="P103" s="65"/>
      <c r="Q103" s="65"/>
      <c r="R103" s="65"/>
      <c r="S103" s="65"/>
      <c r="T103" s="65"/>
      <c r="U103" s="65"/>
      <c r="V103" s="65"/>
      <c r="W103" s="65"/>
      <c r="X103" s="66"/>
      <c r="Y103" s="35"/>
      <c r="Z103" s="35"/>
      <c r="AA103" s="35"/>
      <c r="AB103" s="35"/>
      <c r="AC103" s="35"/>
      <c r="AD103" s="35"/>
      <c r="AE103" s="35"/>
      <c r="AT103" s="18" t="s">
        <v>143</v>
      </c>
      <c r="AU103" s="18" t="s">
        <v>89</v>
      </c>
    </row>
    <row r="104" spans="2:51" s="13" customFormat="1" ht="11.25">
      <c r="B104" s="196"/>
      <c r="C104" s="197"/>
      <c r="D104" s="191" t="s">
        <v>145</v>
      </c>
      <c r="E104" s="198" t="s">
        <v>33</v>
      </c>
      <c r="F104" s="199" t="s">
        <v>822</v>
      </c>
      <c r="G104" s="197"/>
      <c r="H104" s="200">
        <v>23.972</v>
      </c>
      <c r="I104" s="201"/>
      <c r="J104" s="201"/>
      <c r="K104" s="197"/>
      <c r="L104" s="197"/>
      <c r="M104" s="202"/>
      <c r="N104" s="203"/>
      <c r="O104" s="204"/>
      <c r="P104" s="204"/>
      <c r="Q104" s="204"/>
      <c r="R104" s="204"/>
      <c r="S104" s="204"/>
      <c r="T104" s="204"/>
      <c r="U104" s="204"/>
      <c r="V104" s="204"/>
      <c r="W104" s="204"/>
      <c r="X104" s="205"/>
      <c r="AT104" s="206" t="s">
        <v>145</v>
      </c>
      <c r="AU104" s="206" t="s">
        <v>89</v>
      </c>
      <c r="AV104" s="13" t="s">
        <v>89</v>
      </c>
      <c r="AW104" s="13" t="s">
        <v>5</v>
      </c>
      <c r="AX104" s="13" t="s">
        <v>80</v>
      </c>
      <c r="AY104" s="206" t="s">
        <v>133</v>
      </c>
    </row>
    <row r="105" spans="2:51" s="13" customFormat="1" ht="11.25">
      <c r="B105" s="196"/>
      <c r="C105" s="197"/>
      <c r="D105" s="191" t="s">
        <v>145</v>
      </c>
      <c r="E105" s="198" t="s">
        <v>33</v>
      </c>
      <c r="F105" s="199" t="s">
        <v>823</v>
      </c>
      <c r="G105" s="197"/>
      <c r="H105" s="200">
        <v>22.88</v>
      </c>
      <c r="I105" s="201"/>
      <c r="J105" s="201"/>
      <c r="K105" s="197"/>
      <c r="L105" s="197"/>
      <c r="M105" s="202"/>
      <c r="N105" s="203"/>
      <c r="O105" s="204"/>
      <c r="P105" s="204"/>
      <c r="Q105" s="204"/>
      <c r="R105" s="204"/>
      <c r="S105" s="204"/>
      <c r="T105" s="204"/>
      <c r="U105" s="204"/>
      <c r="V105" s="204"/>
      <c r="W105" s="204"/>
      <c r="X105" s="205"/>
      <c r="AT105" s="206" t="s">
        <v>145</v>
      </c>
      <c r="AU105" s="206" t="s">
        <v>89</v>
      </c>
      <c r="AV105" s="13" t="s">
        <v>89</v>
      </c>
      <c r="AW105" s="13" t="s">
        <v>5</v>
      </c>
      <c r="AX105" s="13" t="s">
        <v>80</v>
      </c>
      <c r="AY105" s="206" t="s">
        <v>133</v>
      </c>
    </row>
    <row r="106" spans="1:65" s="2" customFormat="1" ht="24.2" customHeight="1">
      <c r="A106" s="35"/>
      <c r="B106" s="36"/>
      <c r="C106" s="177" t="s">
        <v>162</v>
      </c>
      <c r="D106" s="177" t="s">
        <v>136</v>
      </c>
      <c r="E106" s="178" t="s">
        <v>824</v>
      </c>
      <c r="F106" s="179" t="s">
        <v>825</v>
      </c>
      <c r="G106" s="180" t="s">
        <v>139</v>
      </c>
      <c r="H106" s="181">
        <v>9.69</v>
      </c>
      <c r="I106" s="182"/>
      <c r="J106" s="182"/>
      <c r="K106" s="183">
        <f>ROUND(P106*H106,2)</f>
        <v>0</v>
      </c>
      <c r="L106" s="179" t="s">
        <v>206</v>
      </c>
      <c r="M106" s="40"/>
      <c r="N106" s="184" t="s">
        <v>33</v>
      </c>
      <c r="O106" s="185" t="s">
        <v>49</v>
      </c>
      <c r="P106" s="186">
        <f>I106+J106</f>
        <v>0</v>
      </c>
      <c r="Q106" s="186">
        <f>ROUND(I106*H106,2)</f>
        <v>0</v>
      </c>
      <c r="R106" s="186">
        <f>ROUND(J106*H106,2)</f>
        <v>0</v>
      </c>
      <c r="S106" s="65"/>
      <c r="T106" s="187">
        <f>S106*H106</f>
        <v>0</v>
      </c>
      <c r="U106" s="187">
        <v>0.01733</v>
      </c>
      <c r="V106" s="187">
        <f>U106*H106</f>
        <v>0.1679277</v>
      </c>
      <c r="W106" s="187">
        <v>0</v>
      </c>
      <c r="X106" s="188">
        <f>W106*H106</f>
        <v>0</v>
      </c>
      <c r="Y106" s="35"/>
      <c r="Z106" s="35"/>
      <c r="AA106" s="35"/>
      <c r="AB106" s="35"/>
      <c r="AC106" s="35"/>
      <c r="AD106" s="35"/>
      <c r="AE106" s="35"/>
      <c r="AR106" s="189" t="s">
        <v>141</v>
      </c>
      <c r="AT106" s="189" t="s">
        <v>136</v>
      </c>
      <c r="AU106" s="189" t="s">
        <v>89</v>
      </c>
      <c r="AY106" s="18" t="s">
        <v>133</v>
      </c>
      <c r="BE106" s="190">
        <f>IF(O106="základní",K106,0)</f>
        <v>0</v>
      </c>
      <c r="BF106" s="190">
        <f>IF(O106="snížená",K106,0)</f>
        <v>0</v>
      </c>
      <c r="BG106" s="190">
        <f>IF(O106="zákl. přenesená",K106,0)</f>
        <v>0</v>
      </c>
      <c r="BH106" s="190">
        <f>IF(O106="sníž. přenesená",K106,0)</f>
        <v>0</v>
      </c>
      <c r="BI106" s="190">
        <f>IF(O106="nulová",K106,0)</f>
        <v>0</v>
      </c>
      <c r="BJ106" s="18" t="s">
        <v>24</v>
      </c>
      <c r="BK106" s="190">
        <f>ROUND(P106*H106,2)</f>
        <v>0</v>
      </c>
      <c r="BL106" s="18" t="s">
        <v>141</v>
      </c>
      <c r="BM106" s="189" t="s">
        <v>826</v>
      </c>
    </row>
    <row r="107" spans="1:47" s="2" customFormat="1" ht="19.5">
      <c r="A107" s="35"/>
      <c r="B107" s="36"/>
      <c r="C107" s="37"/>
      <c r="D107" s="191" t="s">
        <v>143</v>
      </c>
      <c r="E107" s="37"/>
      <c r="F107" s="192" t="s">
        <v>827</v>
      </c>
      <c r="G107" s="37"/>
      <c r="H107" s="37"/>
      <c r="I107" s="193"/>
      <c r="J107" s="193"/>
      <c r="K107" s="37"/>
      <c r="L107" s="37"/>
      <c r="M107" s="40"/>
      <c r="N107" s="194"/>
      <c r="O107" s="195"/>
      <c r="P107" s="65"/>
      <c r="Q107" s="65"/>
      <c r="R107" s="65"/>
      <c r="S107" s="65"/>
      <c r="T107" s="65"/>
      <c r="U107" s="65"/>
      <c r="V107" s="65"/>
      <c r="W107" s="65"/>
      <c r="X107" s="66"/>
      <c r="Y107" s="35"/>
      <c r="Z107" s="35"/>
      <c r="AA107" s="35"/>
      <c r="AB107" s="35"/>
      <c r="AC107" s="35"/>
      <c r="AD107" s="35"/>
      <c r="AE107" s="35"/>
      <c r="AT107" s="18" t="s">
        <v>143</v>
      </c>
      <c r="AU107" s="18" t="s">
        <v>89</v>
      </c>
    </row>
    <row r="108" spans="2:51" s="13" customFormat="1" ht="11.25">
      <c r="B108" s="196"/>
      <c r="C108" s="197"/>
      <c r="D108" s="191" t="s">
        <v>145</v>
      </c>
      <c r="E108" s="198" t="s">
        <v>33</v>
      </c>
      <c r="F108" s="199" t="s">
        <v>828</v>
      </c>
      <c r="G108" s="197"/>
      <c r="H108" s="200">
        <v>9.69</v>
      </c>
      <c r="I108" s="201"/>
      <c r="J108" s="201"/>
      <c r="K108" s="197"/>
      <c r="L108" s="197"/>
      <c r="M108" s="202"/>
      <c r="N108" s="203"/>
      <c r="O108" s="204"/>
      <c r="P108" s="204"/>
      <c r="Q108" s="204"/>
      <c r="R108" s="204"/>
      <c r="S108" s="204"/>
      <c r="T108" s="204"/>
      <c r="U108" s="204"/>
      <c r="V108" s="204"/>
      <c r="W108" s="204"/>
      <c r="X108" s="205"/>
      <c r="AT108" s="206" t="s">
        <v>145</v>
      </c>
      <c r="AU108" s="206" t="s">
        <v>89</v>
      </c>
      <c r="AV108" s="13" t="s">
        <v>89</v>
      </c>
      <c r="AW108" s="13" t="s">
        <v>5</v>
      </c>
      <c r="AX108" s="13" t="s">
        <v>24</v>
      </c>
      <c r="AY108" s="206" t="s">
        <v>133</v>
      </c>
    </row>
    <row r="109" spans="1:65" s="2" customFormat="1" ht="24.2" customHeight="1">
      <c r="A109" s="35"/>
      <c r="B109" s="36"/>
      <c r="C109" s="177" t="s">
        <v>141</v>
      </c>
      <c r="D109" s="177" t="s">
        <v>136</v>
      </c>
      <c r="E109" s="178" t="s">
        <v>829</v>
      </c>
      <c r="F109" s="179" t="s">
        <v>830</v>
      </c>
      <c r="G109" s="180" t="s">
        <v>165</v>
      </c>
      <c r="H109" s="181">
        <v>3</v>
      </c>
      <c r="I109" s="182"/>
      <c r="J109" s="182"/>
      <c r="K109" s="183">
        <f>ROUND(P109*H109,2)</f>
        <v>0</v>
      </c>
      <c r="L109" s="179" t="s">
        <v>206</v>
      </c>
      <c r="M109" s="40"/>
      <c r="N109" s="184" t="s">
        <v>33</v>
      </c>
      <c r="O109" s="185" t="s">
        <v>49</v>
      </c>
      <c r="P109" s="186">
        <f>I109+J109</f>
        <v>0</v>
      </c>
      <c r="Q109" s="186">
        <f>ROUND(I109*H109,2)</f>
        <v>0</v>
      </c>
      <c r="R109" s="186">
        <f>ROUND(J109*H109,2)</f>
        <v>0</v>
      </c>
      <c r="S109" s="65"/>
      <c r="T109" s="187">
        <f>S109*H109</f>
        <v>0</v>
      </c>
      <c r="U109" s="187">
        <v>0.0406</v>
      </c>
      <c r="V109" s="187">
        <f>U109*H109</f>
        <v>0.12179999999999999</v>
      </c>
      <c r="W109" s="187">
        <v>0</v>
      </c>
      <c r="X109" s="188">
        <f>W109*H109</f>
        <v>0</v>
      </c>
      <c r="Y109" s="35"/>
      <c r="Z109" s="35"/>
      <c r="AA109" s="35"/>
      <c r="AB109" s="35"/>
      <c r="AC109" s="35"/>
      <c r="AD109" s="35"/>
      <c r="AE109" s="35"/>
      <c r="AR109" s="189" t="s">
        <v>141</v>
      </c>
      <c r="AT109" s="189" t="s">
        <v>136</v>
      </c>
      <c r="AU109" s="189" t="s">
        <v>89</v>
      </c>
      <c r="AY109" s="18" t="s">
        <v>133</v>
      </c>
      <c r="BE109" s="190">
        <f>IF(O109="základní",K109,0)</f>
        <v>0</v>
      </c>
      <c r="BF109" s="190">
        <f>IF(O109="snížená",K109,0)</f>
        <v>0</v>
      </c>
      <c r="BG109" s="190">
        <f>IF(O109="zákl. přenesená",K109,0)</f>
        <v>0</v>
      </c>
      <c r="BH109" s="190">
        <f>IF(O109="sníž. přenesená",K109,0)</f>
        <v>0</v>
      </c>
      <c r="BI109" s="190">
        <f>IF(O109="nulová",K109,0)</f>
        <v>0</v>
      </c>
      <c r="BJ109" s="18" t="s">
        <v>24</v>
      </c>
      <c r="BK109" s="190">
        <f>ROUND(P109*H109,2)</f>
        <v>0</v>
      </c>
      <c r="BL109" s="18" t="s">
        <v>141</v>
      </c>
      <c r="BM109" s="189" t="s">
        <v>831</v>
      </c>
    </row>
    <row r="110" spans="1:47" s="2" customFormat="1" ht="11.25">
      <c r="A110" s="35"/>
      <c r="B110" s="36"/>
      <c r="C110" s="37"/>
      <c r="D110" s="191" t="s">
        <v>143</v>
      </c>
      <c r="E110" s="37"/>
      <c r="F110" s="192" t="s">
        <v>832</v>
      </c>
      <c r="G110" s="37"/>
      <c r="H110" s="37"/>
      <c r="I110" s="193"/>
      <c r="J110" s="193"/>
      <c r="K110" s="37"/>
      <c r="L110" s="37"/>
      <c r="M110" s="40"/>
      <c r="N110" s="194"/>
      <c r="O110" s="195"/>
      <c r="P110" s="65"/>
      <c r="Q110" s="65"/>
      <c r="R110" s="65"/>
      <c r="S110" s="65"/>
      <c r="T110" s="65"/>
      <c r="U110" s="65"/>
      <c r="V110" s="65"/>
      <c r="W110" s="65"/>
      <c r="X110" s="66"/>
      <c r="Y110" s="35"/>
      <c r="Z110" s="35"/>
      <c r="AA110" s="35"/>
      <c r="AB110" s="35"/>
      <c r="AC110" s="35"/>
      <c r="AD110" s="35"/>
      <c r="AE110" s="35"/>
      <c r="AT110" s="18" t="s">
        <v>143</v>
      </c>
      <c r="AU110" s="18" t="s">
        <v>89</v>
      </c>
    </row>
    <row r="111" spans="1:65" s="2" customFormat="1" ht="24.2" customHeight="1">
      <c r="A111" s="35"/>
      <c r="B111" s="36"/>
      <c r="C111" s="177" t="s">
        <v>175</v>
      </c>
      <c r="D111" s="177" t="s">
        <v>136</v>
      </c>
      <c r="E111" s="178" t="s">
        <v>833</v>
      </c>
      <c r="F111" s="179" t="s">
        <v>834</v>
      </c>
      <c r="G111" s="180" t="s">
        <v>139</v>
      </c>
      <c r="H111" s="181">
        <v>9.671</v>
      </c>
      <c r="I111" s="182"/>
      <c r="J111" s="182"/>
      <c r="K111" s="183">
        <f>ROUND(P111*H111,2)</f>
        <v>0</v>
      </c>
      <c r="L111" s="179" t="s">
        <v>206</v>
      </c>
      <c r="M111" s="40"/>
      <c r="N111" s="184" t="s">
        <v>33</v>
      </c>
      <c r="O111" s="185" t="s">
        <v>49</v>
      </c>
      <c r="P111" s="186">
        <f>I111+J111</f>
        <v>0</v>
      </c>
      <c r="Q111" s="186">
        <f>ROUND(I111*H111,2)</f>
        <v>0</v>
      </c>
      <c r="R111" s="186">
        <f>ROUND(J111*H111,2)</f>
        <v>0</v>
      </c>
      <c r="S111" s="65"/>
      <c r="T111" s="187">
        <f>S111*H111</f>
        <v>0</v>
      </c>
      <c r="U111" s="187">
        <v>0.0154</v>
      </c>
      <c r="V111" s="187">
        <f>U111*H111</f>
        <v>0.1489334</v>
      </c>
      <c r="W111" s="187">
        <v>0</v>
      </c>
      <c r="X111" s="188">
        <f>W111*H111</f>
        <v>0</v>
      </c>
      <c r="Y111" s="35"/>
      <c r="Z111" s="35"/>
      <c r="AA111" s="35"/>
      <c r="AB111" s="35"/>
      <c r="AC111" s="35"/>
      <c r="AD111" s="35"/>
      <c r="AE111" s="35"/>
      <c r="AR111" s="189" t="s">
        <v>141</v>
      </c>
      <c r="AT111" s="189" t="s">
        <v>136</v>
      </c>
      <c r="AU111" s="189" t="s">
        <v>89</v>
      </c>
      <c r="AY111" s="18" t="s">
        <v>133</v>
      </c>
      <c r="BE111" s="190">
        <f>IF(O111="základní",K111,0)</f>
        <v>0</v>
      </c>
      <c r="BF111" s="190">
        <f>IF(O111="snížená",K111,0)</f>
        <v>0</v>
      </c>
      <c r="BG111" s="190">
        <f>IF(O111="zákl. přenesená",K111,0)</f>
        <v>0</v>
      </c>
      <c r="BH111" s="190">
        <f>IF(O111="sníž. přenesená",K111,0)</f>
        <v>0</v>
      </c>
      <c r="BI111" s="190">
        <f>IF(O111="nulová",K111,0)</f>
        <v>0</v>
      </c>
      <c r="BJ111" s="18" t="s">
        <v>24</v>
      </c>
      <c r="BK111" s="190">
        <f>ROUND(P111*H111,2)</f>
        <v>0</v>
      </c>
      <c r="BL111" s="18" t="s">
        <v>141</v>
      </c>
      <c r="BM111" s="189" t="s">
        <v>835</v>
      </c>
    </row>
    <row r="112" spans="1:47" s="2" customFormat="1" ht="11.25">
      <c r="A112" s="35"/>
      <c r="B112" s="36"/>
      <c r="C112" s="37"/>
      <c r="D112" s="191" t="s">
        <v>143</v>
      </c>
      <c r="E112" s="37"/>
      <c r="F112" s="192" t="s">
        <v>836</v>
      </c>
      <c r="G112" s="37"/>
      <c r="H112" s="37"/>
      <c r="I112" s="193"/>
      <c r="J112" s="193"/>
      <c r="K112" s="37"/>
      <c r="L112" s="37"/>
      <c r="M112" s="40"/>
      <c r="N112" s="194"/>
      <c r="O112" s="195"/>
      <c r="P112" s="65"/>
      <c r="Q112" s="65"/>
      <c r="R112" s="65"/>
      <c r="S112" s="65"/>
      <c r="T112" s="65"/>
      <c r="U112" s="65"/>
      <c r="V112" s="65"/>
      <c r="W112" s="65"/>
      <c r="X112" s="66"/>
      <c r="Y112" s="35"/>
      <c r="Z112" s="35"/>
      <c r="AA112" s="35"/>
      <c r="AB112" s="35"/>
      <c r="AC112" s="35"/>
      <c r="AD112" s="35"/>
      <c r="AE112" s="35"/>
      <c r="AT112" s="18" t="s">
        <v>143</v>
      </c>
      <c r="AU112" s="18" t="s">
        <v>89</v>
      </c>
    </row>
    <row r="113" spans="2:51" s="13" customFormat="1" ht="11.25">
      <c r="B113" s="196"/>
      <c r="C113" s="197"/>
      <c r="D113" s="191" t="s">
        <v>145</v>
      </c>
      <c r="E113" s="198" t="s">
        <v>33</v>
      </c>
      <c r="F113" s="199" t="s">
        <v>837</v>
      </c>
      <c r="G113" s="197"/>
      <c r="H113" s="200">
        <v>9.671</v>
      </c>
      <c r="I113" s="201"/>
      <c r="J113" s="201"/>
      <c r="K113" s="197"/>
      <c r="L113" s="197"/>
      <c r="M113" s="202"/>
      <c r="N113" s="203"/>
      <c r="O113" s="204"/>
      <c r="P113" s="204"/>
      <c r="Q113" s="204"/>
      <c r="R113" s="204"/>
      <c r="S113" s="204"/>
      <c r="T113" s="204"/>
      <c r="U113" s="204"/>
      <c r="V113" s="204"/>
      <c r="W113" s="204"/>
      <c r="X113" s="205"/>
      <c r="AT113" s="206" t="s">
        <v>145</v>
      </c>
      <c r="AU113" s="206" t="s">
        <v>89</v>
      </c>
      <c r="AV113" s="13" t="s">
        <v>89</v>
      </c>
      <c r="AW113" s="13" t="s">
        <v>5</v>
      </c>
      <c r="AX113" s="13" t="s">
        <v>24</v>
      </c>
      <c r="AY113" s="206" t="s">
        <v>133</v>
      </c>
    </row>
    <row r="114" spans="1:65" s="2" customFormat="1" ht="24.2" customHeight="1">
      <c r="A114" s="35"/>
      <c r="B114" s="36"/>
      <c r="C114" s="177" t="s">
        <v>134</v>
      </c>
      <c r="D114" s="177" t="s">
        <v>136</v>
      </c>
      <c r="E114" s="178" t="s">
        <v>838</v>
      </c>
      <c r="F114" s="179" t="s">
        <v>839</v>
      </c>
      <c r="G114" s="180" t="s">
        <v>139</v>
      </c>
      <c r="H114" s="181">
        <v>12.48</v>
      </c>
      <c r="I114" s="182"/>
      <c r="J114" s="182"/>
      <c r="K114" s="183">
        <f>ROUND(P114*H114,2)</f>
        <v>0</v>
      </c>
      <c r="L114" s="179" t="s">
        <v>206</v>
      </c>
      <c r="M114" s="40"/>
      <c r="N114" s="184" t="s">
        <v>33</v>
      </c>
      <c r="O114" s="185" t="s">
        <v>49</v>
      </c>
      <c r="P114" s="186">
        <f>I114+J114</f>
        <v>0</v>
      </c>
      <c r="Q114" s="186">
        <f>ROUND(I114*H114,2)</f>
        <v>0</v>
      </c>
      <c r="R114" s="186">
        <f>ROUND(J114*H114,2)</f>
        <v>0</v>
      </c>
      <c r="S114" s="65"/>
      <c r="T114" s="187">
        <f>S114*H114</f>
        <v>0</v>
      </c>
      <c r="U114" s="187">
        <v>0.01838</v>
      </c>
      <c r="V114" s="187">
        <f>U114*H114</f>
        <v>0.22938240000000001</v>
      </c>
      <c r="W114" s="187">
        <v>0</v>
      </c>
      <c r="X114" s="188">
        <f>W114*H114</f>
        <v>0</v>
      </c>
      <c r="Y114" s="35"/>
      <c r="Z114" s="35"/>
      <c r="AA114" s="35"/>
      <c r="AB114" s="35"/>
      <c r="AC114" s="35"/>
      <c r="AD114" s="35"/>
      <c r="AE114" s="35"/>
      <c r="AR114" s="189" t="s">
        <v>141</v>
      </c>
      <c r="AT114" s="189" t="s">
        <v>136</v>
      </c>
      <c r="AU114" s="189" t="s">
        <v>89</v>
      </c>
      <c r="AY114" s="18" t="s">
        <v>133</v>
      </c>
      <c r="BE114" s="190">
        <f>IF(O114="základní",K114,0)</f>
        <v>0</v>
      </c>
      <c r="BF114" s="190">
        <f>IF(O114="snížená",K114,0)</f>
        <v>0</v>
      </c>
      <c r="BG114" s="190">
        <f>IF(O114="zákl. přenesená",K114,0)</f>
        <v>0</v>
      </c>
      <c r="BH114" s="190">
        <f>IF(O114="sníž. přenesená",K114,0)</f>
        <v>0</v>
      </c>
      <c r="BI114" s="190">
        <f>IF(O114="nulová",K114,0)</f>
        <v>0</v>
      </c>
      <c r="BJ114" s="18" t="s">
        <v>24</v>
      </c>
      <c r="BK114" s="190">
        <f>ROUND(P114*H114,2)</f>
        <v>0</v>
      </c>
      <c r="BL114" s="18" t="s">
        <v>141</v>
      </c>
      <c r="BM114" s="189" t="s">
        <v>840</v>
      </c>
    </row>
    <row r="115" spans="1:47" s="2" customFormat="1" ht="19.5">
      <c r="A115" s="35"/>
      <c r="B115" s="36"/>
      <c r="C115" s="37"/>
      <c r="D115" s="191" t="s">
        <v>143</v>
      </c>
      <c r="E115" s="37"/>
      <c r="F115" s="192" t="s">
        <v>841</v>
      </c>
      <c r="G115" s="37"/>
      <c r="H115" s="37"/>
      <c r="I115" s="193"/>
      <c r="J115" s="193"/>
      <c r="K115" s="37"/>
      <c r="L115" s="37"/>
      <c r="M115" s="40"/>
      <c r="N115" s="194"/>
      <c r="O115" s="195"/>
      <c r="P115" s="65"/>
      <c r="Q115" s="65"/>
      <c r="R115" s="65"/>
      <c r="S115" s="65"/>
      <c r="T115" s="65"/>
      <c r="U115" s="65"/>
      <c r="V115" s="65"/>
      <c r="W115" s="65"/>
      <c r="X115" s="66"/>
      <c r="Y115" s="35"/>
      <c r="Z115" s="35"/>
      <c r="AA115" s="35"/>
      <c r="AB115" s="35"/>
      <c r="AC115" s="35"/>
      <c r="AD115" s="35"/>
      <c r="AE115" s="35"/>
      <c r="AT115" s="18" t="s">
        <v>143</v>
      </c>
      <c r="AU115" s="18" t="s">
        <v>89</v>
      </c>
    </row>
    <row r="116" spans="2:51" s="13" customFormat="1" ht="11.25">
      <c r="B116" s="196"/>
      <c r="C116" s="197"/>
      <c r="D116" s="191" t="s">
        <v>145</v>
      </c>
      <c r="E116" s="198" t="s">
        <v>33</v>
      </c>
      <c r="F116" s="199" t="s">
        <v>842</v>
      </c>
      <c r="G116" s="197"/>
      <c r="H116" s="200">
        <v>12.48</v>
      </c>
      <c r="I116" s="201"/>
      <c r="J116" s="201"/>
      <c r="K116" s="197"/>
      <c r="L116" s="197"/>
      <c r="M116" s="202"/>
      <c r="N116" s="203"/>
      <c r="O116" s="204"/>
      <c r="P116" s="204"/>
      <c r="Q116" s="204"/>
      <c r="R116" s="204"/>
      <c r="S116" s="204"/>
      <c r="T116" s="204"/>
      <c r="U116" s="204"/>
      <c r="V116" s="204"/>
      <c r="W116" s="204"/>
      <c r="X116" s="205"/>
      <c r="AT116" s="206" t="s">
        <v>145</v>
      </c>
      <c r="AU116" s="206" t="s">
        <v>89</v>
      </c>
      <c r="AV116" s="13" t="s">
        <v>89</v>
      </c>
      <c r="AW116" s="13" t="s">
        <v>5</v>
      </c>
      <c r="AX116" s="13" t="s">
        <v>24</v>
      </c>
      <c r="AY116" s="206" t="s">
        <v>133</v>
      </c>
    </row>
    <row r="117" spans="1:65" s="2" customFormat="1" ht="24.2" customHeight="1">
      <c r="A117" s="35"/>
      <c r="B117" s="36"/>
      <c r="C117" s="177" t="s">
        <v>184</v>
      </c>
      <c r="D117" s="177" t="s">
        <v>136</v>
      </c>
      <c r="E117" s="178" t="s">
        <v>843</v>
      </c>
      <c r="F117" s="179" t="s">
        <v>844</v>
      </c>
      <c r="G117" s="180" t="s">
        <v>165</v>
      </c>
      <c r="H117" s="181">
        <v>1</v>
      </c>
      <c r="I117" s="182"/>
      <c r="J117" s="182"/>
      <c r="K117" s="183">
        <f>ROUND(P117*H117,2)</f>
        <v>0</v>
      </c>
      <c r="L117" s="179" t="s">
        <v>206</v>
      </c>
      <c r="M117" s="40"/>
      <c r="N117" s="184" t="s">
        <v>33</v>
      </c>
      <c r="O117" s="185" t="s">
        <v>49</v>
      </c>
      <c r="P117" s="186">
        <f>I117+J117</f>
        <v>0</v>
      </c>
      <c r="Q117" s="186">
        <f>ROUND(I117*H117,2)</f>
        <v>0</v>
      </c>
      <c r="R117" s="186">
        <f>ROUND(J117*H117,2)</f>
        <v>0</v>
      </c>
      <c r="S117" s="65"/>
      <c r="T117" s="187">
        <f>S117*H117</f>
        <v>0</v>
      </c>
      <c r="U117" s="187">
        <v>0.147</v>
      </c>
      <c r="V117" s="187">
        <f>U117*H117</f>
        <v>0.147</v>
      </c>
      <c r="W117" s="187">
        <v>0</v>
      </c>
      <c r="X117" s="188">
        <f>W117*H117</f>
        <v>0</v>
      </c>
      <c r="Y117" s="35"/>
      <c r="Z117" s="35"/>
      <c r="AA117" s="35"/>
      <c r="AB117" s="35"/>
      <c r="AC117" s="35"/>
      <c r="AD117" s="35"/>
      <c r="AE117" s="35"/>
      <c r="AR117" s="189" t="s">
        <v>141</v>
      </c>
      <c r="AT117" s="189" t="s">
        <v>136</v>
      </c>
      <c r="AU117" s="189" t="s">
        <v>89</v>
      </c>
      <c r="AY117" s="18" t="s">
        <v>133</v>
      </c>
      <c r="BE117" s="190">
        <f>IF(O117="základní",K117,0)</f>
        <v>0</v>
      </c>
      <c r="BF117" s="190">
        <f>IF(O117="snížená",K117,0)</f>
        <v>0</v>
      </c>
      <c r="BG117" s="190">
        <f>IF(O117="zákl. přenesená",K117,0)</f>
        <v>0</v>
      </c>
      <c r="BH117" s="190">
        <f>IF(O117="sníž. přenesená",K117,0)</f>
        <v>0</v>
      </c>
      <c r="BI117" s="190">
        <f>IF(O117="nulová",K117,0)</f>
        <v>0</v>
      </c>
      <c r="BJ117" s="18" t="s">
        <v>24</v>
      </c>
      <c r="BK117" s="190">
        <f>ROUND(P117*H117,2)</f>
        <v>0</v>
      </c>
      <c r="BL117" s="18" t="s">
        <v>141</v>
      </c>
      <c r="BM117" s="189" t="s">
        <v>845</v>
      </c>
    </row>
    <row r="118" spans="1:47" s="2" customFormat="1" ht="11.25">
      <c r="A118" s="35"/>
      <c r="B118" s="36"/>
      <c r="C118" s="37"/>
      <c r="D118" s="191" t="s">
        <v>143</v>
      </c>
      <c r="E118" s="37"/>
      <c r="F118" s="192" t="s">
        <v>846</v>
      </c>
      <c r="G118" s="37"/>
      <c r="H118" s="37"/>
      <c r="I118" s="193"/>
      <c r="J118" s="193"/>
      <c r="K118" s="37"/>
      <c r="L118" s="37"/>
      <c r="M118" s="40"/>
      <c r="N118" s="194"/>
      <c r="O118" s="195"/>
      <c r="P118" s="65"/>
      <c r="Q118" s="65"/>
      <c r="R118" s="65"/>
      <c r="S118" s="65"/>
      <c r="T118" s="65"/>
      <c r="U118" s="65"/>
      <c r="V118" s="65"/>
      <c r="W118" s="65"/>
      <c r="X118" s="66"/>
      <c r="Y118" s="35"/>
      <c r="Z118" s="35"/>
      <c r="AA118" s="35"/>
      <c r="AB118" s="35"/>
      <c r="AC118" s="35"/>
      <c r="AD118" s="35"/>
      <c r="AE118" s="35"/>
      <c r="AT118" s="18" t="s">
        <v>143</v>
      </c>
      <c r="AU118" s="18" t="s">
        <v>89</v>
      </c>
    </row>
    <row r="119" spans="2:51" s="13" customFormat="1" ht="11.25">
      <c r="B119" s="196"/>
      <c r="C119" s="197"/>
      <c r="D119" s="191" t="s">
        <v>145</v>
      </c>
      <c r="E119" s="198" t="s">
        <v>33</v>
      </c>
      <c r="F119" s="199" t="s">
        <v>847</v>
      </c>
      <c r="G119" s="197"/>
      <c r="H119" s="200">
        <v>1</v>
      </c>
      <c r="I119" s="201"/>
      <c r="J119" s="201"/>
      <c r="K119" s="197"/>
      <c r="L119" s="197"/>
      <c r="M119" s="202"/>
      <c r="N119" s="203"/>
      <c r="O119" s="204"/>
      <c r="P119" s="204"/>
      <c r="Q119" s="204"/>
      <c r="R119" s="204"/>
      <c r="S119" s="204"/>
      <c r="T119" s="204"/>
      <c r="U119" s="204"/>
      <c r="V119" s="204"/>
      <c r="W119" s="204"/>
      <c r="X119" s="205"/>
      <c r="AT119" s="206" t="s">
        <v>145</v>
      </c>
      <c r="AU119" s="206" t="s">
        <v>89</v>
      </c>
      <c r="AV119" s="13" t="s">
        <v>89</v>
      </c>
      <c r="AW119" s="13" t="s">
        <v>5</v>
      </c>
      <c r="AX119" s="13" t="s">
        <v>24</v>
      </c>
      <c r="AY119" s="206" t="s">
        <v>133</v>
      </c>
    </row>
    <row r="120" spans="1:65" s="2" customFormat="1" ht="24.2" customHeight="1">
      <c r="A120" s="35"/>
      <c r="B120" s="36"/>
      <c r="C120" s="177" t="s">
        <v>189</v>
      </c>
      <c r="D120" s="177" t="s">
        <v>136</v>
      </c>
      <c r="E120" s="178" t="s">
        <v>848</v>
      </c>
      <c r="F120" s="179" t="s">
        <v>849</v>
      </c>
      <c r="G120" s="180" t="s">
        <v>139</v>
      </c>
      <c r="H120" s="181">
        <v>46.852</v>
      </c>
      <c r="I120" s="182"/>
      <c r="J120" s="182"/>
      <c r="K120" s="183">
        <f>ROUND(P120*H120,2)</f>
        <v>0</v>
      </c>
      <c r="L120" s="179" t="s">
        <v>206</v>
      </c>
      <c r="M120" s="40"/>
      <c r="N120" s="184" t="s">
        <v>33</v>
      </c>
      <c r="O120" s="185" t="s">
        <v>49</v>
      </c>
      <c r="P120" s="186">
        <f>I120+J120</f>
        <v>0</v>
      </c>
      <c r="Q120" s="186">
        <f>ROUND(I120*H120,2)</f>
        <v>0</v>
      </c>
      <c r="R120" s="186">
        <f>ROUND(J120*H120,2)</f>
        <v>0</v>
      </c>
      <c r="S120" s="65"/>
      <c r="T120" s="187">
        <f>S120*H120</f>
        <v>0</v>
      </c>
      <c r="U120" s="187">
        <v>0.0052</v>
      </c>
      <c r="V120" s="187">
        <f>U120*H120</f>
        <v>0.24363039999999997</v>
      </c>
      <c r="W120" s="187">
        <v>0</v>
      </c>
      <c r="X120" s="188">
        <f>W120*H120</f>
        <v>0</v>
      </c>
      <c r="Y120" s="35"/>
      <c r="Z120" s="35"/>
      <c r="AA120" s="35"/>
      <c r="AB120" s="35"/>
      <c r="AC120" s="35"/>
      <c r="AD120" s="35"/>
      <c r="AE120" s="35"/>
      <c r="AR120" s="189" t="s">
        <v>141</v>
      </c>
      <c r="AT120" s="189" t="s">
        <v>136</v>
      </c>
      <c r="AU120" s="189" t="s">
        <v>89</v>
      </c>
      <c r="AY120" s="18" t="s">
        <v>133</v>
      </c>
      <c r="BE120" s="190">
        <f>IF(O120="základní",K120,0)</f>
        <v>0</v>
      </c>
      <c r="BF120" s="190">
        <f>IF(O120="snížená",K120,0)</f>
        <v>0</v>
      </c>
      <c r="BG120" s="190">
        <f>IF(O120="zákl. přenesená",K120,0)</f>
        <v>0</v>
      </c>
      <c r="BH120" s="190">
        <f>IF(O120="sníž. přenesená",K120,0)</f>
        <v>0</v>
      </c>
      <c r="BI120" s="190">
        <f>IF(O120="nulová",K120,0)</f>
        <v>0</v>
      </c>
      <c r="BJ120" s="18" t="s">
        <v>24</v>
      </c>
      <c r="BK120" s="190">
        <f>ROUND(P120*H120,2)</f>
        <v>0</v>
      </c>
      <c r="BL120" s="18" t="s">
        <v>141</v>
      </c>
      <c r="BM120" s="189" t="s">
        <v>850</v>
      </c>
    </row>
    <row r="121" spans="1:47" s="2" customFormat="1" ht="11.25">
      <c r="A121" s="35"/>
      <c r="B121" s="36"/>
      <c r="C121" s="37"/>
      <c r="D121" s="191" t="s">
        <v>143</v>
      </c>
      <c r="E121" s="37"/>
      <c r="F121" s="192" t="s">
        <v>851</v>
      </c>
      <c r="G121" s="37"/>
      <c r="H121" s="37"/>
      <c r="I121" s="193"/>
      <c r="J121" s="193"/>
      <c r="K121" s="37"/>
      <c r="L121" s="37"/>
      <c r="M121" s="40"/>
      <c r="N121" s="194"/>
      <c r="O121" s="195"/>
      <c r="P121" s="65"/>
      <c r="Q121" s="65"/>
      <c r="R121" s="65"/>
      <c r="S121" s="65"/>
      <c r="T121" s="65"/>
      <c r="U121" s="65"/>
      <c r="V121" s="65"/>
      <c r="W121" s="65"/>
      <c r="X121" s="66"/>
      <c r="Y121" s="35"/>
      <c r="Z121" s="35"/>
      <c r="AA121" s="35"/>
      <c r="AB121" s="35"/>
      <c r="AC121" s="35"/>
      <c r="AD121" s="35"/>
      <c r="AE121" s="35"/>
      <c r="AT121" s="18" t="s">
        <v>143</v>
      </c>
      <c r="AU121" s="18" t="s">
        <v>89</v>
      </c>
    </row>
    <row r="122" spans="2:51" s="13" customFormat="1" ht="11.25">
      <c r="B122" s="196"/>
      <c r="C122" s="197"/>
      <c r="D122" s="191" t="s">
        <v>145</v>
      </c>
      <c r="E122" s="198" t="s">
        <v>33</v>
      </c>
      <c r="F122" s="199" t="s">
        <v>822</v>
      </c>
      <c r="G122" s="197"/>
      <c r="H122" s="200">
        <v>23.972</v>
      </c>
      <c r="I122" s="201"/>
      <c r="J122" s="201"/>
      <c r="K122" s="197"/>
      <c r="L122" s="197"/>
      <c r="M122" s="202"/>
      <c r="N122" s="203"/>
      <c r="O122" s="204"/>
      <c r="P122" s="204"/>
      <c r="Q122" s="204"/>
      <c r="R122" s="204"/>
      <c r="S122" s="204"/>
      <c r="T122" s="204"/>
      <c r="U122" s="204"/>
      <c r="V122" s="204"/>
      <c r="W122" s="204"/>
      <c r="X122" s="205"/>
      <c r="AT122" s="206" t="s">
        <v>145</v>
      </c>
      <c r="AU122" s="206" t="s">
        <v>89</v>
      </c>
      <c r="AV122" s="13" t="s">
        <v>89</v>
      </c>
      <c r="AW122" s="13" t="s">
        <v>5</v>
      </c>
      <c r="AX122" s="13" t="s">
        <v>80</v>
      </c>
      <c r="AY122" s="206" t="s">
        <v>133</v>
      </c>
    </row>
    <row r="123" spans="2:51" s="13" customFormat="1" ht="11.25">
      <c r="B123" s="196"/>
      <c r="C123" s="197"/>
      <c r="D123" s="191" t="s">
        <v>145</v>
      </c>
      <c r="E123" s="198" t="s">
        <v>33</v>
      </c>
      <c r="F123" s="199" t="s">
        <v>823</v>
      </c>
      <c r="G123" s="197"/>
      <c r="H123" s="200">
        <v>22.88</v>
      </c>
      <c r="I123" s="201"/>
      <c r="J123" s="201"/>
      <c r="K123" s="197"/>
      <c r="L123" s="197"/>
      <c r="M123" s="202"/>
      <c r="N123" s="203"/>
      <c r="O123" s="204"/>
      <c r="P123" s="204"/>
      <c r="Q123" s="204"/>
      <c r="R123" s="204"/>
      <c r="S123" s="204"/>
      <c r="T123" s="204"/>
      <c r="U123" s="204"/>
      <c r="V123" s="204"/>
      <c r="W123" s="204"/>
      <c r="X123" s="205"/>
      <c r="AT123" s="206" t="s">
        <v>145</v>
      </c>
      <c r="AU123" s="206" t="s">
        <v>89</v>
      </c>
      <c r="AV123" s="13" t="s">
        <v>89</v>
      </c>
      <c r="AW123" s="13" t="s">
        <v>5</v>
      </c>
      <c r="AX123" s="13" t="s">
        <v>80</v>
      </c>
      <c r="AY123" s="206" t="s">
        <v>133</v>
      </c>
    </row>
    <row r="124" spans="1:65" s="2" customFormat="1" ht="24.2" customHeight="1">
      <c r="A124" s="35"/>
      <c r="B124" s="36"/>
      <c r="C124" s="177" t="s">
        <v>168</v>
      </c>
      <c r="D124" s="177" t="s">
        <v>136</v>
      </c>
      <c r="E124" s="178" t="s">
        <v>852</v>
      </c>
      <c r="F124" s="179" t="s">
        <v>853</v>
      </c>
      <c r="G124" s="180" t="s">
        <v>139</v>
      </c>
      <c r="H124" s="181">
        <v>52.26</v>
      </c>
      <c r="I124" s="182"/>
      <c r="J124" s="182"/>
      <c r="K124" s="183">
        <f>ROUND(P124*H124,2)</f>
        <v>0</v>
      </c>
      <c r="L124" s="179" t="s">
        <v>206</v>
      </c>
      <c r="M124" s="40"/>
      <c r="N124" s="184" t="s">
        <v>33</v>
      </c>
      <c r="O124" s="185" t="s">
        <v>49</v>
      </c>
      <c r="P124" s="186">
        <f>I124+J124</f>
        <v>0</v>
      </c>
      <c r="Q124" s="186">
        <f>ROUND(I124*H124,2)</f>
        <v>0</v>
      </c>
      <c r="R124" s="186">
        <f>ROUND(J124*H124,2)</f>
        <v>0</v>
      </c>
      <c r="S124" s="65"/>
      <c r="T124" s="187">
        <f>S124*H124</f>
        <v>0</v>
      </c>
      <c r="U124" s="187">
        <v>0.0057</v>
      </c>
      <c r="V124" s="187">
        <f>U124*H124</f>
        <v>0.297882</v>
      </c>
      <c r="W124" s="187">
        <v>0</v>
      </c>
      <c r="X124" s="188">
        <f>W124*H124</f>
        <v>0</v>
      </c>
      <c r="Y124" s="35"/>
      <c r="Z124" s="35"/>
      <c r="AA124" s="35"/>
      <c r="AB124" s="35"/>
      <c r="AC124" s="35"/>
      <c r="AD124" s="35"/>
      <c r="AE124" s="35"/>
      <c r="AR124" s="189" t="s">
        <v>141</v>
      </c>
      <c r="AT124" s="189" t="s">
        <v>136</v>
      </c>
      <c r="AU124" s="189" t="s">
        <v>89</v>
      </c>
      <c r="AY124" s="18" t="s">
        <v>133</v>
      </c>
      <c r="BE124" s="190">
        <f>IF(O124="základní",K124,0)</f>
        <v>0</v>
      </c>
      <c r="BF124" s="190">
        <f>IF(O124="snížená",K124,0)</f>
        <v>0</v>
      </c>
      <c r="BG124" s="190">
        <f>IF(O124="zákl. přenesená",K124,0)</f>
        <v>0</v>
      </c>
      <c r="BH124" s="190">
        <f>IF(O124="sníž. přenesená",K124,0)</f>
        <v>0</v>
      </c>
      <c r="BI124" s="190">
        <f>IF(O124="nulová",K124,0)</f>
        <v>0</v>
      </c>
      <c r="BJ124" s="18" t="s">
        <v>24</v>
      </c>
      <c r="BK124" s="190">
        <f>ROUND(P124*H124,2)</f>
        <v>0</v>
      </c>
      <c r="BL124" s="18" t="s">
        <v>141</v>
      </c>
      <c r="BM124" s="189" t="s">
        <v>854</v>
      </c>
    </row>
    <row r="125" spans="1:47" s="2" customFormat="1" ht="19.5">
      <c r="A125" s="35"/>
      <c r="B125" s="36"/>
      <c r="C125" s="37"/>
      <c r="D125" s="191" t="s">
        <v>143</v>
      </c>
      <c r="E125" s="37"/>
      <c r="F125" s="192" t="s">
        <v>855</v>
      </c>
      <c r="G125" s="37"/>
      <c r="H125" s="37"/>
      <c r="I125" s="193"/>
      <c r="J125" s="193"/>
      <c r="K125" s="37"/>
      <c r="L125" s="37"/>
      <c r="M125" s="40"/>
      <c r="N125" s="194"/>
      <c r="O125" s="195"/>
      <c r="P125" s="65"/>
      <c r="Q125" s="65"/>
      <c r="R125" s="65"/>
      <c r="S125" s="65"/>
      <c r="T125" s="65"/>
      <c r="U125" s="65"/>
      <c r="V125" s="65"/>
      <c r="W125" s="65"/>
      <c r="X125" s="66"/>
      <c r="Y125" s="35"/>
      <c r="Z125" s="35"/>
      <c r="AA125" s="35"/>
      <c r="AB125" s="35"/>
      <c r="AC125" s="35"/>
      <c r="AD125" s="35"/>
      <c r="AE125" s="35"/>
      <c r="AT125" s="18" t="s">
        <v>143</v>
      </c>
      <c r="AU125" s="18" t="s">
        <v>89</v>
      </c>
    </row>
    <row r="126" spans="2:51" s="13" customFormat="1" ht="11.25">
      <c r="B126" s="196"/>
      <c r="C126" s="197"/>
      <c r="D126" s="191" t="s">
        <v>145</v>
      </c>
      <c r="E126" s="198" t="s">
        <v>33</v>
      </c>
      <c r="F126" s="199" t="s">
        <v>856</v>
      </c>
      <c r="G126" s="197"/>
      <c r="H126" s="200">
        <v>26.13</v>
      </c>
      <c r="I126" s="201"/>
      <c r="J126" s="201"/>
      <c r="K126" s="197"/>
      <c r="L126" s="197"/>
      <c r="M126" s="202"/>
      <c r="N126" s="203"/>
      <c r="O126" s="204"/>
      <c r="P126" s="204"/>
      <c r="Q126" s="204"/>
      <c r="R126" s="204"/>
      <c r="S126" s="204"/>
      <c r="T126" s="204"/>
      <c r="U126" s="204"/>
      <c r="V126" s="204"/>
      <c r="W126" s="204"/>
      <c r="X126" s="205"/>
      <c r="AT126" s="206" t="s">
        <v>145</v>
      </c>
      <c r="AU126" s="206" t="s">
        <v>89</v>
      </c>
      <c r="AV126" s="13" t="s">
        <v>89</v>
      </c>
      <c r="AW126" s="13" t="s">
        <v>5</v>
      </c>
      <c r="AX126" s="13" t="s">
        <v>80</v>
      </c>
      <c r="AY126" s="206" t="s">
        <v>133</v>
      </c>
    </row>
    <row r="127" spans="2:51" s="13" customFormat="1" ht="11.25">
      <c r="B127" s="196"/>
      <c r="C127" s="197"/>
      <c r="D127" s="191" t="s">
        <v>145</v>
      </c>
      <c r="E127" s="198" t="s">
        <v>33</v>
      </c>
      <c r="F127" s="199" t="s">
        <v>857</v>
      </c>
      <c r="G127" s="197"/>
      <c r="H127" s="200">
        <v>26.13</v>
      </c>
      <c r="I127" s="201"/>
      <c r="J127" s="201"/>
      <c r="K127" s="197"/>
      <c r="L127" s="197"/>
      <c r="M127" s="202"/>
      <c r="N127" s="203"/>
      <c r="O127" s="204"/>
      <c r="P127" s="204"/>
      <c r="Q127" s="204"/>
      <c r="R127" s="204"/>
      <c r="S127" s="204"/>
      <c r="T127" s="204"/>
      <c r="U127" s="204"/>
      <c r="V127" s="204"/>
      <c r="W127" s="204"/>
      <c r="X127" s="205"/>
      <c r="AT127" s="206" t="s">
        <v>145</v>
      </c>
      <c r="AU127" s="206" t="s">
        <v>89</v>
      </c>
      <c r="AV127" s="13" t="s">
        <v>89</v>
      </c>
      <c r="AW127" s="13" t="s">
        <v>5</v>
      </c>
      <c r="AX127" s="13" t="s">
        <v>80</v>
      </c>
      <c r="AY127" s="206" t="s">
        <v>133</v>
      </c>
    </row>
    <row r="128" spans="2:63" s="12" customFormat="1" ht="22.9" customHeight="1">
      <c r="B128" s="160"/>
      <c r="C128" s="161"/>
      <c r="D128" s="162" t="s">
        <v>79</v>
      </c>
      <c r="E128" s="175" t="s">
        <v>168</v>
      </c>
      <c r="F128" s="175" t="s">
        <v>858</v>
      </c>
      <c r="G128" s="161"/>
      <c r="H128" s="161"/>
      <c r="I128" s="164"/>
      <c r="J128" s="164"/>
      <c r="K128" s="176">
        <f>BK128</f>
        <v>0</v>
      </c>
      <c r="L128" s="161"/>
      <c r="M128" s="166"/>
      <c r="N128" s="167"/>
      <c r="O128" s="168"/>
      <c r="P128" s="168"/>
      <c r="Q128" s="169">
        <f>SUM(Q129:Q141)</f>
        <v>0</v>
      </c>
      <c r="R128" s="169">
        <f>SUM(R129:R141)</f>
        <v>0</v>
      </c>
      <c r="S128" s="168"/>
      <c r="T128" s="170">
        <f>SUM(T129:T141)</f>
        <v>0</v>
      </c>
      <c r="U128" s="168"/>
      <c r="V128" s="170">
        <f>SUM(V129:V141)</f>
        <v>0</v>
      </c>
      <c r="W128" s="168"/>
      <c r="X128" s="171">
        <f>SUM(X129:X141)</f>
        <v>1.5273600000000003</v>
      </c>
      <c r="AR128" s="172" t="s">
        <v>24</v>
      </c>
      <c r="AT128" s="173" t="s">
        <v>79</v>
      </c>
      <c r="AU128" s="173" t="s">
        <v>24</v>
      </c>
      <c r="AY128" s="172" t="s">
        <v>133</v>
      </c>
      <c r="BK128" s="174">
        <f>SUM(BK129:BK141)</f>
        <v>0</v>
      </c>
    </row>
    <row r="129" spans="1:65" s="2" customFormat="1" ht="24.2" customHeight="1">
      <c r="A129" s="35"/>
      <c r="B129" s="36"/>
      <c r="C129" s="177" t="s">
        <v>29</v>
      </c>
      <c r="D129" s="177" t="s">
        <v>136</v>
      </c>
      <c r="E129" s="178" t="s">
        <v>859</v>
      </c>
      <c r="F129" s="179" t="s">
        <v>860</v>
      </c>
      <c r="G129" s="180" t="s">
        <v>139</v>
      </c>
      <c r="H129" s="181">
        <v>42.66</v>
      </c>
      <c r="I129" s="182"/>
      <c r="J129" s="182"/>
      <c r="K129" s="183">
        <f>ROUND(P129*H129,2)</f>
        <v>0</v>
      </c>
      <c r="L129" s="179" t="s">
        <v>206</v>
      </c>
      <c r="M129" s="40"/>
      <c r="N129" s="184" t="s">
        <v>33</v>
      </c>
      <c r="O129" s="185" t="s">
        <v>49</v>
      </c>
      <c r="P129" s="186">
        <f>I129+J129</f>
        <v>0</v>
      </c>
      <c r="Q129" s="186">
        <f>ROUND(I129*H129,2)</f>
        <v>0</v>
      </c>
      <c r="R129" s="186">
        <f>ROUND(J129*H129,2)</f>
        <v>0</v>
      </c>
      <c r="S129" s="65"/>
      <c r="T129" s="187">
        <f>S129*H129</f>
        <v>0</v>
      </c>
      <c r="U129" s="187">
        <v>0</v>
      </c>
      <c r="V129" s="187">
        <f>U129*H129</f>
        <v>0</v>
      </c>
      <c r="W129" s="187">
        <v>0.002</v>
      </c>
      <c r="X129" s="188">
        <f>W129*H129</f>
        <v>0.08532</v>
      </c>
      <c r="Y129" s="35"/>
      <c r="Z129" s="35"/>
      <c r="AA129" s="35"/>
      <c r="AB129" s="35"/>
      <c r="AC129" s="35"/>
      <c r="AD129" s="35"/>
      <c r="AE129" s="35"/>
      <c r="AR129" s="189" t="s">
        <v>141</v>
      </c>
      <c r="AT129" s="189" t="s">
        <v>136</v>
      </c>
      <c r="AU129" s="189" t="s">
        <v>89</v>
      </c>
      <c r="AY129" s="18" t="s">
        <v>133</v>
      </c>
      <c r="BE129" s="190">
        <f>IF(O129="základní",K129,0)</f>
        <v>0</v>
      </c>
      <c r="BF129" s="190">
        <f>IF(O129="snížená",K129,0)</f>
        <v>0</v>
      </c>
      <c r="BG129" s="190">
        <f>IF(O129="zákl. přenesená",K129,0)</f>
        <v>0</v>
      </c>
      <c r="BH129" s="190">
        <f>IF(O129="sníž. přenesená",K129,0)</f>
        <v>0</v>
      </c>
      <c r="BI129" s="190">
        <f>IF(O129="nulová",K129,0)</f>
        <v>0</v>
      </c>
      <c r="BJ129" s="18" t="s">
        <v>24</v>
      </c>
      <c r="BK129" s="190">
        <f>ROUND(P129*H129,2)</f>
        <v>0</v>
      </c>
      <c r="BL129" s="18" t="s">
        <v>141</v>
      </c>
      <c r="BM129" s="189" t="s">
        <v>861</v>
      </c>
    </row>
    <row r="130" spans="1:47" s="2" customFormat="1" ht="11.25">
      <c r="A130" s="35"/>
      <c r="B130" s="36"/>
      <c r="C130" s="37"/>
      <c r="D130" s="191" t="s">
        <v>143</v>
      </c>
      <c r="E130" s="37"/>
      <c r="F130" s="192" t="s">
        <v>862</v>
      </c>
      <c r="G130" s="37"/>
      <c r="H130" s="37"/>
      <c r="I130" s="193"/>
      <c r="J130" s="193"/>
      <c r="K130" s="37"/>
      <c r="L130" s="37"/>
      <c r="M130" s="40"/>
      <c r="N130" s="194"/>
      <c r="O130" s="195"/>
      <c r="P130" s="65"/>
      <c r="Q130" s="65"/>
      <c r="R130" s="65"/>
      <c r="S130" s="65"/>
      <c r="T130" s="65"/>
      <c r="U130" s="65"/>
      <c r="V130" s="65"/>
      <c r="W130" s="65"/>
      <c r="X130" s="66"/>
      <c r="Y130" s="35"/>
      <c r="Z130" s="35"/>
      <c r="AA130" s="35"/>
      <c r="AB130" s="35"/>
      <c r="AC130" s="35"/>
      <c r="AD130" s="35"/>
      <c r="AE130" s="35"/>
      <c r="AT130" s="18" t="s">
        <v>143</v>
      </c>
      <c r="AU130" s="18" t="s">
        <v>89</v>
      </c>
    </row>
    <row r="131" spans="2:51" s="13" customFormat="1" ht="11.25">
      <c r="B131" s="196"/>
      <c r="C131" s="197"/>
      <c r="D131" s="191" t="s">
        <v>145</v>
      </c>
      <c r="E131" s="198" t="s">
        <v>33</v>
      </c>
      <c r="F131" s="199" t="s">
        <v>863</v>
      </c>
      <c r="G131" s="197"/>
      <c r="H131" s="200">
        <v>42.66</v>
      </c>
      <c r="I131" s="201"/>
      <c r="J131" s="201"/>
      <c r="K131" s="197"/>
      <c r="L131" s="197"/>
      <c r="M131" s="202"/>
      <c r="N131" s="203"/>
      <c r="O131" s="204"/>
      <c r="P131" s="204"/>
      <c r="Q131" s="204"/>
      <c r="R131" s="204"/>
      <c r="S131" s="204"/>
      <c r="T131" s="204"/>
      <c r="U131" s="204"/>
      <c r="V131" s="204"/>
      <c r="W131" s="204"/>
      <c r="X131" s="205"/>
      <c r="AT131" s="206" t="s">
        <v>145</v>
      </c>
      <c r="AU131" s="206" t="s">
        <v>89</v>
      </c>
      <c r="AV131" s="13" t="s">
        <v>89</v>
      </c>
      <c r="AW131" s="13" t="s">
        <v>5</v>
      </c>
      <c r="AX131" s="13" t="s">
        <v>24</v>
      </c>
      <c r="AY131" s="206" t="s">
        <v>133</v>
      </c>
    </row>
    <row r="132" spans="1:65" s="2" customFormat="1" ht="24.2" customHeight="1">
      <c r="A132" s="35"/>
      <c r="B132" s="36"/>
      <c r="C132" s="177" t="s">
        <v>203</v>
      </c>
      <c r="D132" s="177" t="s">
        <v>136</v>
      </c>
      <c r="E132" s="178" t="s">
        <v>864</v>
      </c>
      <c r="F132" s="179" t="s">
        <v>865</v>
      </c>
      <c r="G132" s="180" t="s">
        <v>139</v>
      </c>
      <c r="H132" s="181">
        <v>52.26</v>
      </c>
      <c r="I132" s="182"/>
      <c r="J132" s="182"/>
      <c r="K132" s="183">
        <f>ROUND(P132*H132,2)</f>
        <v>0</v>
      </c>
      <c r="L132" s="179" t="s">
        <v>206</v>
      </c>
      <c r="M132" s="40"/>
      <c r="N132" s="184" t="s">
        <v>33</v>
      </c>
      <c r="O132" s="185" t="s">
        <v>49</v>
      </c>
      <c r="P132" s="186">
        <f>I132+J132</f>
        <v>0</v>
      </c>
      <c r="Q132" s="186">
        <f>ROUND(I132*H132,2)</f>
        <v>0</v>
      </c>
      <c r="R132" s="186">
        <f>ROUND(J132*H132,2)</f>
        <v>0</v>
      </c>
      <c r="S132" s="65"/>
      <c r="T132" s="187">
        <f>S132*H132</f>
        <v>0</v>
      </c>
      <c r="U132" s="187">
        <v>0</v>
      </c>
      <c r="V132" s="187">
        <f>U132*H132</f>
        <v>0</v>
      </c>
      <c r="W132" s="187">
        <v>0.004</v>
      </c>
      <c r="X132" s="188">
        <f>W132*H132</f>
        <v>0.20904</v>
      </c>
      <c r="Y132" s="35"/>
      <c r="Z132" s="35"/>
      <c r="AA132" s="35"/>
      <c r="AB132" s="35"/>
      <c r="AC132" s="35"/>
      <c r="AD132" s="35"/>
      <c r="AE132" s="35"/>
      <c r="AR132" s="189" t="s">
        <v>141</v>
      </c>
      <c r="AT132" s="189" t="s">
        <v>136</v>
      </c>
      <c r="AU132" s="189" t="s">
        <v>89</v>
      </c>
      <c r="AY132" s="18" t="s">
        <v>133</v>
      </c>
      <c r="BE132" s="190">
        <f>IF(O132="základní",K132,0)</f>
        <v>0</v>
      </c>
      <c r="BF132" s="190">
        <f>IF(O132="snížená",K132,0)</f>
        <v>0</v>
      </c>
      <c r="BG132" s="190">
        <f>IF(O132="zákl. přenesená",K132,0)</f>
        <v>0</v>
      </c>
      <c r="BH132" s="190">
        <f>IF(O132="sníž. přenesená",K132,0)</f>
        <v>0</v>
      </c>
      <c r="BI132" s="190">
        <f>IF(O132="nulová",K132,0)</f>
        <v>0</v>
      </c>
      <c r="BJ132" s="18" t="s">
        <v>24</v>
      </c>
      <c r="BK132" s="190">
        <f>ROUND(P132*H132,2)</f>
        <v>0</v>
      </c>
      <c r="BL132" s="18" t="s">
        <v>141</v>
      </c>
      <c r="BM132" s="189" t="s">
        <v>866</v>
      </c>
    </row>
    <row r="133" spans="1:47" s="2" customFormat="1" ht="19.5">
      <c r="A133" s="35"/>
      <c r="B133" s="36"/>
      <c r="C133" s="37"/>
      <c r="D133" s="191" t="s">
        <v>143</v>
      </c>
      <c r="E133" s="37"/>
      <c r="F133" s="192" t="s">
        <v>867</v>
      </c>
      <c r="G133" s="37"/>
      <c r="H133" s="37"/>
      <c r="I133" s="193"/>
      <c r="J133" s="193"/>
      <c r="K133" s="37"/>
      <c r="L133" s="37"/>
      <c r="M133" s="40"/>
      <c r="N133" s="194"/>
      <c r="O133" s="195"/>
      <c r="P133" s="65"/>
      <c r="Q133" s="65"/>
      <c r="R133" s="65"/>
      <c r="S133" s="65"/>
      <c r="T133" s="65"/>
      <c r="U133" s="65"/>
      <c r="V133" s="65"/>
      <c r="W133" s="65"/>
      <c r="X133" s="66"/>
      <c r="Y133" s="35"/>
      <c r="Z133" s="35"/>
      <c r="AA133" s="35"/>
      <c r="AB133" s="35"/>
      <c r="AC133" s="35"/>
      <c r="AD133" s="35"/>
      <c r="AE133" s="35"/>
      <c r="AT133" s="18" t="s">
        <v>143</v>
      </c>
      <c r="AU133" s="18" t="s">
        <v>89</v>
      </c>
    </row>
    <row r="134" spans="2:51" s="13" customFormat="1" ht="11.25">
      <c r="B134" s="196"/>
      <c r="C134" s="197"/>
      <c r="D134" s="191" t="s">
        <v>145</v>
      </c>
      <c r="E134" s="198" t="s">
        <v>33</v>
      </c>
      <c r="F134" s="199" t="s">
        <v>856</v>
      </c>
      <c r="G134" s="197"/>
      <c r="H134" s="200">
        <v>26.13</v>
      </c>
      <c r="I134" s="201"/>
      <c r="J134" s="201"/>
      <c r="K134" s="197"/>
      <c r="L134" s="197"/>
      <c r="M134" s="202"/>
      <c r="N134" s="203"/>
      <c r="O134" s="204"/>
      <c r="P134" s="204"/>
      <c r="Q134" s="204"/>
      <c r="R134" s="204"/>
      <c r="S134" s="204"/>
      <c r="T134" s="204"/>
      <c r="U134" s="204"/>
      <c r="V134" s="204"/>
      <c r="W134" s="204"/>
      <c r="X134" s="205"/>
      <c r="AT134" s="206" t="s">
        <v>145</v>
      </c>
      <c r="AU134" s="206" t="s">
        <v>89</v>
      </c>
      <c r="AV134" s="13" t="s">
        <v>89</v>
      </c>
      <c r="AW134" s="13" t="s">
        <v>5</v>
      </c>
      <c r="AX134" s="13" t="s">
        <v>80</v>
      </c>
      <c r="AY134" s="206" t="s">
        <v>133</v>
      </c>
    </row>
    <row r="135" spans="2:51" s="13" customFormat="1" ht="11.25">
      <c r="B135" s="196"/>
      <c r="C135" s="197"/>
      <c r="D135" s="191" t="s">
        <v>145</v>
      </c>
      <c r="E135" s="198" t="s">
        <v>33</v>
      </c>
      <c r="F135" s="199" t="s">
        <v>857</v>
      </c>
      <c r="G135" s="197"/>
      <c r="H135" s="200">
        <v>26.13</v>
      </c>
      <c r="I135" s="201"/>
      <c r="J135" s="201"/>
      <c r="K135" s="197"/>
      <c r="L135" s="197"/>
      <c r="M135" s="202"/>
      <c r="N135" s="203"/>
      <c r="O135" s="204"/>
      <c r="P135" s="204"/>
      <c r="Q135" s="204"/>
      <c r="R135" s="204"/>
      <c r="S135" s="204"/>
      <c r="T135" s="204"/>
      <c r="U135" s="204"/>
      <c r="V135" s="204"/>
      <c r="W135" s="204"/>
      <c r="X135" s="205"/>
      <c r="AT135" s="206" t="s">
        <v>145</v>
      </c>
      <c r="AU135" s="206" t="s">
        <v>89</v>
      </c>
      <c r="AV135" s="13" t="s">
        <v>89</v>
      </c>
      <c r="AW135" s="13" t="s">
        <v>5</v>
      </c>
      <c r="AX135" s="13" t="s">
        <v>80</v>
      </c>
      <c r="AY135" s="206" t="s">
        <v>133</v>
      </c>
    </row>
    <row r="136" spans="1:65" s="2" customFormat="1" ht="24.2" customHeight="1">
      <c r="A136" s="35"/>
      <c r="B136" s="36"/>
      <c r="C136" s="177" t="s">
        <v>210</v>
      </c>
      <c r="D136" s="177" t="s">
        <v>136</v>
      </c>
      <c r="E136" s="178" t="s">
        <v>868</v>
      </c>
      <c r="F136" s="179" t="s">
        <v>869</v>
      </c>
      <c r="G136" s="180" t="s">
        <v>139</v>
      </c>
      <c r="H136" s="181">
        <v>12.48</v>
      </c>
      <c r="I136" s="182"/>
      <c r="J136" s="182"/>
      <c r="K136" s="183">
        <f>ROUND(P136*H136,2)</f>
        <v>0</v>
      </c>
      <c r="L136" s="179" t="s">
        <v>206</v>
      </c>
      <c r="M136" s="40"/>
      <c r="N136" s="184" t="s">
        <v>33</v>
      </c>
      <c r="O136" s="185" t="s">
        <v>49</v>
      </c>
      <c r="P136" s="186">
        <f>I136+J136</f>
        <v>0</v>
      </c>
      <c r="Q136" s="186">
        <f>ROUND(I136*H136,2)</f>
        <v>0</v>
      </c>
      <c r="R136" s="186">
        <f>ROUND(J136*H136,2)</f>
        <v>0</v>
      </c>
      <c r="S136" s="65"/>
      <c r="T136" s="187">
        <f>S136*H136</f>
        <v>0</v>
      </c>
      <c r="U136" s="187">
        <v>0</v>
      </c>
      <c r="V136" s="187">
        <f>U136*H136</f>
        <v>0</v>
      </c>
      <c r="W136" s="187">
        <v>0.046</v>
      </c>
      <c r="X136" s="188">
        <f>W136*H136</f>
        <v>0.57408</v>
      </c>
      <c r="Y136" s="35"/>
      <c r="Z136" s="35"/>
      <c r="AA136" s="35"/>
      <c r="AB136" s="35"/>
      <c r="AC136" s="35"/>
      <c r="AD136" s="35"/>
      <c r="AE136" s="35"/>
      <c r="AR136" s="189" t="s">
        <v>141</v>
      </c>
      <c r="AT136" s="189" t="s">
        <v>136</v>
      </c>
      <c r="AU136" s="189" t="s">
        <v>89</v>
      </c>
      <c r="AY136" s="18" t="s">
        <v>133</v>
      </c>
      <c r="BE136" s="190">
        <f>IF(O136="základní",K136,0)</f>
        <v>0</v>
      </c>
      <c r="BF136" s="190">
        <f>IF(O136="snížená",K136,0)</f>
        <v>0</v>
      </c>
      <c r="BG136" s="190">
        <f>IF(O136="zákl. přenesená",K136,0)</f>
        <v>0</v>
      </c>
      <c r="BH136" s="190">
        <f>IF(O136="sníž. přenesená",K136,0)</f>
        <v>0</v>
      </c>
      <c r="BI136" s="190">
        <f>IF(O136="nulová",K136,0)</f>
        <v>0</v>
      </c>
      <c r="BJ136" s="18" t="s">
        <v>24</v>
      </c>
      <c r="BK136" s="190">
        <f>ROUND(P136*H136,2)</f>
        <v>0</v>
      </c>
      <c r="BL136" s="18" t="s">
        <v>141</v>
      </c>
      <c r="BM136" s="189" t="s">
        <v>870</v>
      </c>
    </row>
    <row r="137" spans="1:47" s="2" customFormat="1" ht="19.5">
      <c r="A137" s="35"/>
      <c r="B137" s="36"/>
      <c r="C137" s="37"/>
      <c r="D137" s="191" t="s">
        <v>143</v>
      </c>
      <c r="E137" s="37"/>
      <c r="F137" s="192" t="s">
        <v>871</v>
      </c>
      <c r="G137" s="37"/>
      <c r="H137" s="37"/>
      <c r="I137" s="193"/>
      <c r="J137" s="193"/>
      <c r="K137" s="37"/>
      <c r="L137" s="37"/>
      <c r="M137" s="40"/>
      <c r="N137" s="194"/>
      <c r="O137" s="195"/>
      <c r="P137" s="65"/>
      <c r="Q137" s="65"/>
      <c r="R137" s="65"/>
      <c r="S137" s="65"/>
      <c r="T137" s="65"/>
      <c r="U137" s="65"/>
      <c r="V137" s="65"/>
      <c r="W137" s="65"/>
      <c r="X137" s="66"/>
      <c r="Y137" s="35"/>
      <c r="Z137" s="35"/>
      <c r="AA137" s="35"/>
      <c r="AB137" s="35"/>
      <c r="AC137" s="35"/>
      <c r="AD137" s="35"/>
      <c r="AE137" s="35"/>
      <c r="AT137" s="18" t="s">
        <v>143</v>
      </c>
      <c r="AU137" s="18" t="s">
        <v>89</v>
      </c>
    </row>
    <row r="138" spans="2:51" s="13" customFormat="1" ht="11.25">
      <c r="B138" s="196"/>
      <c r="C138" s="197"/>
      <c r="D138" s="191" t="s">
        <v>145</v>
      </c>
      <c r="E138" s="198" t="s">
        <v>33</v>
      </c>
      <c r="F138" s="199" t="s">
        <v>842</v>
      </c>
      <c r="G138" s="197"/>
      <c r="H138" s="200">
        <v>12.48</v>
      </c>
      <c r="I138" s="201"/>
      <c r="J138" s="201"/>
      <c r="K138" s="197"/>
      <c r="L138" s="197"/>
      <c r="M138" s="202"/>
      <c r="N138" s="203"/>
      <c r="O138" s="204"/>
      <c r="P138" s="204"/>
      <c r="Q138" s="204"/>
      <c r="R138" s="204"/>
      <c r="S138" s="204"/>
      <c r="T138" s="204"/>
      <c r="U138" s="204"/>
      <c r="V138" s="204"/>
      <c r="W138" s="204"/>
      <c r="X138" s="205"/>
      <c r="AT138" s="206" t="s">
        <v>145</v>
      </c>
      <c r="AU138" s="206" t="s">
        <v>89</v>
      </c>
      <c r="AV138" s="13" t="s">
        <v>89</v>
      </c>
      <c r="AW138" s="13" t="s">
        <v>5</v>
      </c>
      <c r="AX138" s="13" t="s">
        <v>24</v>
      </c>
      <c r="AY138" s="206" t="s">
        <v>133</v>
      </c>
    </row>
    <row r="139" spans="1:65" s="2" customFormat="1" ht="24.2" customHeight="1">
      <c r="A139" s="35"/>
      <c r="B139" s="36"/>
      <c r="C139" s="177" t="s">
        <v>216</v>
      </c>
      <c r="D139" s="177" t="s">
        <v>136</v>
      </c>
      <c r="E139" s="178" t="s">
        <v>872</v>
      </c>
      <c r="F139" s="179" t="s">
        <v>873</v>
      </c>
      <c r="G139" s="180" t="s">
        <v>139</v>
      </c>
      <c r="H139" s="181">
        <v>9.69</v>
      </c>
      <c r="I139" s="182"/>
      <c r="J139" s="182"/>
      <c r="K139" s="183">
        <f>ROUND(P139*H139,2)</f>
        <v>0</v>
      </c>
      <c r="L139" s="179" t="s">
        <v>206</v>
      </c>
      <c r="M139" s="40"/>
      <c r="N139" s="184" t="s">
        <v>33</v>
      </c>
      <c r="O139" s="185" t="s">
        <v>49</v>
      </c>
      <c r="P139" s="186">
        <f>I139+J139</f>
        <v>0</v>
      </c>
      <c r="Q139" s="186">
        <f>ROUND(I139*H139,2)</f>
        <v>0</v>
      </c>
      <c r="R139" s="186">
        <f>ROUND(J139*H139,2)</f>
        <v>0</v>
      </c>
      <c r="S139" s="65"/>
      <c r="T139" s="187">
        <f>S139*H139</f>
        <v>0</v>
      </c>
      <c r="U139" s="187">
        <v>0</v>
      </c>
      <c r="V139" s="187">
        <f>U139*H139</f>
        <v>0</v>
      </c>
      <c r="W139" s="187">
        <v>0.068</v>
      </c>
      <c r="X139" s="188">
        <f>W139*H139</f>
        <v>0.6589200000000001</v>
      </c>
      <c r="Y139" s="35"/>
      <c r="Z139" s="35"/>
      <c r="AA139" s="35"/>
      <c r="AB139" s="35"/>
      <c r="AC139" s="35"/>
      <c r="AD139" s="35"/>
      <c r="AE139" s="35"/>
      <c r="AR139" s="189" t="s">
        <v>141</v>
      </c>
      <c r="AT139" s="189" t="s">
        <v>136</v>
      </c>
      <c r="AU139" s="189" t="s">
        <v>89</v>
      </c>
      <c r="AY139" s="18" t="s">
        <v>133</v>
      </c>
      <c r="BE139" s="190">
        <f>IF(O139="základní",K139,0)</f>
        <v>0</v>
      </c>
      <c r="BF139" s="190">
        <f>IF(O139="snížená",K139,0)</f>
        <v>0</v>
      </c>
      <c r="BG139" s="190">
        <f>IF(O139="zákl. přenesená",K139,0)</f>
        <v>0</v>
      </c>
      <c r="BH139" s="190">
        <f>IF(O139="sníž. přenesená",K139,0)</f>
        <v>0</v>
      </c>
      <c r="BI139" s="190">
        <f>IF(O139="nulová",K139,0)</f>
        <v>0</v>
      </c>
      <c r="BJ139" s="18" t="s">
        <v>24</v>
      </c>
      <c r="BK139" s="190">
        <f>ROUND(P139*H139,2)</f>
        <v>0</v>
      </c>
      <c r="BL139" s="18" t="s">
        <v>141</v>
      </c>
      <c r="BM139" s="189" t="s">
        <v>874</v>
      </c>
    </row>
    <row r="140" spans="1:47" s="2" customFormat="1" ht="11.25">
      <c r="A140" s="35"/>
      <c r="B140" s="36"/>
      <c r="C140" s="37"/>
      <c r="D140" s="191" t="s">
        <v>143</v>
      </c>
      <c r="E140" s="37"/>
      <c r="F140" s="192" t="s">
        <v>875</v>
      </c>
      <c r="G140" s="37"/>
      <c r="H140" s="37"/>
      <c r="I140" s="193"/>
      <c r="J140" s="193"/>
      <c r="K140" s="37"/>
      <c r="L140" s="37"/>
      <c r="M140" s="40"/>
      <c r="N140" s="194"/>
      <c r="O140" s="195"/>
      <c r="P140" s="65"/>
      <c r="Q140" s="65"/>
      <c r="R140" s="65"/>
      <c r="S140" s="65"/>
      <c r="T140" s="65"/>
      <c r="U140" s="65"/>
      <c r="V140" s="65"/>
      <c r="W140" s="65"/>
      <c r="X140" s="66"/>
      <c r="Y140" s="35"/>
      <c r="Z140" s="35"/>
      <c r="AA140" s="35"/>
      <c r="AB140" s="35"/>
      <c r="AC140" s="35"/>
      <c r="AD140" s="35"/>
      <c r="AE140" s="35"/>
      <c r="AT140" s="18" t="s">
        <v>143</v>
      </c>
      <c r="AU140" s="18" t="s">
        <v>89</v>
      </c>
    </row>
    <row r="141" spans="2:51" s="13" customFormat="1" ht="11.25">
      <c r="B141" s="196"/>
      <c r="C141" s="197"/>
      <c r="D141" s="191" t="s">
        <v>145</v>
      </c>
      <c r="E141" s="198" t="s">
        <v>33</v>
      </c>
      <c r="F141" s="199" t="s">
        <v>828</v>
      </c>
      <c r="G141" s="197"/>
      <c r="H141" s="200">
        <v>9.69</v>
      </c>
      <c r="I141" s="201"/>
      <c r="J141" s="201"/>
      <c r="K141" s="197"/>
      <c r="L141" s="197"/>
      <c r="M141" s="202"/>
      <c r="N141" s="203"/>
      <c r="O141" s="204"/>
      <c r="P141" s="204"/>
      <c r="Q141" s="204"/>
      <c r="R141" s="204"/>
      <c r="S141" s="204"/>
      <c r="T141" s="204"/>
      <c r="U141" s="204"/>
      <c r="V141" s="204"/>
      <c r="W141" s="204"/>
      <c r="X141" s="205"/>
      <c r="AT141" s="206" t="s">
        <v>145</v>
      </c>
      <c r="AU141" s="206" t="s">
        <v>89</v>
      </c>
      <c r="AV141" s="13" t="s">
        <v>89</v>
      </c>
      <c r="AW141" s="13" t="s">
        <v>5</v>
      </c>
      <c r="AX141" s="13" t="s">
        <v>24</v>
      </c>
      <c r="AY141" s="206" t="s">
        <v>133</v>
      </c>
    </row>
    <row r="142" spans="2:63" s="12" customFormat="1" ht="22.9" customHeight="1">
      <c r="B142" s="160"/>
      <c r="C142" s="161"/>
      <c r="D142" s="162" t="s">
        <v>79</v>
      </c>
      <c r="E142" s="175" t="s">
        <v>222</v>
      </c>
      <c r="F142" s="175" t="s">
        <v>223</v>
      </c>
      <c r="G142" s="161"/>
      <c r="H142" s="161"/>
      <c r="I142" s="164"/>
      <c r="J142" s="164"/>
      <c r="K142" s="176">
        <f>BK142</f>
        <v>0</v>
      </c>
      <c r="L142" s="161"/>
      <c r="M142" s="166"/>
      <c r="N142" s="167"/>
      <c r="O142" s="168"/>
      <c r="P142" s="168"/>
      <c r="Q142" s="169">
        <f>SUM(Q143:Q153)</f>
        <v>0</v>
      </c>
      <c r="R142" s="169">
        <f>SUM(R143:R153)</f>
        <v>0</v>
      </c>
      <c r="S142" s="168"/>
      <c r="T142" s="170">
        <f>SUM(T143:T153)</f>
        <v>0</v>
      </c>
      <c r="U142" s="168"/>
      <c r="V142" s="170">
        <f>SUM(V143:V153)</f>
        <v>0</v>
      </c>
      <c r="W142" s="168"/>
      <c r="X142" s="171">
        <f>SUM(X143:X153)</f>
        <v>0</v>
      </c>
      <c r="AR142" s="172" t="s">
        <v>24</v>
      </c>
      <c r="AT142" s="173" t="s">
        <v>79</v>
      </c>
      <c r="AU142" s="173" t="s">
        <v>24</v>
      </c>
      <c r="AY142" s="172" t="s">
        <v>133</v>
      </c>
      <c r="BK142" s="174">
        <f>SUM(BK143:BK153)</f>
        <v>0</v>
      </c>
    </row>
    <row r="143" spans="1:65" s="2" customFormat="1" ht="24.2" customHeight="1">
      <c r="A143" s="35"/>
      <c r="B143" s="36"/>
      <c r="C143" s="177" t="s">
        <v>224</v>
      </c>
      <c r="D143" s="177" t="s">
        <v>136</v>
      </c>
      <c r="E143" s="178" t="s">
        <v>225</v>
      </c>
      <c r="F143" s="179" t="s">
        <v>226</v>
      </c>
      <c r="G143" s="180" t="s">
        <v>227</v>
      </c>
      <c r="H143" s="181">
        <v>2.474</v>
      </c>
      <c r="I143" s="182"/>
      <c r="J143" s="182"/>
      <c r="K143" s="183">
        <f>ROUND(P143*H143,2)</f>
        <v>0</v>
      </c>
      <c r="L143" s="179" t="s">
        <v>206</v>
      </c>
      <c r="M143" s="40"/>
      <c r="N143" s="184" t="s">
        <v>33</v>
      </c>
      <c r="O143" s="185" t="s">
        <v>49</v>
      </c>
      <c r="P143" s="186">
        <f>I143+J143</f>
        <v>0</v>
      </c>
      <c r="Q143" s="186">
        <f>ROUND(I143*H143,2)</f>
        <v>0</v>
      </c>
      <c r="R143" s="186">
        <f>ROUND(J143*H143,2)</f>
        <v>0</v>
      </c>
      <c r="S143" s="65"/>
      <c r="T143" s="187">
        <f>S143*H143</f>
        <v>0</v>
      </c>
      <c r="U143" s="187">
        <v>0</v>
      </c>
      <c r="V143" s="187">
        <f>U143*H143</f>
        <v>0</v>
      </c>
      <c r="W143" s="187">
        <v>0</v>
      </c>
      <c r="X143" s="188">
        <f>W143*H143</f>
        <v>0</v>
      </c>
      <c r="Y143" s="35"/>
      <c r="Z143" s="35"/>
      <c r="AA143" s="35"/>
      <c r="AB143" s="35"/>
      <c r="AC143" s="35"/>
      <c r="AD143" s="35"/>
      <c r="AE143" s="35"/>
      <c r="AR143" s="189" t="s">
        <v>141</v>
      </c>
      <c r="AT143" s="189" t="s">
        <v>136</v>
      </c>
      <c r="AU143" s="189" t="s">
        <v>89</v>
      </c>
      <c r="AY143" s="18" t="s">
        <v>133</v>
      </c>
      <c r="BE143" s="190">
        <f>IF(O143="základní",K143,0)</f>
        <v>0</v>
      </c>
      <c r="BF143" s="190">
        <f>IF(O143="snížená",K143,0)</f>
        <v>0</v>
      </c>
      <c r="BG143" s="190">
        <f>IF(O143="zákl. přenesená",K143,0)</f>
        <v>0</v>
      </c>
      <c r="BH143" s="190">
        <f>IF(O143="sníž. přenesená",K143,0)</f>
        <v>0</v>
      </c>
      <c r="BI143" s="190">
        <f>IF(O143="nulová",K143,0)</f>
        <v>0</v>
      </c>
      <c r="BJ143" s="18" t="s">
        <v>24</v>
      </c>
      <c r="BK143" s="190">
        <f>ROUND(P143*H143,2)</f>
        <v>0</v>
      </c>
      <c r="BL143" s="18" t="s">
        <v>141</v>
      </c>
      <c r="BM143" s="189" t="s">
        <v>876</v>
      </c>
    </row>
    <row r="144" spans="1:47" s="2" customFormat="1" ht="11.25">
      <c r="A144" s="35"/>
      <c r="B144" s="36"/>
      <c r="C144" s="37"/>
      <c r="D144" s="191" t="s">
        <v>143</v>
      </c>
      <c r="E144" s="37"/>
      <c r="F144" s="192" t="s">
        <v>229</v>
      </c>
      <c r="G144" s="37"/>
      <c r="H144" s="37"/>
      <c r="I144" s="193"/>
      <c r="J144" s="193"/>
      <c r="K144" s="37"/>
      <c r="L144" s="37"/>
      <c r="M144" s="40"/>
      <c r="N144" s="194"/>
      <c r="O144" s="195"/>
      <c r="P144" s="65"/>
      <c r="Q144" s="65"/>
      <c r="R144" s="65"/>
      <c r="S144" s="65"/>
      <c r="T144" s="65"/>
      <c r="U144" s="65"/>
      <c r="V144" s="65"/>
      <c r="W144" s="65"/>
      <c r="X144" s="66"/>
      <c r="Y144" s="35"/>
      <c r="Z144" s="35"/>
      <c r="AA144" s="35"/>
      <c r="AB144" s="35"/>
      <c r="AC144" s="35"/>
      <c r="AD144" s="35"/>
      <c r="AE144" s="35"/>
      <c r="AT144" s="18" t="s">
        <v>143</v>
      </c>
      <c r="AU144" s="18" t="s">
        <v>89</v>
      </c>
    </row>
    <row r="145" spans="1:65" s="2" customFormat="1" ht="24.2" customHeight="1">
      <c r="A145" s="35"/>
      <c r="B145" s="36"/>
      <c r="C145" s="177" t="s">
        <v>9</v>
      </c>
      <c r="D145" s="177" t="s">
        <v>136</v>
      </c>
      <c r="E145" s="178" t="s">
        <v>230</v>
      </c>
      <c r="F145" s="179" t="s">
        <v>231</v>
      </c>
      <c r="G145" s="180" t="s">
        <v>227</v>
      </c>
      <c r="H145" s="181">
        <v>2.474</v>
      </c>
      <c r="I145" s="182"/>
      <c r="J145" s="182"/>
      <c r="K145" s="183">
        <f>ROUND(P145*H145,2)</f>
        <v>0</v>
      </c>
      <c r="L145" s="179" t="s">
        <v>206</v>
      </c>
      <c r="M145" s="40"/>
      <c r="N145" s="184" t="s">
        <v>33</v>
      </c>
      <c r="O145" s="185" t="s">
        <v>49</v>
      </c>
      <c r="P145" s="186">
        <f>I145+J145</f>
        <v>0</v>
      </c>
      <c r="Q145" s="186">
        <f>ROUND(I145*H145,2)</f>
        <v>0</v>
      </c>
      <c r="R145" s="186">
        <f>ROUND(J145*H145,2)</f>
        <v>0</v>
      </c>
      <c r="S145" s="65"/>
      <c r="T145" s="187">
        <f>S145*H145</f>
        <v>0</v>
      </c>
      <c r="U145" s="187">
        <v>0</v>
      </c>
      <c r="V145" s="187">
        <f>U145*H145</f>
        <v>0</v>
      </c>
      <c r="W145" s="187">
        <v>0</v>
      </c>
      <c r="X145" s="188">
        <f>W145*H145</f>
        <v>0</v>
      </c>
      <c r="Y145" s="35"/>
      <c r="Z145" s="35"/>
      <c r="AA145" s="35"/>
      <c r="AB145" s="35"/>
      <c r="AC145" s="35"/>
      <c r="AD145" s="35"/>
      <c r="AE145" s="35"/>
      <c r="AR145" s="189" t="s">
        <v>141</v>
      </c>
      <c r="AT145" s="189" t="s">
        <v>136</v>
      </c>
      <c r="AU145" s="189" t="s">
        <v>89</v>
      </c>
      <c r="AY145" s="18" t="s">
        <v>133</v>
      </c>
      <c r="BE145" s="190">
        <f>IF(O145="základní",K145,0)</f>
        <v>0</v>
      </c>
      <c r="BF145" s="190">
        <f>IF(O145="snížená",K145,0)</f>
        <v>0</v>
      </c>
      <c r="BG145" s="190">
        <f>IF(O145="zákl. přenesená",K145,0)</f>
        <v>0</v>
      </c>
      <c r="BH145" s="190">
        <f>IF(O145="sníž. přenesená",K145,0)</f>
        <v>0</v>
      </c>
      <c r="BI145" s="190">
        <f>IF(O145="nulová",K145,0)</f>
        <v>0</v>
      </c>
      <c r="BJ145" s="18" t="s">
        <v>24</v>
      </c>
      <c r="BK145" s="190">
        <f>ROUND(P145*H145,2)</f>
        <v>0</v>
      </c>
      <c r="BL145" s="18" t="s">
        <v>141</v>
      </c>
      <c r="BM145" s="189" t="s">
        <v>877</v>
      </c>
    </row>
    <row r="146" spans="1:47" s="2" customFormat="1" ht="11.25">
      <c r="A146" s="35"/>
      <c r="B146" s="36"/>
      <c r="C146" s="37"/>
      <c r="D146" s="191" t="s">
        <v>143</v>
      </c>
      <c r="E146" s="37"/>
      <c r="F146" s="192" t="s">
        <v>233</v>
      </c>
      <c r="G146" s="37"/>
      <c r="H146" s="37"/>
      <c r="I146" s="193"/>
      <c r="J146" s="193"/>
      <c r="K146" s="37"/>
      <c r="L146" s="37"/>
      <c r="M146" s="40"/>
      <c r="N146" s="194"/>
      <c r="O146" s="195"/>
      <c r="P146" s="65"/>
      <c r="Q146" s="65"/>
      <c r="R146" s="65"/>
      <c r="S146" s="65"/>
      <c r="T146" s="65"/>
      <c r="U146" s="65"/>
      <c r="V146" s="65"/>
      <c r="W146" s="65"/>
      <c r="X146" s="66"/>
      <c r="Y146" s="35"/>
      <c r="Z146" s="35"/>
      <c r="AA146" s="35"/>
      <c r="AB146" s="35"/>
      <c r="AC146" s="35"/>
      <c r="AD146" s="35"/>
      <c r="AE146" s="35"/>
      <c r="AT146" s="18" t="s">
        <v>143</v>
      </c>
      <c r="AU146" s="18" t="s">
        <v>89</v>
      </c>
    </row>
    <row r="147" spans="1:65" s="2" customFormat="1" ht="24.2" customHeight="1">
      <c r="A147" s="35"/>
      <c r="B147" s="36"/>
      <c r="C147" s="177" t="s">
        <v>234</v>
      </c>
      <c r="D147" s="177" t="s">
        <v>136</v>
      </c>
      <c r="E147" s="178" t="s">
        <v>235</v>
      </c>
      <c r="F147" s="179" t="s">
        <v>236</v>
      </c>
      <c r="G147" s="180" t="s">
        <v>227</v>
      </c>
      <c r="H147" s="181">
        <v>22.266</v>
      </c>
      <c r="I147" s="182"/>
      <c r="J147" s="182"/>
      <c r="K147" s="183">
        <f>ROUND(P147*H147,2)</f>
        <v>0</v>
      </c>
      <c r="L147" s="179" t="s">
        <v>206</v>
      </c>
      <c r="M147" s="40"/>
      <c r="N147" s="184" t="s">
        <v>33</v>
      </c>
      <c r="O147" s="185" t="s">
        <v>49</v>
      </c>
      <c r="P147" s="186">
        <f>I147+J147</f>
        <v>0</v>
      </c>
      <c r="Q147" s="186">
        <f>ROUND(I147*H147,2)</f>
        <v>0</v>
      </c>
      <c r="R147" s="186">
        <f>ROUND(J147*H147,2)</f>
        <v>0</v>
      </c>
      <c r="S147" s="65"/>
      <c r="T147" s="187">
        <f>S147*H147</f>
        <v>0</v>
      </c>
      <c r="U147" s="187">
        <v>0</v>
      </c>
      <c r="V147" s="187">
        <f>U147*H147</f>
        <v>0</v>
      </c>
      <c r="W147" s="187">
        <v>0</v>
      </c>
      <c r="X147" s="188">
        <f>W147*H147</f>
        <v>0</v>
      </c>
      <c r="Y147" s="35"/>
      <c r="Z147" s="35"/>
      <c r="AA147" s="35"/>
      <c r="AB147" s="35"/>
      <c r="AC147" s="35"/>
      <c r="AD147" s="35"/>
      <c r="AE147" s="35"/>
      <c r="AR147" s="189" t="s">
        <v>141</v>
      </c>
      <c r="AT147" s="189" t="s">
        <v>136</v>
      </c>
      <c r="AU147" s="189" t="s">
        <v>89</v>
      </c>
      <c r="AY147" s="18" t="s">
        <v>133</v>
      </c>
      <c r="BE147" s="190">
        <f>IF(O147="základní",K147,0)</f>
        <v>0</v>
      </c>
      <c r="BF147" s="190">
        <f>IF(O147="snížená",K147,0)</f>
        <v>0</v>
      </c>
      <c r="BG147" s="190">
        <f>IF(O147="zákl. přenesená",K147,0)</f>
        <v>0</v>
      </c>
      <c r="BH147" s="190">
        <f>IF(O147="sníž. přenesená",K147,0)</f>
        <v>0</v>
      </c>
      <c r="BI147" s="190">
        <f>IF(O147="nulová",K147,0)</f>
        <v>0</v>
      </c>
      <c r="BJ147" s="18" t="s">
        <v>24</v>
      </c>
      <c r="BK147" s="190">
        <f>ROUND(P147*H147,2)</f>
        <v>0</v>
      </c>
      <c r="BL147" s="18" t="s">
        <v>141</v>
      </c>
      <c r="BM147" s="189" t="s">
        <v>878</v>
      </c>
    </row>
    <row r="148" spans="1:47" s="2" customFormat="1" ht="19.5">
      <c r="A148" s="35"/>
      <c r="B148" s="36"/>
      <c r="C148" s="37"/>
      <c r="D148" s="191" t="s">
        <v>143</v>
      </c>
      <c r="E148" s="37"/>
      <c r="F148" s="192" t="s">
        <v>238</v>
      </c>
      <c r="G148" s="37"/>
      <c r="H148" s="37"/>
      <c r="I148" s="193"/>
      <c r="J148" s="193"/>
      <c r="K148" s="37"/>
      <c r="L148" s="37"/>
      <c r="M148" s="40"/>
      <c r="N148" s="194"/>
      <c r="O148" s="195"/>
      <c r="P148" s="65"/>
      <c r="Q148" s="65"/>
      <c r="R148" s="65"/>
      <c r="S148" s="65"/>
      <c r="T148" s="65"/>
      <c r="U148" s="65"/>
      <c r="V148" s="65"/>
      <c r="W148" s="65"/>
      <c r="X148" s="66"/>
      <c r="Y148" s="35"/>
      <c r="Z148" s="35"/>
      <c r="AA148" s="35"/>
      <c r="AB148" s="35"/>
      <c r="AC148" s="35"/>
      <c r="AD148" s="35"/>
      <c r="AE148" s="35"/>
      <c r="AT148" s="18" t="s">
        <v>143</v>
      </c>
      <c r="AU148" s="18" t="s">
        <v>89</v>
      </c>
    </row>
    <row r="149" spans="2:51" s="13" customFormat="1" ht="11.25">
      <c r="B149" s="196"/>
      <c r="C149" s="197"/>
      <c r="D149" s="191" t="s">
        <v>145</v>
      </c>
      <c r="E149" s="197"/>
      <c r="F149" s="199" t="s">
        <v>879</v>
      </c>
      <c r="G149" s="197"/>
      <c r="H149" s="200">
        <v>22.266</v>
      </c>
      <c r="I149" s="201"/>
      <c r="J149" s="201"/>
      <c r="K149" s="197"/>
      <c r="L149" s="197"/>
      <c r="M149" s="202"/>
      <c r="N149" s="203"/>
      <c r="O149" s="204"/>
      <c r="P149" s="204"/>
      <c r="Q149" s="204"/>
      <c r="R149" s="204"/>
      <c r="S149" s="204"/>
      <c r="T149" s="204"/>
      <c r="U149" s="204"/>
      <c r="V149" s="204"/>
      <c r="W149" s="204"/>
      <c r="X149" s="205"/>
      <c r="AT149" s="206" t="s">
        <v>145</v>
      </c>
      <c r="AU149" s="206" t="s">
        <v>89</v>
      </c>
      <c r="AV149" s="13" t="s">
        <v>89</v>
      </c>
      <c r="AW149" s="13" t="s">
        <v>4</v>
      </c>
      <c r="AX149" s="13" t="s">
        <v>24</v>
      </c>
      <c r="AY149" s="206" t="s">
        <v>133</v>
      </c>
    </row>
    <row r="150" spans="1:65" s="2" customFormat="1" ht="24.2" customHeight="1">
      <c r="A150" s="35"/>
      <c r="B150" s="36"/>
      <c r="C150" s="177" t="s">
        <v>240</v>
      </c>
      <c r="D150" s="177" t="s">
        <v>136</v>
      </c>
      <c r="E150" s="178" t="s">
        <v>880</v>
      </c>
      <c r="F150" s="179" t="s">
        <v>881</v>
      </c>
      <c r="G150" s="180" t="s">
        <v>227</v>
      </c>
      <c r="H150" s="181">
        <v>2.131</v>
      </c>
      <c r="I150" s="182"/>
      <c r="J150" s="182"/>
      <c r="K150" s="183">
        <f>ROUND(P150*H150,2)</f>
        <v>0</v>
      </c>
      <c r="L150" s="179" t="s">
        <v>206</v>
      </c>
      <c r="M150" s="40"/>
      <c r="N150" s="184" t="s">
        <v>33</v>
      </c>
      <c r="O150" s="185" t="s">
        <v>49</v>
      </c>
      <c r="P150" s="186">
        <f>I150+J150</f>
        <v>0</v>
      </c>
      <c r="Q150" s="186">
        <f>ROUND(I150*H150,2)</f>
        <v>0</v>
      </c>
      <c r="R150" s="186">
        <f>ROUND(J150*H150,2)</f>
        <v>0</v>
      </c>
      <c r="S150" s="65"/>
      <c r="T150" s="187">
        <f>S150*H150</f>
        <v>0</v>
      </c>
      <c r="U150" s="187">
        <v>0</v>
      </c>
      <c r="V150" s="187">
        <f>U150*H150</f>
        <v>0</v>
      </c>
      <c r="W150" s="187">
        <v>0</v>
      </c>
      <c r="X150" s="188">
        <f>W150*H150</f>
        <v>0</v>
      </c>
      <c r="Y150" s="35"/>
      <c r="Z150" s="35"/>
      <c r="AA150" s="35"/>
      <c r="AB150" s="35"/>
      <c r="AC150" s="35"/>
      <c r="AD150" s="35"/>
      <c r="AE150" s="35"/>
      <c r="AR150" s="189" t="s">
        <v>141</v>
      </c>
      <c r="AT150" s="189" t="s">
        <v>136</v>
      </c>
      <c r="AU150" s="189" t="s">
        <v>89</v>
      </c>
      <c r="AY150" s="18" t="s">
        <v>133</v>
      </c>
      <c r="BE150" s="190">
        <f>IF(O150="základní",K150,0)</f>
        <v>0</v>
      </c>
      <c r="BF150" s="190">
        <f>IF(O150="snížená",K150,0)</f>
        <v>0</v>
      </c>
      <c r="BG150" s="190">
        <f>IF(O150="zákl. přenesená",K150,0)</f>
        <v>0</v>
      </c>
      <c r="BH150" s="190">
        <f>IF(O150="sníž. přenesená",K150,0)</f>
        <v>0</v>
      </c>
      <c r="BI150" s="190">
        <f>IF(O150="nulová",K150,0)</f>
        <v>0</v>
      </c>
      <c r="BJ150" s="18" t="s">
        <v>24</v>
      </c>
      <c r="BK150" s="190">
        <f>ROUND(P150*H150,2)</f>
        <v>0</v>
      </c>
      <c r="BL150" s="18" t="s">
        <v>141</v>
      </c>
      <c r="BM150" s="189" t="s">
        <v>882</v>
      </c>
    </row>
    <row r="151" spans="1:47" s="2" customFormat="1" ht="11.25">
      <c r="A151" s="35"/>
      <c r="B151" s="36"/>
      <c r="C151" s="37"/>
      <c r="D151" s="191" t="s">
        <v>143</v>
      </c>
      <c r="E151" s="37"/>
      <c r="F151" s="192" t="s">
        <v>883</v>
      </c>
      <c r="G151" s="37"/>
      <c r="H151" s="37"/>
      <c r="I151" s="193"/>
      <c r="J151" s="193"/>
      <c r="K151" s="37"/>
      <c r="L151" s="37"/>
      <c r="M151" s="40"/>
      <c r="N151" s="194"/>
      <c r="O151" s="195"/>
      <c r="P151" s="65"/>
      <c r="Q151" s="65"/>
      <c r="R151" s="65"/>
      <c r="S151" s="65"/>
      <c r="T151" s="65"/>
      <c r="U151" s="65"/>
      <c r="V151" s="65"/>
      <c r="W151" s="65"/>
      <c r="X151" s="66"/>
      <c r="Y151" s="35"/>
      <c r="Z151" s="35"/>
      <c r="AA151" s="35"/>
      <c r="AB151" s="35"/>
      <c r="AC151" s="35"/>
      <c r="AD151" s="35"/>
      <c r="AE151" s="35"/>
      <c r="AT151" s="18" t="s">
        <v>143</v>
      </c>
      <c r="AU151" s="18" t="s">
        <v>89</v>
      </c>
    </row>
    <row r="152" spans="1:65" s="2" customFormat="1" ht="24.2" customHeight="1">
      <c r="A152" s="35"/>
      <c r="B152" s="36"/>
      <c r="C152" s="177" t="s">
        <v>247</v>
      </c>
      <c r="D152" s="177" t="s">
        <v>136</v>
      </c>
      <c r="E152" s="178" t="s">
        <v>884</v>
      </c>
      <c r="F152" s="179" t="s">
        <v>885</v>
      </c>
      <c r="G152" s="180" t="s">
        <v>227</v>
      </c>
      <c r="H152" s="181">
        <v>0.343</v>
      </c>
      <c r="I152" s="182"/>
      <c r="J152" s="182"/>
      <c r="K152" s="183">
        <f>ROUND(P152*H152,2)</f>
        <v>0</v>
      </c>
      <c r="L152" s="179" t="s">
        <v>206</v>
      </c>
      <c r="M152" s="40"/>
      <c r="N152" s="184" t="s">
        <v>33</v>
      </c>
      <c r="O152" s="185" t="s">
        <v>49</v>
      </c>
      <c r="P152" s="186">
        <f>I152+J152</f>
        <v>0</v>
      </c>
      <c r="Q152" s="186">
        <f>ROUND(I152*H152,2)</f>
        <v>0</v>
      </c>
      <c r="R152" s="186">
        <f>ROUND(J152*H152,2)</f>
        <v>0</v>
      </c>
      <c r="S152" s="65"/>
      <c r="T152" s="187">
        <f>S152*H152</f>
        <v>0</v>
      </c>
      <c r="U152" s="187">
        <v>0</v>
      </c>
      <c r="V152" s="187">
        <f>U152*H152</f>
        <v>0</v>
      </c>
      <c r="W152" s="187">
        <v>0</v>
      </c>
      <c r="X152" s="188">
        <f>W152*H152</f>
        <v>0</v>
      </c>
      <c r="Y152" s="35"/>
      <c r="Z152" s="35"/>
      <c r="AA152" s="35"/>
      <c r="AB152" s="35"/>
      <c r="AC152" s="35"/>
      <c r="AD152" s="35"/>
      <c r="AE152" s="35"/>
      <c r="AR152" s="189" t="s">
        <v>141</v>
      </c>
      <c r="AT152" s="189" t="s">
        <v>136</v>
      </c>
      <c r="AU152" s="189" t="s">
        <v>89</v>
      </c>
      <c r="AY152" s="18" t="s">
        <v>133</v>
      </c>
      <c r="BE152" s="190">
        <f>IF(O152="základní",K152,0)</f>
        <v>0</v>
      </c>
      <c r="BF152" s="190">
        <f>IF(O152="snížená",K152,0)</f>
        <v>0</v>
      </c>
      <c r="BG152" s="190">
        <f>IF(O152="zákl. přenesená",K152,0)</f>
        <v>0</v>
      </c>
      <c r="BH152" s="190">
        <f>IF(O152="sníž. přenesená",K152,0)</f>
        <v>0</v>
      </c>
      <c r="BI152" s="190">
        <f>IF(O152="nulová",K152,0)</f>
        <v>0</v>
      </c>
      <c r="BJ152" s="18" t="s">
        <v>24</v>
      </c>
      <c r="BK152" s="190">
        <f>ROUND(P152*H152,2)</f>
        <v>0</v>
      </c>
      <c r="BL152" s="18" t="s">
        <v>141</v>
      </c>
      <c r="BM152" s="189" t="s">
        <v>886</v>
      </c>
    </row>
    <row r="153" spans="1:47" s="2" customFormat="1" ht="11.25">
      <c r="A153" s="35"/>
      <c r="B153" s="36"/>
      <c r="C153" s="37"/>
      <c r="D153" s="191" t="s">
        <v>143</v>
      </c>
      <c r="E153" s="37"/>
      <c r="F153" s="192" t="s">
        <v>887</v>
      </c>
      <c r="G153" s="37"/>
      <c r="H153" s="37"/>
      <c r="I153" s="193"/>
      <c r="J153" s="193"/>
      <c r="K153" s="37"/>
      <c r="L153" s="37"/>
      <c r="M153" s="40"/>
      <c r="N153" s="194"/>
      <c r="O153" s="195"/>
      <c r="P153" s="65"/>
      <c r="Q153" s="65"/>
      <c r="R153" s="65"/>
      <c r="S153" s="65"/>
      <c r="T153" s="65"/>
      <c r="U153" s="65"/>
      <c r="V153" s="65"/>
      <c r="W153" s="65"/>
      <c r="X153" s="66"/>
      <c r="Y153" s="35"/>
      <c r="Z153" s="35"/>
      <c r="AA153" s="35"/>
      <c r="AB153" s="35"/>
      <c r="AC153" s="35"/>
      <c r="AD153" s="35"/>
      <c r="AE153" s="35"/>
      <c r="AT153" s="18" t="s">
        <v>143</v>
      </c>
      <c r="AU153" s="18" t="s">
        <v>89</v>
      </c>
    </row>
    <row r="154" spans="2:63" s="12" customFormat="1" ht="22.9" customHeight="1">
      <c r="B154" s="160"/>
      <c r="C154" s="161"/>
      <c r="D154" s="162" t="s">
        <v>79</v>
      </c>
      <c r="E154" s="175" t="s">
        <v>245</v>
      </c>
      <c r="F154" s="175" t="s">
        <v>246</v>
      </c>
      <c r="G154" s="161"/>
      <c r="H154" s="161"/>
      <c r="I154" s="164"/>
      <c r="J154" s="164"/>
      <c r="K154" s="176">
        <f>BK154</f>
        <v>0</v>
      </c>
      <c r="L154" s="161"/>
      <c r="M154" s="166"/>
      <c r="N154" s="167"/>
      <c r="O154" s="168"/>
      <c r="P154" s="168"/>
      <c r="Q154" s="169">
        <f>SUM(Q155:Q156)</f>
        <v>0</v>
      </c>
      <c r="R154" s="169">
        <f>SUM(R155:R156)</f>
        <v>0</v>
      </c>
      <c r="S154" s="168"/>
      <c r="T154" s="170">
        <f>SUM(T155:T156)</f>
        <v>0</v>
      </c>
      <c r="U154" s="168"/>
      <c r="V154" s="170">
        <f>SUM(V155:V156)</f>
        <v>0</v>
      </c>
      <c r="W154" s="168"/>
      <c r="X154" s="171">
        <f>SUM(X155:X156)</f>
        <v>0</v>
      </c>
      <c r="AR154" s="172" t="s">
        <v>24</v>
      </c>
      <c r="AT154" s="173" t="s">
        <v>79</v>
      </c>
      <c r="AU154" s="173" t="s">
        <v>24</v>
      </c>
      <c r="AY154" s="172" t="s">
        <v>133</v>
      </c>
      <c r="BK154" s="174">
        <f>SUM(BK155:BK156)</f>
        <v>0</v>
      </c>
    </row>
    <row r="155" spans="1:65" s="2" customFormat="1" ht="24.2" customHeight="1">
      <c r="A155" s="35"/>
      <c r="B155" s="36"/>
      <c r="C155" s="177" t="s">
        <v>257</v>
      </c>
      <c r="D155" s="177" t="s">
        <v>136</v>
      </c>
      <c r="E155" s="178" t="s">
        <v>888</v>
      </c>
      <c r="F155" s="179" t="s">
        <v>889</v>
      </c>
      <c r="G155" s="180" t="s">
        <v>227</v>
      </c>
      <c r="H155" s="181">
        <v>1.617</v>
      </c>
      <c r="I155" s="182"/>
      <c r="J155" s="182"/>
      <c r="K155" s="183">
        <f>ROUND(P155*H155,2)</f>
        <v>0</v>
      </c>
      <c r="L155" s="179" t="s">
        <v>206</v>
      </c>
      <c r="M155" s="40"/>
      <c r="N155" s="184" t="s">
        <v>33</v>
      </c>
      <c r="O155" s="185" t="s">
        <v>49</v>
      </c>
      <c r="P155" s="186">
        <f>I155+J155</f>
        <v>0</v>
      </c>
      <c r="Q155" s="186">
        <f>ROUND(I155*H155,2)</f>
        <v>0</v>
      </c>
      <c r="R155" s="186">
        <f>ROUND(J155*H155,2)</f>
        <v>0</v>
      </c>
      <c r="S155" s="65"/>
      <c r="T155" s="187">
        <f>S155*H155</f>
        <v>0</v>
      </c>
      <c r="U155" s="187">
        <v>0</v>
      </c>
      <c r="V155" s="187">
        <f>U155*H155</f>
        <v>0</v>
      </c>
      <c r="W155" s="187">
        <v>0</v>
      </c>
      <c r="X155" s="188">
        <f>W155*H155</f>
        <v>0</v>
      </c>
      <c r="Y155" s="35"/>
      <c r="Z155" s="35"/>
      <c r="AA155" s="35"/>
      <c r="AB155" s="35"/>
      <c r="AC155" s="35"/>
      <c r="AD155" s="35"/>
      <c r="AE155" s="35"/>
      <c r="AR155" s="189" t="s">
        <v>141</v>
      </c>
      <c r="AT155" s="189" t="s">
        <v>136</v>
      </c>
      <c r="AU155" s="189" t="s">
        <v>89</v>
      </c>
      <c r="AY155" s="18" t="s">
        <v>133</v>
      </c>
      <c r="BE155" s="190">
        <f>IF(O155="základní",K155,0)</f>
        <v>0</v>
      </c>
      <c r="BF155" s="190">
        <f>IF(O155="snížená",K155,0)</f>
        <v>0</v>
      </c>
      <c r="BG155" s="190">
        <f>IF(O155="zákl. přenesená",K155,0)</f>
        <v>0</v>
      </c>
      <c r="BH155" s="190">
        <f>IF(O155="sníž. přenesená",K155,0)</f>
        <v>0</v>
      </c>
      <c r="BI155" s="190">
        <f>IF(O155="nulová",K155,0)</f>
        <v>0</v>
      </c>
      <c r="BJ155" s="18" t="s">
        <v>24</v>
      </c>
      <c r="BK155" s="190">
        <f>ROUND(P155*H155,2)</f>
        <v>0</v>
      </c>
      <c r="BL155" s="18" t="s">
        <v>141</v>
      </c>
      <c r="BM155" s="189" t="s">
        <v>890</v>
      </c>
    </row>
    <row r="156" spans="1:47" s="2" customFormat="1" ht="19.5">
      <c r="A156" s="35"/>
      <c r="B156" s="36"/>
      <c r="C156" s="37"/>
      <c r="D156" s="191" t="s">
        <v>143</v>
      </c>
      <c r="E156" s="37"/>
      <c r="F156" s="192" t="s">
        <v>891</v>
      </c>
      <c r="G156" s="37"/>
      <c r="H156" s="37"/>
      <c r="I156" s="193"/>
      <c r="J156" s="193"/>
      <c r="K156" s="37"/>
      <c r="L156" s="37"/>
      <c r="M156" s="40"/>
      <c r="N156" s="194"/>
      <c r="O156" s="195"/>
      <c r="P156" s="65"/>
      <c r="Q156" s="65"/>
      <c r="R156" s="65"/>
      <c r="S156" s="65"/>
      <c r="T156" s="65"/>
      <c r="U156" s="65"/>
      <c r="V156" s="65"/>
      <c r="W156" s="65"/>
      <c r="X156" s="66"/>
      <c r="Y156" s="35"/>
      <c r="Z156" s="35"/>
      <c r="AA156" s="35"/>
      <c r="AB156" s="35"/>
      <c r="AC156" s="35"/>
      <c r="AD156" s="35"/>
      <c r="AE156" s="35"/>
      <c r="AT156" s="18" t="s">
        <v>143</v>
      </c>
      <c r="AU156" s="18" t="s">
        <v>89</v>
      </c>
    </row>
    <row r="157" spans="2:63" s="12" customFormat="1" ht="25.9" customHeight="1">
      <c r="B157" s="160"/>
      <c r="C157" s="161"/>
      <c r="D157" s="162" t="s">
        <v>79</v>
      </c>
      <c r="E157" s="163" t="s">
        <v>892</v>
      </c>
      <c r="F157" s="163" t="s">
        <v>893</v>
      </c>
      <c r="G157" s="161"/>
      <c r="H157" s="161"/>
      <c r="I157" s="164"/>
      <c r="J157" s="164"/>
      <c r="K157" s="165">
        <f>BK157</f>
        <v>0</v>
      </c>
      <c r="L157" s="161"/>
      <c r="M157" s="166"/>
      <c r="N157" s="167"/>
      <c r="O157" s="168"/>
      <c r="P157" s="168"/>
      <c r="Q157" s="169">
        <f>Q158+Q169+Q183+Q200+Q225</f>
        <v>0</v>
      </c>
      <c r="R157" s="169">
        <f>R158+R169+R183+R200+R225</f>
        <v>0</v>
      </c>
      <c r="S157" s="168"/>
      <c r="T157" s="170">
        <f>T158+T169+T183+T200+T225</f>
        <v>0</v>
      </c>
      <c r="U157" s="168"/>
      <c r="V157" s="170">
        <f>V158+V169+V183+V200+V225</f>
        <v>0.19719056</v>
      </c>
      <c r="W157" s="168"/>
      <c r="X157" s="171">
        <f>X158+X169+X183+X200+X225</f>
        <v>0.9465146000000001</v>
      </c>
      <c r="AR157" s="172" t="s">
        <v>89</v>
      </c>
      <c r="AT157" s="173" t="s">
        <v>79</v>
      </c>
      <c r="AU157" s="173" t="s">
        <v>80</v>
      </c>
      <c r="AY157" s="172" t="s">
        <v>133</v>
      </c>
      <c r="BK157" s="174">
        <f>BK158+BK169+BK183+BK200+BK225</f>
        <v>0</v>
      </c>
    </row>
    <row r="158" spans="2:63" s="12" customFormat="1" ht="22.9" customHeight="1">
      <c r="B158" s="160"/>
      <c r="C158" s="161"/>
      <c r="D158" s="162" t="s">
        <v>79</v>
      </c>
      <c r="E158" s="175" t="s">
        <v>894</v>
      </c>
      <c r="F158" s="175" t="s">
        <v>895</v>
      </c>
      <c r="G158" s="161"/>
      <c r="H158" s="161"/>
      <c r="I158" s="164"/>
      <c r="J158" s="164"/>
      <c r="K158" s="176">
        <f>BK158</f>
        <v>0</v>
      </c>
      <c r="L158" s="161"/>
      <c r="M158" s="166"/>
      <c r="N158" s="167"/>
      <c r="O158" s="168"/>
      <c r="P158" s="168"/>
      <c r="Q158" s="169">
        <f>SUM(Q159:Q168)</f>
        <v>0</v>
      </c>
      <c r="R158" s="169">
        <f>SUM(R159:R168)</f>
        <v>0</v>
      </c>
      <c r="S158" s="168"/>
      <c r="T158" s="170">
        <f>SUM(T159:T168)</f>
        <v>0</v>
      </c>
      <c r="U158" s="168"/>
      <c r="V158" s="170">
        <f>SUM(V159:V168)</f>
        <v>0</v>
      </c>
      <c r="W158" s="168"/>
      <c r="X158" s="171">
        <f>SUM(X159:X168)</f>
        <v>0.9351446000000001</v>
      </c>
      <c r="AR158" s="172" t="s">
        <v>89</v>
      </c>
      <c r="AT158" s="173" t="s">
        <v>79</v>
      </c>
      <c r="AU158" s="173" t="s">
        <v>24</v>
      </c>
      <c r="AY158" s="172" t="s">
        <v>133</v>
      </c>
      <c r="BK158" s="174">
        <f>SUM(BK159:BK168)</f>
        <v>0</v>
      </c>
    </row>
    <row r="159" spans="1:65" s="2" customFormat="1" ht="24.2" customHeight="1">
      <c r="A159" s="35"/>
      <c r="B159" s="36"/>
      <c r="C159" s="177" t="s">
        <v>264</v>
      </c>
      <c r="D159" s="177" t="s">
        <v>136</v>
      </c>
      <c r="E159" s="178" t="s">
        <v>896</v>
      </c>
      <c r="F159" s="179" t="s">
        <v>897</v>
      </c>
      <c r="G159" s="180" t="s">
        <v>139</v>
      </c>
      <c r="H159" s="181">
        <v>49.27</v>
      </c>
      <c r="I159" s="182"/>
      <c r="J159" s="182"/>
      <c r="K159" s="183">
        <f>ROUND(P159*H159,2)</f>
        <v>0</v>
      </c>
      <c r="L159" s="179" t="s">
        <v>206</v>
      </c>
      <c r="M159" s="40"/>
      <c r="N159" s="184" t="s">
        <v>33</v>
      </c>
      <c r="O159" s="185" t="s">
        <v>49</v>
      </c>
      <c r="P159" s="186">
        <f>I159+J159</f>
        <v>0</v>
      </c>
      <c r="Q159" s="186">
        <f>ROUND(I159*H159,2)</f>
        <v>0</v>
      </c>
      <c r="R159" s="186">
        <f>ROUND(J159*H159,2)</f>
        <v>0</v>
      </c>
      <c r="S159" s="65"/>
      <c r="T159" s="187">
        <f>S159*H159</f>
        <v>0</v>
      </c>
      <c r="U159" s="187">
        <v>0</v>
      </c>
      <c r="V159" s="187">
        <f>U159*H159</f>
        <v>0</v>
      </c>
      <c r="W159" s="187">
        <v>0.01098</v>
      </c>
      <c r="X159" s="188">
        <f>W159*H159</f>
        <v>0.5409846</v>
      </c>
      <c r="Y159" s="35"/>
      <c r="Z159" s="35"/>
      <c r="AA159" s="35"/>
      <c r="AB159" s="35"/>
      <c r="AC159" s="35"/>
      <c r="AD159" s="35"/>
      <c r="AE159" s="35"/>
      <c r="AR159" s="189" t="s">
        <v>234</v>
      </c>
      <c r="AT159" s="189" t="s">
        <v>136</v>
      </c>
      <c r="AU159" s="189" t="s">
        <v>89</v>
      </c>
      <c r="AY159" s="18" t="s">
        <v>133</v>
      </c>
      <c r="BE159" s="190">
        <f>IF(O159="základní",K159,0)</f>
        <v>0</v>
      </c>
      <c r="BF159" s="190">
        <f>IF(O159="snížená",K159,0)</f>
        <v>0</v>
      </c>
      <c r="BG159" s="190">
        <f>IF(O159="zákl. přenesená",K159,0)</f>
        <v>0</v>
      </c>
      <c r="BH159" s="190">
        <f>IF(O159="sníž. přenesená",K159,0)</f>
        <v>0</v>
      </c>
      <c r="BI159" s="190">
        <f>IF(O159="nulová",K159,0)</f>
        <v>0</v>
      </c>
      <c r="BJ159" s="18" t="s">
        <v>24</v>
      </c>
      <c r="BK159" s="190">
        <f>ROUND(P159*H159,2)</f>
        <v>0</v>
      </c>
      <c r="BL159" s="18" t="s">
        <v>234</v>
      </c>
      <c r="BM159" s="189" t="s">
        <v>898</v>
      </c>
    </row>
    <row r="160" spans="1:47" s="2" customFormat="1" ht="11.25">
      <c r="A160" s="35"/>
      <c r="B160" s="36"/>
      <c r="C160" s="37"/>
      <c r="D160" s="191" t="s">
        <v>143</v>
      </c>
      <c r="E160" s="37"/>
      <c r="F160" s="192" t="s">
        <v>899</v>
      </c>
      <c r="G160" s="37"/>
      <c r="H160" s="37"/>
      <c r="I160" s="193"/>
      <c r="J160" s="193"/>
      <c r="K160" s="37"/>
      <c r="L160" s="37"/>
      <c r="M160" s="40"/>
      <c r="N160" s="194"/>
      <c r="O160" s="195"/>
      <c r="P160" s="65"/>
      <c r="Q160" s="65"/>
      <c r="R160" s="65"/>
      <c r="S160" s="65"/>
      <c r="T160" s="65"/>
      <c r="U160" s="65"/>
      <c r="V160" s="65"/>
      <c r="W160" s="65"/>
      <c r="X160" s="66"/>
      <c r="Y160" s="35"/>
      <c r="Z160" s="35"/>
      <c r="AA160" s="35"/>
      <c r="AB160" s="35"/>
      <c r="AC160" s="35"/>
      <c r="AD160" s="35"/>
      <c r="AE160" s="35"/>
      <c r="AT160" s="18" t="s">
        <v>143</v>
      </c>
      <c r="AU160" s="18" t="s">
        <v>89</v>
      </c>
    </row>
    <row r="161" spans="2:51" s="13" customFormat="1" ht="11.25">
      <c r="B161" s="196"/>
      <c r="C161" s="197"/>
      <c r="D161" s="191" t="s">
        <v>145</v>
      </c>
      <c r="E161" s="198" t="s">
        <v>33</v>
      </c>
      <c r="F161" s="199" t="s">
        <v>900</v>
      </c>
      <c r="G161" s="197"/>
      <c r="H161" s="200">
        <v>24.635</v>
      </c>
      <c r="I161" s="201"/>
      <c r="J161" s="201"/>
      <c r="K161" s="197"/>
      <c r="L161" s="197"/>
      <c r="M161" s="202"/>
      <c r="N161" s="203"/>
      <c r="O161" s="204"/>
      <c r="P161" s="204"/>
      <c r="Q161" s="204"/>
      <c r="R161" s="204"/>
      <c r="S161" s="204"/>
      <c r="T161" s="204"/>
      <c r="U161" s="204"/>
      <c r="V161" s="204"/>
      <c r="W161" s="204"/>
      <c r="X161" s="205"/>
      <c r="AT161" s="206" t="s">
        <v>145</v>
      </c>
      <c r="AU161" s="206" t="s">
        <v>89</v>
      </c>
      <c r="AV161" s="13" t="s">
        <v>89</v>
      </c>
      <c r="AW161" s="13" t="s">
        <v>5</v>
      </c>
      <c r="AX161" s="13" t="s">
        <v>80</v>
      </c>
      <c r="AY161" s="206" t="s">
        <v>133</v>
      </c>
    </row>
    <row r="162" spans="2:51" s="13" customFormat="1" ht="11.25">
      <c r="B162" s="196"/>
      <c r="C162" s="197"/>
      <c r="D162" s="191" t="s">
        <v>145</v>
      </c>
      <c r="E162" s="198" t="s">
        <v>33</v>
      </c>
      <c r="F162" s="199" t="s">
        <v>901</v>
      </c>
      <c r="G162" s="197"/>
      <c r="H162" s="200">
        <v>24.635</v>
      </c>
      <c r="I162" s="201"/>
      <c r="J162" s="201"/>
      <c r="K162" s="197"/>
      <c r="L162" s="197"/>
      <c r="M162" s="202"/>
      <c r="N162" s="203"/>
      <c r="O162" s="204"/>
      <c r="P162" s="204"/>
      <c r="Q162" s="204"/>
      <c r="R162" s="204"/>
      <c r="S162" s="204"/>
      <c r="T162" s="204"/>
      <c r="U162" s="204"/>
      <c r="V162" s="204"/>
      <c r="W162" s="204"/>
      <c r="X162" s="205"/>
      <c r="AT162" s="206" t="s">
        <v>145</v>
      </c>
      <c r="AU162" s="206" t="s">
        <v>89</v>
      </c>
      <c r="AV162" s="13" t="s">
        <v>89</v>
      </c>
      <c r="AW162" s="13" t="s">
        <v>5</v>
      </c>
      <c r="AX162" s="13" t="s">
        <v>80</v>
      </c>
      <c r="AY162" s="206" t="s">
        <v>133</v>
      </c>
    </row>
    <row r="163" spans="1:65" s="2" customFormat="1" ht="24.2" customHeight="1">
      <c r="A163" s="35"/>
      <c r="B163" s="36"/>
      <c r="C163" s="177" t="s">
        <v>8</v>
      </c>
      <c r="D163" s="177" t="s">
        <v>136</v>
      </c>
      <c r="E163" s="178" t="s">
        <v>902</v>
      </c>
      <c r="F163" s="179" t="s">
        <v>903</v>
      </c>
      <c r="G163" s="180" t="s">
        <v>139</v>
      </c>
      <c r="H163" s="181">
        <v>49.27</v>
      </c>
      <c r="I163" s="182"/>
      <c r="J163" s="182"/>
      <c r="K163" s="183">
        <f>ROUND(P163*H163,2)</f>
        <v>0</v>
      </c>
      <c r="L163" s="179" t="s">
        <v>206</v>
      </c>
      <c r="M163" s="40"/>
      <c r="N163" s="184" t="s">
        <v>33</v>
      </c>
      <c r="O163" s="185" t="s">
        <v>49</v>
      </c>
      <c r="P163" s="186">
        <f>I163+J163</f>
        <v>0</v>
      </c>
      <c r="Q163" s="186">
        <f>ROUND(I163*H163,2)</f>
        <v>0</v>
      </c>
      <c r="R163" s="186">
        <f>ROUND(J163*H163,2)</f>
        <v>0</v>
      </c>
      <c r="S163" s="65"/>
      <c r="T163" s="187">
        <f>S163*H163</f>
        <v>0</v>
      </c>
      <c r="U163" s="187">
        <v>0</v>
      </c>
      <c r="V163" s="187">
        <f>U163*H163</f>
        <v>0</v>
      </c>
      <c r="W163" s="187">
        <v>0.008</v>
      </c>
      <c r="X163" s="188">
        <f>W163*H163</f>
        <v>0.39416</v>
      </c>
      <c r="Y163" s="35"/>
      <c r="Z163" s="35"/>
      <c r="AA163" s="35"/>
      <c r="AB163" s="35"/>
      <c r="AC163" s="35"/>
      <c r="AD163" s="35"/>
      <c r="AE163" s="35"/>
      <c r="AR163" s="189" t="s">
        <v>234</v>
      </c>
      <c r="AT163" s="189" t="s">
        <v>136</v>
      </c>
      <c r="AU163" s="189" t="s">
        <v>89</v>
      </c>
      <c r="AY163" s="18" t="s">
        <v>133</v>
      </c>
      <c r="BE163" s="190">
        <f>IF(O163="základní",K163,0)</f>
        <v>0</v>
      </c>
      <c r="BF163" s="190">
        <f>IF(O163="snížená",K163,0)</f>
        <v>0</v>
      </c>
      <c r="BG163" s="190">
        <f>IF(O163="zákl. přenesená",K163,0)</f>
        <v>0</v>
      </c>
      <c r="BH163" s="190">
        <f>IF(O163="sníž. přenesená",K163,0)</f>
        <v>0</v>
      </c>
      <c r="BI163" s="190">
        <f>IF(O163="nulová",K163,0)</f>
        <v>0</v>
      </c>
      <c r="BJ163" s="18" t="s">
        <v>24</v>
      </c>
      <c r="BK163" s="190">
        <f>ROUND(P163*H163,2)</f>
        <v>0</v>
      </c>
      <c r="BL163" s="18" t="s">
        <v>234</v>
      </c>
      <c r="BM163" s="189" t="s">
        <v>904</v>
      </c>
    </row>
    <row r="164" spans="1:47" s="2" customFormat="1" ht="11.25">
      <c r="A164" s="35"/>
      <c r="B164" s="36"/>
      <c r="C164" s="37"/>
      <c r="D164" s="191" t="s">
        <v>143</v>
      </c>
      <c r="E164" s="37"/>
      <c r="F164" s="192" t="s">
        <v>905</v>
      </c>
      <c r="G164" s="37"/>
      <c r="H164" s="37"/>
      <c r="I164" s="193"/>
      <c r="J164" s="193"/>
      <c r="K164" s="37"/>
      <c r="L164" s="37"/>
      <c r="M164" s="40"/>
      <c r="N164" s="194"/>
      <c r="O164" s="195"/>
      <c r="P164" s="65"/>
      <c r="Q164" s="65"/>
      <c r="R164" s="65"/>
      <c r="S164" s="65"/>
      <c r="T164" s="65"/>
      <c r="U164" s="65"/>
      <c r="V164" s="65"/>
      <c r="W164" s="65"/>
      <c r="X164" s="66"/>
      <c r="Y164" s="35"/>
      <c r="Z164" s="35"/>
      <c r="AA164" s="35"/>
      <c r="AB164" s="35"/>
      <c r="AC164" s="35"/>
      <c r="AD164" s="35"/>
      <c r="AE164" s="35"/>
      <c r="AT164" s="18" t="s">
        <v>143</v>
      </c>
      <c r="AU164" s="18" t="s">
        <v>89</v>
      </c>
    </row>
    <row r="165" spans="2:51" s="13" customFormat="1" ht="11.25">
      <c r="B165" s="196"/>
      <c r="C165" s="197"/>
      <c r="D165" s="191" t="s">
        <v>145</v>
      </c>
      <c r="E165" s="198" t="s">
        <v>33</v>
      </c>
      <c r="F165" s="199" t="s">
        <v>900</v>
      </c>
      <c r="G165" s="197"/>
      <c r="H165" s="200">
        <v>24.635</v>
      </c>
      <c r="I165" s="201"/>
      <c r="J165" s="201"/>
      <c r="K165" s="197"/>
      <c r="L165" s="197"/>
      <c r="M165" s="202"/>
      <c r="N165" s="203"/>
      <c r="O165" s="204"/>
      <c r="P165" s="204"/>
      <c r="Q165" s="204"/>
      <c r="R165" s="204"/>
      <c r="S165" s="204"/>
      <c r="T165" s="204"/>
      <c r="U165" s="204"/>
      <c r="V165" s="204"/>
      <c r="W165" s="204"/>
      <c r="X165" s="205"/>
      <c r="AT165" s="206" t="s">
        <v>145</v>
      </c>
      <c r="AU165" s="206" t="s">
        <v>89</v>
      </c>
      <c r="AV165" s="13" t="s">
        <v>89</v>
      </c>
      <c r="AW165" s="13" t="s">
        <v>5</v>
      </c>
      <c r="AX165" s="13" t="s">
        <v>80</v>
      </c>
      <c r="AY165" s="206" t="s">
        <v>133</v>
      </c>
    </row>
    <row r="166" spans="2:51" s="13" customFormat="1" ht="11.25">
      <c r="B166" s="196"/>
      <c r="C166" s="197"/>
      <c r="D166" s="191" t="s">
        <v>145</v>
      </c>
      <c r="E166" s="198" t="s">
        <v>33</v>
      </c>
      <c r="F166" s="199" t="s">
        <v>901</v>
      </c>
      <c r="G166" s="197"/>
      <c r="H166" s="200">
        <v>24.635</v>
      </c>
      <c r="I166" s="201"/>
      <c r="J166" s="201"/>
      <c r="K166" s="197"/>
      <c r="L166" s="197"/>
      <c r="M166" s="202"/>
      <c r="N166" s="203"/>
      <c r="O166" s="204"/>
      <c r="P166" s="204"/>
      <c r="Q166" s="204"/>
      <c r="R166" s="204"/>
      <c r="S166" s="204"/>
      <c r="T166" s="204"/>
      <c r="U166" s="204"/>
      <c r="V166" s="204"/>
      <c r="W166" s="204"/>
      <c r="X166" s="205"/>
      <c r="AT166" s="206" t="s">
        <v>145</v>
      </c>
      <c r="AU166" s="206" t="s">
        <v>89</v>
      </c>
      <c r="AV166" s="13" t="s">
        <v>89</v>
      </c>
      <c r="AW166" s="13" t="s">
        <v>5</v>
      </c>
      <c r="AX166" s="13" t="s">
        <v>80</v>
      </c>
      <c r="AY166" s="206" t="s">
        <v>133</v>
      </c>
    </row>
    <row r="167" spans="1:65" s="2" customFormat="1" ht="14.45" customHeight="1">
      <c r="A167" s="35"/>
      <c r="B167" s="36"/>
      <c r="C167" s="177" t="s">
        <v>275</v>
      </c>
      <c r="D167" s="177" t="s">
        <v>136</v>
      </c>
      <c r="E167" s="178" t="s">
        <v>894</v>
      </c>
      <c r="F167" s="179" t="s">
        <v>906</v>
      </c>
      <c r="G167" s="180" t="s">
        <v>165</v>
      </c>
      <c r="H167" s="181">
        <v>15</v>
      </c>
      <c r="I167" s="182"/>
      <c r="J167" s="182"/>
      <c r="K167" s="183">
        <f>ROUND(P167*H167,2)</f>
        <v>0</v>
      </c>
      <c r="L167" s="179" t="s">
        <v>33</v>
      </c>
      <c r="M167" s="40"/>
      <c r="N167" s="184" t="s">
        <v>33</v>
      </c>
      <c r="O167" s="185" t="s">
        <v>49</v>
      </c>
      <c r="P167" s="186">
        <f>I167+J167</f>
        <v>0</v>
      </c>
      <c r="Q167" s="186">
        <f>ROUND(I167*H167,2)</f>
        <v>0</v>
      </c>
      <c r="R167" s="186">
        <f>ROUND(J167*H167,2)</f>
        <v>0</v>
      </c>
      <c r="S167" s="65"/>
      <c r="T167" s="187">
        <f>S167*H167</f>
        <v>0</v>
      </c>
      <c r="U167" s="187">
        <v>0</v>
      </c>
      <c r="V167" s="187">
        <f>U167*H167</f>
        <v>0</v>
      </c>
      <c r="W167" s="187">
        <v>0</v>
      </c>
      <c r="X167" s="188">
        <f>W167*H167</f>
        <v>0</v>
      </c>
      <c r="Y167" s="35"/>
      <c r="Z167" s="35"/>
      <c r="AA167" s="35"/>
      <c r="AB167" s="35"/>
      <c r="AC167" s="35"/>
      <c r="AD167" s="35"/>
      <c r="AE167" s="35"/>
      <c r="AR167" s="189" t="s">
        <v>234</v>
      </c>
      <c r="AT167" s="189" t="s">
        <v>136</v>
      </c>
      <c r="AU167" s="189" t="s">
        <v>89</v>
      </c>
      <c r="AY167" s="18" t="s">
        <v>133</v>
      </c>
      <c r="BE167" s="190">
        <f>IF(O167="základní",K167,0)</f>
        <v>0</v>
      </c>
      <c r="BF167" s="190">
        <f>IF(O167="snížená",K167,0)</f>
        <v>0</v>
      </c>
      <c r="BG167" s="190">
        <f>IF(O167="zákl. přenesená",K167,0)</f>
        <v>0</v>
      </c>
      <c r="BH167" s="190">
        <f>IF(O167="sníž. přenesená",K167,0)</f>
        <v>0</v>
      </c>
      <c r="BI167" s="190">
        <f>IF(O167="nulová",K167,0)</f>
        <v>0</v>
      </c>
      <c r="BJ167" s="18" t="s">
        <v>24</v>
      </c>
      <c r="BK167" s="190">
        <f>ROUND(P167*H167,2)</f>
        <v>0</v>
      </c>
      <c r="BL167" s="18" t="s">
        <v>234</v>
      </c>
      <c r="BM167" s="189" t="s">
        <v>907</v>
      </c>
    </row>
    <row r="168" spans="1:47" s="2" customFormat="1" ht="11.25">
      <c r="A168" s="35"/>
      <c r="B168" s="36"/>
      <c r="C168" s="37"/>
      <c r="D168" s="191" t="s">
        <v>143</v>
      </c>
      <c r="E168" s="37"/>
      <c r="F168" s="192" t="s">
        <v>906</v>
      </c>
      <c r="G168" s="37"/>
      <c r="H168" s="37"/>
      <c r="I168" s="193"/>
      <c r="J168" s="193"/>
      <c r="K168" s="37"/>
      <c r="L168" s="37"/>
      <c r="M168" s="40"/>
      <c r="N168" s="194"/>
      <c r="O168" s="195"/>
      <c r="P168" s="65"/>
      <c r="Q168" s="65"/>
      <c r="R168" s="65"/>
      <c r="S168" s="65"/>
      <c r="T168" s="65"/>
      <c r="U168" s="65"/>
      <c r="V168" s="65"/>
      <c r="W168" s="65"/>
      <c r="X168" s="66"/>
      <c r="Y168" s="35"/>
      <c r="Z168" s="35"/>
      <c r="AA168" s="35"/>
      <c r="AB168" s="35"/>
      <c r="AC168" s="35"/>
      <c r="AD168" s="35"/>
      <c r="AE168" s="35"/>
      <c r="AT168" s="18" t="s">
        <v>143</v>
      </c>
      <c r="AU168" s="18" t="s">
        <v>89</v>
      </c>
    </row>
    <row r="169" spans="2:63" s="12" customFormat="1" ht="22.9" customHeight="1">
      <c r="B169" s="160"/>
      <c r="C169" s="161"/>
      <c r="D169" s="162" t="s">
        <v>79</v>
      </c>
      <c r="E169" s="175" t="s">
        <v>908</v>
      </c>
      <c r="F169" s="175" t="s">
        <v>909</v>
      </c>
      <c r="G169" s="161"/>
      <c r="H169" s="161"/>
      <c r="I169" s="164"/>
      <c r="J169" s="164"/>
      <c r="K169" s="176">
        <f>BK169</f>
        <v>0</v>
      </c>
      <c r="L169" s="161"/>
      <c r="M169" s="166"/>
      <c r="N169" s="167"/>
      <c r="O169" s="168"/>
      <c r="P169" s="168"/>
      <c r="Q169" s="169">
        <f>SUM(Q170:Q182)</f>
        <v>0</v>
      </c>
      <c r="R169" s="169">
        <f>SUM(R170:R182)</f>
        <v>0</v>
      </c>
      <c r="S169" s="168"/>
      <c r="T169" s="170">
        <f>SUM(T170:T182)</f>
        <v>0</v>
      </c>
      <c r="U169" s="168"/>
      <c r="V169" s="170">
        <f>SUM(V170:V182)</f>
        <v>0.008883760000000001</v>
      </c>
      <c r="W169" s="168"/>
      <c r="X169" s="171">
        <f>SUM(X170:X182)</f>
        <v>0.011369999999999998</v>
      </c>
      <c r="AR169" s="172" t="s">
        <v>89</v>
      </c>
      <c r="AT169" s="173" t="s">
        <v>79</v>
      </c>
      <c r="AU169" s="173" t="s">
        <v>24</v>
      </c>
      <c r="AY169" s="172" t="s">
        <v>133</v>
      </c>
      <c r="BK169" s="174">
        <f>SUM(BK170:BK182)</f>
        <v>0</v>
      </c>
    </row>
    <row r="170" spans="1:65" s="2" customFormat="1" ht="24.2" customHeight="1">
      <c r="A170" s="35"/>
      <c r="B170" s="36"/>
      <c r="C170" s="177" t="s">
        <v>279</v>
      </c>
      <c r="D170" s="177" t="s">
        <v>136</v>
      </c>
      <c r="E170" s="178" t="s">
        <v>910</v>
      </c>
      <c r="F170" s="179" t="s">
        <v>911</v>
      </c>
      <c r="G170" s="180" t="s">
        <v>172</v>
      </c>
      <c r="H170" s="181">
        <v>37.9</v>
      </c>
      <c r="I170" s="182"/>
      <c r="J170" s="182"/>
      <c r="K170" s="183">
        <f>ROUND(P170*H170,2)</f>
        <v>0</v>
      </c>
      <c r="L170" s="179" t="s">
        <v>206</v>
      </c>
      <c r="M170" s="40"/>
      <c r="N170" s="184" t="s">
        <v>33</v>
      </c>
      <c r="O170" s="185" t="s">
        <v>49</v>
      </c>
      <c r="P170" s="186">
        <f>I170+J170</f>
        <v>0</v>
      </c>
      <c r="Q170" s="186">
        <f>ROUND(I170*H170,2)</f>
        <v>0</v>
      </c>
      <c r="R170" s="186">
        <f>ROUND(J170*H170,2)</f>
        <v>0</v>
      </c>
      <c r="S170" s="65"/>
      <c r="T170" s="187">
        <f>S170*H170</f>
        <v>0</v>
      </c>
      <c r="U170" s="187">
        <v>0</v>
      </c>
      <c r="V170" s="187">
        <f>U170*H170</f>
        <v>0</v>
      </c>
      <c r="W170" s="187">
        <v>0.0003</v>
      </c>
      <c r="X170" s="188">
        <f>W170*H170</f>
        <v>0.011369999999999998</v>
      </c>
      <c r="Y170" s="35"/>
      <c r="Z170" s="35"/>
      <c r="AA170" s="35"/>
      <c r="AB170" s="35"/>
      <c r="AC170" s="35"/>
      <c r="AD170" s="35"/>
      <c r="AE170" s="35"/>
      <c r="AR170" s="189" t="s">
        <v>234</v>
      </c>
      <c r="AT170" s="189" t="s">
        <v>136</v>
      </c>
      <c r="AU170" s="189" t="s">
        <v>89</v>
      </c>
      <c r="AY170" s="18" t="s">
        <v>133</v>
      </c>
      <c r="BE170" s="190">
        <f>IF(O170="základní",K170,0)</f>
        <v>0</v>
      </c>
      <c r="BF170" s="190">
        <f>IF(O170="snížená",K170,0)</f>
        <v>0</v>
      </c>
      <c r="BG170" s="190">
        <f>IF(O170="zákl. přenesená",K170,0)</f>
        <v>0</v>
      </c>
      <c r="BH170" s="190">
        <f>IF(O170="sníž. přenesená",K170,0)</f>
        <v>0</v>
      </c>
      <c r="BI170" s="190">
        <f>IF(O170="nulová",K170,0)</f>
        <v>0</v>
      </c>
      <c r="BJ170" s="18" t="s">
        <v>24</v>
      </c>
      <c r="BK170" s="190">
        <f>ROUND(P170*H170,2)</f>
        <v>0</v>
      </c>
      <c r="BL170" s="18" t="s">
        <v>234</v>
      </c>
      <c r="BM170" s="189" t="s">
        <v>912</v>
      </c>
    </row>
    <row r="171" spans="1:47" s="2" customFormat="1" ht="11.25">
      <c r="A171" s="35"/>
      <c r="B171" s="36"/>
      <c r="C171" s="37"/>
      <c r="D171" s="191" t="s">
        <v>143</v>
      </c>
      <c r="E171" s="37"/>
      <c r="F171" s="192" t="s">
        <v>913</v>
      </c>
      <c r="G171" s="37"/>
      <c r="H171" s="37"/>
      <c r="I171" s="193"/>
      <c r="J171" s="193"/>
      <c r="K171" s="37"/>
      <c r="L171" s="37"/>
      <c r="M171" s="40"/>
      <c r="N171" s="194"/>
      <c r="O171" s="195"/>
      <c r="P171" s="65"/>
      <c r="Q171" s="65"/>
      <c r="R171" s="65"/>
      <c r="S171" s="65"/>
      <c r="T171" s="65"/>
      <c r="U171" s="65"/>
      <c r="V171" s="65"/>
      <c r="W171" s="65"/>
      <c r="X171" s="66"/>
      <c r="Y171" s="35"/>
      <c r="Z171" s="35"/>
      <c r="AA171" s="35"/>
      <c r="AB171" s="35"/>
      <c r="AC171" s="35"/>
      <c r="AD171" s="35"/>
      <c r="AE171" s="35"/>
      <c r="AT171" s="18" t="s">
        <v>143</v>
      </c>
      <c r="AU171" s="18" t="s">
        <v>89</v>
      </c>
    </row>
    <row r="172" spans="2:51" s="13" customFormat="1" ht="11.25">
      <c r="B172" s="196"/>
      <c r="C172" s="197"/>
      <c r="D172" s="191" t="s">
        <v>145</v>
      </c>
      <c r="E172" s="198" t="s">
        <v>33</v>
      </c>
      <c r="F172" s="199" t="s">
        <v>914</v>
      </c>
      <c r="G172" s="197"/>
      <c r="H172" s="200">
        <v>18.95</v>
      </c>
      <c r="I172" s="201"/>
      <c r="J172" s="201"/>
      <c r="K172" s="197"/>
      <c r="L172" s="197"/>
      <c r="M172" s="202"/>
      <c r="N172" s="203"/>
      <c r="O172" s="204"/>
      <c r="P172" s="204"/>
      <c r="Q172" s="204"/>
      <c r="R172" s="204"/>
      <c r="S172" s="204"/>
      <c r="T172" s="204"/>
      <c r="U172" s="204"/>
      <c r="V172" s="204"/>
      <c r="W172" s="204"/>
      <c r="X172" s="205"/>
      <c r="AT172" s="206" t="s">
        <v>145</v>
      </c>
      <c r="AU172" s="206" t="s">
        <v>89</v>
      </c>
      <c r="AV172" s="13" t="s">
        <v>89</v>
      </c>
      <c r="AW172" s="13" t="s">
        <v>5</v>
      </c>
      <c r="AX172" s="13" t="s">
        <v>80</v>
      </c>
      <c r="AY172" s="206" t="s">
        <v>133</v>
      </c>
    </row>
    <row r="173" spans="2:51" s="13" customFormat="1" ht="11.25">
      <c r="B173" s="196"/>
      <c r="C173" s="197"/>
      <c r="D173" s="191" t="s">
        <v>145</v>
      </c>
      <c r="E173" s="198" t="s">
        <v>33</v>
      </c>
      <c r="F173" s="199" t="s">
        <v>915</v>
      </c>
      <c r="G173" s="197"/>
      <c r="H173" s="200">
        <v>18.95</v>
      </c>
      <c r="I173" s="201"/>
      <c r="J173" s="201"/>
      <c r="K173" s="197"/>
      <c r="L173" s="197"/>
      <c r="M173" s="202"/>
      <c r="N173" s="203"/>
      <c r="O173" s="204"/>
      <c r="P173" s="204"/>
      <c r="Q173" s="204"/>
      <c r="R173" s="204"/>
      <c r="S173" s="204"/>
      <c r="T173" s="204"/>
      <c r="U173" s="204"/>
      <c r="V173" s="204"/>
      <c r="W173" s="204"/>
      <c r="X173" s="205"/>
      <c r="AT173" s="206" t="s">
        <v>145</v>
      </c>
      <c r="AU173" s="206" t="s">
        <v>89</v>
      </c>
      <c r="AV173" s="13" t="s">
        <v>89</v>
      </c>
      <c r="AW173" s="13" t="s">
        <v>5</v>
      </c>
      <c r="AX173" s="13" t="s">
        <v>80</v>
      </c>
      <c r="AY173" s="206" t="s">
        <v>133</v>
      </c>
    </row>
    <row r="174" spans="1:65" s="2" customFormat="1" ht="24.2" customHeight="1">
      <c r="A174" s="35"/>
      <c r="B174" s="36"/>
      <c r="C174" s="177" t="s">
        <v>283</v>
      </c>
      <c r="D174" s="177" t="s">
        <v>136</v>
      </c>
      <c r="E174" s="178" t="s">
        <v>916</v>
      </c>
      <c r="F174" s="179" t="s">
        <v>917</v>
      </c>
      <c r="G174" s="180" t="s">
        <v>172</v>
      </c>
      <c r="H174" s="181">
        <v>37.9</v>
      </c>
      <c r="I174" s="182"/>
      <c r="J174" s="182"/>
      <c r="K174" s="183">
        <f>ROUND(P174*H174,2)</f>
        <v>0</v>
      </c>
      <c r="L174" s="179" t="s">
        <v>206</v>
      </c>
      <c r="M174" s="40"/>
      <c r="N174" s="184" t="s">
        <v>33</v>
      </c>
      <c r="O174" s="185" t="s">
        <v>49</v>
      </c>
      <c r="P174" s="186">
        <f>I174+J174</f>
        <v>0</v>
      </c>
      <c r="Q174" s="186">
        <f>ROUND(I174*H174,2)</f>
        <v>0</v>
      </c>
      <c r="R174" s="186">
        <f>ROUND(J174*H174,2)</f>
        <v>0</v>
      </c>
      <c r="S174" s="65"/>
      <c r="T174" s="187">
        <f>S174*H174</f>
        <v>0</v>
      </c>
      <c r="U174" s="187">
        <v>1E-05</v>
      </c>
      <c r="V174" s="187">
        <f>U174*H174</f>
        <v>0.000379</v>
      </c>
      <c r="W174" s="187">
        <v>0</v>
      </c>
      <c r="X174" s="188">
        <f>W174*H174</f>
        <v>0</v>
      </c>
      <c r="Y174" s="35"/>
      <c r="Z174" s="35"/>
      <c r="AA174" s="35"/>
      <c r="AB174" s="35"/>
      <c r="AC174" s="35"/>
      <c r="AD174" s="35"/>
      <c r="AE174" s="35"/>
      <c r="AR174" s="189" t="s">
        <v>234</v>
      </c>
      <c r="AT174" s="189" t="s">
        <v>136</v>
      </c>
      <c r="AU174" s="189" t="s">
        <v>89</v>
      </c>
      <c r="AY174" s="18" t="s">
        <v>133</v>
      </c>
      <c r="BE174" s="190">
        <f>IF(O174="základní",K174,0)</f>
        <v>0</v>
      </c>
      <c r="BF174" s="190">
        <f>IF(O174="snížená",K174,0)</f>
        <v>0</v>
      </c>
      <c r="BG174" s="190">
        <f>IF(O174="zákl. přenesená",K174,0)</f>
        <v>0</v>
      </c>
      <c r="BH174" s="190">
        <f>IF(O174="sníž. přenesená",K174,0)</f>
        <v>0</v>
      </c>
      <c r="BI174" s="190">
        <f>IF(O174="nulová",K174,0)</f>
        <v>0</v>
      </c>
      <c r="BJ174" s="18" t="s">
        <v>24</v>
      </c>
      <c r="BK174" s="190">
        <f>ROUND(P174*H174,2)</f>
        <v>0</v>
      </c>
      <c r="BL174" s="18" t="s">
        <v>234</v>
      </c>
      <c r="BM174" s="189" t="s">
        <v>918</v>
      </c>
    </row>
    <row r="175" spans="1:47" s="2" customFormat="1" ht="11.25">
      <c r="A175" s="35"/>
      <c r="B175" s="36"/>
      <c r="C175" s="37"/>
      <c r="D175" s="191" t="s">
        <v>143</v>
      </c>
      <c r="E175" s="37"/>
      <c r="F175" s="192" t="s">
        <v>919</v>
      </c>
      <c r="G175" s="37"/>
      <c r="H175" s="37"/>
      <c r="I175" s="193"/>
      <c r="J175" s="193"/>
      <c r="K175" s="37"/>
      <c r="L175" s="37"/>
      <c r="M175" s="40"/>
      <c r="N175" s="194"/>
      <c r="O175" s="195"/>
      <c r="P175" s="65"/>
      <c r="Q175" s="65"/>
      <c r="R175" s="65"/>
      <c r="S175" s="65"/>
      <c r="T175" s="65"/>
      <c r="U175" s="65"/>
      <c r="V175" s="65"/>
      <c r="W175" s="65"/>
      <c r="X175" s="66"/>
      <c r="Y175" s="35"/>
      <c r="Z175" s="35"/>
      <c r="AA175" s="35"/>
      <c r="AB175" s="35"/>
      <c r="AC175" s="35"/>
      <c r="AD175" s="35"/>
      <c r="AE175" s="35"/>
      <c r="AT175" s="18" t="s">
        <v>143</v>
      </c>
      <c r="AU175" s="18" t="s">
        <v>89</v>
      </c>
    </row>
    <row r="176" spans="2:51" s="13" customFormat="1" ht="11.25">
      <c r="B176" s="196"/>
      <c r="C176" s="197"/>
      <c r="D176" s="191" t="s">
        <v>145</v>
      </c>
      <c r="E176" s="198" t="s">
        <v>33</v>
      </c>
      <c r="F176" s="199" t="s">
        <v>914</v>
      </c>
      <c r="G176" s="197"/>
      <c r="H176" s="200">
        <v>18.95</v>
      </c>
      <c r="I176" s="201"/>
      <c r="J176" s="201"/>
      <c r="K176" s="197"/>
      <c r="L176" s="197"/>
      <c r="M176" s="202"/>
      <c r="N176" s="203"/>
      <c r="O176" s="204"/>
      <c r="P176" s="204"/>
      <c r="Q176" s="204"/>
      <c r="R176" s="204"/>
      <c r="S176" s="204"/>
      <c r="T176" s="204"/>
      <c r="U176" s="204"/>
      <c r="V176" s="204"/>
      <c r="W176" s="204"/>
      <c r="X176" s="205"/>
      <c r="AT176" s="206" t="s">
        <v>145</v>
      </c>
      <c r="AU176" s="206" t="s">
        <v>89</v>
      </c>
      <c r="AV176" s="13" t="s">
        <v>89</v>
      </c>
      <c r="AW176" s="13" t="s">
        <v>5</v>
      </c>
      <c r="AX176" s="13" t="s">
        <v>80</v>
      </c>
      <c r="AY176" s="206" t="s">
        <v>133</v>
      </c>
    </row>
    <row r="177" spans="2:51" s="13" customFormat="1" ht="11.25">
      <c r="B177" s="196"/>
      <c r="C177" s="197"/>
      <c r="D177" s="191" t="s">
        <v>145</v>
      </c>
      <c r="E177" s="198" t="s">
        <v>33</v>
      </c>
      <c r="F177" s="199" t="s">
        <v>915</v>
      </c>
      <c r="G177" s="197"/>
      <c r="H177" s="200">
        <v>18.95</v>
      </c>
      <c r="I177" s="201"/>
      <c r="J177" s="201"/>
      <c r="K177" s="197"/>
      <c r="L177" s="197"/>
      <c r="M177" s="202"/>
      <c r="N177" s="203"/>
      <c r="O177" s="204"/>
      <c r="P177" s="204"/>
      <c r="Q177" s="204"/>
      <c r="R177" s="204"/>
      <c r="S177" s="204"/>
      <c r="T177" s="204"/>
      <c r="U177" s="204"/>
      <c r="V177" s="204"/>
      <c r="W177" s="204"/>
      <c r="X177" s="205"/>
      <c r="AT177" s="206" t="s">
        <v>145</v>
      </c>
      <c r="AU177" s="206" t="s">
        <v>89</v>
      </c>
      <c r="AV177" s="13" t="s">
        <v>89</v>
      </c>
      <c r="AW177" s="13" t="s">
        <v>5</v>
      </c>
      <c r="AX177" s="13" t="s">
        <v>80</v>
      </c>
      <c r="AY177" s="206" t="s">
        <v>133</v>
      </c>
    </row>
    <row r="178" spans="1:65" s="2" customFormat="1" ht="24.2" customHeight="1">
      <c r="A178" s="35"/>
      <c r="B178" s="36"/>
      <c r="C178" s="228" t="s">
        <v>288</v>
      </c>
      <c r="D178" s="228" t="s">
        <v>251</v>
      </c>
      <c r="E178" s="229" t="s">
        <v>920</v>
      </c>
      <c r="F178" s="230" t="s">
        <v>921</v>
      </c>
      <c r="G178" s="231" t="s">
        <v>172</v>
      </c>
      <c r="H178" s="232">
        <v>38.658</v>
      </c>
      <c r="I178" s="233"/>
      <c r="J178" s="234"/>
      <c r="K178" s="235">
        <f>ROUND(P178*H178,2)</f>
        <v>0</v>
      </c>
      <c r="L178" s="230" t="s">
        <v>206</v>
      </c>
      <c r="M178" s="236"/>
      <c r="N178" s="237" t="s">
        <v>33</v>
      </c>
      <c r="O178" s="185" t="s">
        <v>49</v>
      </c>
      <c r="P178" s="186">
        <f>I178+J178</f>
        <v>0</v>
      </c>
      <c r="Q178" s="186">
        <f>ROUND(I178*H178,2)</f>
        <v>0</v>
      </c>
      <c r="R178" s="186">
        <f>ROUND(J178*H178,2)</f>
        <v>0</v>
      </c>
      <c r="S178" s="65"/>
      <c r="T178" s="187">
        <f>S178*H178</f>
        <v>0</v>
      </c>
      <c r="U178" s="187">
        <v>0.00022</v>
      </c>
      <c r="V178" s="187">
        <f>U178*H178</f>
        <v>0.00850476</v>
      </c>
      <c r="W178" s="187">
        <v>0</v>
      </c>
      <c r="X178" s="188">
        <f>W178*H178</f>
        <v>0</v>
      </c>
      <c r="Y178" s="35"/>
      <c r="Z178" s="35"/>
      <c r="AA178" s="35"/>
      <c r="AB178" s="35"/>
      <c r="AC178" s="35"/>
      <c r="AD178" s="35"/>
      <c r="AE178" s="35"/>
      <c r="AR178" s="189" t="s">
        <v>323</v>
      </c>
      <c r="AT178" s="189" t="s">
        <v>251</v>
      </c>
      <c r="AU178" s="189" t="s">
        <v>89</v>
      </c>
      <c r="AY178" s="18" t="s">
        <v>133</v>
      </c>
      <c r="BE178" s="190">
        <f>IF(O178="základní",K178,0)</f>
        <v>0</v>
      </c>
      <c r="BF178" s="190">
        <f>IF(O178="snížená",K178,0)</f>
        <v>0</v>
      </c>
      <c r="BG178" s="190">
        <f>IF(O178="zákl. přenesená",K178,0)</f>
        <v>0</v>
      </c>
      <c r="BH178" s="190">
        <f>IF(O178="sníž. přenesená",K178,0)</f>
        <v>0</v>
      </c>
      <c r="BI178" s="190">
        <f>IF(O178="nulová",K178,0)</f>
        <v>0</v>
      </c>
      <c r="BJ178" s="18" t="s">
        <v>24</v>
      </c>
      <c r="BK178" s="190">
        <f>ROUND(P178*H178,2)</f>
        <v>0</v>
      </c>
      <c r="BL178" s="18" t="s">
        <v>234</v>
      </c>
      <c r="BM178" s="189" t="s">
        <v>922</v>
      </c>
    </row>
    <row r="179" spans="1:47" s="2" customFormat="1" ht="11.25">
      <c r="A179" s="35"/>
      <c r="B179" s="36"/>
      <c r="C179" s="37"/>
      <c r="D179" s="191" t="s">
        <v>143</v>
      </c>
      <c r="E179" s="37"/>
      <c r="F179" s="192" t="s">
        <v>921</v>
      </c>
      <c r="G179" s="37"/>
      <c r="H179" s="37"/>
      <c r="I179" s="193"/>
      <c r="J179" s="193"/>
      <c r="K179" s="37"/>
      <c r="L179" s="37"/>
      <c r="M179" s="40"/>
      <c r="N179" s="194"/>
      <c r="O179" s="195"/>
      <c r="P179" s="65"/>
      <c r="Q179" s="65"/>
      <c r="R179" s="65"/>
      <c r="S179" s="65"/>
      <c r="T179" s="65"/>
      <c r="U179" s="65"/>
      <c r="V179" s="65"/>
      <c r="W179" s="65"/>
      <c r="X179" s="66"/>
      <c r="Y179" s="35"/>
      <c r="Z179" s="35"/>
      <c r="AA179" s="35"/>
      <c r="AB179" s="35"/>
      <c r="AC179" s="35"/>
      <c r="AD179" s="35"/>
      <c r="AE179" s="35"/>
      <c r="AT179" s="18" t="s">
        <v>143</v>
      </c>
      <c r="AU179" s="18" t="s">
        <v>89</v>
      </c>
    </row>
    <row r="180" spans="2:51" s="13" customFormat="1" ht="11.25">
      <c r="B180" s="196"/>
      <c r="C180" s="197"/>
      <c r="D180" s="191" t="s">
        <v>145</v>
      </c>
      <c r="E180" s="197"/>
      <c r="F180" s="199" t="s">
        <v>923</v>
      </c>
      <c r="G180" s="197"/>
      <c r="H180" s="200">
        <v>38.658</v>
      </c>
      <c r="I180" s="201"/>
      <c r="J180" s="201"/>
      <c r="K180" s="197"/>
      <c r="L180" s="197"/>
      <c r="M180" s="202"/>
      <c r="N180" s="203"/>
      <c r="O180" s="204"/>
      <c r="P180" s="204"/>
      <c r="Q180" s="204"/>
      <c r="R180" s="204"/>
      <c r="S180" s="204"/>
      <c r="T180" s="204"/>
      <c r="U180" s="204"/>
      <c r="V180" s="204"/>
      <c r="W180" s="204"/>
      <c r="X180" s="205"/>
      <c r="AT180" s="206" t="s">
        <v>145</v>
      </c>
      <c r="AU180" s="206" t="s">
        <v>89</v>
      </c>
      <c r="AV180" s="13" t="s">
        <v>89</v>
      </c>
      <c r="AW180" s="13" t="s">
        <v>4</v>
      </c>
      <c r="AX180" s="13" t="s">
        <v>24</v>
      </c>
      <c r="AY180" s="206" t="s">
        <v>133</v>
      </c>
    </row>
    <row r="181" spans="1:65" s="2" customFormat="1" ht="24.2" customHeight="1">
      <c r="A181" s="35"/>
      <c r="B181" s="36"/>
      <c r="C181" s="177" t="s">
        <v>292</v>
      </c>
      <c r="D181" s="177" t="s">
        <v>136</v>
      </c>
      <c r="E181" s="178" t="s">
        <v>924</v>
      </c>
      <c r="F181" s="179" t="s">
        <v>925</v>
      </c>
      <c r="G181" s="180" t="s">
        <v>798</v>
      </c>
      <c r="H181" s="239"/>
      <c r="I181" s="182"/>
      <c r="J181" s="182"/>
      <c r="K181" s="183">
        <f>ROUND(P181*H181,2)</f>
        <v>0</v>
      </c>
      <c r="L181" s="179" t="s">
        <v>206</v>
      </c>
      <c r="M181" s="40"/>
      <c r="N181" s="184" t="s">
        <v>33</v>
      </c>
      <c r="O181" s="185" t="s">
        <v>49</v>
      </c>
      <c r="P181" s="186">
        <f>I181+J181</f>
        <v>0</v>
      </c>
      <c r="Q181" s="186">
        <f>ROUND(I181*H181,2)</f>
        <v>0</v>
      </c>
      <c r="R181" s="186">
        <f>ROUND(J181*H181,2)</f>
        <v>0</v>
      </c>
      <c r="S181" s="65"/>
      <c r="T181" s="187">
        <f>S181*H181</f>
        <v>0</v>
      </c>
      <c r="U181" s="187">
        <v>0</v>
      </c>
      <c r="V181" s="187">
        <f>U181*H181</f>
        <v>0</v>
      </c>
      <c r="W181" s="187">
        <v>0</v>
      </c>
      <c r="X181" s="188">
        <f>W181*H181</f>
        <v>0</v>
      </c>
      <c r="Y181" s="35"/>
      <c r="Z181" s="35"/>
      <c r="AA181" s="35"/>
      <c r="AB181" s="35"/>
      <c r="AC181" s="35"/>
      <c r="AD181" s="35"/>
      <c r="AE181" s="35"/>
      <c r="AR181" s="189" t="s">
        <v>234</v>
      </c>
      <c r="AT181" s="189" t="s">
        <v>136</v>
      </c>
      <c r="AU181" s="189" t="s">
        <v>89</v>
      </c>
      <c r="AY181" s="18" t="s">
        <v>133</v>
      </c>
      <c r="BE181" s="190">
        <f>IF(O181="základní",K181,0)</f>
        <v>0</v>
      </c>
      <c r="BF181" s="190">
        <f>IF(O181="snížená",K181,0)</f>
        <v>0</v>
      </c>
      <c r="BG181" s="190">
        <f>IF(O181="zákl. přenesená",K181,0)</f>
        <v>0</v>
      </c>
      <c r="BH181" s="190">
        <f>IF(O181="sníž. přenesená",K181,0)</f>
        <v>0</v>
      </c>
      <c r="BI181" s="190">
        <f>IF(O181="nulová",K181,0)</f>
        <v>0</v>
      </c>
      <c r="BJ181" s="18" t="s">
        <v>24</v>
      </c>
      <c r="BK181" s="190">
        <f>ROUND(P181*H181,2)</f>
        <v>0</v>
      </c>
      <c r="BL181" s="18" t="s">
        <v>234</v>
      </c>
      <c r="BM181" s="189" t="s">
        <v>926</v>
      </c>
    </row>
    <row r="182" spans="1:47" s="2" customFormat="1" ht="19.5">
      <c r="A182" s="35"/>
      <c r="B182" s="36"/>
      <c r="C182" s="37"/>
      <c r="D182" s="191" t="s">
        <v>143</v>
      </c>
      <c r="E182" s="37"/>
      <c r="F182" s="192" t="s">
        <v>927</v>
      </c>
      <c r="G182" s="37"/>
      <c r="H182" s="37"/>
      <c r="I182" s="193"/>
      <c r="J182" s="193"/>
      <c r="K182" s="37"/>
      <c r="L182" s="37"/>
      <c r="M182" s="40"/>
      <c r="N182" s="194"/>
      <c r="O182" s="195"/>
      <c r="P182" s="65"/>
      <c r="Q182" s="65"/>
      <c r="R182" s="65"/>
      <c r="S182" s="65"/>
      <c r="T182" s="65"/>
      <c r="U182" s="65"/>
      <c r="V182" s="65"/>
      <c r="W182" s="65"/>
      <c r="X182" s="66"/>
      <c r="Y182" s="35"/>
      <c r="Z182" s="35"/>
      <c r="AA182" s="35"/>
      <c r="AB182" s="35"/>
      <c r="AC182" s="35"/>
      <c r="AD182" s="35"/>
      <c r="AE182" s="35"/>
      <c r="AT182" s="18" t="s">
        <v>143</v>
      </c>
      <c r="AU182" s="18" t="s">
        <v>89</v>
      </c>
    </row>
    <row r="183" spans="2:63" s="12" customFormat="1" ht="22.9" customHeight="1">
      <c r="B183" s="160"/>
      <c r="C183" s="161"/>
      <c r="D183" s="162" t="s">
        <v>79</v>
      </c>
      <c r="E183" s="175" t="s">
        <v>928</v>
      </c>
      <c r="F183" s="175" t="s">
        <v>929</v>
      </c>
      <c r="G183" s="161"/>
      <c r="H183" s="161"/>
      <c r="I183" s="164"/>
      <c r="J183" s="164"/>
      <c r="K183" s="176">
        <f>BK183</f>
        <v>0</v>
      </c>
      <c r="L183" s="161"/>
      <c r="M183" s="166"/>
      <c r="N183" s="167"/>
      <c r="O183" s="168"/>
      <c r="P183" s="168"/>
      <c r="Q183" s="169">
        <f>SUM(Q184:Q199)</f>
        <v>0</v>
      </c>
      <c r="R183" s="169">
        <f>SUM(R184:R199)</f>
        <v>0</v>
      </c>
      <c r="S183" s="168"/>
      <c r="T183" s="170">
        <f>SUM(T184:T199)</f>
        <v>0</v>
      </c>
      <c r="U183" s="168"/>
      <c r="V183" s="170">
        <f>SUM(V184:V199)</f>
        <v>0.187323</v>
      </c>
      <c r="W183" s="168"/>
      <c r="X183" s="171">
        <f>SUM(X184:X199)</f>
        <v>0</v>
      </c>
      <c r="AR183" s="172" t="s">
        <v>89</v>
      </c>
      <c r="AT183" s="173" t="s">
        <v>79</v>
      </c>
      <c r="AU183" s="173" t="s">
        <v>24</v>
      </c>
      <c r="AY183" s="172" t="s">
        <v>133</v>
      </c>
      <c r="BK183" s="174">
        <f>SUM(BK184:BK199)</f>
        <v>0</v>
      </c>
    </row>
    <row r="184" spans="1:65" s="2" customFormat="1" ht="24.2" customHeight="1">
      <c r="A184" s="35"/>
      <c r="B184" s="36"/>
      <c r="C184" s="177" t="s">
        <v>296</v>
      </c>
      <c r="D184" s="177" t="s">
        <v>136</v>
      </c>
      <c r="E184" s="178" t="s">
        <v>930</v>
      </c>
      <c r="F184" s="179" t="s">
        <v>931</v>
      </c>
      <c r="G184" s="180" t="s">
        <v>139</v>
      </c>
      <c r="H184" s="181">
        <v>9.671</v>
      </c>
      <c r="I184" s="182"/>
      <c r="J184" s="182"/>
      <c r="K184" s="183">
        <f>ROUND(P184*H184,2)</f>
        <v>0</v>
      </c>
      <c r="L184" s="179" t="s">
        <v>206</v>
      </c>
      <c r="M184" s="40"/>
      <c r="N184" s="184" t="s">
        <v>33</v>
      </c>
      <c r="O184" s="185" t="s">
        <v>49</v>
      </c>
      <c r="P184" s="186">
        <f>I184+J184</f>
        <v>0</v>
      </c>
      <c r="Q184" s="186">
        <f>ROUND(I184*H184,2)</f>
        <v>0</v>
      </c>
      <c r="R184" s="186">
        <f>ROUND(J184*H184,2)</f>
        <v>0</v>
      </c>
      <c r="S184" s="65"/>
      <c r="T184" s="187">
        <f>S184*H184</f>
        <v>0</v>
      </c>
      <c r="U184" s="187">
        <v>0.0052</v>
      </c>
      <c r="V184" s="187">
        <f>U184*H184</f>
        <v>0.05028919999999999</v>
      </c>
      <c r="W184" s="187">
        <v>0</v>
      </c>
      <c r="X184" s="188">
        <f>W184*H184</f>
        <v>0</v>
      </c>
      <c r="Y184" s="35"/>
      <c r="Z184" s="35"/>
      <c r="AA184" s="35"/>
      <c r="AB184" s="35"/>
      <c r="AC184" s="35"/>
      <c r="AD184" s="35"/>
      <c r="AE184" s="35"/>
      <c r="AR184" s="189" t="s">
        <v>234</v>
      </c>
      <c r="AT184" s="189" t="s">
        <v>136</v>
      </c>
      <c r="AU184" s="189" t="s">
        <v>89</v>
      </c>
      <c r="AY184" s="18" t="s">
        <v>133</v>
      </c>
      <c r="BE184" s="190">
        <f>IF(O184="základní",K184,0)</f>
        <v>0</v>
      </c>
      <c r="BF184" s="190">
        <f>IF(O184="snížená",K184,0)</f>
        <v>0</v>
      </c>
      <c r="BG184" s="190">
        <f>IF(O184="zákl. přenesená",K184,0)</f>
        <v>0</v>
      </c>
      <c r="BH184" s="190">
        <f>IF(O184="sníž. přenesená",K184,0)</f>
        <v>0</v>
      </c>
      <c r="BI184" s="190">
        <f>IF(O184="nulová",K184,0)</f>
        <v>0</v>
      </c>
      <c r="BJ184" s="18" t="s">
        <v>24</v>
      </c>
      <c r="BK184" s="190">
        <f>ROUND(P184*H184,2)</f>
        <v>0</v>
      </c>
      <c r="BL184" s="18" t="s">
        <v>234</v>
      </c>
      <c r="BM184" s="189" t="s">
        <v>932</v>
      </c>
    </row>
    <row r="185" spans="1:47" s="2" customFormat="1" ht="11.25">
      <c r="A185" s="35"/>
      <c r="B185" s="36"/>
      <c r="C185" s="37"/>
      <c r="D185" s="191" t="s">
        <v>143</v>
      </c>
      <c r="E185" s="37"/>
      <c r="F185" s="192" t="s">
        <v>933</v>
      </c>
      <c r="G185" s="37"/>
      <c r="H185" s="37"/>
      <c r="I185" s="193"/>
      <c r="J185" s="193"/>
      <c r="K185" s="37"/>
      <c r="L185" s="37"/>
      <c r="M185" s="40"/>
      <c r="N185" s="194"/>
      <c r="O185" s="195"/>
      <c r="P185" s="65"/>
      <c r="Q185" s="65"/>
      <c r="R185" s="65"/>
      <c r="S185" s="65"/>
      <c r="T185" s="65"/>
      <c r="U185" s="65"/>
      <c r="V185" s="65"/>
      <c r="W185" s="65"/>
      <c r="X185" s="66"/>
      <c r="Y185" s="35"/>
      <c r="Z185" s="35"/>
      <c r="AA185" s="35"/>
      <c r="AB185" s="35"/>
      <c r="AC185" s="35"/>
      <c r="AD185" s="35"/>
      <c r="AE185" s="35"/>
      <c r="AT185" s="18" t="s">
        <v>143</v>
      </c>
      <c r="AU185" s="18" t="s">
        <v>89</v>
      </c>
    </row>
    <row r="186" spans="2:51" s="13" customFormat="1" ht="11.25">
      <c r="B186" s="196"/>
      <c r="C186" s="197"/>
      <c r="D186" s="191" t="s">
        <v>145</v>
      </c>
      <c r="E186" s="198" t="s">
        <v>33</v>
      </c>
      <c r="F186" s="199" t="s">
        <v>837</v>
      </c>
      <c r="G186" s="197"/>
      <c r="H186" s="200">
        <v>9.671</v>
      </c>
      <c r="I186" s="201"/>
      <c r="J186" s="201"/>
      <c r="K186" s="197"/>
      <c r="L186" s="197"/>
      <c r="M186" s="202"/>
      <c r="N186" s="203"/>
      <c r="O186" s="204"/>
      <c r="P186" s="204"/>
      <c r="Q186" s="204"/>
      <c r="R186" s="204"/>
      <c r="S186" s="204"/>
      <c r="T186" s="204"/>
      <c r="U186" s="204"/>
      <c r="V186" s="204"/>
      <c r="W186" s="204"/>
      <c r="X186" s="205"/>
      <c r="AT186" s="206" t="s">
        <v>145</v>
      </c>
      <c r="AU186" s="206" t="s">
        <v>89</v>
      </c>
      <c r="AV186" s="13" t="s">
        <v>89</v>
      </c>
      <c r="AW186" s="13" t="s">
        <v>5</v>
      </c>
      <c r="AX186" s="13" t="s">
        <v>24</v>
      </c>
      <c r="AY186" s="206" t="s">
        <v>133</v>
      </c>
    </row>
    <row r="187" spans="1:65" s="2" customFormat="1" ht="24.2" customHeight="1">
      <c r="A187" s="35"/>
      <c r="B187" s="36"/>
      <c r="C187" s="228" t="s">
        <v>302</v>
      </c>
      <c r="D187" s="228" t="s">
        <v>251</v>
      </c>
      <c r="E187" s="229" t="s">
        <v>934</v>
      </c>
      <c r="F187" s="230" t="s">
        <v>935</v>
      </c>
      <c r="G187" s="231" t="s">
        <v>139</v>
      </c>
      <c r="H187" s="232">
        <v>10.638</v>
      </c>
      <c r="I187" s="233"/>
      <c r="J187" s="234"/>
      <c r="K187" s="235">
        <f>ROUND(P187*H187,2)</f>
        <v>0</v>
      </c>
      <c r="L187" s="230" t="s">
        <v>206</v>
      </c>
      <c r="M187" s="236"/>
      <c r="N187" s="237" t="s">
        <v>33</v>
      </c>
      <c r="O187" s="185" t="s">
        <v>49</v>
      </c>
      <c r="P187" s="186">
        <f>I187+J187</f>
        <v>0</v>
      </c>
      <c r="Q187" s="186">
        <f>ROUND(I187*H187,2)</f>
        <v>0</v>
      </c>
      <c r="R187" s="186">
        <f>ROUND(J187*H187,2)</f>
        <v>0</v>
      </c>
      <c r="S187" s="65"/>
      <c r="T187" s="187">
        <f>S187*H187</f>
        <v>0</v>
      </c>
      <c r="U187" s="187">
        <v>0.0126</v>
      </c>
      <c r="V187" s="187">
        <f>U187*H187</f>
        <v>0.1340388</v>
      </c>
      <c r="W187" s="187">
        <v>0</v>
      </c>
      <c r="X187" s="188">
        <f>W187*H187</f>
        <v>0</v>
      </c>
      <c r="Y187" s="35"/>
      <c r="Z187" s="35"/>
      <c r="AA187" s="35"/>
      <c r="AB187" s="35"/>
      <c r="AC187" s="35"/>
      <c r="AD187" s="35"/>
      <c r="AE187" s="35"/>
      <c r="AR187" s="189" t="s">
        <v>323</v>
      </c>
      <c r="AT187" s="189" t="s">
        <v>251</v>
      </c>
      <c r="AU187" s="189" t="s">
        <v>89</v>
      </c>
      <c r="AY187" s="18" t="s">
        <v>133</v>
      </c>
      <c r="BE187" s="190">
        <f>IF(O187="základní",K187,0)</f>
        <v>0</v>
      </c>
      <c r="BF187" s="190">
        <f>IF(O187="snížená",K187,0)</f>
        <v>0</v>
      </c>
      <c r="BG187" s="190">
        <f>IF(O187="zákl. přenesená",K187,0)</f>
        <v>0</v>
      </c>
      <c r="BH187" s="190">
        <f>IF(O187="sníž. přenesená",K187,0)</f>
        <v>0</v>
      </c>
      <c r="BI187" s="190">
        <f>IF(O187="nulová",K187,0)</f>
        <v>0</v>
      </c>
      <c r="BJ187" s="18" t="s">
        <v>24</v>
      </c>
      <c r="BK187" s="190">
        <f>ROUND(P187*H187,2)</f>
        <v>0</v>
      </c>
      <c r="BL187" s="18" t="s">
        <v>234</v>
      </c>
      <c r="BM187" s="189" t="s">
        <v>936</v>
      </c>
    </row>
    <row r="188" spans="1:47" s="2" customFormat="1" ht="11.25">
      <c r="A188" s="35"/>
      <c r="B188" s="36"/>
      <c r="C188" s="37"/>
      <c r="D188" s="191" t="s">
        <v>143</v>
      </c>
      <c r="E188" s="37"/>
      <c r="F188" s="192" t="s">
        <v>935</v>
      </c>
      <c r="G188" s="37"/>
      <c r="H188" s="37"/>
      <c r="I188" s="193"/>
      <c r="J188" s="193"/>
      <c r="K188" s="37"/>
      <c r="L188" s="37"/>
      <c r="M188" s="40"/>
      <c r="N188" s="194"/>
      <c r="O188" s="195"/>
      <c r="P188" s="65"/>
      <c r="Q188" s="65"/>
      <c r="R188" s="65"/>
      <c r="S188" s="65"/>
      <c r="T188" s="65"/>
      <c r="U188" s="65"/>
      <c r="V188" s="65"/>
      <c r="W188" s="65"/>
      <c r="X188" s="66"/>
      <c r="Y188" s="35"/>
      <c r="Z188" s="35"/>
      <c r="AA188" s="35"/>
      <c r="AB188" s="35"/>
      <c r="AC188" s="35"/>
      <c r="AD188" s="35"/>
      <c r="AE188" s="35"/>
      <c r="AT188" s="18" t="s">
        <v>143</v>
      </c>
      <c r="AU188" s="18" t="s">
        <v>89</v>
      </c>
    </row>
    <row r="189" spans="2:51" s="13" customFormat="1" ht="11.25">
      <c r="B189" s="196"/>
      <c r="C189" s="197"/>
      <c r="D189" s="191" t="s">
        <v>145</v>
      </c>
      <c r="E189" s="197"/>
      <c r="F189" s="199" t="s">
        <v>937</v>
      </c>
      <c r="G189" s="197"/>
      <c r="H189" s="200">
        <v>10.638</v>
      </c>
      <c r="I189" s="201"/>
      <c r="J189" s="201"/>
      <c r="K189" s="197"/>
      <c r="L189" s="197"/>
      <c r="M189" s="202"/>
      <c r="N189" s="203"/>
      <c r="O189" s="204"/>
      <c r="P189" s="204"/>
      <c r="Q189" s="204"/>
      <c r="R189" s="204"/>
      <c r="S189" s="204"/>
      <c r="T189" s="204"/>
      <c r="U189" s="204"/>
      <c r="V189" s="204"/>
      <c r="W189" s="204"/>
      <c r="X189" s="205"/>
      <c r="AT189" s="206" t="s">
        <v>145</v>
      </c>
      <c r="AU189" s="206" t="s">
        <v>89</v>
      </c>
      <c r="AV189" s="13" t="s">
        <v>89</v>
      </c>
      <c r="AW189" s="13" t="s">
        <v>4</v>
      </c>
      <c r="AX189" s="13" t="s">
        <v>24</v>
      </c>
      <c r="AY189" s="206" t="s">
        <v>133</v>
      </c>
    </row>
    <row r="190" spans="1:65" s="2" customFormat="1" ht="24.2" customHeight="1">
      <c r="A190" s="35"/>
      <c r="B190" s="36"/>
      <c r="C190" s="177" t="s">
        <v>307</v>
      </c>
      <c r="D190" s="177" t="s">
        <v>136</v>
      </c>
      <c r="E190" s="178" t="s">
        <v>938</v>
      </c>
      <c r="F190" s="179" t="s">
        <v>939</v>
      </c>
      <c r="G190" s="180" t="s">
        <v>139</v>
      </c>
      <c r="H190" s="181">
        <v>9.671</v>
      </c>
      <c r="I190" s="182"/>
      <c r="J190" s="182"/>
      <c r="K190" s="183">
        <f>ROUND(P190*H190,2)</f>
        <v>0</v>
      </c>
      <c r="L190" s="179" t="s">
        <v>206</v>
      </c>
      <c r="M190" s="40"/>
      <c r="N190" s="184" t="s">
        <v>33</v>
      </c>
      <c r="O190" s="185" t="s">
        <v>49</v>
      </c>
      <c r="P190" s="186">
        <f>I190+J190</f>
        <v>0</v>
      </c>
      <c r="Q190" s="186">
        <f>ROUND(I190*H190,2)</f>
        <v>0</v>
      </c>
      <c r="R190" s="186">
        <f>ROUND(J190*H190,2)</f>
        <v>0</v>
      </c>
      <c r="S190" s="65"/>
      <c r="T190" s="187">
        <f>S190*H190</f>
        <v>0</v>
      </c>
      <c r="U190" s="187">
        <v>0</v>
      </c>
      <c r="V190" s="187">
        <f>U190*H190</f>
        <v>0</v>
      </c>
      <c r="W190" s="187">
        <v>0</v>
      </c>
      <c r="X190" s="188">
        <f>W190*H190</f>
        <v>0</v>
      </c>
      <c r="Y190" s="35"/>
      <c r="Z190" s="35"/>
      <c r="AA190" s="35"/>
      <c r="AB190" s="35"/>
      <c r="AC190" s="35"/>
      <c r="AD190" s="35"/>
      <c r="AE190" s="35"/>
      <c r="AR190" s="189" t="s">
        <v>234</v>
      </c>
      <c r="AT190" s="189" t="s">
        <v>136</v>
      </c>
      <c r="AU190" s="189" t="s">
        <v>89</v>
      </c>
      <c r="AY190" s="18" t="s">
        <v>133</v>
      </c>
      <c r="BE190" s="190">
        <f>IF(O190="základní",K190,0)</f>
        <v>0</v>
      </c>
      <c r="BF190" s="190">
        <f>IF(O190="snížená",K190,0)</f>
        <v>0</v>
      </c>
      <c r="BG190" s="190">
        <f>IF(O190="zákl. přenesená",K190,0)</f>
        <v>0</v>
      </c>
      <c r="BH190" s="190">
        <f>IF(O190="sníž. přenesená",K190,0)</f>
        <v>0</v>
      </c>
      <c r="BI190" s="190">
        <f>IF(O190="nulová",K190,0)</f>
        <v>0</v>
      </c>
      <c r="BJ190" s="18" t="s">
        <v>24</v>
      </c>
      <c r="BK190" s="190">
        <f>ROUND(P190*H190,2)</f>
        <v>0</v>
      </c>
      <c r="BL190" s="18" t="s">
        <v>234</v>
      </c>
      <c r="BM190" s="189" t="s">
        <v>940</v>
      </c>
    </row>
    <row r="191" spans="1:47" s="2" customFormat="1" ht="11.25">
      <c r="A191" s="35"/>
      <c r="B191" s="36"/>
      <c r="C191" s="37"/>
      <c r="D191" s="191" t="s">
        <v>143</v>
      </c>
      <c r="E191" s="37"/>
      <c r="F191" s="192" t="s">
        <v>941</v>
      </c>
      <c r="G191" s="37"/>
      <c r="H191" s="37"/>
      <c r="I191" s="193"/>
      <c r="J191" s="193"/>
      <c r="K191" s="37"/>
      <c r="L191" s="37"/>
      <c r="M191" s="40"/>
      <c r="N191" s="194"/>
      <c r="O191" s="195"/>
      <c r="P191" s="65"/>
      <c r="Q191" s="65"/>
      <c r="R191" s="65"/>
      <c r="S191" s="65"/>
      <c r="T191" s="65"/>
      <c r="U191" s="65"/>
      <c r="V191" s="65"/>
      <c r="W191" s="65"/>
      <c r="X191" s="66"/>
      <c r="Y191" s="35"/>
      <c r="Z191" s="35"/>
      <c r="AA191" s="35"/>
      <c r="AB191" s="35"/>
      <c r="AC191" s="35"/>
      <c r="AD191" s="35"/>
      <c r="AE191" s="35"/>
      <c r="AT191" s="18" t="s">
        <v>143</v>
      </c>
      <c r="AU191" s="18" t="s">
        <v>89</v>
      </c>
    </row>
    <row r="192" spans="1:65" s="2" customFormat="1" ht="24.2" customHeight="1">
      <c r="A192" s="35"/>
      <c r="B192" s="36"/>
      <c r="C192" s="177" t="s">
        <v>312</v>
      </c>
      <c r="D192" s="177" t="s">
        <v>136</v>
      </c>
      <c r="E192" s="178" t="s">
        <v>942</v>
      </c>
      <c r="F192" s="179" t="s">
        <v>943</v>
      </c>
      <c r="G192" s="180" t="s">
        <v>172</v>
      </c>
      <c r="H192" s="181">
        <v>5.09</v>
      </c>
      <c r="I192" s="182"/>
      <c r="J192" s="182"/>
      <c r="K192" s="183">
        <f>ROUND(P192*H192,2)</f>
        <v>0</v>
      </c>
      <c r="L192" s="179" t="s">
        <v>206</v>
      </c>
      <c r="M192" s="40"/>
      <c r="N192" s="184" t="s">
        <v>33</v>
      </c>
      <c r="O192" s="185" t="s">
        <v>49</v>
      </c>
      <c r="P192" s="186">
        <f>I192+J192</f>
        <v>0</v>
      </c>
      <c r="Q192" s="186">
        <f>ROUND(I192*H192,2)</f>
        <v>0</v>
      </c>
      <c r="R192" s="186">
        <f>ROUND(J192*H192,2)</f>
        <v>0</v>
      </c>
      <c r="S192" s="65"/>
      <c r="T192" s="187">
        <f>S192*H192</f>
        <v>0</v>
      </c>
      <c r="U192" s="187">
        <v>0.0005</v>
      </c>
      <c r="V192" s="187">
        <f>U192*H192</f>
        <v>0.002545</v>
      </c>
      <c r="W192" s="187">
        <v>0</v>
      </c>
      <c r="X192" s="188">
        <f>W192*H192</f>
        <v>0</v>
      </c>
      <c r="Y192" s="35"/>
      <c r="Z192" s="35"/>
      <c r="AA192" s="35"/>
      <c r="AB192" s="35"/>
      <c r="AC192" s="35"/>
      <c r="AD192" s="35"/>
      <c r="AE192" s="35"/>
      <c r="AR192" s="189" t="s">
        <v>234</v>
      </c>
      <c r="AT192" s="189" t="s">
        <v>136</v>
      </c>
      <c r="AU192" s="189" t="s">
        <v>89</v>
      </c>
      <c r="AY192" s="18" t="s">
        <v>133</v>
      </c>
      <c r="BE192" s="190">
        <f>IF(O192="základní",K192,0)</f>
        <v>0</v>
      </c>
      <c r="BF192" s="190">
        <f>IF(O192="snížená",K192,0)</f>
        <v>0</v>
      </c>
      <c r="BG192" s="190">
        <f>IF(O192="zákl. přenesená",K192,0)</f>
        <v>0</v>
      </c>
      <c r="BH192" s="190">
        <f>IF(O192="sníž. přenesená",K192,0)</f>
        <v>0</v>
      </c>
      <c r="BI192" s="190">
        <f>IF(O192="nulová",K192,0)</f>
        <v>0</v>
      </c>
      <c r="BJ192" s="18" t="s">
        <v>24</v>
      </c>
      <c r="BK192" s="190">
        <f>ROUND(P192*H192,2)</f>
        <v>0</v>
      </c>
      <c r="BL192" s="18" t="s">
        <v>234</v>
      </c>
      <c r="BM192" s="189" t="s">
        <v>944</v>
      </c>
    </row>
    <row r="193" spans="1:47" s="2" customFormat="1" ht="11.25">
      <c r="A193" s="35"/>
      <c r="B193" s="36"/>
      <c r="C193" s="37"/>
      <c r="D193" s="191" t="s">
        <v>143</v>
      </c>
      <c r="E193" s="37"/>
      <c r="F193" s="192" t="s">
        <v>945</v>
      </c>
      <c r="G193" s="37"/>
      <c r="H193" s="37"/>
      <c r="I193" s="193"/>
      <c r="J193" s="193"/>
      <c r="K193" s="37"/>
      <c r="L193" s="37"/>
      <c r="M193" s="40"/>
      <c r="N193" s="194"/>
      <c r="O193" s="195"/>
      <c r="P193" s="65"/>
      <c r="Q193" s="65"/>
      <c r="R193" s="65"/>
      <c r="S193" s="65"/>
      <c r="T193" s="65"/>
      <c r="U193" s="65"/>
      <c r="V193" s="65"/>
      <c r="W193" s="65"/>
      <c r="X193" s="66"/>
      <c r="Y193" s="35"/>
      <c r="Z193" s="35"/>
      <c r="AA193" s="35"/>
      <c r="AB193" s="35"/>
      <c r="AC193" s="35"/>
      <c r="AD193" s="35"/>
      <c r="AE193" s="35"/>
      <c r="AT193" s="18" t="s">
        <v>143</v>
      </c>
      <c r="AU193" s="18" t="s">
        <v>89</v>
      </c>
    </row>
    <row r="194" spans="2:51" s="13" customFormat="1" ht="11.25">
      <c r="B194" s="196"/>
      <c r="C194" s="197"/>
      <c r="D194" s="191" t="s">
        <v>145</v>
      </c>
      <c r="E194" s="198" t="s">
        <v>33</v>
      </c>
      <c r="F194" s="199" t="s">
        <v>946</v>
      </c>
      <c r="G194" s="197"/>
      <c r="H194" s="200">
        <v>5.09</v>
      </c>
      <c r="I194" s="201"/>
      <c r="J194" s="201"/>
      <c r="K194" s="197"/>
      <c r="L194" s="197"/>
      <c r="M194" s="202"/>
      <c r="N194" s="203"/>
      <c r="O194" s="204"/>
      <c r="P194" s="204"/>
      <c r="Q194" s="204"/>
      <c r="R194" s="204"/>
      <c r="S194" s="204"/>
      <c r="T194" s="204"/>
      <c r="U194" s="204"/>
      <c r="V194" s="204"/>
      <c r="W194" s="204"/>
      <c r="X194" s="205"/>
      <c r="AT194" s="206" t="s">
        <v>145</v>
      </c>
      <c r="AU194" s="206" t="s">
        <v>89</v>
      </c>
      <c r="AV194" s="13" t="s">
        <v>89</v>
      </c>
      <c r="AW194" s="13" t="s">
        <v>5</v>
      </c>
      <c r="AX194" s="13" t="s">
        <v>24</v>
      </c>
      <c r="AY194" s="206" t="s">
        <v>133</v>
      </c>
    </row>
    <row r="195" spans="1:65" s="2" customFormat="1" ht="24.2" customHeight="1">
      <c r="A195" s="35"/>
      <c r="B195" s="36"/>
      <c r="C195" s="177" t="s">
        <v>317</v>
      </c>
      <c r="D195" s="177" t="s">
        <v>136</v>
      </c>
      <c r="E195" s="178" t="s">
        <v>947</v>
      </c>
      <c r="F195" s="179" t="s">
        <v>948</v>
      </c>
      <c r="G195" s="180" t="s">
        <v>172</v>
      </c>
      <c r="H195" s="181">
        <v>15</v>
      </c>
      <c r="I195" s="182"/>
      <c r="J195" s="182"/>
      <c r="K195" s="183">
        <f>ROUND(P195*H195,2)</f>
        <v>0</v>
      </c>
      <c r="L195" s="179" t="s">
        <v>206</v>
      </c>
      <c r="M195" s="40"/>
      <c r="N195" s="184" t="s">
        <v>33</v>
      </c>
      <c r="O195" s="185" t="s">
        <v>49</v>
      </c>
      <c r="P195" s="186">
        <f>I195+J195</f>
        <v>0</v>
      </c>
      <c r="Q195" s="186">
        <f>ROUND(I195*H195,2)</f>
        <v>0</v>
      </c>
      <c r="R195" s="186">
        <f>ROUND(J195*H195,2)</f>
        <v>0</v>
      </c>
      <c r="S195" s="65"/>
      <c r="T195" s="187">
        <f>S195*H195</f>
        <v>0</v>
      </c>
      <c r="U195" s="187">
        <v>3E-05</v>
      </c>
      <c r="V195" s="187">
        <f>U195*H195</f>
        <v>0.00045</v>
      </c>
      <c r="W195" s="187">
        <v>0</v>
      </c>
      <c r="X195" s="188">
        <f>W195*H195</f>
        <v>0</v>
      </c>
      <c r="Y195" s="35"/>
      <c r="Z195" s="35"/>
      <c r="AA195" s="35"/>
      <c r="AB195" s="35"/>
      <c r="AC195" s="35"/>
      <c r="AD195" s="35"/>
      <c r="AE195" s="35"/>
      <c r="AR195" s="189" t="s">
        <v>234</v>
      </c>
      <c r="AT195" s="189" t="s">
        <v>136</v>
      </c>
      <c r="AU195" s="189" t="s">
        <v>89</v>
      </c>
      <c r="AY195" s="18" t="s">
        <v>133</v>
      </c>
      <c r="BE195" s="190">
        <f>IF(O195="základní",K195,0)</f>
        <v>0</v>
      </c>
      <c r="BF195" s="190">
        <f>IF(O195="snížená",K195,0)</f>
        <v>0</v>
      </c>
      <c r="BG195" s="190">
        <f>IF(O195="zákl. přenesená",K195,0)</f>
        <v>0</v>
      </c>
      <c r="BH195" s="190">
        <f>IF(O195="sníž. přenesená",K195,0)</f>
        <v>0</v>
      </c>
      <c r="BI195" s="190">
        <f>IF(O195="nulová",K195,0)</f>
        <v>0</v>
      </c>
      <c r="BJ195" s="18" t="s">
        <v>24</v>
      </c>
      <c r="BK195" s="190">
        <f>ROUND(P195*H195,2)</f>
        <v>0</v>
      </c>
      <c r="BL195" s="18" t="s">
        <v>234</v>
      </c>
      <c r="BM195" s="189" t="s">
        <v>949</v>
      </c>
    </row>
    <row r="196" spans="1:47" s="2" customFormat="1" ht="11.25">
      <c r="A196" s="35"/>
      <c r="B196" s="36"/>
      <c r="C196" s="37"/>
      <c r="D196" s="191" t="s">
        <v>143</v>
      </c>
      <c r="E196" s="37"/>
      <c r="F196" s="192" t="s">
        <v>950</v>
      </c>
      <c r="G196" s="37"/>
      <c r="H196" s="37"/>
      <c r="I196" s="193"/>
      <c r="J196" s="193"/>
      <c r="K196" s="37"/>
      <c r="L196" s="37"/>
      <c r="M196" s="40"/>
      <c r="N196" s="194"/>
      <c r="O196" s="195"/>
      <c r="P196" s="65"/>
      <c r="Q196" s="65"/>
      <c r="R196" s="65"/>
      <c r="S196" s="65"/>
      <c r="T196" s="65"/>
      <c r="U196" s="65"/>
      <c r="V196" s="65"/>
      <c r="W196" s="65"/>
      <c r="X196" s="66"/>
      <c r="Y196" s="35"/>
      <c r="Z196" s="35"/>
      <c r="AA196" s="35"/>
      <c r="AB196" s="35"/>
      <c r="AC196" s="35"/>
      <c r="AD196" s="35"/>
      <c r="AE196" s="35"/>
      <c r="AT196" s="18" t="s">
        <v>143</v>
      </c>
      <c r="AU196" s="18" t="s">
        <v>89</v>
      </c>
    </row>
    <row r="197" spans="2:51" s="13" customFormat="1" ht="11.25">
      <c r="B197" s="196"/>
      <c r="C197" s="197"/>
      <c r="D197" s="191" t="s">
        <v>145</v>
      </c>
      <c r="E197" s="198" t="s">
        <v>33</v>
      </c>
      <c r="F197" s="199" t="s">
        <v>951</v>
      </c>
      <c r="G197" s="197"/>
      <c r="H197" s="200">
        <v>15</v>
      </c>
      <c r="I197" s="201"/>
      <c r="J197" s="201"/>
      <c r="K197" s="197"/>
      <c r="L197" s="197"/>
      <c r="M197" s="202"/>
      <c r="N197" s="203"/>
      <c r="O197" s="204"/>
      <c r="P197" s="204"/>
      <c r="Q197" s="204"/>
      <c r="R197" s="204"/>
      <c r="S197" s="204"/>
      <c r="T197" s="204"/>
      <c r="U197" s="204"/>
      <c r="V197" s="204"/>
      <c r="W197" s="204"/>
      <c r="X197" s="205"/>
      <c r="AT197" s="206" t="s">
        <v>145</v>
      </c>
      <c r="AU197" s="206" t="s">
        <v>89</v>
      </c>
      <c r="AV197" s="13" t="s">
        <v>89</v>
      </c>
      <c r="AW197" s="13" t="s">
        <v>5</v>
      </c>
      <c r="AX197" s="13" t="s">
        <v>24</v>
      </c>
      <c r="AY197" s="206" t="s">
        <v>133</v>
      </c>
    </row>
    <row r="198" spans="1:65" s="2" customFormat="1" ht="24.2" customHeight="1">
      <c r="A198" s="35"/>
      <c r="B198" s="36"/>
      <c r="C198" s="177" t="s">
        <v>323</v>
      </c>
      <c r="D198" s="177" t="s">
        <v>136</v>
      </c>
      <c r="E198" s="178" t="s">
        <v>952</v>
      </c>
      <c r="F198" s="179" t="s">
        <v>953</v>
      </c>
      <c r="G198" s="180" t="s">
        <v>798</v>
      </c>
      <c r="H198" s="239"/>
      <c r="I198" s="182"/>
      <c r="J198" s="182"/>
      <c r="K198" s="183">
        <f>ROUND(P198*H198,2)</f>
        <v>0</v>
      </c>
      <c r="L198" s="179" t="s">
        <v>206</v>
      </c>
      <c r="M198" s="40"/>
      <c r="N198" s="184" t="s">
        <v>33</v>
      </c>
      <c r="O198" s="185" t="s">
        <v>49</v>
      </c>
      <c r="P198" s="186">
        <f>I198+J198</f>
        <v>0</v>
      </c>
      <c r="Q198" s="186">
        <f>ROUND(I198*H198,2)</f>
        <v>0</v>
      </c>
      <c r="R198" s="186">
        <f>ROUND(J198*H198,2)</f>
        <v>0</v>
      </c>
      <c r="S198" s="65"/>
      <c r="T198" s="187">
        <f>S198*H198</f>
        <v>0</v>
      </c>
      <c r="U198" s="187">
        <v>0</v>
      </c>
      <c r="V198" s="187">
        <f>U198*H198</f>
        <v>0</v>
      </c>
      <c r="W198" s="187">
        <v>0</v>
      </c>
      <c r="X198" s="188">
        <f>W198*H198</f>
        <v>0</v>
      </c>
      <c r="Y198" s="35"/>
      <c r="Z198" s="35"/>
      <c r="AA198" s="35"/>
      <c r="AB198" s="35"/>
      <c r="AC198" s="35"/>
      <c r="AD198" s="35"/>
      <c r="AE198" s="35"/>
      <c r="AR198" s="189" t="s">
        <v>234</v>
      </c>
      <c r="AT198" s="189" t="s">
        <v>136</v>
      </c>
      <c r="AU198" s="189" t="s">
        <v>89</v>
      </c>
      <c r="AY198" s="18" t="s">
        <v>133</v>
      </c>
      <c r="BE198" s="190">
        <f>IF(O198="základní",K198,0)</f>
        <v>0</v>
      </c>
      <c r="BF198" s="190">
        <f>IF(O198="snížená",K198,0)</f>
        <v>0</v>
      </c>
      <c r="BG198" s="190">
        <f>IF(O198="zákl. přenesená",K198,0)</f>
        <v>0</v>
      </c>
      <c r="BH198" s="190">
        <f>IF(O198="sníž. přenesená",K198,0)</f>
        <v>0</v>
      </c>
      <c r="BI198" s="190">
        <f>IF(O198="nulová",K198,0)</f>
        <v>0</v>
      </c>
      <c r="BJ198" s="18" t="s">
        <v>24</v>
      </c>
      <c r="BK198" s="190">
        <f>ROUND(P198*H198,2)</f>
        <v>0</v>
      </c>
      <c r="BL198" s="18" t="s">
        <v>234</v>
      </c>
      <c r="BM198" s="189" t="s">
        <v>954</v>
      </c>
    </row>
    <row r="199" spans="1:47" s="2" customFormat="1" ht="19.5">
      <c r="A199" s="35"/>
      <c r="B199" s="36"/>
      <c r="C199" s="37"/>
      <c r="D199" s="191" t="s">
        <v>143</v>
      </c>
      <c r="E199" s="37"/>
      <c r="F199" s="192" t="s">
        <v>955</v>
      </c>
      <c r="G199" s="37"/>
      <c r="H199" s="37"/>
      <c r="I199" s="193"/>
      <c r="J199" s="193"/>
      <c r="K199" s="37"/>
      <c r="L199" s="37"/>
      <c r="M199" s="40"/>
      <c r="N199" s="194"/>
      <c r="O199" s="195"/>
      <c r="P199" s="65"/>
      <c r="Q199" s="65"/>
      <c r="R199" s="65"/>
      <c r="S199" s="65"/>
      <c r="T199" s="65"/>
      <c r="U199" s="65"/>
      <c r="V199" s="65"/>
      <c r="W199" s="65"/>
      <c r="X199" s="66"/>
      <c r="Y199" s="35"/>
      <c r="Z199" s="35"/>
      <c r="AA199" s="35"/>
      <c r="AB199" s="35"/>
      <c r="AC199" s="35"/>
      <c r="AD199" s="35"/>
      <c r="AE199" s="35"/>
      <c r="AT199" s="18" t="s">
        <v>143</v>
      </c>
      <c r="AU199" s="18" t="s">
        <v>89</v>
      </c>
    </row>
    <row r="200" spans="2:63" s="12" customFormat="1" ht="22.9" customHeight="1">
      <c r="B200" s="160"/>
      <c r="C200" s="161"/>
      <c r="D200" s="162" t="s">
        <v>79</v>
      </c>
      <c r="E200" s="175" t="s">
        <v>956</v>
      </c>
      <c r="F200" s="175" t="s">
        <v>957</v>
      </c>
      <c r="G200" s="161"/>
      <c r="H200" s="161"/>
      <c r="I200" s="164"/>
      <c r="J200" s="164"/>
      <c r="K200" s="176">
        <f>BK200</f>
        <v>0</v>
      </c>
      <c r="L200" s="161"/>
      <c r="M200" s="166"/>
      <c r="N200" s="167"/>
      <c r="O200" s="168"/>
      <c r="P200" s="168"/>
      <c r="Q200" s="169">
        <f>SUM(Q201:Q224)</f>
        <v>0</v>
      </c>
      <c r="R200" s="169">
        <f>SUM(R201:R224)</f>
        <v>0</v>
      </c>
      <c r="S200" s="168"/>
      <c r="T200" s="170">
        <f>SUM(T201:T224)</f>
        <v>0</v>
      </c>
      <c r="U200" s="168"/>
      <c r="V200" s="170">
        <f>SUM(V201:V224)</f>
        <v>0</v>
      </c>
      <c r="W200" s="168"/>
      <c r="X200" s="171">
        <f>SUM(X201:X224)</f>
        <v>0</v>
      </c>
      <c r="AR200" s="172" t="s">
        <v>89</v>
      </c>
      <c r="AT200" s="173" t="s">
        <v>79</v>
      </c>
      <c r="AU200" s="173" t="s">
        <v>24</v>
      </c>
      <c r="AY200" s="172" t="s">
        <v>133</v>
      </c>
      <c r="BK200" s="174">
        <f>SUM(BK201:BK224)</f>
        <v>0</v>
      </c>
    </row>
    <row r="201" spans="1:65" s="2" customFormat="1" ht="14.45" customHeight="1">
      <c r="A201" s="35"/>
      <c r="B201" s="36"/>
      <c r="C201" s="177" t="s">
        <v>327</v>
      </c>
      <c r="D201" s="177" t="s">
        <v>136</v>
      </c>
      <c r="E201" s="178" t="s">
        <v>958</v>
      </c>
      <c r="F201" s="179" t="s">
        <v>959</v>
      </c>
      <c r="G201" s="180" t="s">
        <v>139</v>
      </c>
      <c r="H201" s="181">
        <v>124.527</v>
      </c>
      <c r="I201" s="182"/>
      <c r="J201" s="182"/>
      <c r="K201" s="183">
        <f>ROUND(P201*H201,2)</f>
        <v>0</v>
      </c>
      <c r="L201" s="179" t="s">
        <v>33</v>
      </c>
      <c r="M201" s="40"/>
      <c r="N201" s="184" t="s">
        <v>33</v>
      </c>
      <c r="O201" s="185" t="s">
        <v>49</v>
      </c>
      <c r="P201" s="186">
        <f>I201+J201</f>
        <v>0</v>
      </c>
      <c r="Q201" s="186">
        <f>ROUND(I201*H201,2)</f>
        <v>0</v>
      </c>
      <c r="R201" s="186">
        <f>ROUND(J201*H201,2)</f>
        <v>0</v>
      </c>
      <c r="S201" s="65"/>
      <c r="T201" s="187">
        <f>S201*H201</f>
        <v>0</v>
      </c>
      <c r="U201" s="187">
        <v>0</v>
      </c>
      <c r="V201" s="187">
        <f>U201*H201</f>
        <v>0</v>
      </c>
      <c r="W201" s="187">
        <v>0</v>
      </c>
      <c r="X201" s="188">
        <f>W201*H201</f>
        <v>0</v>
      </c>
      <c r="Y201" s="35"/>
      <c r="Z201" s="35"/>
      <c r="AA201" s="35"/>
      <c r="AB201" s="35"/>
      <c r="AC201" s="35"/>
      <c r="AD201" s="35"/>
      <c r="AE201" s="35"/>
      <c r="AR201" s="189" t="s">
        <v>234</v>
      </c>
      <c r="AT201" s="189" t="s">
        <v>136</v>
      </c>
      <c r="AU201" s="189" t="s">
        <v>89</v>
      </c>
      <c r="AY201" s="18" t="s">
        <v>133</v>
      </c>
      <c r="BE201" s="190">
        <f>IF(O201="základní",K201,0)</f>
        <v>0</v>
      </c>
      <c r="BF201" s="190">
        <f>IF(O201="snížená",K201,0)</f>
        <v>0</v>
      </c>
      <c r="BG201" s="190">
        <f>IF(O201="zákl. přenesená",K201,0)</f>
        <v>0</v>
      </c>
      <c r="BH201" s="190">
        <f>IF(O201="sníž. přenesená",K201,0)</f>
        <v>0</v>
      </c>
      <c r="BI201" s="190">
        <f>IF(O201="nulová",K201,0)</f>
        <v>0</v>
      </c>
      <c r="BJ201" s="18" t="s">
        <v>24</v>
      </c>
      <c r="BK201" s="190">
        <f>ROUND(P201*H201,2)</f>
        <v>0</v>
      </c>
      <c r="BL201" s="18" t="s">
        <v>234</v>
      </c>
      <c r="BM201" s="189" t="s">
        <v>960</v>
      </c>
    </row>
    <row r="202" spans="1:47" s="2" customFormat="1" ht="11.25">
      <c r="A202" s="35"/>
      <c r="B202" s="36"/>
      <c r="C202" s="37"/>
      <c r="D202" s="191" t="s">
        <v>143</v>
      </c>
      <c r="E202" s="37"/>
      <c r="F202" s="192" t="s">
        <v>959</v>
      </c>
      <c r="G202" s="37"/>
      <c r="H202" s="37"/>
      <c r="I202" s="193"/>
      <c r="J202" s="193"/>
      <c r="K202" s="37"/>
      <c r="L202" s="37"/>
      <c r="M202" s="40"/>
      <c r="N202" s="194"/>
      <c r="O202" s="195"/>
      <c r="P202" s="65"/>
      <c r="Q202" s="65"/>
      <c r="R202" s="65"/>
      <c r="S202" s="65"/>
      <c r="T202" s="65"/>
      <c r="U202" s="65"/>
      <c r="V202" s="65"/>
      <c r="W202" s="65"/>
      <c r="X202" s="66"/>
      <c r="Y202" s="35"/>
      <c r="Z202" s="35"/>
      <c r="AA202" s="35"/>
      <c r="AB202" s="35"/>
      <c r="AC202" s="35"/>
      <c r="AD202" s="35"/>
      <c r="AE202" s="35"/>
      <c r="AT202" s="18" t="s">
        <v>143</v>
      </c>
      <c r="AU202" s="18" t="s">
        <v>89</v>
      </c>
    </row>
    <row r="203" spans="2:51" s="13" customFormat="1" ht="11.25">
      <c r="B203" s="196"/>
      <c r="C203" s="197"/>
      <c r="D203" s="191" t="s">
        <v>145</v>
      </c>
      <c r="E203" s="198" t="s">
        <v>33</v>
      </c>
      <c r="F203" s="199" t="s">
        <v>961</v>
      </c>
      <c r="G203" s="197"/>
      <c r="H203" s="200">
        <v>27.391</v>
      </c>
      <c r="I203" s="201"/>
      <c r="J203" s="201"/>
      <c r="K203" s="197"/>
      <c r="L203" s="197"/>
      <c r="M203" s="202"/>
      <c r="N203" s="203"/>
      <c r="O203" s="204"/>
      <c r="P203" s="204"/>
      <c r="Q203" s="204"/>
      <c r="R203" s="204"/>
      <c r="S203" s="204"/>
      <c r="T203" s="204"/>
      <c r="U203" s="204"/>
      <c r="V203" s="204"/>
      <c r="W203" s="204"/>
      <c r="X203" s="205"/>
      <c r="AT203" s="206" t="s">
        <v>145</v>
      </c>
      <c r="AU203" s="206" t="s">
        <v>89</v>
      </c>
      <c r="AV203" s="13" t="s">
        <v>89</v>
      </c>
      <c r="AW203" s="13" t="s">
        <v>5</v>
      </c>
      <c r="AX203" s="13" t="s">
        <v>80</v>
      </c>
      <c r="AY203" s="206" t="s">
        <v>133</v>
      </c>
    </row>
    <row r="204" spans="2:51" s="13" customFormat="1" ht="11.25">
      <c r="B204" s="196"/>
      <c r="C204" s="197"/>
      <c r="D204" s="191" t="s">
        <v>145</v>
      </c>
      <c r="E204" s="198" t="s">
        <v>33</v>
      </c>
      <c r="F204" s="199" t="s">
        <v>962</v>
      </c>
      <c r="G204" s="197"/>
      <c r="H204" s="200">
        <v>26.091</v>
      </c>
      <c r="I204" s="201"/>
      <c r="J204" s="201"/>
      <c r="K204" s="197"/>
      <c r="L204" s="197"/>
      <c r="M204" s="202"/>
      <c r="N204" s="203"/>
      <c r="O204" s="204"/>
      <c r="P204" s="204"/>
      <c r="Q204" s="204"/>
      <c r="R204" s="204"/>
      <c r="S204" s="204"/>
      <c r="T204" s="204"/>
      <c r="U204" s="204"/>
      <c r="V204" s="204"/>
      <c r="W204" s="204"/>
      <c r="X204" s="205"/>
      <c r="AT204" s="206" t="s">
        <v>145</v>
      </c>
      <c r="AU204" s="206" t="s">
        <v>89</v>
      </c>
      <c r="AV204" s="13" t="s">
        <v>89</v>
      </c>
      <c r="AW204" s="13" t="s">
        <v>5</v>
      </c>
      <c r="AX204" s="13" t="s">
        <v>80</v>
      </c>
      <c r="AY204" s="206" t="s">
        <v>133</v>
      </c>
    </row>
    <row r="205" spans="2:51" s="13" customFormat="1" ht="11.25">
      <c r="B205" s="196"/>
      <c r="C205" s="197"/>
      <c r="D205" s="191" t="s">
        <v>145</v>
      </c>
      <c r="E205" s="198" t="s">
        <v>33</v>
      </c>
      <c r="F205" s="199" t="s">
        <v>963</v>
      </c>
      <c r="G205" s="197"/>
      <c r="H205" s="200">
        <v>6.487</v>
      </c>
      <c r="I205" s="201"/>
      <c r="J205" s="201"/>
      <c r="K205" s="197"/>
      <c r="L205" s="197"/>
      <c r="M205" s="202"/>
      <c r="N205" s="203"/>
      <c r="O205" s="204"/>
      <c r="P205" s="204"/>
      <c r="Q205" s="204"/>
      <c r="R205" s="204"/>
      <c r="S205" s="204"/>
      <c r="T205" s="204"/>
      <c r="U205" s="204"/>
      <c r="V205" s="204"/>
      <c r="W205" s="204"/>
      <c r="X205" s="205"/>
      <c r="AT205" s="206" t="s">
        <v>145</v>
      </c>
      <c r="AU205" s="206" t="s">
        <v>89</v>
      </c>
      <c r="AV205" s="13" t="s">
        <v>89</v>
      </c>
      <c r="AW205" s="13" t="s">
        <v>5</v>
      </c>
      <c r="AX205" s="13" t="s">
        <v>80</v>
      </c>
      <c r="AY205" s="206" t="s">
        <v>133</v>
      </c>
    </row>
    <row r="206" spans="2:51" s="13" customFormat="1" ht="11.25">
      <c r="B206" s="196"/>
      <c r="C206" s="197"/>
      <c r="D206" s="191" t="s">
        <v>145</v>
      </c>
      <c r="E206" s="198" t="s">
        <v>33</v>
      </c>
      <c r="F206" s="199" t="s">
        <v>964</v>
      </c>
      <c r="G206" s="197"/>
      <c r="H206" s="200">
        <v>30.056</v>
      </c>
      <c r="I206" s="201"/>
      <c r="J206" s="201"/>
      <c r="K206" s="197"/>
      <c r="L206" s="197"/>
      <c r="M206" s="202"/>
      <c r="N206" s="203"/>
      <c r="O206" s="204"/>
      <c r="P206" s="204"/>
      <c r="Q206" s="204"/>
      <c r="R206" s="204"/>
      <c r="S206" s="204"/>
      <c r="T206" s="204"/>
      <c r="U206" s="204"/>
      <c r="V206" s="204"/>
      <c r="W206" s="204"/>
      <c r="X206" s="205"/>
      <c r="AT206" s="206" t="s">
        <v>145</v>
      </c>
      <c r="AU206" s="206" t="s">
        <v>89</v>
      </c>
      <c r="AV206" s="13" t="s">
        <v>89</v>
      </c>
      <c r="AW206" s="13" t="s">
        <v>5</v>
      </c>
      <c r="AX206" s="13" t="s">
        <v>80</v>
      </c>
      <c r="AY206" s="206" t="s">
        <v>133</v>
      </c>
    </row>
    <row r="207" spans="2:51" s="13" customFormat="1" ht="11.25">
      <c r="B207" s="196"/>
      <c r="C207" s="197"/>
      <c r="D207" s="191" t="s">
        <v>145</v>
      </c>
      <c r="E207" s="198" t="s">
        <v>33</v>
      </c>
      <c r="F207" s="199" t="s">
        <v>965</v>
      </c>
      <c r="G207" s="197"/>
      <c r="H207" s="200">
        <v>28.639</v>
      </c>
      <c r="I207" s="201"/>
      <c r="J207" s="201"/>
      <c r="K207" s="197"/>
      <c r="L207" s="197"/>
      <c r="M207" s="202"/>
      <c r="N207" s="203"/>
      <c r="O207" s="204"/>
      <c r="P207" s="204"/>
      <c r="Q207" s="204"/>
      <c r="R207" s="204"/>
      <c r="S207" s="204"/>
      <c r="T207" s="204"/>
      <c r="U207" s="204"/>
      <c r="V207" s="204"/>
      <c r="W207" s="204"/>
      <c r="X207" s="205"/>
      <c r="AT207" s="206" t="s">
        <v>145</v>
      </c>
      <c r="AU207" s="206" t="s">
        <v>89</v>
      </c>
      <c r="AV207" s="13" t="s">
        <v>89</v>
      </c>
      <c r="AW207" s="13" t="s">
        <v>5</v>
      </c>
      <c r="AX207" s="13" t="s">
        <v>80</v>
      </c>
      <c r="AY207" s="206" t="s">
        <v>133</v>
      </c>
    </row>
    <row r="208" spans="2:51" s="13" customFormat="1" ht="11.25">
      <c r="B208" s="196"/>
      <c r="C208" s="197"/>
      <c r="D208" s="191" t="s">
        <v>145</v>
      </c>
      <c r="E208" s="198" t="s">
        <v>33</v>
      </c>
      <c r="F208" s="199" t="s">
        <v>966</v>
      </c>
      <c r="G208" s="197"/>
      <c r="H208" s="200">
        <v>5.863</v>
      </c>
      <c r="I208" s="201"/>
      <c r="J208" s="201"/>
      <c r="K208" s="197"/>
      <c r="L208" s="197"/>
      <c r="M208" s="202"/>
      <c r="N208" s="203"/>
      <c r="O208" s="204"/>
      <c r="P208" s="204"/>
      <c r="Q208" s="204"/>
      <c r="R208" s="204"/>
      <c r="S208" s="204"/>
      <c r="T208" s="204"/>
      <c r="U208" s="204"/>
      <c r="V208" s="204"/>
      <c r="W208" s="204"/>
      <c r="X208" s="205"/>
      <c r="AT208" s="206" t="s">
        <v>145</v>
      </c>
      <c r="AU208" s="206" t="s">
        <v>89</v>
      </c>
      <c r="AV208" s="13" t="s">
        <v>89</v>
      </c>
      <c r="AW208" s="13" t="s">
        <v>5</v>
      </c>
      <c r="AX208" s="13" t="s">
        <v>80</v>
      </c>
      <c r="AY208" s="206" t="s">
        <v>133</v>
      </c>
    </row>
    <row r="209" spans="1:65" s="2" customFormat="1" ht="24.2" customHeight="1">
      <c r="A209" s="35"/>
      <c r="B209" s="36"/>
      <c r="C209" s="177" t="s">
        <v>332</v>
      </c>
      <c r="D209" s="177" t="s">
        <v>136</v>
      </c>
      <c r="E209" s="178" t="s">
        <v>967</v>
      </c>
      <c r="F209" s="179" t="s">
        <v>968</v>
      </c>
      <c r="G209" s="180" t="s">
        <v>139</v>
      </c>
      <c r="H209" s="181">
        <v>124.527</v>
      </c>
      <c r="I209" s="182"/>
      <c r="J209" s="182"/>
      <c r="K209" s="183">
        <f>ROUND(P209*H209,2)</f>
        <v>0</v>
      </c>
      <c r="L209" s="179" t="s">
        <v>33</v>
      </c>
      <c r="M209" s="40"/>
      <c r="N209" s="184" t="s">
        <v>33</v>
      </c>
      <c r="O209" s="185" t="s">
        <v>49</v>
      </c>
      <c r="P209" s="186">
        <f>I209+J209</f>
        <v>0</v>
      </c>
      <c r="Q209" s="186">
        <f>ROUND(I209*H209,2)</f>
        <v>0</v>
      </c>
      <c r="R209" s="186">
        <f>ROUND(J209*H209,2)</f>
        <v>0</v>
      </c>
      <c r="S209" s="65"/>
      <c r="T209" s="187">
        <f>S209*H209</f>
        <v>0</v>
      </c>
      <c r="U209" s="187">
        <v>0</v>
      </c>
      <c r="V209" s="187">
        <f>U209*H209</f>
        <v>0</v>
      </c>
      <c r="W209" s="187">
        <v>0</v>
      </c>
      <c r="X209" s="188">
        <f>W209*H209</f>
        <v>0</v>
      </c>
      <c r="Y209" s="35"/>
      <c r="Z209" s="35"/>
      <c r="AA209" s="35"/>
      <c r="AB209" s="35"/>
      <c r="AC209" s="35"/>
      <c r="AD209" s="35"/>
      <c r="AE209" s="35"/>
      <c r="AR209" s="189" t="s">
        <v>234</v>
      </c>
      <c r="AT209" s="189" t="s">
        <v>136</v>
      </c>
      <c r="AU209" s="189" t="s">
        <v>89</v>
      </c>
      <c r="AY209" s="18" t="s">
        <v>133</v>
      </c>
      <c r="BE209" s="190">
        <f>IF(O209="základní",K209,0)</f>
        <v>0</v>
      </c>
      <c r="BF209" s="190">
        <f>IF(O209="snížená",K209,0)</f>
        <v>0</v>
      </c>
      <c r="BG209" s="190">
        <f>IF(O209="zákl. přenesená",K209,0)</f>
        <v>0</v>
      </c>
      <c r="BH209" s="190">
        <f>IF(O209="sníž. přenesená",K209,0)</f>
        <v>0</v>
      </c>
      <c r="BI209" s="190">
        <f>IF(O209="nulová",K209,0)</f>
        <v>0</v>
      </c>
      <c r="BJ209" s="18" t="s">
        <v>24</v>
      </c>
      <c r="BK209" s="190">
        <f>ROUND(P209*H209,2)</f>
        <v>0</v>
      </c>
      <c r="BL209" s="18" t="s">
        <v>234</v>
      </c>
      <c r="BM209" s="189" t="s">
        <v>969</v>
      </c>
    </row>
    <row r="210" spans="1:47" s="2" customFormat="1" ht="11.25">
      <c r="A210" s="35"/>
      <c r="B210" s="36"/>
      <c r="C210" s="37"/>
      <c r="D210" s="191" t="s">
        <v>143</v>
      </c>
      <c r="E210" s="37"/>
      <c r="F210" s="192" t="s">
        <v>968</v>
      </c>
      <c r="G210" s="37"/>
      <c r="H210" s="37"/>
      <c r="I210" s="193"/>
      <c r="J210" s="193"/>
      <c r="K210" s="37"/>
      <c r="L210" s="37"/>
      <c r="M210" s="40"/>
      <c r="N210" s="194"/>
      <c r="O210" s="195"/>
      <c r="P210" s="65"/>
      <c r="Q210" s="65"/>
      <c r="R210" s="65"/>
      <c r="S210" s="65"/>
      <c r="T210" s="65"/>
      <c r="U210" s="65"/>
      <c r="V210" s="65"/>
      <c r="W210" s="65"/>
      <c r="X210" s="66"/>
      <c r="Y210" s="35"/>
      <c r="Z210" s="35"/>
      <c r="AA210" s="35"/>
      <c r="AB210" s="35"/>
      <c r="AC210" s="35"/>
      <c r="AD210" s="35"/>
      <c r="AE210" s="35"/>
      <c r="AT210" s="18" t="s">
        <v>143</v>
      </c>
      <c r="AU210" s="18" t="s">
        <v>89</v>
      </c>
    </row>
    <row r="211" spans="2:51" s="13" customFormat="1" ht="11.25">
      <c r="B211" s="196"/>
      <c r="C211" s="197"/>
      <c r="D211" s="191" t="s">
        <v>145</v>
      </c>
      <c r="E211" s="198" t="s">
        <v>33</v>
      </c>
      <c r="F211" s="199" t="s">
        <v>961</v>
      </c>
      <c r="G211" s="197"/>
      <c r="H211" s="200">
        <v>27.391</v>
      </c>
      <c r="I211" s="201"/>
      <c r="J211" s="201"/>
      <c r="K211" s="197"/>
      <c r="L211" s="197"/>
      <c r="M211" s="202"/>
      <c r="N211" s="203"/>
      <c r="O211" s="204"/>
      <c r="P211" s="204"/>
      <c r="Q211" s="204"/>
      <c r="R211" s="204"/>
      <c r="S211" s="204"/>
      <c r="T211" s="204"/>
      <c r="U211" s="204"/>
      <c r="V211" s="204"/>
      <c r="W211" s="204"/>
      <c r="X211" s="205"/>
      <c r="AT211" s="206" t="s">
        <v>145</v>
      </c>
      <c r="AU211" s="206" t="s">
        <v>89</v>
      </c>
      <c r="AV211" s="13" t="s">
        <v>89</v>
      </c>
      <c r="AW211" s="13" t="s">
        <v>5</v>
      </c>
      <c r="AX211" s="13" t="s">
        <v>80</v>
      </c>
      <c r="AY211" s="206" t="s">
        <v>133</v>
      </c>
    </row>
    <row r="212" spans="2:51" s="13" customFormat="1" ht="11.25">
      <c r="B212" s="196"/>
      <c r="C212" s="197"/>
      <c r="D212" s="191" t="s">
        <v>145</v>
      </c>
      <c r="E212" s="198" t="s">
        <v>33</v>
      </c>
      <c r="F212" s="199" t="s">
        <v>962</v>
      </c>
      <c r="G212" s="197"/>
      <c r="H212" s="200">
        <v>26.091</v>
      </c>
      <c r="I212" s="201"/>
      <c r="J212" s="201"/>
      <c r="K212" s="197"/>
      <c r="L212" s="197"/>
      <c r="M212" s="202"/>
      <c r="N212" s="203"/>
      <c r="O212" s="204"/>
      <c r="P212" s="204"/>
      <c r="Q212" s="204"/>
      <c r="R212" s="204"/>
      <c r="S212" s="204"/>
      <c r="T212" s="204"/>
      <c r="U212" s="204"/>
      <c r="V212" s="204"/>
      <c r="W212" s="204"/>
      <c r="X212" s="205"/>
      <c r="AT212" s="206" t="s">
        <v>145</v>
      </c>
      <c r="AU212" s="206" t="s">
        <v>89</v>
      </c>
      <c r="AV212" s="13" t="s">
        <v>89</v>
      </c>
      <c r="AW212" s="13" t="s">
        <v>5</v>
      </c>
      <c r="AX212" s="13" t="s">
        <v>80</v>
      </c>
      <c r="AY212" s="206" t="s">
        <v>133</v>
      </c>
    </row>
    <row r="213" spans="2:51" s="13" customFormat="1" ht="11.25">
      <c r="B213" s="196"/>
      <c r="C213" s="197"/>
      <c r="D213" s="191" t="s">
        <v>145</v>
      </c>
      <c r="E213" s="198" t="s">
        <v>33</v>
      </c>
      <c r="F213" s="199" t="s">
        <v>963</v>
      </c>
      <c r="G213" s="197"/>
      <c r="H213" s="200">
        <v>6.487</v>
      </c>
      <c r="I213" s="201"/>
      <c r="J213" s="201"/>
      <c r="K213" s="197"/>
      <c r="L213" s="197"/>
      <c r="M213" s="202"/>
      <c r="N213" s="203"/>
      <c r="O213" s="204"/>
      <c r="P213" s="204"/>
      <c r="Q213" s="204"/>
      <c r="R213" s="204"/>
      <c r="S213" s="204"/>
      <c r="T213" s="204"/>
      <c r="U213" s="204"/>
      <c r="V213" s="204"/>
      <c r="W213" s="204"/>
      <c r="X213" s="205"/>
      <c r="AT213" s="206" t="s">
        <v>145</v>
      </c>
      <c r="AU213" s="206" t="s">
        <v>89</v>
      </c>
      <c r="AV213" s="13" t="s">
        <v>89</v>
      </c>
      <c r="AW213" s="13" t="s">
        <v>5</v>
      </c>
      <c r="AX213" s="13" t="s">
        <v>80</v>
      </c>
      <c r="AY213" s="206" t="s">
        <v>133</v>
      </c>
    </row>
    <row r="214" spans="2:51" s="13" customFormat="1" ht="11.25">
      <c r="B214" s="196"/>
      <c r="C214" s="197"/>
      <c r="D214" s="191" t="s">
        <v>145</v>
      </c>
      <c r="E214" s="198" t="s">
        <v>33</v>
      </c>
      <c r="F214" s="199" t="s">
        <v>964</v>
      </c>
      <c r="G214" s="197"/>
      <c r="H214" s="200">
        <v>30.056</v>
      </c>
      <c r="I214" s="201"/>
      <c r="J214" s="201"/>
      <c r="K214" s="197"/>
      <c r="L214" s="197"/>
      <c r="M214" s="202"/>
      <c r="N214" s="203"/>
      <c r="O214" s="204"/>
      <c r="P214" s="204"/>
      <c r="Q214" s="204"/>
      <c r="R214" s="204"/>
      <c r="S214" s="204"/>
      <c r="T214" s="204"/>
      <c r="U214" s="204"/>
      <c r="V214" s="204"/>
      <c r="W214" s="204"/>
      <c r="X214" s="205"/>
      <c r="AT214" s="206" t="s">
        <v>145</v>
      </c>
      <c r="AU214" s="206" t="s">
        <v>89</v>
      </c>
      <c r="AV214" s="13" t="s">
        <v>89</v>
      </c>
      <c r="AW214" s="13" t="s">
        <v>5</v>
      </c>
      <c r="AX214" s="13" t="s">
        <v>80</v>
      </c>
      <c r="AY214" s="206" t="s">
        <v>133</v>
      </c>
    </row>
    <row r="215" spans="2:51" s="13" customFormat="1" ht="11.25">
      <c r="B215" s="196"/>
      <c r="C215" s="197"/>
      <c r="D215" s="191" t="s">
        <v>145</v>
      </c>
      <c r="E215" s="198" t="s">
        <v>33</v>
      </c>
      <c r="F215" s="199" t="s">
        <v>965</v>
      </c>
      <c r="G215" s="197"/>
      <c r="H215" s="200">
        <v>28.639</v>
      </c>
      <c r="I215" s="201"/>
      <c r="J215" s="201"/>
      <c r="K215" s="197"/>
      <c r="L215" s="197"/>
      <c r="M215" s="202"/>
      <c r="N215" s="203"/>
      <c r="O215" s="204"/>
      <c r="P215" s="204"/>
      <c r="Q215" s="204"/>
      <c r="R215" s="204"/>
      <c r="S215" s="204"/>
      <c r="T215" s="204"/>
      <c r="U215" s="204"/>
      <c r="V215" s="204"/>
      <c r="W215" s="204"/>
      <c r="X215" s="205"/>
      <c r="AT215" s="206" t="s">
        <v>145</v>
      </c>
      <c r="AU215" s="206" t="s">
        <v>89</v>
      </c>
      <c r="AV215" s="13" t="s">
        <v>89</v>
      </c>
      <c r="AW215" s="13" t="s">
        <v>5</v>
      </c>
      <c r="AX215" s="13" t="s">
        <v>80</v>
      </c>
      <c r="AY215" s="206" t="s">
        <v>133</v>
      </c>
    </row>
    <row r="216" spans="2:51" s="13" customFormat="1" ht="11.25">
      <c r="B216" s="196"/>
      <c r="C216" s="197"/>
      <c r="D216" s="191" t="s">
        <v>145</v>
      </c>
      <c r="E216" s="198" t="s">
        <v>33</v>
      </c>
      <c r="F216" s="199" t="s">
        <v>966</v>
      </c>
      <c r="G216" s="197"/>
      <c r="H216" s="200">
        <v>5.863</v>
      </c>
      <c r="I216" s="201"/>
      <c r="J216" s="201"/>
      <c r="K216" s="197"/>
      <c r="L216" s="197"/>
      <c r="M216" s="202"/>
      <c r="N216" s="203"/>
      <c r="O216" s="204"/>
      <c r="P216" s="204"/>
      <c r="Q216" s="204"/>
      <c r="R216" s="204"/>
      <c r="S216" s="204"/>
      <c r="T216" s="204"/>
      <c r="U216" s="204"/>
      <c r="V216" s="204"/>
      <c r="W216" s="204"/>
      <c r="X216" s="205"/>
      <c r="AT216" s="206" t="s">
        <v>145</v>
      </c>
      <c r="AU216" s="206" t="s">
        <v>89</v>
      </c>
      <c r="AV216" s="13" t="s">
        <v>89</v>
      </c>
      <c r="AW216" s="13" t="s">
        <v>5</v>
      </c>
      <c r="AX216" s="13" t="s">
        <v>80</v>
      </c>
      <c r="AY216" s="206" t="s">
        <v>133</v>
      </c>
    </row>
    <row r="217" spans="1:65" s="2" customFormat="1" ht="24.2" customHeight="1">
      <c r="A217" s="35"/>
      <c r="B217" s="36"/>
      <c r="C217" s="177" t="s">
        <v>322</v>
      </c>
      <c r="D217" s="177" t="s">
        <v>136</v>
      </c>
      <c r="E217" s="178" t="s">
        <v>970</v>
      </c>
      <c r="F217" s="179" t="s">
        <v>971</v>
      </c>
      <c r="G217" s="180" t="s">
        <v>139</v>
      </c>
      <c r="H217" s="181">
        <v>124.527</v>
      </c>
      <c r="I217" s="182"/>
      <c r="J217" s="182"/>
      <c r="K217" s="183">
        <f>ROUND(P217*H217,2)</f>
        <v>0</v>
      </c>
      <c r="L217" s="179" t="s">
        <v>33</v>
      </c>
      <c r="M217" s="40"/>
      <c r="N217" s="184" t="s">
        <v>33</v>
      </c>
      <c r="O217" s="185" t="s">
        <v>49</v>
      </c>
      <c r="P217" s="186">
        <f>I217+J217</f>
        <v>0</v>
      </c>
      <c r="Q217" s="186">
        <f>ROUND(I217*H217,2)</f>
        <v>0</v>
      </c>
      <c r="R217" s="186">
        <f>ROUND(J217*H217,2)</f>
        <v>0</v>
      </c>
      <c r="S217" s="65"/>
      <c r="T217" s="187">
        <f>S217*H217</f>
        <v>0</v>
      </c>
      <c r="U217" s="187">
        <v>0</v>
      </c>
      <c r="V217" s="187">
        <f>U217*H217</f>
        <v>0</v>
      </c>
      <c r="W217" s="187">
        <v>0</v>
      </c>
      <c r="X217" s="188">
        <f>W217*H217</f>
        <v>0</v>
      </c>
      <c r="Y217" s="35"/>
      <c r="Z217" s="35"/>
      <c r="AA217" s="35"/>
      <c r="AB217" s="35"/>
      <c r="AC217" s="35"/>
      <c r="AD217" s="35"/>
      <c r="AE217" s="35"/>
      <c r="AR217" s="189" t="s">
        <v>234</v>
      </c>
      <c r="AT217" s="189" t="s">
        <v>136</v>
      </c>
      <c r="AU217" s="189" t="s">
        <v>89</v>
      </c>
      <c r="AY217" s="18" t="s">
        <v>133</v>
      </c>
      <c r="BE217" s="190">
        <f>IF(O217="základní",K217,0)</f>
        <v>0</v>
      </c>
      <c r="BF217" s="190">
        <f>IF(O217="snížená",K217,0)</f>
        <v>0</v>
      </c>
      <c r="BG217" s="190">
        <f>IF(O217="zákl. přenesená",K217,0)</f>
        <v>0</v>
      </c>
      <c r="BH217" s="190">
        <f>IF(O217="sníž. přenesená",K217,0)</f>
        <v>0</v>
      </c>
      <c r="BI217" s="190">
        <f>IF(O217="nulová",K217,0)</f>
        <v>0</v>
      </c>
      <c r="BJ217" s="18" t="s">
        <v>24</v>
      </c>
      <c r="BK217" s="190">
        <f>ROUND(P217*H217,2)</f>
        <v>0</v>
      </c>
      <c r="BL217" s="18" t="s">
        <v>234</v>
      </c>
      <c r="BM217" s="189" t="s">
        <v>972</v>
      </c>
    </row>
    <row r="218" spans="1:47" s="2" customFormat="1" ht="19.5">
      <c r="A218" s="35"/>
      <c r="B218" s="36"/>
      <c r="C218" s="37"/>
      <c r="D218" s="191" t="s">
        <v>143</v>
      </c>
      <c r="E218" s="37"/>
      <c r="F218" s="192" t="s">
        <v>971</v>
      </c>
      <c r="G218" s="37"/>
      <c r="H218" s="37"/>
      <c r="I218" s="193"/>
      <c r="J218" s="193"/>
      <c r="K218" s="37"/>
      <c r="L218" s="37"/>
      <c r="M218" s="40"/>
      <c r="N218" s="194"/>
      <c r="O218" s="195"/>
      <c r="P218" s="65"/>
      <c r="Q218" s="65"/>
      <c r="R218" s="65"/>
      <c r="S218" s="65"/>
      <c r="T218" s="65"/>
      <c r="U218" s="65"/>
      <c r="V218" s="65"/>
      <c r="W218" s="65"/>
      <c r="X218" s="66"/>
      <c r="Y218" s="35"/>
      <c r="Z218" s="35"/>
      <c r="AA218" s="35"/>
      <c r="AB218" s="35"/>
      <c r="AC218" s="35"/>
      <c r="AD218" s="35"/>
      <c r="AE218" s="35"/>
      <c r="AT218" s="18" t="s">
        <v>143</v>
      </c>
      <c r="AU218" s="18" t="s">
        <v>89</v>
      </c>
    </row>
    <row r="219" spans="2:51" s="13" customFormat="1" ht="11.25">
      <c r="B219" s="196"/>
      <c r="C219" s="197"/>
      <c r="D219" s="191" t="s">
        <v>145</v>
      </c>
      <c r="E219" s="198" t="s">
        <v>33</v>
      </c>
      <c r="F219" s="199" t="s">
        <v>961</v>
      </c>
      <c r="G219" s="197"/>
      <c r="H219" s="200">
        <v>27.391</v>
      </c>
      <c r="I219" s="201"/>
      <c r="J219" s="201"/>
      <c r="K219" s="197"/>
      <c r="L219" s="197"/>
      <c r="M219" s="202"/>
      <c r="N219" s="203"/>
      <c r="O219" s="204"/>
      <c r="P219" s="204"/>
      <c r="Q219" s="204"/>
      <c r="R219" s="204"/>
      <c r="S219" s="204"/>
      <c r="T219" s="204"/>
      <c r="U219" s="204"/>
      <c r="V219" s="204"/>
      <c r="W219" s="204"/>
      <c r="X219" s="205"/>
      <c r="AT219" s="206" t="s">
        <v>145</v>
      </c>
      <c r="AU219" s="206" t="s">
        <v>89</v>
      </c>
      <c r="AV219" s="13" t="s">
        <v>89</v>
      </c>
      <c r="AW219" s="13" t="s">
        <v>5</v>
      </c>
      <c r="AX219" s="13" t="s">
        <v>80</v>
      </c>
      <c r="AY219" s="206" t="s">
        <v>133</v>
      </c>
    </row>
    <row r="220" spans="2:51" s="13" customFormat="1" ht="11.25">
      <c r="B220" s="196"/>
      <c r="C220" s="197"/>
      <c r="D220" s="191" t="s">
        <v>145</v>
      </c>
      <c r="E220" s="198" t="s">
        <v>33</v>
      </c>
      <c r="F220" s="199" t="s">
        <v>962</v>
      </c>
      <c r="G220" s="197"/>
      <c r="H220" s="200">
        <v>26.091</v>
      </c>
      <c r="I220" s="201"/>
      <c r="J220" s="201"/>
      <c r="K220" s="197"/>
      <c r="L220" s="197"/>
      <c r="M220" s="202"/>
      <c r="N220" s="203"/>
      <c r="O220" s="204"/>
      <c r="P220" s="204"/>
      <c r="Q220" s="204"/>
      <c r="R220" s="204"/>
      <c r="S220" s="204"/>
      <c r="T220" s="204"/>
      <c r="U220" s="204"/>
      <c r="V220" s="204"/>
      <c r="W220" s="204"/>
      <c r="X220" s="205"/>
      <c r="AT220" s="206" t="s">
        <v>145</v>
      </c>
      <c r="AU220" s="206" t="s">
        <v>89</v>
      </c>
      <c r="AV220" s="13" t="s">
        <v>89</v>
      </c>
      <c r="AW220" s="13" t="s">
        <v>5</v>
      </c>
      <c r="AX220" s="13" t="s">
        <v>80</v>
      </c>
      <c r="AY220" s="206" t="s">
        <v>133</v>
      </c>
    </row>
    <row r="221" spans="2:51" s="13" customFormat="1" ht="11.25">
      <c r="B221" s="196"/>
      <c r="C221" s="197"/>
      <c r="D221" s="191" t="s">
        <v>145</v>
      </c>
      <c r="E221" s="198" t="s">
        <v>33</v>
      </c>
      <c r="F221" s="199" t="s">
        <v>963</v>
      </c>
      <c r="G221" s="197"/>
      <c r="H221" s="200">
        <v>6.487</v>
      </c>
      <c r="I221" s="201"/>
      <c r="J221" s="201"/>
      <c r="K221" s="197"/>
      <c r="L221" s="197"/>
      <c r="M221" s="202"/>
      <c r="N221" s="203"/>
      <c r="O221" s="204"/>
      <c r="P221" s="204"/>
      <c r="Q221" s="204"/>
      <c r="R221" s="204"/>
      <c r="S221" s="204"/>
      <c r="T221" s="204"/>
      <c r="U221" s="204"/>
      <c r="V221" s="204"/>
      <c r="W221" s="204"/>
      <c r="X221" s="205"/>
      <c r="AT221" s="206" t="s">
        <v>145</v>
      </c>
      <c r="AU221" s="206" t="s">
        <v>89</v>
      </c>
      <c r="AV221" s="13" t="s">
        <v>89</v>
      </c>
      <c r="AW221" s="13" t="s">
        <v>5</v>
      </c>
      <c r="AX221" s="13" t="s">
        <v>80</v>
      </c>
      <c r="AY221" s="206" t="s">
        <v>133</v>
      </c>
    </row>
    <row r="222" spans="2:51" s="13" customFormat="1" ht="11.25">
      <c r="B222" s="196"/>
      <c r="C222" s="197"/>
      <c r="D222" s="191" t="s">
        <v>145</v>
      </c>
      <c r="E222" s="198" t="s">
        <v>33</v>
      </c>
      <c r="F222" s="199" t="s">
        <v>964</v>
      </c>
      <c r="G222" s="197"/>
      <c r="H222" s="200">
        <v>30.056</v>
      </c>
      <c r="I222" s="201"/>
      <c r="J222" s="201"/>
      <c r="K222" s="197"/>
      <c r="L222" s="197"/>
      <c r="M222" s="202"/>
      <c r="N222" s="203"/>
      <c r="O222" s="204"/>
      <c r="P222" s="204"/>
      <c r="Q222" s="204"/>
      <c r="R222" s="204"/>
      <c r="S222" s="204"/>
      <c r="T222" s="204"/>
      <c r="U222" s="204"/>
      <c r="V222" s="204"/>
      <c r="W222" s="204"/>
      <c r="X222" s="205"/>
      <c r="AT222" s="206" t="s">
        <v>145</v>
      </c>
      <c r="AU222" s="206" t="s">
        <v>89</v>
      </c>
      <c r="AV222" s="13" t="s">
        <v>89</v>
      </c>
      <c r="AW222" s="13" t="s">
        <v>5</v>
      </c>
      <c r="AX222" s="13" t="s">
        <v>80</v>
      </c>
      <c r="AY222" s="206" t="s">
        <v>133</v>
      </c>
    </row>
    <row r="223" spans="2:51" s="13" customFormat="1" ht="11.25">
      <c r="B223" s="196"/>
      <c r="C223" s="197"/>
      <c r="D223" s="191" t="s">
        <v>145</v>
      </c>
      <c r="E223" s="198" t="s">
        <v>33</v>
      </c>
      <c r="F223" s="199" t="s">
        <v>965</v>
      </c>
      <c r="G223" s="197"/>
      <c r="H223" s="200">
        <v>28.639</v>
      </c>
      <c r="I223" s="201"/>
      <c r="J223" s="201"/>
      <c r="K223" s="197"/>
      <c r="L223" s="197"/>
      <c r="M223" s="202"/>
      <c r="N223" s="203"/>
      <c r="O223" s="204"/>
      <c r="P223" s="204"/>
      <c r="Q223" s="204"/>
      <c r="R223" s="204"/>
      <c r="S223" s="204"/>
      <c r="T223" s="204"/>
      <c r="U223" s="204"/>
      <c r="V223" s="204"/>
      <c r="W223" s="204"/>
      <c r="X223" s="205"/>
      <c r="AT223" s="206" t="s">
        <v>145</v>
      </c>
      <c r="AU223" s="206" t="s">
        <v>89</v>
      </c>
      <c r="AV223" s="13" t="s">
        <v>89</v>
      </c>
      <c r="AW223" s="13" t="s">
        <v>5</v>
      </c>
      <c r="AX223" s="13" t="s">
        <v>80</v>
      </c>
      <c r="AY223" s="206" t="s">
        <v>133</v>
      </c>
    </row>
    <row r="224" spans="2:51" s="13" customFormat="1" ht="11.25">
      <c r="B224" s="196"/>
      <c r="C224" s="197"/>
      <c r="D224" s="191" t="s">
        <v>145</v>
      </c>
      <c r="E224" s="198" t="s">
        <v>33</v>
      </c>
      <c r="F224" s="199" t="s">
        <v>966</v>
      </c>
      <c r="G224" s="197"/>
      <c r="H224" s="200">
        <v>5.863</v>
      </c>
      <c r="I224" s="201"/>
      <c r="J224" s="201"/>
      <c r="K224" s="197"/>
      <c r="L224" s="197"/>
      <c r="M224" s="202"/>
      <c r="N224" s="203"/>
      <c r="O224" s="204"/>
      <c r="P224" s="204"/>
      <c r="Q224" s="204"/>
      <c r="R224" s="204"/>
      <c r="S224" s="204"/>
      <c r="T224" s="204"/>
      <c r="U224" s="204"/>
      <c r="V224" s="204"/>
      <c r="W224" s="204"/>
      <c r="X224" s="205"/>
      <c r="AT224" s="206" t="s">
        <v>145</v>
      </c>
      <c r="AU224" s="206" t="s">
        <v>89</v>
      </c>
      <c r="AV224" s="13" t="s">
        <v>89</v>
      </c>
      <c r="AW224" s="13" t="s">
        <v>5</v>
      </c>
      <c r="AX224" s="13" t="s">
        <v>80</v>
      </c>
      <c r="AY224" s="206" t="s">
        <v>133</v>
      </c>
    </row>
    <row r="225" spans="2:63" s="12" customFormat="1" ht="22.9" customHeight="1">
      <c r="B225" s="160"/>
      <c r="C225" s="161"/>
      <c r="D225" s="162" t="s">
        <v>79</v>
      </c>
      <c r="E225" s="175" t="s">
        <v>973</v>
      </c>
      <c r="F225" s="175" t="s">
        <v>974</v>
      </c>
      <c r="G225" s="161"/>
      <c r="H225" s="161"/>
      <c r="I225" s="164"/>
      <c r="J225" s="164"/>
      <c r="K225" s="176">
        <f>BK225</f>
        <v>0</v>
      </c>
      <c r="L225" s="161"/>
      <c r="M225" s="166"/>
      <c r="N225" s="167"/>
      <c r="O225" s="168"/>
      <c r="P225" s="168"/>
      <c r="Q225" s="169">
        <f>SUM(Q226:Q473)</f>
        <v>0</v>
      </c>
      <c r="R225" s="169">
        <f>SUM(R226:R473)</f>
        <v>0</v>
      </c>
      <c r="S225" s="168"/>
      <c r="T225" s="170">
        <f>SUM(T226:T473)</f>
        <v>0</v>
      </c>
      <c r="U225" s="168"/>
      <c r="V225" s="170">
        <f>SUM(V226:V473)</f>
        <v>0.0009838</v>
      </c>
      <c r="W225" s="168"/>
      <c r="X225" s="171">
        <f>SUM(X226:X473)</f>
        <v>0</v>
      </c>
      <c r="AR225" s="172" t="s">
        <v>89</v>
      </c>
      <c r="AT225" s="173" t="s">
        <v>79</v>
      </c>
      <c r="AU225" s="173" t="s">
        <v>24</v>
      </c>
      <c r="AY225" s="172" t="s">
        <v>133</v>
      </c>
      <c r="BK225" s="174">
        <f>SUM(BK226:BK473)</f>
        <v>0</v>
      </c>
    </row>
    <row r="226" spans="1:65" s="2" customFormat="1" ht="14.45" customHeight="1">
      <c r="A226" s="35"/>
      <c r="B226" s="36"/>
      <c r="C226" s="177" t="s">
        <v>342</v>
      </c>
      <c r="D226" s="177" t="s">
        <v>136</v>
      </c>
      <c r="E226" s="178" t="s">
        <v>975</v>
      </c>
      <c r="F226" s="179" t="s">
        <v>976</v>
      </c>
      <c r="G226" s="180" t="s">
        <v>139</v>
      </c>
      <c r="H226" s="181">
        <v>216.48</v>
      </c>
      <c r="I226" s="182"/>
      <c r="J226" s="182"/>
      <c r="K226" s="183">
        <f>ROUND(P226*H226,2)</f>
        <v>0</v>
      </c>
      <c r="L226" s="179" t="s">
        <v>33</v>
      </c>
      <c r="M226" s="40"/>
      <c r="N226" s="184" t="s">
        <v>33</v>
      </c>
      <c r="O226" s="185" t="s">
        <v>49</v>
      </c>
      <c r="P226" s="186">
        <f>I226+J226</f>
        <v>0</v>
      </c>
      <c r="Q226" s="186">
        <f>ROUND(I226*H226,2)</f>
        <v>0</v>
      </c>
      <c r="R226" s="186">
        <f>ROUND(J226*H226,2)</f>
        <v>0</v>
      </c>
      <c r="S226" s="65"/>
      <c r="T226" s="187">
        <f>S226*H226</f>
        <v>0</v>
      </c>
      <c r="U226" s="187">
        <v>0</v>
      </c>
      <c r="V226" s="187">
        <f>U226*H226</f>
        <v>0</v>
      </c>
      <c r="W226" s="187">
        <v>0</v>
      </c>
      <c r="X226" s="188">
        <f>W226*H226</f>
        <v>0</v>
      </c>
      <c r="Y226" s="35"/>
      <c r="Z226" s="35"/>
      <c r="AA226" s="35"/>
      <c r="AB226" s="35"/>
      <c r="AC226" s="35"/>
      <c r="AD226" s="35"/>
      <c r="AE226" s="35"/>
      <c r="AR226" s="189" t="s">
        <v>234</v>
      </c>
      <c r="AT226" s="189" t="s">
        <v>136</v>
      </c>
      <c r="AU226" s="189" t="s">
        <v>89</v>
      </c>
      <c r="AY226" s="18" t="s">
        <v>133</v>
      </c>
      <c r="BE226" s="190">
        <f>IF(O226="základní",K226,0)</f>
        <v>0</v>
      </c>
      <c r="BF226" s="190">
        <f>IF(O226="snížená",K226,0)</f>
        <v>0</v>
      </c>
      <c r="BG226" s="190">
        <f>IF(O226="zákl. přenesená",K226,0)</f>
        <v>0</v>
      </c>
      <c r="BH226" s="190">
        <f>IF(O226="sníž. přenesená",K226,0)</f>
        <v>0</v>
      </c>
      <c r="BI226" s="190">
        <f>IF(O226="nulová",K226,0)</f>
        <v>0</v>
      </c>
      <c r="BJ226" s="18" t="s">
        <v>24</v>
      </c>
      <c r="BK226" s="190">
        <f>ROUND(P226*H226,2)</f>
        <v>0</v>
      </c>
      <c r="BL226" s="18" t="s">
        <v>234</v>
      </c>
      <c r="BM226" s="189" t="s">
        <v>977</v>
      </c>
    </row>
    <row r="227" spans="1:47" s="2" customFormat="1" ht="11.25">
      <c r="A227" s="35"/>
      <c r="B227" s="36"/>
      <c r="C227" s="37"/>
      <c r="D227" s="191" t="s">
        <v>143</v>
      </c>
      <c r="E227" s="37"/>
      <c r="F227" s="192" t="s">
        <v>976</v>
      </c>
      <c r="G227" s="37"/>
      <c r="H227" s="37"/>
      <c r="I227" s="193"/>
      <c r="J227" s="193"/>
      <c r="K227" s="37"/>
      <c r="L227" s="37"/>
      <c r="M227" s="40"/>
      <c r="N227" s="194"/>
      <c r="O227" s="195"/>
      <c r="P227" s="65"/>
      <c r="Q227" s="65"/>
      <c r="R227" s="65"/>
      <c r="S227" s="65"/>
      <c r="T227" s="65"/>
      <c r="U227" s="65"/>
      <c r="V227" s="65"/>
      <c r="W227" s="65"/>
      <c r="X227" s="66"/>
      <c r="Y227" s="35"/>
      <c r="Z227" s="35"/>
      <c r="AA227" s="35"/>
      <c r="AB227" s="35"/>
      <c r="AC227" s="35"/>
      <c r="AD227" s="35"/>
      <c r="AE227" s="35"/>
      <c r="AT227" s="18" t="s">
        <v>143</v>
      </c>
      <c r="AU227" s="18" t="s">
        <v>89</v>
      </c>
    </row>
    <row r="228" spans="2:51" s="13" customFormat="1" ht="11.25">
      <c r="B228" s="196"/>
      <c r="C228" s="197"/>
      <c r="D228" s="191" t="s">
        <v>145</v>
      </c>
      <c r="E228" s="198" t="s">
        <v>33</v>
      </c>
      <c r="F228" s="199" t="s">
        <v>863</v>
      </c>
      <c r="G228" s="197"/>
      <c r="H228" s="200">
        <v>42.66</v>
      </c>
      <c r="I228" s="201"/>
      <c r="J228" s="201"/>
      <c r="K228" s="197"/>
      <c r="L228" s="197"/>
      <c r="M228" s="202"/>
      <c r="N228" s="203"/>
      <c r="O228" s="204"/>
      <c r="P228" s="204"/>
      <c r="Q228" s="204"/>
      <c r="R228" s="204"/>
      <c r="S228" s="204"/>
      <c r="T228" s="204"/>
      <c r="U228" s="204"/>
      <c r="V228" s="204"/>
      <c r="W228" s="204"/>
      <c r="X228" s="205"/>
      <c r="AT228" s="206" t="s">
        <v>145</v>
      </c>
      <c r="AU228" s="206" t="s">
        <v>89</v>
      </c>
      <c r="AV228" s="13" t="s">
        <v>89</v>
      </c>
      <c r="AW228" s="13" t="s">
        <v>5</v>
      </c>
      <c r="AX228" s="13" t="s">
        <v>80</v>
      </c>
      <c r="AY228" s="206" t="s">
        <v>133</v>
      </c>
    </row>
    <row r="229" spans="2:51" s="13" customFormat="1" ht="11.25">
      <c r="B229" s="196"/>
      <c r="C229" s="197"/>
      <c r="D229" s="191" t="s">
        <v>145</v>
      </c>
      <c r="E229" s="198" t="s">
        <v>33</v>
      </c>
      <c r="F229" s="199" t="s">
        <v>978</v>
      </c>
      <c r="G229" s="197"/>
      <c r="H229" s="200">
        <v>7.6</v>
      </c>
      <c r="I229" s="201"/>
      <c r="J229" s="201"/>
      <c r="K229" s="197"/>
      <c r="L229" s="197"/>
      <c r="M229" s="202"/>
      <c r="N229" s="203"/>
      <c r="O229" s="204"/>
      <c r="P229" s="204"/>
      <c r="Q229" s="204"/>
      <c r="R229" s="204"/>
      <c r="S229" s="204"/>
      <c r="T229" s="204"/>
      <c r="U229" s="204"/>
      <c r="V229" s="204"/>
      <c r="W229" s="204"/>
      <c r="X229" s="205"/>
      <c r="AT229" s="206" t="s">
        <v>145</v>
      </c>
      <c r="AU229" s="206" t="s">
        <v>89</v>
      </c>
      <c r="AV229" s="13" t="s">
        <v>89</v>
      </c>
      <c r="AW229" s="13" t="s">
        <v>5</v>
      </c>
      <c r="AX229" s="13" t="s">
        <v>80</v>
      </c>
      <c r="AY229" s="206" t="s">
        <v>133</v>
      </c>
    </row>
    <row r="230" spans="2:51" s="13" customFormat="1" ht="11.25">
      <c r="B230" s="196"/>
      <c r="C230" s="197"/>
      <c r="D230" s="191" t="s">
        <v>145</v>
      </c>
      <c r="E230" s="198" t="s">
        <v>33</v>
      </c>
      <c r="F230" s="199" t="s">
        <v>979</v>
      </c>
      <c r="G230" s="197"/>
      <c r="H230" s="200">
        <v>27.04</v>
      </c>
      <c r="I230" s="201"/>
      <c r="J230" s="201"/>
      <c r="K230" s="197"/>
      <c r="L230" s="197"/>
      <c r="M230" s="202"/>
      <c r="N230" s="203"/>
      <c r="O230" s="204"/>
      <c r="P230" s="204"/>
      <c r="Q230" s="204"/>
      <c r="R230" s="204"/>
      <c r="S230" s="204"/>
      <c r="T230" s="204"/>
      <c r="U230" s="204"/>
      <c r="V230" s="204"/>
      <c r="W230" s="204"/>
      <c r="X230" s="205"/>
      <c r="AT230" s="206" t="s">
        <v>145</v>
      </c>
      <c r="AU230" s="206" t="s">
        <v>89</v>
      </c>
      <c r="AV230" s="13" t="s">
        <v>89</v>
      </c>
      <c r="AW230" s="13" t="s">
        <v>5</v>
      </c>
      <c r="AX230" s="13" t="s">
        <v>80</v>
      </c>
      <c r="AY230" s="206" t="s">
        <v>133</v>
      </c>
    </row>
    <row r="231" spans="2:51" s="13" customFormat="1" ht="11.25">
      <c r="B231" s="196"/>
      <c r="C231" s="197"/>
      <c r="D231" s="191" t="s">
        <v>145</v>
      </c>
      <c r="E231" s="198" t="s">
        <v>33</v>
      </c>
      <c r="F231" s="199" t="s">
        <v>980</v>
      </c>
      <c r="G231" s="197"/>
      <c r="H231" s="200">
        <v>47.66</v>
      </c>
      <c r="I231" s="201"/>
      <c r="J231" s="201"/>
      <c r="K231" s="197"/>
      <c r="L231" s="197"/>
      <c r="M231" s="202"/>
      <c r="N231" s="203"/>
      <c r="O231" s="204"/>
      <c r="P231" s="204"/>
      <c r="Q231" s="204"/>
      <c r="R231" s="204"/>
      <c r="S231" s="204"/>
      <c r="T231" s="204"/>
      <c r="U231" s="204"/>
      <c r="V231" s="204"/>
      <c r="W231" s="204"/>
      <c r="X231" s="205"/>
      <c r="AT231" s="206" t="s">
        <v>145</v>
      </c>
      <c r="AU231" s="206" t="s">
        <v>89</v>
      </c>
      <c r="AV231" s="13" t="s">
        <v>89</v>
      </c>
      <c r="AW231" s="13" t="s">
        <v>5</v>
      </c>
      <c r="AX231" s="13" t="s">
        <v>80</v>
      </c>
      <c r="AY231" s="206" t="s">
        <v>133</v>
      </c>
    </row>
    <row r="232" spans="2:51" s="13" customFormat="1" ht="11.25">
      <c r="B232" s="196"/>
      <c r="C232" s="197"/>
      <c r="D232" s="191" t="s">
        <v>145</v>
      </c>
      <c r="E232" s="198" t="s">
        <v>33</v>
      </c>
      <c r="F232" s="199" t="s">
        <v>981</v>
      </c>
      <c r="G232" s="197"/>
      <c r="H232" s="200">
        <v>50.72</v>
      </c>
      <c r="I232" s="201"/>
      <c r="J232" s="201"/>
      <c r="K232" s="197"/>
      <c r="L232" s="197"/>
      <c r="M232" s="202"/>
      <c r="N232" s="203"/>
      <c r="O232" s="204"/>
      <c r="P232" s="204"/>
      <c r="Q232" s="204"/>
      <c r="R232" s="204"/>
      <c r="S232" s="204"/>
      <c r="T232" s="204"/>
      <c r="U232" s="204"/>
      <c r="V232" s="204"/>
      <c r="W232" s="204"/>
      <c r="X232" s="205"/>
      <c r="AT232" s="206" t="s">
        <v>145</v>
      </c>
      <c r="AU232" s="206" t="s">
        <v>89</v>
      </c>
      <c r="AV232" s="13" t="s">
        <v>89</v>
      </c>
      <c r="AW232" s="13" t="s">
        <v>5</v>
      </c>
      <c r="AX232" s="13" t="s">
        <v>80</v>
      </c>
      <c r="AY232" s="206" t="s">
        <v>133</v>
      </c>
    </row>
    <row r="233" spans="2:51" s="13" customFormat="1" ht="11.25">
      <c r="B233" s="196"/>
      <c r="C233" s="197"/>
      <c r="D233" s="191" t="s">
        <v>145</v>
      </c>
      <c r="E233" s="198" t="s">
        <v>33</v>
      </c>
      <c r="F233" s="199" t="s">
        <v>982</v>
      </c>
      <c r="G233" s="197"/>
      <c r="H233" s="200">
        <v>13.76</v>
      </c>
      <c r="I233" s="201"/>
      <c r="J233" s="201"/>
      <c r="K233" s="197"/>
      <c r="L233" s="197"/>
      <c r="M233" s="202"/>
      <c r="N233" s="203"/>
      <c r="O233" s="204"/>
      <c r="P233" s="204"/>
      <c r="Q233" s="204"/>
      <c r="R233" s="204"/>
      <c r="S233" s="204"/>
      <c r="T233" s="204"/>
      <c r="U233" s="204"/>
      <c r="V233" s="204"/>
      <c r="W233" s="204"/>
      <c r="X233" s="205"/>
      <c r="AT233" s="206" t="s">
        <v>145</v>
      </c>
      <c r="AU233" s="206" t="s">
        <v>89</v>
      </c>
      <c r="AV233" s="13" t="s">
        <v>89</v>
      </c>
      <c r="AW233" s="13" t="s">
        <v>5</v>
      </c>
      <c r="AX233" s="13" t="s">
        <v>80</v>
      </c>
      <c r="AY233" s="206" t="s">
        <v>133</v>
      </c>
    </row>
    <row r="234" spans="2:51" s="13" customFormat="1" ht="11.25">
      <c r="B234" s="196"/>
      <c r="C234" s="197"/>
      <c r="D234" s="191" t="s">
        <v>145</v>
      </c>
      <c r="E234" s="198" t="s">
        <v>33</v>
      </c>
      <c r="F234" s="199" t="s">
        <v>983</v>
      </c>
      <c r="G234" s="197"/>
      <c r="H234" s="200">
        <v>27.04</v>
      </c>
      <c r="I234" s="201"/>
      <c r="J234" s="201"/>
      <c r="K234" s="197"/>
      <c r="L234" s="197"/>
      <c r="M234" s="202"/>
      <c r="N234" s="203"/>
      <c r="O234" s="204"/>
      <c r="P234" s="204"/>
      <c r="Q234" s="204"/>
      <c r="R234" s="204"/>
      <c r="S234" s="204"/>
      <c r="T234" s="204"/>
      <c r="U234" s="204"/>
      <c r="V234" s="204"/>
      <c r="W234" s="204"/>
      <c r="X234" s="205"/>
      <c r="AT234" s="206" t="s">
        <v>145</v>
      </c>
      <c r="AU234" s="206" t="s">
        <v>89</v>
      </c>
      <c r="AV234" s="13" t="s">
        <v>89</v>
      </c>
      <c r="AW234" s="13" t="s">
        <v>5</v>
      </c>
      <c r="AX234" s="13" t="s">
        <v>80</v>
      </c>
      <c r="AY234" s="206" t="s">
        <v>133</v>
      </c>
    </row>
    <row r="235" spans="1:65" s="2" customFormat="1" ht="14.45" customHeight="1">
      <c r="A235" s="35"/>
      <c r="B235" s="36"/>
      <c r="C235" s="177" t="s">
        <v>346</v>
      </c>
      <c r="D235" s="177" t="s">
        <v>136</v>
      </c>
      <c r="E235" s="178" t="s">
        <v>984</v>
      </c>
      <c r="F235" s="179" t="s">
        <v>985</v>
      </c>
      <c r="G235" s="180" t="s">
        <v>139</v>
      </c>
      <c r="H235" s="181">
        <v>117.312</v>
      </c>
      <c r="I235" s="182"/>
      <c r="J235" s="182"/>
      <c r="K235" s="183">
        <f>ROUND(P235*H235,2)</f>
        <v>0</v>
      </c>
      <c r="L235" s="179" t="s">
        <v>33</v>
      </c>
      <c r="M235" s="40"/>
      <c r="N235" s="184" t="s">
        <v>33</v>
      </c>
      <c r="O235" s="185" t="s">
        <v>49</v>
      </c>
      <c r="P235" s="186">
        <f>I235+J235</f>
        <v>0</v>
      </c>
      <c r="Q235" s="186">
        <f>ROUND(I235*H235,2)</f>
        <v>0</v>
      </c>
      <c r="R235" s="186">
        <f>ROUND(J235*H235,2)</f>
        <v>0</v>
      </c>
      <c r="S235" s="65"/>
      <c r="T235" s="187">
        <f>S235*H235</f>
        <v>0</v>
      </c>
      <c r="U235" s="187">
        <v>0</v>
      </c>
      <c r="V235" s="187">
        <f>U235*H235</f>
        <v>0</v>
      </c>
      <c r="W235" s="187">
        <v>0</v>
      </c>
      <c r="X235" s="188">
        <f>W235*H235</f>
        <v>0</v>
      </c>
      <c r="Y235" s="35"/>
      <c r="Z235" s="35"/>
      <c r="AA235" s="35"/>
      <c r="AB235" s="35"/>
      <c r="AC235" s="35"/>
      <c r="AD235" s="35"/>
      <c r="AE235" s="35"/>
      <c r="AR235" s="189" t="s">
        <v>234</v>
      </c>
      <c r="AT235" s="189" t="s">
        <v>136</v>
      </c>
      <c r="AU235" s="189" t="s">
        <v>89</v>
      </c>
      <c r="AY235" s="18" t="s">
        <v>133</v>
      </c>
      <c r="BE235" s="190">
        <f>IF(O235="základní",K235,0)</f>
        <v>0</v>
      </c>
      <c r="BF235" s="190">
        <f>IF(O235="snížená",K235,0)</f>
        <v>0</v>
      </c>
      <c r="BG235" s="190">
        <f>IF(O235="zákl. přenesená",K235,0)</f>
        <v>0</v>
      </c>
      <c r="BH235" s="190">
        <f>IF(O235="sníž. přenesená",K235,0)</f>
        <v>0</v>
      </c>
      <c r="BI235" s="190">
        <f>IF(O235="nulová",K235,0)</f>
        <v>0</v>
      </c>
      <c r="BJ235" s="18" t="s">
        <v>24</v>
      </c>
      <c r="BK235" s="190">
        <f>ROUND(P235*H235,2)</f>
        <v>0</v>
      </c>
      <c r="BL235" s="18" t="s">
        <v>234</v>
      </c>
      <c r="BM235" s="189" t="s">
        <v>986</v>
      </c>
    </row>
    <row r="236" spans="1:47" s="2" customFormat="1" ht="11.25">
      <c r="A236" s="35"/>
      <c r="B236" s="36"/>
      <c r="C236" s="37"/>
      <c r="D236" s="191" t="s">
        <v>143</v>
      </c>
      <c r="E236" s="37"/>
      <c r="F236" s="192" t="s">
        <v>985</v>
      </c>
      <c r="G236" s="37"/>
      <c r="H236" s="37"/>
      <c r="I236" s="193"/>
      <c r="J236" s="193"/>
      <c r="K236" s="37"/>
      <c r="L236" s="37"/>
      <c r="M236" s="40"/>
      <c r="N236" s="194"/>
      <c r="O236" s="195"/>
      <c r="P236" s="65"/>
      <c r="Q236" s="65"/>
      <c r="R236" s="65"/>
      <c r="S236" s="65"/>
      <c r="T236" s="65"/>
      <c r="U236" s="65"/>
      <c r="V236" s="65"/>
      <c r="W236" s="65"/>
      <c r="X236" s="66"/>
      <c r="Y236" s="35"/>
      <c r="Z236" s="35"/>
      <c r="AA236" s="35"/>
      <c r="AB236" s="35"/>
      <c r="AC236" s="35"/>
      <c r="AD236" s="35"/>
      <c r="AE236" s="35"/>
      <c r="AT236" s="18" t="s">
        <v>143</v>
      </c>
      <c r="AU236" s="18" t="s">
        <v>89</v>
      </c>
    </row>
    <row r="237" spans="2:51" s="13" customFormat="1" ht="11.25">
      <c r="B237" s="196"/>
      <c r="C237" s="197"/>
      <c r="D237" s="191" t="s">
        <v>145</v>
      </c>
      <c r="E237" s="198" t="s">
        <v>33</v>
      </c>
      <c r="F237" s="199" t="s">
        <v>987</v>
      </c>
      <c r="G237" s="197"/>
      <c r="H237" s="200">
        <v>1.8</v>
      </c>
      <c r="I237" s="201"/>
      <c r="J237" s="201"/>
      <c r="K237" s="197"/>
      <c r="L237" s="197"/>
      <c r="M237" s="202"/>
      <c r="N237" s="203"/>
      <c r="O237" s="204"/>
      <c r="P237" s="204"/>
      <c r="Q237" s="204"/>
      <c r="R237" s="204"/>
      <c r="S237" s="204"/>
      <c r="T237" s="204"/>
      <c r="U237" s="204"/>
      <c r="V237" s="204"/>
      <c r="W237" s="204"/>
      <c r="X237" s="205"/>
      <c r="AT237" s="206" t="s">
        <v>145</v>
      </c>
      <c r="AU237" s="206" t="s">
        <v>89</v>
      </c>
      <c r="AV237" s="13" t="s">
        <v>89</v>
      </c>
      <c r="AW237" s="13" t="s">
        <v>5</v>
      </c>
      <c r="AX237" s="13" t="s">
        <v>80</v>
      </c>
      <c r="AY237" s="206" t="s">
        <v>133</v>
      </c>
    </row>
    <row r="238" spans="2:51" s="13" customFormat="1" ht="11.25">
      <c r="B238" s="196"/>
      <c r="C238" s="197"/>
      <c r="D238" s="191" t="s">
        <v>145</v>
      </c>
      <c r="E238" s="198" t="s">
        <v>33</v>
      </c>
      <c r="F238" s="199" t="s">
        <v>988</v>
      </c>
      <c r="G238" s="197"/>
      <c r="H238" s="200">
        <v>1.3</v>
      </c>
      <c r="I238" s="201"/>
      <c r="J238" s="201"/>
      <c r="K238" s="197"/>
      <c r="L238" s="197"/>
      <c r="M238" s="202"/>
      <c r="N238" s="203"/>
      <c r="O238" s="204"/>
      <c r="P238" s="204"/>
      <c r="Q238" s="204"/>
      <c r="R238" s="204"/>
      <c r="S238" s="204"/>
      <c r="T238" s="204"/>
      <c r="U238" s="204"/>
      <c r="V238" s="204"/>
      <c r="W238" s="204"/>
      <c r="X238" s="205"/>
      <c r="AT238" s="206" t="s">
        <v>145</v>
      </c>
      <c r="AU238" s="206" t="s">
        <v>89</v>
      </c>
      <c r="AV238" s="13" t="s">
        <v>89</v>
      </c>
      <c r="AW238" s="13" t="s">
        <v>5</v>
      </c>
      <c r="AX238" s="13" t="s">
        <v>80</v>
      </c>
      <c r="AY238" s="206" t="s">
        <v>133</v>
      </c>
    </row>
    <row r="239" spans="2:51" s="13" customFormat="1" ht="11.25">
      <c r="B239" s="196"/>
      <c r="C239" s="197"/>
      <c r="D239" s="191" t="s">
        <v>145</v>
      </c>
      <c r="E239" s="198" t="s">
        <v>33</v>
      </c>
      <c r="F239" s="199" t="s">
        <v>988</v>
      </c>
      <c r="G239" s="197"/>
      <c r="H239" s="200">
        <v>1.3</v>
      </c>
      <c r="I239" s="201"/>
      <c r="J239" s="201"/>
      <c r="K239" s="197"/>
      <c r="L239" s="197"/>
      <c r="M239" s="202"/>
      <c r="N239" s="203"/>
      <c r="O239" s="204"/>
      <c r="P239" s="204"/>
      <c r="Q239" s="204"/>
      <c r="R239" s="204"/>
      <c r="S239" s="204"/>
      <c r="T239" s="204"/>
      <c r="U239" s="204"/>
      <c r="V239" s="204"/>
      <c r="W239" s="204"/>
      <c r="X239" s="205"/>
      <c r="AT239" s="206" t="s">
        <v>145</v>
      </c>
      <c r="AU239" s="206" t="s">
        <v>89</v>
      </c>
      <c r="AV239" s="13" t="s">
        <v>89</v>
      </c>
      <c r="AW239" s="13" t="s">
        <v>5</v>
      </c>
      <c r="AX239" s="13" t="s">
        <v>80</v>
      </c>
      <c r="AY239" s="206" t="s">
        <v>133</v>
      </c>
    </row>
    <row r="240" spans="2:51" s="13" customFormat="1" ht="11.25">
      <c r="B240" s="196"/>
      <c r="C240" s="197"/>
      <c r="D240" s="191" t="s">
        <v>145</v>
      </c>
      <c r="E240" s="198" t="s">
        <v>33</v>
      </c>
      <c r="F240" s="199" t="s">
        <v>989</v>
      </c>
      <c r="G240" s="197"/>
      <c r="H240" s="200">
        <v>1.26</v>
      </c>
      <c r="I240" s="201"/>
      <c r="J240" s="201"/>
      <c r="K240" s="197"/>
      <c r="L240" s="197"/>
      <c r="M240" s="202"/>
      <c r="N240" s="203"/>
      <c r="O240" s="204"/>
      <c r="P240" s="204"/>
      <c r="Q240" s="204"/>
      <c r="R240" s="204"/>
      <c r="S240" s="204"/>
      <c r="T240" s="204"/>
      <c r="U240" s="204"/>
      <c r="V240" s="204"/>
      <c r="W240" s="204"/>
      <c r="X240" s="205"/>
      <c r="AT240" s="206" t="s">
        <v>145</v>
      </c>
      <c r="AU240" s="206" t="s">
        <v>89</v>
      </c>
      <c r="AV240" s="13" t="s">
        <v>89</v>
      </c>
      <c r="AW240" s="13" t="s">
        <v>5</v>
      </c>
      <c r="AX240" s="13" t="s">
        <v>80</v>
      </c>
      <c r="AY240" s="206" t="s">
        <v>133</v>
      </c>
    </row>
    <row r="241" spans="2:51" s="13" customFormat="1" ht="11.25">
      <c r="B241" s="196"/>
      <c r="C241" s="197"/>
      <c r="D241" s="191" t="s">
        <v>145</v>
      </c>
      <c r="E241" s="198" t="s">
        <v>33</v>
      </c>
      <c r="F241" s="199" t="s">
        <v>990</v>
      </c>
      <c r="G241" s="197"/>
      <c r="H241" s="200">
        <v>3.1</v>
      </c>
      <c r="I241" s="201"/>
      <c r="J241" s="201"/>
      <c r="K241" s="197"/>
      <c r="L241" s="197"/>
      <c r="M241" s="202"/>
      <c r="N241" s="203"/>
      <c r="O241" s="204"/>
      <c r="P241" s="204"/>
      <c r="Q241" s="204"/>
      <c r="R241" s="204"/>
      <c r="S241" s="204"/>
      <c r="T241" s="204"/>
      <c r="U241" s="204"/>
      <c r="V241" s="204"/>
      <c r="W241" s="204"/>
      <c r="X241" s="205"/>
      <c r="AT241" s="206" t="s">
        <v>145</v>
      </c>
      <c r="AU241" s="206" t="s">
        <v>89</v>
      </c>
      <c r="AV241" s="13" t="s">
        <v>89</v>
      </c>
      <c r="AW241" s="13" t="s">
        <v>5</v>
      </c>
      <c r="AX241" s="13" t="s">
        <v>80</v>
      </c>
      <c r="AY241" s="206" t="s">
        <v>133</v>
      </c>
    </row>
    <row r="242" spans="2:51" s="13" customFormat="1" ht="11.25">
      <c r="B242" s="196"/>
      <c r="C242" s="197"/>
      <c r="D242" s="191" t="s">
        <v>145</v>
      </c>
      <c r="E242" s="198" t="s">
        <v>33</v>
      </c>
      <c r="F242" s="199" t="s">
        <v>991</v>
      </c>
      <c r="G242" s="197"/>
      <c r="H242" s="200">
        <v>3.8</v>
      </c>
      <c r="I242" s="201"/>
      <c r="J242" s="201"/>
      <c r="K242" s="197"/>
      <c r="L242" s="197"/>
      <c r="M242" s="202"/>
      <c r="N242" s="203"/>
      <c r="O242" s="204"/>
      <c r="P242" s="204"/>
      <c r="Q242" s="204"/>
      <c r="R242" s="204"/>
      <c r="S242" s="204"/>
      <c r="T242" s="204"/>
      <c r="U242" s="204"/>
      <c r="V242" s="204"/>
      <c r="W242" s="204"/>
      <c r="X242" s="205"/>
      <c r="AT242" s="206" t="s">
        <v>145</v>
      </c>
      <c r="AU242" s="206" t="s">
        <v>89</v>
      </c>
      <c r="AV242" s="13" t="s">
        <v>89</v>
      </c>
      <c r="AW242" s="13" t="s">
        <v>5</v>
      </c>
      <c r="AX242" s="13" t="s">
        <v>80</v>
      </c>
      <c r="AY242" s="206" t="s">
        <v>133</v>
      </c>
    </row>
    <row r="243" spans="2:51" s="13" customFormat="1" ht="11.25">
      <c r="B243" s="196"/>
      <c r="C243" s="197"/>
      <c r="D243" s="191" t="s">
        <v>145</v>
      </c>
      <c r="E243" s="198" t="s">
        <v>33</v>
      </c>
      <c r="F243" s="199" t="s">
        <v>992</v>
      </c>
      <c r="G243" s="197"/>
      <c r="H243" s="200">
        <v>9</v>
      </c>
      <c r="I243" s="201"/>
      <c r="J243" s="201"/>
      <c r="K243" s="197"/>
      <c r="L243" s="197"/>
      <c r="M243" s="202"/>
      <c r="N243" s="203"/>
      <c r="O243" s="204"/>
      <c r="P243" s="204"/>
      <c r="Q243" s="204"/>
      <c r="R243" s="204"/>
      <c r="S243" s="204"/>
      <c r="T243" s="204"/>
      <c r="U243" s="204"/>
      <c r="V243" s="204"/>
      <c r="W243" s="204"/>
      <c r="X243" s="205"/>
      <c r="AT243" s="206" t="s">
        <v>145</v>
      </c>
      <c r="AU243" s="206" t="s">
        <v>89</v>
      </c>
      <c r="AV243" s="13" t="s">
        <v>89</v>
      </c>
      <c r="AW243" s="13" t="s">
        <v>5</v>
      </c>
      <c r="AX243" s="13" t="s">
        <v>80</v>
      </c>
      <c r="AY243" s="206" t="s">
        <v>133</v>
      </c>
    </row>
    <row r="244" spans="2:51" s="13" customFormat="1" ht="11.25">
      <c r="B244" s="196"/>
      <c r="C244" s="197"/>
      <c r="D244" s="191" t="s">
        <v>145</v>
      </c>
      <c r="E244" s="198" t="s">
        <v>33</v>
      </c>
      <c r="F244" s="199" t="s">
        <v>993</v>
      </c>
      <c r="G244" s="197"/>
      <c r="H244" s="200">
        <v>1.8</v>
      </c>
      <c r="I244" s="201"/>
      <c r="J244" s="201"/>
      <c r="K244" s="197"/>
      <c r="L244" s="197"/>
      <c r="M244" s="202"/>
      <c r="N244" s="203"/>
      <c r="O244" s="204"/>
      <c r="P244" s="204"/>
      <c r="Q244" s="204"/>
      <c r="R244" s="204"/>
      <c r="S244" s="204"/>
      <c r="T244" s="204"/>
      <c r="U244" s="204"/>
      <c r="V244" s="204"/>
      <c r="W244" s="204"/>
      <c r="X244" s="205"/>
      <c r="AT244" s="206" t="s">
        <v>145</v>
      </c>
      <c r="AU244" s="206" t="s">
        <v>89</v>
      </c>
      <c r="AV244" s="13" t="s">
        <v>89</v>
      </c>
      <c r="AW244" s="13" t="s">
        <v>5</v>
      </c>
      <c r="AX244" s="13" t="s">
        <v>80</v>
      </c>
      <c r="AY244" s="206" t="s">
        <v>133</v>
      </c>
    </row>
    <row r="245" spans="2:51" s="13" customFormat="1" ht="11.25">
      <c r="B245" s="196"/>
      <c r="C245" s="197"/>
      <c r="D245" s="191" t="s">
        <v>145</v>
      </c>
      <c r="E245" s="198" t="s">
        <v>33</v>
      </c>
      <c r="F245" s="199" t="s">
        <v>993</v>
      </c>
      <c r="G245" s="197"/>
      <c r="H245" s="200">
        <v>1.8</v>
      </c>
      <c r="I245" s="201"/>
      <c r="J245" s="201"/>
      <c r="K245" s="197"/>
      <c r="L245" s="197"/>
      <c r="M245" s="202"/>
      <c r="N245" s="203"/>
      <c r="O245" s="204"/>
      <c r="P245" s="204"/>
      <c r="Q245" s="204"/>
      <c r="R245" s="204"/>
      <c r="S245" s="204"/>
      <c r="T245" s="204"/>
      <c r="U245" s="204"/>
      <c r="V245" s="204"/>
      <c r="W245" s="204"/>
      <c r="X245" s="205"/>
      <c r="AT245" s="206" t="s">
        <v>145</v>
      </c>
      <c r="AU245" s="206" t="s">
        <v>89</v>
      </c>
      <c r="AV245" s="13" t="s">
        <v>89</v>
      </c>
      <c r="AW245" s="13" t="s">
        <v>5</v>
      </c>
      <c r="AX245" s="13" t="s">
        <v>80</v>
      </c>
      <c r="AY245" s="206" t="s">
        <v>133</v>
      </c>
    </row>
    <row r="246" spans="2:51" s="13" customFormat="1" ht="11.25">
      <c r="B246" s="196"/>
      <c r="C246" s="197"/>
      <c r="D246" s="191" t="s">
        <v>145</v>
      </c>
      <c r="E246" s="198" t="s">
        <v>33</v>
      </c>
      <c r="F246" s="199" t="s">
        <v>994</v>
      </c>
      <c r="G246" s="197"/>
      <c r="H246" s="200">
        <v>0.63</v>
      </c>
      <c r="I246" s="201"/>
      <c r="J246" s="201"/>
      <c r="K246" s="197"/>
      <c r="L246" s="197"/>
      <c r="M246" s="202"/>
      <c r="N246" s="203"/>
      <c r="O246" s="204"/>
      <c r="P246" s="204"/>
      <c r="Q246" s="204"/>
      <c r="R246" s="204"/>
      <c r="S246" s="204"/>
      <c r="T246" s="204"/>
      <c r="U246" s="204"/>
      <c r="V246" s="204"/>
      <c r="W246" s="204"/>
      <c r="X246" s="205"/>
      <c r="AT246" s="206" t="s">
        <v>145</v>
      </c>
      <c r="AU246" s="206" t="s">
        <v>89</v>
      </c>
      <c r="AV246" s="13" t="s">
        <v>89</v>
      </c>
      <c r="AW246" s="13" t="s">
        <v>5</v>
      </c>
      <c r="AX246" s="13" t="s">
        <v>80</v>
      </c>
      <c r="AY246" s="206" t="s">
        <v>133</v>
      </c>
    </row>
    <row r="247" spans="2:51" s="13" customFormat="1" ht="11.25">
      <c r="B247" s="196"/>
      <c r="C247" s="197"/>
      <c r="D247" s="191" t="s">
        <v>145</v>
      </c>
      <c r="E247" s="198" t="s">
        <v>33</v>
      </c>
      <c r="F247" s="199" t="s">
        <v>995</v>
      </c>
      <c r="G247" s="197"/>
      <c r="H247" s="200">
        <v>1.12</v>
      </c>
      <c r="I247" s="201"/>
      <c r="J247" s="201"/>
      <c r="K247" s="197"/>
      <c r="L247" s="197"/>
      <c r="M247" s="202"/>
      <c r="N247" s="203"/>
      <c r="O247" s="204"/>
      <c r="P247" s="204"/>
      <c r="Q247" s="204"/>
      <c r="R247" s="204"/>
      <c r="S247" s="204"/>
      <c r="T247" s="204"/>
      <c r="U247" s="204"/>
      <c r="V247" s="204"/>
      <c r="W247" s="204"/>
      <c r="X247" s="205"/>
      <c r="AT247" s="206" t="s">
        <v>145</v>
      </c>
      <c r="AU247" s="206" t="s">
        <v>89</v>
      </c>
      <c r="AV247" s="13" t="s">
        <v>89</v>
      </c>
      <c r="AW247" s="13" t="s">
        <v>5</v>
      </c>
      <c r="AX247" s="13" t="s">
        <v>80</v>
      </c>
      <c r="AY247" s="206" t="s">
        <v>133</v>
      </c>
    </row>
    <row r="248" spans="2:51" s="13" customFormat="1" ht="11.25">
      <c r="B248" s="196"/>
      <c r="C248" s="197"/>
      <c r="D248" s="191" t="s">
        <v>145</v>
      </c>
      <c r="E248" s="198" t="s">
        <v>33</v>
      </c>
      <c r="F248" s="199" t="s">
        <v>996</v>
      </c>
      <c r="G248" s="197"/>
      <c r="H248" s="200">
        <v>0.27</v>
      </c>
      <c r="I248" s="201"/>
      <c r="J248" s="201"/>
      <c r="K248" s="197"/>
      <c r="L248" s="197"/>
      <c r="M248" s="202"/>
      <c r="N248" s="203"/>
      <c r="O248" s="204"/>
      <c r="P248" s="204"/>
      <c r="Q248" s="204"/>
      <c r="R248" s="204"/>
      <c r="S248" s="204"/>
      <c r="T248" s="204"/>
      <c r="U248" s="204"/>
      <c r="V248" s="204"/>
      <c r="W248" s="204"/>
      <c r="X248" s="205"/>
      <c r="AT248" s="206" t="s">
        <v>145</v>
      </c>
      <c r="AU248" s="206" t="s">
        <v>89</v>
      </c>
      <c r="AV248" s="13" t="s">
        <v>89</v>
      </c>
      <c r="AW248" s="13" t="s">
        <v>5</v>
      </c>
      <c r="AX248" s="13" t="s">
        <v>80</v>
      </c>
      <c r="AY248" s="206" t="s">
        <v>133</v>
      </c>
    </row>
    <row r="249" spans="2:51" s="13" customFormat="1" ht="11.25">
      <c r="B249" s="196"/>
      <c r="C249" s="197"/>
      <c r="D249" s="191" t="s">
        <v>145</v>
      </c>
      <c r="E249" s="198" t="s">
        <v>33</v>
      </c>
      <c r="F249" s="199" t="s">
        <v>994</v>
      </c>
      <c r="G249" s="197"/>
      <c r="H249" s="200">
        <v>0.63</v>
      </c>
      <c r="I249" s="201"/>
      <c r="J249" s="201"/>
      <c r="K249" s="197"/>
      <c r="L249" s="197"/>
      <c r="M249" s="202"/>
      <c r="N249" s="203"/>
      <c r="O249" s="204"/>
      <c r="P249" s="204"/>
      <c r="Q249" s="204"/>
      <c r="R249" s="204"/>
      <c r="S249" s="204"/>
      <c r="T249" s="204"/>
      <c r="U249" s="204"/>
      <c r="V249" s="204"/>
      <c r="W249" s="204"/>
      <c r="X249" s="205"/>
      <c r="AT249" s="206" t="s">
        <v>145</v>
      </c>
      <c r="AU249" s="206" t="s">
        <v>89</v>
      </c>
      <c r="AV249" s="13" t="s">
        <v>89</v>
      </c>
      <c r="AW249" s="13" t="s">
        <v>5</v>
      </c>
      <c r="AX249" s="13" t="s">
        <v>80</v>
      </c>
      <c r="AY249" s="206" t="s">
        <v>133</v>
      </c>
    </row>
    <row r="250" spans="2:51" s="13" customFormat="1" ht="11.25">
      <c r="B250" s="196"/>
      <c r="C250" s="197"/>
      <c r="D250" s="191" t="s">
        <v>145</v>
      </c>
      <c r="E250" s="198" t="s">
        <v>33</v>
      </c>
      <c r="F250" s="199" t="s">
        <v>997</v>
      </c>
      <c r="G250" s="197"/>
      <c r="H250" s="200">
        <v>1.12</v>
      </c>
      <c r="I250" s="201"/>
      <c r="J250" s="201"/>
      <c r="K250" s="197"/>
      <c r="L250" s="197"/>
      <c r="M250" s="202"/>
      <c r="N250" s="203"/>
      <c r="O250" s="204"/>
      <c r="P250" s="204"/>
      <c r="Q250" s="204"/>
      <c r="R250" s="204"/>
      <c r="S250" s="204"/>
      <c r="T250" s="204"/>
      <c r="U250" s="204"/>
      <c r="V250" s="204"/>
      <c r="W250" s="204"/>
      <c r="X250" s="205"/>
      <c r="AT250" s="206" t="s">
        <v>145</v>
      </c>
      <c r="AU250" s="206" t="s">
        <v>89</v>
      </c>
      <c r="AV250" s="13" t="s">
        <v>89</v>
      </c>
      <c r="AW250" s="13" t="s">
        <v>5</v>
      </c>
      <c r="AX250" s="13" t="s">
        <v>80</v>
      </c>
      <c r="AY250" s="206" t="s">
        <v>133</v>
      </c>
    </row>
    <row r="251" spans="2:51" s="13" customFormat="1" ht="11.25">
      <c r="B251" s="196"/>
      <c r="C251" s="197"/>
      <c r="D251" s="191" t="s">
        <v>145</v>
      </c>
      <c r="E251" s="198" t="s">
        <v>33</v>
      </c>
      <c r="F251" s="199" t="s">
        <v>998</v>
      </c>
      <c r="G251" s="197"/>
      <c r="H251" s="200">
        <v>2.8</v>
      </c>
      <c r="I251" s="201"/>
      <c r="J251" s="201"/>
      <c r="K251" s="197"/>
      <c r="L251" s="197"/>
      <c r="M251" s="202"/>
      <c r="N251" s="203"/>
      <c r="O251" s="204"/>
      <c r="P251" s="204"/>
      <c r="Q251" s="204"/>
      <c r="R251" s="204"/>
      <c r="S251" s="204"/>
      <c r="T251" s="204"/>
      <c r="U251" s="204"/>
      <c r="V251" s="204"/>
      <c r="W251" s="204"/>
      <c r="X251" s="205"/>
      <c r="AT251" s="206" t="s">
        <v>145</v>
      </c>
      <c r="AU251" s="206" t="s">
        <v>89</v>
      </c>
      <c r="AV251" s="13" t="s">
        <v>89</v>
      </c>
      <c r="AW251" s="13" t="s">
        <v>5</v>
      </c>
      <c r="AX251" s="13" t="s">
        <v>80</v>
      </c>
      <c r="AY251" s="206" t="s">
        <v>133</v>
      </c>
    </row>
    <row r="252" spans="2:51" s="13" customFormat="1" ht="11.25">
      <c r="B252" s="196"/>
      <c r="C252" s="197"/>
      <c r="D252" s="191" t="s">
        <v>145</v>
      </c>
      <c r="E252" s="198" t="s">
        <v>33</v>
      </c>
      <c r="F252" s="199" t="s">
        <v>999</v>
      </c>
      <c r="G252" s="197"/>
      <c r="H252" s="200">
        <v>8.98</v>
      </c>
      <c r="I252" s="201"/>
      <c r="J252" s="201"/>
      <c r="K252" s="197"/>
      <c r="L252" s="197"/>
      <c r="M252" s="202"/>
      <c r="N252" s="203"/>
      <c r="O252" s="204"/>
      <c r="P252" s="204"/>
      <c r="Q252" s="204"/>
      <c r="R252" s="204"/>
      <c r="S252" s="204"/>
      <c r="T252" s="204"/>
      <c r="U252" s="204"/>
      <c r="V252" s="204"/>
      <c r="W252" s="204"/>
      <c r="X252" s="205"/>
      <c r="AT252" s="206" t="s">
        <v>145</v>
      </c>
      <c r="AU252" s="206" t="s">
        <v>89</v>
      </c>
      <c r="AV252" s="13" t="s">
        <v>89</v>
      </c>
      <c r="AW252" s="13" t="s">
        <v>5</v>
      </c>
      <c r="AX252" s="13" t="s">
        <v>80</v>
      </c>
      <c r="AY252" s="206" t="s">
        <v>133</v>
      </c>
    </row>
    <row r="253" spans="2:51" s="13" customFormat="1" ht="11.25">
      <c r="B253" s="196"/>
      <c r="C253" s="197"/>
      <c r="D253" s="191" t="s">
        <v>145</v>
      </c>
      <c r="E253" s="198" t="s">
        <v>33</v>
      </c>
      <c r="F253" s="199" t="s">
        <v>1000</v>
      </c>
      <c r="G253" s="197"/>
      <c r="H253" s="200">
        <v>10.1</v>
      </c>
      <c r="I253" s="201"/>
      <c r="J253" s="201"/>
      <c r="K253" s="197"/>
      <c r="L253" s="197"/>
      <c r="M253" s="202"/>
      <c r="N253" s="203"/>
      <c r="O253" s="204"/>
      <c r="P253" s="204"/>
      <c r="Q253" s="204"/>
      <c r="R253" s="204"/>
      <c r="S253" s="204"/>
      <c r="T253" s="204"/>
      <c r="U253" s="204"/>
      <c r="V253" s="204"/>
      <c r="W253" s="204"/>
      <c r="X253" s="205"/>
      <c r="AT253" s="206" t="s">
        <v>145</v>
      </c>
      <c r="AU253" s="206" t="s">
        <v>89</v>
      </c>
      <c r="AV253" s="13" t="s">
        <v>89</v>
      </c>
      <c r="AW253" s="13" t="s">
        <v>5</v>
      </c>
      <c r="AX253" s="13" t="s">
        <v>80</v>
      </c>
      <c r="AY253" s="206" t="s">
        <v>133</v>
      </c>
    </row>
    <row r="254" spans="2:51" s="13" customFormat="1" ht="11.25">
      <c r="B254" s="196"/>
      <c r="C254" s="197"/>
      <c r="D254" s="191" t="s">
        <v>145</v>
      </c>
      <c r="E254" s="198" t="s">
        <v>33</v>
      </c>
      <c r="F254" s="199" t="s">
        <v>1001</v>
      </c>
      <c r="G254" s="197"/>
      <c r="H254" s="200">
        <v>1.89</v>
      </c>
      <c r="I254" s="201"/>
      <c r="J254" s="201"/>
      <c r="K254" s="197"/>
      <c r="L254" s="197"/>
      <c r="M254" s="202"/>
      <c r="N254" s="203"/>
      <c r="O254" s="204"/>
      <c r="P254" s="204"/>
      <c r="Q254" s="204"/>
      <c r="R254" s="204"/>
      <c r="S254" s="204"/>
      <c r="T254" s="204"/>
      <c r="U254" s="204"/>
      <c r="V254" s="204"/>
      <c r="W254" s="204"/>
      <c r="X254" s="205"/>
      <c r="AT254" s="206" t="s">
        <v>145</v>
      </c>
      <c r="AU254" s="206" t="s">
        <v>89</v>
      </c>
      <c r="AV254" s="13" t="s">
        <v>89</v>
      </c>
      <c r="AW254" s="13" t="s">
        <v>5</v>
      </c>
      <c r="AX254" s="13" t="s">
        <v>80</v>
      </c>
      <c r="AY254" s="206" t="s">
        <v>133</v>
      </c>
    </row>
    <row r="255" spans="2:51" s="13" customFormat="1" ht="11.25">
      <c r="B255" s="196"/>
      <c r="C255" s="197"/>
      <c r="D255" s="191" t="s">
        <v>145</v>
      </c>
      <c r="E255" s="198" t="s">
        <v>33</v>
      </c>
      <c r="F255" s="199" t="s">
        <v>1002</v>
      </c>
      <c r="G255" s="197"/>
      <c r="H255" s="200">
        <v>2.52</v>
      </c>
      <c r="I255" s="201"/>
      <c r="J255" s="201"/>
      <c r="K255" s="197"/>
      <c r="L255" s="197"/>
      <c r="M255" s="202"/>
      <c r="N255" s="203"/>
      <c r="O255" s="204"/>
      <c r="P255" s="204"/>
      <c r="Q255" s="204"/>
      <c r="R255" s="204"/>
      <c r="S255" s="204"/>
      <c r="T255" s="204"/>
      <c r="U255" s="204"/>
      <c r="V255" s="204"/>
      <c r="W255" s="204"/>
      <c r="X255" s="205"/>
      <c r="AT255" s="206" t="s">
        <v>145</v>
      </c>
      <c r="AU255" s="206" t="s">
        <v>89</v>
      </c>
      <c r="AV255" s="13" t="s">
        <v>89</v>
      </c>
      <c r="AW255" s="13" t="s">
        <v>5</v>
      </c>
      <c r="AX255" s="13" t="s">
        <v>80</v>
      </c>
      <c r="AY255" s="206" t="s">
        <v>133</v>
      </c>
    </row>
    <row r="256" spans="2:51" s="13" customFormat="1" ht="11.25">
      <c r="B256" s="196"/>
      <c r="C256" s="197"/>
      <c r="D256" s="191" t="s">
        <v>145</v>
      </c>
      <c r="E256" s="198" t="s">
        <v>33</v>
      </c>
      <c r="F256" s="199" t="s">
        <v>1003</v>
      </c>
      <c r="G256" s="197"/>
      <c r="H256" s="200">
        <v>1.8</v>
      </c>
      <c r="I256" s="201"/>
      <c r="J256" s="201"/>
      <c r="K256" s="197"/>
      <c r="L256" s="197"/>
      <c r="M256" s="202"/>
      <c r="N256" s="203"/>
      <c r="O256" s="204"/>
      <c r="P256" s="204"/>
      <c r="Q256" s="204"/>
      <c r="R256" s="204"/>
      <c r="S256" s="204"/>
      <c r="T256" s="204"/>
      <c r="U256" s="204"/>
      <c r="V256" s="204"/>
      <c r="W256" s="204"/>
      <c r="X256" s="205"/>
      <c r="AT256" s="206" t="s">
        <v>145</v>
      </c>
      <c r="AU256" s="206" t="s">
        <v>89</v>
      </c>
      <c r="AV256" s="13" t="s">
        <v>89</v>
      </c>
      <c r="AW256" s="13" t="s">
        <v>5</v>
      </c>
      <c r="AX256" s="13" t="s">
        <v>80</v>
      </c>
      <c r="AY256" s="206" t="s">
        <v>133</v>
      </c>
    </row>
    <row r="257" spans="2:51" s="13" customFormat="1" ht="11.25">
      <c r="B257" s="196"/>
      <c r="C257" s="197"/>
      <c r="D257" s="191" t="s">
        <v>145</v>
      </c>
      <c r="E257" s="198" t="s">
        <v>33</v>
      </c>
      <c r="F257" s="199" t="s">
        <v>994</v>
      </c>
      <c r="G257" s="197"/>
      <c r="H257" s="200">
        <v>0.63</v>
      </c>
      <c r="I257" s="201"/>
      <c r="J257" s="201"/>
      <c r="K257" s="197"/>
      <c r="L257" s="197"/>
      <c r="M257" s="202"/>
      <c r="N257" s="203"/>
      <c r="O257" s="204"/>
      <c r="P257" s="204"/>
      <c r="Q257" s="204"/>
      <c r="R257" s="204"/>
      <c r="S257" s="204"/>
      <c r="T257" s="204"/>
      <c r="U257" s="204"/>
      <c r="V257" s="204"/>
      <c r="W257" s="204"/>
      <c r="X257" s="205"/>
      <c r="AT257" s="206" t="s">
        <v>145</v>
      </c>
      <c r="AU257" s="206" t="s">
        <v>89</v>
      </c>
      <c r="AV257" s="13" t="s">
        <v>89</v>
      </c>
      <c r="AW257" s="13" t="s">
        <v>5</v>
      </c>
      <c r="AX257" s="13" t="s">
        <v>80</v>
      </c>
      <c r="AY257" s="206" t="s">
        <v>133</v>
      </c>
    </row>
    <row r="258" spans="2:51" s="13" customFormat="1" ht="11.25">
      <c r="B258" s="196"/>
      <c r="C258" s="197"/>
      <c r="D258" s="191" t="s">
        <v>145</v>
      </c>
      <c r="E258" s="198" t="s">
        <v>33</v>
      </c>
      <c r="F258" s="199" t="s">
        <v>1001</v>
      </c>
      <c r="G258" s="197"/>
      <c r="H258" s="200">
        <v>1.89</v>
      </c>
      <c r="I258" s="201"/>
      <c r="J258" s="201"/>
      <c r="K258" s="197"/>
      <c r="L258" s="197"/>
      <c r="M258" s="202"/>
      <c r="N258" s="203"/>
      <c r="O258" s="204"/>
      <c r="P258" s="204"/>
      <c r="Q258" s="204"/>
      <c r="R258" s="204"/>
      <c r="S258" s="204"/>
      <c r="T258" s="204"/>
      <c r="U258" s="204"/>
      <c r="V258" s="204"/>
      <c r="W258" s="204"/>
      <c r="X258" s="205"/>
      <c r="AT258" s="206" t="s">
        <v>145</v>
      </c>
      <c r="AU258" s="206" t="s">
        <v>89</v>
      </c>
      <c r="AV258" s="13" t="s">
        <v>89</v>
      </c>
      <c r="AW258" s="13" t="s">
        <v>5</v>
      </c>
      <c r="AX258" s="13" t="s">
        <v>80</v>
      </c>
      <c r="AY258" s="206" t="s">
        <v>133</v>
      </c>
    </row>
    <row r="259" spans="2:51" s="13" customFormat="1" ht="11.25">
      <c r="B259" s="196"/>
      <c r="C259" s="197"/>
      <c r="D259" s="191" t="s">
        <v>145</v>
      </c>
      <c r="E259" s="198" t="s">
        <v>33</v>
      </c>
      <c r="F259" s="199" t="s">
        <v>995</v>
      </c>
      <c r="G259" s="197"/>
      <c r="H259" s="200">
        <v>1.12</v>
      </c>
      <c r="I259" s="201"/>
      <c r="J259" s="201"/>
      <c r="K259" s="197"/>
      <c r="L259" s="197"/>
      <c r="M259" s="202"/>
      <c r="N259" s="203"/>
      <c r="O259" s="204"/>
      <c r="P259" s="204"/>
      <c r="Q259" s="204"/>
      <c r="R259" s="204"/>
      <c r="S259" s="204"/>
      <c r="T259" s="204"/>
      <c r="U259" s="204"/>
      <c r="V259" s="204"/>
      <c r="W259" s="204"/>
      <c r="X259" s="205"/>
      <c r="AT259" s="206" t="s">
        <v>145</v>
      </c>
      <c r="AU259" s="206" t="s">
        <v>89</v>
      </c>
      <c r="AV259" s="13" t="s">
        <v>89</v>
      </c>
      <c r="AW259" s="13" t="s">
        <v>5</v>
      </c>
      <c r="AX259" s="13" t="s">
        <v>80</v>
      </c>
      <c r="AY259" s="206" t="s">
        <v>133</v>
      </c>
    </row>
    <row r="260" spans="2:51" s="13" customFormat="1" ht="11.25">
      <c r="B260" s="196"/>
      <c r="C260" s="197"/>
      <c r="D260" s="191" t="s">
        <v>145</v>
      </c>
      <c r="E260" s="198" t="s">
        <v>33</v>
      </c>
      <c r="F260" s="199" t="s">
        <v>996</v>
      </c>
      <c r="G260" s="197"/>
      <c r="H260" s="200">
        <v>0.27</v>
      </c>
      <c r="I260" s="201"/>
      <c r="J260" s="201"/>
      <c r="K260" s="197"/>
      <c r="L260" s="197"/>
      <c r="M260" s="202"/>
      <c r="N260" s="203"/>
      <c r="O260" s="204"/>
      <c r="P260" s="204"/>
      <c r="Q260" s="204"/>
      <c r="R260" s="204"/>
      <c r="S260" s="204"/>
      <c r="T260" s="204"/>
      <c r="U260" s="204"/>
      <c r="V260" s="204"/>
      <c r="W260" s="204"/>
      <c r="X260" s="205"/>
      <c r="AT260" s="206" t="s">
        <v>145</v>
      </c>
      <c r="AU260" s="206" t="s">
        <v>89</v>
      </c>
      <c r="AV260" s="13" t="s">
        <v>89</v>
      </c>
      <c r="AW260" s="13" t="s">
        <v>5</v>
      </c>
      <c r="AX260" s="13" t="s">
        <v>80</v>
      </c>
      <c r="AY260" s="206" t="s">
        <v>133</v>
      </c>
    </row>
    <row r="261" spans="2:51" s="13" customFormat="1" ht="11.25">
      <c r="B261" s="196"/>
      <c r="C261" s="197"/>
      <c r="D261" s="191" t="s">
        <v>145</v>
      </c>
      <c r="E261" s="198" t="s">
        <v>33</v>
      </c>
      <c r="F261" s="199" t="s">
        <v>994</v>
      </c>
      <c r="G261" s="197"/>
      <c r="H261" s="200">
        <v>0.63</v>
      </c>
      <c r="I261" s="201"/>
      <c r="J261" s="201"/>
      <c r="K261" s="197"/>
      <c r="L261" s="197"/>
      <c r="M261" s="202"/>
      <c r="N261" s="203"/>
      <c r="O261" s="204"/>
      <c r="P261" s="204"/>
      <c r="Q261" s="204"/>
      <c r="R261" s="204"/>
      <c r="S261" s="204"/>
      <c r="T261" s="204"/>
      <c r="U261" s="204"/>
      <c r="V261" s="204"/>
      <c r="W261" s="204"/>
      <c r="X261" s="205"/>
      <c r="AT261" s="206" t="s">
        <v>145</v>
      </c>
      <c r="AU261" s="206" t="s">
        <v>89</v>
      </c>
      <c r="AV261" s="13" t="s">
        <v>89</v>
      </c>
      <c r="AW261" s="13" t="s">
        <v>5</v>
      </c>
      <c r="AX261" s="13" t="s">
        <v>80</v>
      </c>
      <c r="AY261" s="206" t="s">
        <v>133</v>
      </c>
    </row>
    <row r="262" spans="2:51" s="13" customFormat="1" ht="11.25">
      <c r="B262" s="196"/>
      <c r="C262" s="197"/>
      <c r="D262" s="191" t="s">
        <v>145</v>
      </c>
      <c r="E262" s="198" t="s">
        <v>33</v>
      </c>
      <c r="F262" s="199" t="s">
        <v>1004</v>
      </c>
      <c r="G262" s="197"/>
      <c r="H262" s="200">
        <v>1.4</v>
      </c>
      <c r="I262" s="201"/>
      <c r="J262" s="201"/>
      <c r="K262" s="197"/>
      <c r="L262" s="197"/>
      <c r="M262" s="202"/>
      <c r="N262" s="203"/>
      <c r="O262" s="204"/>
      <c r="P262" s="204"/>
      <c r="Q262" s="204"/>
      <c r="R262" s="204"/>
      <c r="S262" s="204"/>
      <c r="T262" s="204"/>
      <c r="U262" s="204"/>
      <c r="V262" s="204"/>
      <c r="W262" s="204"/>
      <c r="X262" s="205"/>
      <c r="AT262" s="206" t="s">
        <v>145</v>
      </c>
      <c r="AU262" s="206" t="s">
        <v>89</v>
      </c>
      <c r="AV262" s="13" t="s">
        <v>89</v>
      </c>
      <c r="AW262" s="13" t="s">
        <v>5</v>
      </c>
      <c r="AX262" s="13" t="s">
        <v>80</v>
      </c>
      <c r="AY262" s="206" t="s">
        <v>133</v>
      </c>
    </row>
    <row r="263" spans="2:51" s="13" customFormat="1" ht="11.25">
      <c r="B263" s="196"/>
      <c r="C263" s="197"/>
      <c r="D263" s="191" t="s">
        <v>145</v>
      </c>
      <c r="E263" s="198" t="s">
        <v>33</v>
      </c>
      <c r="F263" s="199" t="s">
        <v>1004</v>
      </c>
      <c r="G263" s="197"/>
      <c r="H263" s="200">
        <v>1.4</v>
      </c>
      <c r="I263" s="201"/>
      <c r="J263" s="201"/>
      <c r="K263" s="197"/>
      <c r="L263" s="197"/>
      <c r="M263" s="202"/>
      <c r="N263" s="203"/>
      <c r="O263" s="204"/>
      <c r="P263" s="204"/>
      <c r="Q263" s="204"/>
      <c r="R263" s="204"/>
      <c r="S263" s="204"/>
      <c r="T263" s="204"/>
      <c r="U263" s="204"/>
      <c r="V263" s="204"/>
      <c r="W263" s="204"/>
      <c r="X263" s="205"/>
      <c r="AT263" s="206" t="s">
        <v>145</v>
      </c>
      <c r="AU263" s="206" t="s">
        <v>89</v>
      </c>
      <c r="AV263" s="13" t="s">
        <v>89</v>
      </c>
      <c r="AW263" s="13" t="s">
        <v>5</v>
      </c>
      <c r="AX263" s="13" t="s">
        <v>80</v>
      </c>
      <c r="AY263" s="206" t="s">
        <v>133</v>
      </c>
    </row>
    <row r="264" spans="2:51" s="13" customFormat="1" ht="11.25">
      <c r="B264" s="196"/>
      <c r="C264" s="197"/>
      <c r="D264" s="191" t="s">
        <v>145</v>
      </c>
      <c r="E264" s="198" t="s">
        <v>33</v>
      </c>
      <c r="F264" s="199" t="s">
        <v>1005</v>
      </c>
      <c r="G264" s="197"/>
      <c r="H264" s="200">
        <v>6.728</v>
      </c>
      <c r="I264" s="201"/>
      <c r="J264" s="201"/>
      <c r="K264" s="197"/>
      <c r="L264" s="197"/>
      <c r="M264" s="202"/>
      <c r="N264" s="203"/>
      <c r="O264" s="204"/>
      <c r="P264" s="204"/>
      <c r="Q264" s="204"/>
      <c r="R264" s="204"/>
      <c r="S264" s="204"/>
      <c r="T264" s="204"/>
      <c r="U264" s="204"/>
      <c r="V264" s="204"/>
      <c r="W264" s="204"/>
      <c r="X264" s="205"/>
      <c r="AT264" s="206" t="s">
        <v>145</v>
      </c>
      <c r="AU264" s="206" t="s">
        <v>89</v>
      </c>
      <c r="AV264" s="13" t="s">
        <v>89</v>
      </c>
      <c r="AW264" s="13" t="s">
        <v>5</v>
      </c>
      <c r="AX264" s="13" t="s">
        <v>80</v>
      </c>
      <c r="AY264" s="206" t="s">
        <v>133</v>
      </c>
    </row>
    <row r="265" spans="2:51" s="13" customFormat="1" ht="11.25">
      <c r="B265" s="196"/>
      <c r="C265" s="197"/>
      <c r="D265" s="191" t="s">
        <v>145</v>
      </c>
      <c r="E265" s="198" t="s">
        <v>33</v>
      </c>
      <c r="F265" s="199" t="s">
        <v>1006</v>
      </c>
      <c r="G265" s="197"/>
      <c r="H265" s="200">
        <v>3.12</v>
      </c>
      <c r="I265" s="201"/>
      <c r="J265" s="201"/>
      <c r="K265" s="197"/>
      <c r="L265" s="197"/>
      <c r="M265" s="202"/>
      <c r="N265" s="203"/>
      <c r="O265" s="204"/>
      <c r="P265" s="204"/>
      <c r="Q265" s="204"/>
      <c r="R265" s="204"/>
      <c r="S265" s="204"/>
      <c r="T265" s="204"/>
      <c r="U265" s="204"/>
      <c r="V265" s="204"/>
      <c r="W265" s="204"/>
      <c r="X265" s="205"/>
      <c r="AT265" s="206" t="s">
        <v>145</v>
      </c>
      <c r="AU265" s="206" t="s">
        <v>89</v>
      </c>
      <c r="AV265" s="13" t="s">
        <v>89</v>
      </c>
      <c r="AW265" s="13" t="s">
        <v>5</v>
      </c>
      <c r="AX265" s="13" t="s">
        <v>80</v>
      </c>
      <c r="AY265" s="206" t="s">
        <v>133</v>
      </c>
    </row>
    <row r="266" spans="2:51" s="13" customFormat="1" ht="11.25">
      <c r="B266" s="196"/>
      <c r="C266" s="197"/>
      <c r="D266" s="191" t="s">
        <v>145</v>
      </c>
      <c r="E266" s="198" t="s">
        <v>33</v>
      </c>
      <c r="F266" s="199" t="s">
        <v>1007</v>
      </c>
      <c r="G266" s="197"/>
      <c r="H266" s="200">
        <v>1.56</v>
      </c>
      <c r="I266" s="201"/>
      <c r="J266" s="201"/>
      <c r="K266" s="197"/>
      <c r="L266" s="197"/>
      <c r="M266" s="202"/>
      <c r="N266" s="203"/>
      <c r="O266" s="204"/>
      <c r="P266" s="204"/>
      <c r="Q266" s="204"/>
      <c r="R266" s="204"/>
      <c r="S266" s="204"/>
      <c r="T266" s="204"/>
      <c r="U266" s="204"/>
      <c r="V266" s="204"/>
      <c r="W266" s="204"/>
      <c r="X266" s="205"/>
      <c r="AT266" s="206" t="s">
        <v>145</v>
      </c>
      <c r="AU266" s="206" t="s">
        <v>89</v>
      </c>
      <c r="AV266" s="13" t="s">
        <v>89</v>
      </c>
      <c r="AW266" s="13" t="s">
        <v>5</v>
      </c>
      <c r="AX266" s="13" t="s">
        <v>80</v>
      </c>
      <c r="AY266" s="206" t="s">
        <v>133</v>
      </c>
    </row>
    <row r="267" spans="2:51" s="13" customFormat="1" ht="11.25">
      <c r="B267" s="196"/>
      <c r="C267" s="197"/>
      <c r="D267" s="191" t="s">
        <v>145</v>
      </c>
      <c r="E267" s="198" t="s">
        <v>33</v>
      </c>
      <c r="F267" s="199" t="s">
        <v>1008</v>
      </c>
      <c r="G267" s="197"/>
      <c r="H267" s="200">
        <v>3.448</v>
      </c>
      <c r="I267" s="201"/>
      <c r="J267" s="201"/>
      <c r="K267" s="197"/>
      <c r="L267" s="197"/>
      <c r="M267" s="202"/>
      <c r="N267" s="203"/>
      <c r="O267" s="204"/>
      <c r="P267" s="204"/>
      <c r="Q267" s="204"/>
      <c r="R267" s="204"/>
      <c r="S267" s="204"/>
      <c r="T267" s="204"/>
      <c r="U267" s="204"/>
      <c r="V267" s="204"/>
      <c r="W267" s="204"/>
      <c r="X267" s="205"/>
      <c r="AT267" s="206" t="s">
        <v>145</v>
      </c>
      <c r="AU267" s="206" t="s">
        <v>89</v>
      </c>
      <c r="AV267" s="13" t="s">
        <v>89</v>
      </c>
      <c r="AW267" s="13" t="s">
        <v>5</v>
      </c>
      <c r="AX267" s="13" t="s">
        <v>80</v>
      </c>
      <c r="AY267" s="206" t="s">
        <v>133</v>
      </c>
    </row>
    <row r="268" spans="2:51" s="13" customFormat="1" ht="11.25">
      <c r="B268" s="196"/>
      <c r="C268" s="197"/>
      <c r="D268" s="191" t="s">
        <v>145</v>
      </c>
      <c r="E268" s="198" t="s">
        <v>33</v>
      </c>
      <c r="F268" s="199" t="s">
        <v>1009</v>
      </c>
      <c r="G268" s="197"/>
      <c r="H268" s="200">
        <v>1.18</v>
      </c>
      <c r="I268" s="201"/>
      <c r="J268" s="201"/>
      <c r="K268" s="197"/>
      <c r="L268" s="197"/>
      <c r="M268" s="202"/>
      <c r="N268" s="203"/>
      <c r="O268" s="204"/>
      <c r="P268" s="204"/>
      <c r="Q268" s="204"/>
      <c r="R268" s="204"/>
      <c r="S268" s="204"/>
      <c r="T268" s="204"/>
      <c r="U268" s="204"/>
      <c r="V268" s="204"/>
      <c r="W268" s="204"/>
      <c r="X268" s="205"/>
      <c r="AT268" s="206" t="s">
        <v>145</v>
      </c>
      <c r="AU268" s="206" t="s">
        <v>89</v>
      </c>
      <c r="AV268" s="13" t="s">
        <v>89</v>
      </c>
      <c r="AW268" s="13" t="s">
        <v>5</v>
      </c>
      <c r="AX268" s="13" t="s">
        <v>80</v>
      </c>
      <c r="AY268" s="206" t="s">
        <v>133</v>
      </c>
    </row>
    <row r="269" spans="2:51" s="13" customFormat="1" ht="11.25">
      <c r="B269" s="196"/>
      <c r="C269" s="197"/>
      <c r="D269" s="191" t="s">
        <v>145</v>
      </c>
      <c r="E269" s="198" t="s">
        <v>33</v>
      </c>
      <c r="F269" s="199" t="s">
        <v>1010</v>
      </c>
      <c r="G269" s="197"/>
      <c r="H269" s="200">
        <v>0.36</v>
      </c>
      <c r="I269" s="201"/>
      <c r="J269" s="201"/>
      <c r="K269" s="197"/>
      <c r="L269" s="197"/>
      <c r="M269" s="202"/>
      <c r="N269" s="203"/>
      <c r="O269" s="204"/>
      <c r="P269" s="204"/>
      <c r="Q269" s="204"/>
      <c r="R269" s="204"/>
      <c r="S269" s="204"/>
      <c r="T269" s="204"/>
      <c r="U269" s="204"/>
      <c r="V269" s="204"/>
      <c r="W269" s="204"/>
      <c r="X269" s="205"/>
      <c r="AT269" s="206" t="s">
        <v>145</v>
      </c>
      <c r="AU269" s="206" t="s">
        <v>89</v>
      </c>
      <c r="AV269" s="13" t="s">
        <v>89</v>
      </c>
      <c r="AW269" s="13" t="s">
        <v>5</v>
      </c>
      <c r="AX269" s="13" t="s">
        <v>80</v>
      </c>
      <c r="AY269" s="206" t="s">
        <v>133</v>
      </c>
    </row>
    <row r="270" spans="2:51" s="13" customFormat="1" ht="11.25">
      <c r="B270" s="196"/>
      <c r="C270" s="197"/>
      <c r="D270" s="191" t="s">
        <v>145</v>
      </c>
      <c r="E270" s="198" t="s">
        <v>33</v>
      </c>
      <c r="F270" s="199" t="s">
        <v>1011</v>
      </c>
      <c r="G270" s="197"/>
      <c r="H270" s="200">
        <v>7.8</v>
      </c>
      <c r="I270" s="201"/>
      <c r="J270" s="201"/>
      <c r="K270" s="197"/>
      <c r="L270" s="197"/>
      <c r="M270" s="202"/>
      <c r="N270" s="203"/>
      <c r="O270" s="204"/>
      <c r="P270" s="204"/>
      <c r="Q270" s="204"/>
      <c r="R270" s="204"/>
      <c r="S270" s="204"/>
      <c r="T270" s="204"/>
      <c r="U270" s="204"/>
      <c r="V270" s="204"/>
      <c r="W270" s="204"/>
      <c r="X270" s="205"/>
      <c r="AT270" s="206" t="s">
        <v>145</v>
      </c>
      <c r="AU270" s="206" t="s">
        <v>89</v>
      </c>
      <c r="AV270" s="13" t="s">
        <v>89</v>
      </c>
      <c r="AW270" s="13" t="s">
        <v>5</v>
      </c>
      <c r="AX270" s="13" t="s">
        <v>80</v>
      </c>
      <c r="AY270" s="206" t="s">
        <v>133</v>
      </c>
    </row>
    <row r="271" spans="2:51" s="13" customFormat="1" ht="11.25">
      <c r="B271" s="196"/>
      <c r="C271" s="197"/>
      <c r="D271" s="191" t="s">
        <v>145</v>
      </c>
      <c r="E271" s="198" t="s">
        <v>33</v>
      </c>
      <c r="F271" s="199" t="s">
        <v>1011</v>
      </c>
      <c r="G271" s="197"/>
      <c r="H271" s="200">
        <v>7.8</v>
      </c>
      <c r="I271" s="201"/>
      <c r="J271" s="201"/>
      <c r="K271" s="197"/>
      <c r="L271" s="197"/>
      <c r="M271" s="202"/>
      <c r="N271" s="203"/>
      <c r="O271" s="204"/>
      <c r="P271" s="204"/>
      <c r="Q271" s="204"/>
      <c r="R271" s="204"/>
      <c r="S271" s="204"/>
      <c r="T271" s="204"/>
      <c r="U271" s="204"/>
      <c r="V271" s="204"/>
      <c r="W271" s="204"/>
      <c r="X271" s="205"/>
      <c r="AT271" s="206" t="s">
        <v>145</v>
      </c>
      <c r="AU271" s="206" t="s">
        <v>89</v>
      </c>
      <c r="AV271" s="13" t="s">
        <v>89</v>
      </c>
      <c r="AW271" s="13" t="s">
        <v>5</v>
      </c>
      <c r="AX271" s="13" t="s">
        <v>80</v>
      </c>
      <c r="AY271" s="206" t="s">
        <v>133</v>
      </c>
    </row>
    <row r="272" spans="2:51" s="13" customFormat="1" ht="11.25">
      <c r="B272" s="196"/>
      <c r="C272" s="197"/>
      <c r="D272" s="191" t="s">
        <v>145</v>
      </c>
      <c r="E272" s="198" t="s">
        <v>33</v>
      </c>
      <c r="F272" s="199" t="s">
        <v>1012</v>
      </c>
      <c r="G272" s="197"/>
      <c r="H272" s="200">
        <v>4.32</v>
      </c>
      <c r="I272" s="201"/>
      <c r="J272" s="201"/>
      <c r="K272" s="197"/>
      <c r="L272" s="197"/>
      <c r="M272" s="202"/>
      <c r="N272" s="203"/>
      <c r="O272" s="204"/>
      <c r="P272" s="204"/>
      <c r="Q272" s="204"/>
      <c r="R272" s="204"/>
      <c r="S272" s="204"/>
      <c r="T272" s="204"/>
      <c r="U272" s="204"/>
      <c r="V272" s="204"/>
      <c r="W272" s="204"/>
      <c r="X272" s="205"/>
      <c r="AT272" s="206" t="s">
        <v>145</v>
      </c>
      <c r="AU272" s="206" t="s">
        <v>89</v>
      </c>
      <c r="AV272" s="13" t="s">
        <v>89</v>
      </c>
      <c r="AW272" s="13" t="s">
        <v>5</v>
      </c>
      <c r="AX272" s="13" t="s">
        <v>80</v>
      </c>
      <c r="AY272" s="206" t="s">
        <v>133</v>
      </c>
    </row>
    <row r="273" spans="2:51" s="13" customFormat="1" ht="11.25">
      <c r="B273" s="196"/>
      <c r="C273" s="197"/>
      <c r="D273" s="191" t="s">
        <v>145</v>
      </c>
      <c r="E273" s="198" t="s">
        <v>33</v>
      </c>
      <c r="F273" s="199" t="s">
        <v>1013</v>
      </c>
      <c r="G273" s="197"/>
      <c r="H273" s="200">
        <v>2.02</v>
      </c>
      <c r="I273" s="201"/>
      <c r="J273" s="201"/>
      <c r="K273" s="197"/>
      <c r="L273" s="197"/>
      <c r="M273" s="202"/>
      <c r="N273" s="203"/>
      <c r="O273" s="204"/>
      <c r="P273" s="204"/>
      <c r="Q273" s="204"/>
      <c r="R273" s="204"/>
      <c r="S273" s="204"/>
      <c r="T273" s="204"/>
      <c r="U273" s="204"/>
      <c r="V273" s="204"/>
      <c r="W273" s="204"/>
      <c r="X273" s="205"/>
      <c r="AT273" s="206" t="s">
        <v>145</v>
      </c>
      <c r="AU273" s="206" t="s">
        <v>89</v>
      </c>
      <c r="AV273" s="13" t="s">
        <v>89</v>
      </c>
      <c r="AW273" s="13" t="s">
        <v>5</v>
      </c>
      <c r="AX273" s="13" t="s">
        <v>80</v>
      </c>
      <c r="AY273" s="206" t="s">
        <v>133</v>
      </c>
    </row>
    <row r="274" spans="2:51" s="13" customFormat="1" ht="11.25">
      <c r="B274" s="196"/>
      <c r="C274" s="197"/>
      <c r="D274" s="191" t="s">
        <v>145</v>
      </c>
      <c r="E274" s="198" t="s">
        <v>33</v>
      </c>
      <c r="F274" s="199" t="s">
        <v>1008</v>
      </c>
      <c r="G274" s="197"/>
      <c r="H274" s="200">
        <v>3.448</v>
      </c>
      <c r="I274" s="201"/>
      <c r="J274" s="201"/>
      <c r="K274" s="197"/>
      <c r="L274" s="197"/>
      <c r="M274" s="202"/>
      <c r="N274" s="203"/>
      <c r="O274" s="204"/>
      <c r="P274" s="204"/>
      <c r="Q274" s="204"/>
      <c r="R274" s="204"/>
      <c r="S274" s="204"/>
      <c r="T274" s="204"/>
      <c r="U274" s="204"/>
      <c r="V274" s="204"/>
      <c r="W274" s="204"/>
      <c r="X274" s="205"/>
      <c r="AT274" s="206" t="s">
        <v>145</v>
      </c>
      <c r="AU274" s="206" t="s">
        <v>89</v>
      </c>
      <c r="AV274" s="13" t="s">
        <v>89</v>
      </c>
      <c r="AW274" s="13" t="s">
        <v>5</v>
      </c>
      <c r="AX274" s="13" t="s">
        <v>80</v>
      </c>
      <c r="AY274" s="206" t="s">
        <v>133</v>
      </c>
    </row>
    <row r="275" spans="2:51" s="13" customFormat="1" ht="11.25">
      <c r="B275" s="196"/>
      <c r="C275" s="197"/>
      <c r="D275" s="191" t="s">
        <v>145</v>
      </c>
      <c r="E275" s="198" t="s">
        <v>33</v>
      </c>
      <c r="F275" s="199" t="s">
        <v>1014</v>
      </c>
      <c r="G275" s="197"/>
      <c r="H275" s="200">
        <v>2.88</v>
      </c>
      <c r="I275" s="201"/>
      <c r="J275" s="201"/>
      <c r="K275" s="197"/>
      <c r="L275" s="197"/>
      <c r="M275" s="202"/>
      <c r="N275" s="203"/>
      <c r="O275" s="204"/>
      <c r="P275" s="204"/>
      <c r="Q275" s="204"/>
      <c r="R275" s="204"/>
      <c r="S275" s="204"/>
      <c r="T275" s="204"/>
      <c r="U275" s="204"/>
      <c r="V275" s="204"/>
      <c r="W275" s="204"/>
      <c r="X275" s="205"/>
      <c r="AT275" s="206" t="s">
        <v>145</v>
      </c>
      <c r="AU275" s="206" t="s">
        <v>89</v>
      </c>
      <c r="AV275" s="13" t="s">
        <v>89</v>
      </c>
      <c r="AW275" s="13" t="s">
        <v>5</v>
      </c>
      <c r="AX275" s="13" t="s">
        <v>80</v>
      </c>
      <c r="AY275" s="206" t="s">
        <v>133</v>
      </c>
    </row>
    <row r="276" spans="2:51" s="13" customFormat="1" ht="11.25">
      <c r="B276" s="196"/>
      <c r="C276" s="197"/>
      <c r="D276" s="191" t="s">
        <v>145</v>
      </c>
      <c r="E276" s="198" t="s">
        <v>33</v>
      </c>
      <c r="F276" s="199" t="s">
        <v>1007</v>
      </c>
      <c r="G276" s="197"/>
      <c r="H276" s="200">
        <v>1.56</v>
      </c>
      <c r="I276" s="201"/>
      <c r="J276" s="201"/>
      <c r="K276" s="197"/>
      <c r="L276" s="197"/>
      <c r="M276" s="202"/>
      <c r="N276" s="203"/>
      <c r="O276" s="204"/>
      <c r="P276" s="204"/>
      <c r="Q276" s="204"/>
      <c r="R276" s="204"/>
      <c r="S276" s="204"/>
      <c r="T276" s="204"/>
      <c r="U276" s="204"/>
      <c r="V276" s="204"/>
      <c r="W276" s="204"/>
      <c r="X276" s="205"/>
      <c r="AT276" s="206" t="s">
        <v>145</v>
      </c>
      <c r="AU276" s="206" t="s">
        <v>89</v>
      </c>
      <c r="AV276" s="13" t="s">
        <v>89</v>
      </c>
      <c r="AW276" s="13" t="s">
        <v>5</v>
      </c>
      <c r="AX276" s="13" t="s">
        <v>80</v>
      </c>
      <c r="AY276" s="206" t="s">
        <v>133</v>
      </c>
    </row>
    <row r="277" spans="2:51" s="13" customFormat="1" ht="11.25">
      <c r="B277" s="196"/>
      <c r="C277" s="197"/>
      <c r="D277" s="191" t="s">
        <v>145</v>
      </c>
      <c r="E277" s="198" t="s">
        <v>33</v>
      </c>
      <c r="F277" s="199" t="s">
        <v>1015</v>
      </c>
      <c r="G277" s="197"/>
      <c r="H277" s="200">
        <v>6.728</v>
      </c>
      <c r="I277" s="201"/>
      <c r="J277" s="201"/>
      <c r="K277" s="197"/>
      <c r="L277" s="197"/>
      <c r="M277" s="202"/>
      <c r="N277" s="203"/>
      <c r="O277" s="204"/>
      <c r="P277" s="204"/>
      <c r="Q277" s="204"/>
      <c r="R277" s="204"/>
      <c r="S277" s="204"/>
      <c r="T277" s="204"/>
      <c r="U277" s="204"/>
      <c r="V277" s="204"/>
      <c r="W277" s="204"/>
      <c r="X277" s="205"/>
      <c r="AT277" s="206" t="s">
        <v>145</v>
      </c>
      <c r="AU277" s="206" t="s">
        <v>89</v>
      </c>
      <c r="AV277" s="13" t="s">
        <v>89</v>
      </c>
      <c r="AW277" s="13" t="s">
        <v>5</v>
      </c>
      <c r="AX277" s="13" t="s">
        <v>80</v>
      </c>
      <c r="AY277" s="206" t="s">
        <v>133</v>
      </c>
    </row>
    <row r="278" spans="1:65" s="2" customFormat="1" ht="14.45" customHeight="1">
      <c r="A278" s="35"/>
      <c r="B278" s="36"/>
      <c r="C278" s="228" t="s">
        <v>352</v>
      </c>
      <c r="D278" s="228" t="s">
        <v>251</v>
      </c>
      <c r="E278" s="229" t="s">
        <v>1016</v>
      </c>
      <c r="F278" s="230" t="s">
        <v>1017</v>
      </c>
      <c r="G278" s="231" t="s">
        <v>139</v>
      </c>
      <c r="H278" s="232">
        <v>129.043</v>
      </c>
      <c r="I278" s="233"/>
      <c r="J278" s="234"/>
      <c r="K278" s="235">
        <f>ROUND(P278*H278,2)</f>
        <v>0</v>
      </c>
      <c r="L278" s="230" t="s">
        <v>33</v>
      </c>
      <c r="M278" s="236"/>
      <c r="N278" s="237" t="s">
        <v>33</v>
      </c>
      <c r="O278" s="185" t="s">
        <v>49</v>
      </c>
      <c r="P278" s="186">
        <f>I278+J278</f>
        <v>0</v>
      </c>
      <c r="Q278" s="186">
        <f>ROUND(I278*H278,2)</f>
        <v>0</v>
      </c>
      <c r="R278" s="186">
        <f>ROUND(J278*H278,2)</f>
        <v>0</v>
      </c>
      <c r="S278" s="65"/>
      <c r="T278" s="187">
        <f>S278*H278</f>
        <v>0</v>
      </c>
      <c r="U278" s="187">
        <v>0</v>
      </c>
      <c r="V278" s="187">
        <f>U278*H278</f>
        <v>0</v>
      </c>
      <c r="W278" s="187">
        <v>0</v>
      </c>
      <c r="X278" s="188">
        <f>W278*H278</f>
        <v>0</v>
      </c>
      <c r="Y278" s="35"/>
      <c r="Z278" s="35"/>
      <c r="AA278" s="35"/>
      <c r="AB278" s="35"/>
      <c r="AC278" s="35"/>
      <c r="AD278" s="35"/>
      <c r="AE278" s="35"/>
      <c r="AR278" s="189" t="s">
        <v>323</v>
      </c>
      <c r="AT278" s="189" t="s">
        <v>251</v>
      </c>
      <c r="AU278" s="189" t="s">
        <v>89</v>
      </c>
      <c r="AY278" s="18" t="s">
        <v>133</v>
      </c>
      <c r="BE278" s="190">
        <f>IF(O278="základní",K278,0)</f>
        <v>0</v>
      </c>
      <c r="BF278" s="190">
        <f>IF(O278="snížená",K278,0)</f>
        <v>0</v>
      </c>
      <c r="BG278" s="190">
        <f>IF(O278="zákl. přenesená",K278,0)</f>
        <v>0</v>
      </c>
      <c r="BH278" s="190">
        <f>IF(O278="sníž. přenesená",K278,0)</f>
        <v>0</v>
      </c>
      <c r="BI278" s="190">
        <f>IF(O278="nulová",K278,0)</f>
        <v>0</v>
      </c>
      <c r="BJ278" s="18" t="s">
        <v>24</v>
      </c>
      <c r="BK278" s="190">
        <f>ROUND(P278*H278,2)</f>
        <v>0</v>
      </c>
      <c r="BL278" s="18" t="s">
        <v>234</v>
      </c>
      <c r="BM278" s="189" t="s">
        <v>1018</v>
      </c>
    </row>
    <row r="279" spans="1:47" s="2" customFormat="1" ht="11.25">
      <c r="A279" s="35"/>
      <c r="B279" s="36"/>
      <c r="C279" s="37"/>
      <c r="D279" s="191" t="s">
        <v>143</v>
      </c>
      <c r="E279" s="37"/>
      <c r="F279" s="192" t="s">
        <v>1017</v>
      </c>
      <c r="G279" s="37"/>
      <c r="H279" s="37"/>
      <c r="I279" s="193"/>
      <c r="J279" s="193"/>
      <c r="K279" s="37"/>
      <c r="L279" s="37"/>
      <c r="M279" s="40"/>
      <c r="N279" s="194"/>
      <c r="O279" s="195"/>
      <c r="P279" s="65"/>
      <c r="Q279" s="65"/>
      <c r="R279" s="65"/>
      <c r="S279" s="65"/>
      <c r="T279" s="65"/>
      <c r="U279" s="65"/>
      <c r="V279" s="65"/>
      <c r="W279" s="65"/>
      <c r="X279" s="66"/>
      <c r="Y279" s="35"/>
      <c r="Z279" s="35"/>
      <c r="AA279" s="35"/>
      <c r="AB279" s="35"/>
      <c r="AC279" s="35"/>
      <c r="AD279" s="35"/>
      <c r="AE279" s="35"/>
      <c r="AT279" s="18" t="s">
        <v>143</v>
      </c>
      <c r="AU279" s="18" t="s">
        <v>89</v>
      </c>
    </row>
    <row r="280" spans="2:51" s="13" customFormat="1" ht="11.25">
      <c r="B280" s="196"/>
      <c r="C280" s="197"/>
      <c r="D280" s="191" t="s">
        <v>145</v>
      </c>
      <c r="E280" s="197"/>
      <c r="F280" s="199" t="s">
        <v>1019</v>
      </c>
      <c r="G280" s="197"/>
      <c r="H280" s="200">
        <v>129.043</v>
      </c>
      <c r="I280" s="201"/>
      <c r="J280" s="201"/>
      <c r="K280" s="197"/>
      <c r="L280" s="197"/>
      <c r="M280" s="202"/>
      <c r="N280" s="203"/>
      <c r="O280" s="204"/>
      <c r="P280" s="204"/>
      <c r="Q280" s="204"/>
      <c r="R280" s="204"/>
      <c r="S280" s="204"/>
      <c r="T280" s="204"/>
      <c r="U280" s="204"/>
      <c r="V280" s="204"/>
      <c r="W280" s="204"/>
      <c r="X280" s="205"/>
      <c r="AT280" s="206" t="s">
        <v>145</v>
      </c>
      <c r="AU280" s="206" t="s">
        <v>89</v>
      </c>
      <c r="AV280" s="13" t="s">
        <v>89</v>
      </c>
      <c r="AW280" s="13" t="s">
        <v>4</v>
      </c>
      <c r="AX280" s="13" t="s">
        <v>24</v>
      </c>
      <c r="AY280" s="206" t="s">
        <v>133</v>
      </c>
    </row>
    <row r="281" spans="1:65" s="2" customFormat="1" ht="14.45" customHeight="1">
      <c r="A281" s="35"/>
      <c r="B281" s="36"/>
      <c r="C281" s="177" t="s">
        <v>356</v>
      </c>
      <c r="D281" s="177" t="s">
        <v>136</v>
      </c>
      <c r="E281" s="178" t="s">
        <v>1020</v>
      </c>
      <c r="F281" s="179" t="s">
        <v>1021</v>
      </c>
      <c r="G281" s="180" t="s">
        <v>139</v>
      </c>
      <c r="H281" s="181">
        <v>1301.063</v>
      </c>
      <c r="I281" s="182"/>
      <c r="J281" s="182"/>
      <c r="K281" s="183">
        <f>ROUND(P281*H281,2)</f>
        <v>0</v>
      </c>
      <c r="L281" s="179" t="s">
        <v>33</v>
      </c>
      <c r="M281" s="40"/>
      <c r="N281" s="184" t="s">
        <v>33</v>
      </c>
      <c r="O281" s="185" t="s">
        <v>49</v>
      </c>
      <c r="P281" s="186">
        <f>I281+J281</f>
        <v>0</v>
      </c>
      <c r="Q281" s="186">
        <f>ROUND(I281*H281,2)</f>
        <v>0</v>
      </c>
      <c r="R281" s="186">
        <f>ROUND(J281*H281,2)</f>
        <v>0</v>
      </c>
      <c r="S281" s="65"/>
      <c r="T281" s="187">
        <f>S281*H281</f>
        <v>0</v>
      </c>
      <c r="U281" s="187">
        <v>0</v>
      </c>
      <c r="V281" s="187">
        <f>U281*H281</f>
        <v>0</v>
      </c>
      <c r="W281" s="187">
        <v>0</v>
      </c>
      <c r="X281" s="188">
        <f>W281*H281</f>
        <v>0</v>
      </c>
      <c r="Y281" s="35"/>
      <c r="Z281" s="35"/>
      <c r="AA281" s="35"/>
      <c r="AB281" s="35"/>
      <c r="AC281" s="35"/>
      <c r="AD281" s="35"/>
      <c r="AE281" s="35"/>
      <c r="AR281" s="189" t="s">
        <v>234</v>
      </c>
      <c r="AT281" s="189" t="s">
        <v>136</v>
      </c>
      <c r="AU281" s="189" t="s">
        <v>89</v>
      </c>
      <c r="AY281" s="18" t="s">
        <v>133</v>
      </c>
      <c r="BE281" s="190">
        <f>IF(O281="základní",K281,0)</f>
        <v>0</v>
      </c>
      <c r="BF281" s="190">
        <f>IF(O281="snížená",K281,0)</f>
        <v>0</v>
      </c>
      <c r="BG281" s="190">
        <f>IF(O281="zákl. přenesená",K281,0)</f>
        <v>0</v>
      </c>
      <c r="BH281" s="190">
        <f>IF(O281="sníž. přenesená",K281,0)</f>
        <v>0</v>
      </c>
      <c r="BI281" s="190">
        <f>IF(O281="nulová",K281,0)</f>
        <v>0</v>
      </c>
      <c r="BJ281" s="18" t="s">
        <v>24</v>
      </c>
      <c r="BK281" s="190">
        <f>ROUND(P281*H281,2)</f>
        <v>0</v>
      </c>
      <c r="BL281" s="18" t="s">
        <v>234</v>
      </c>
      <c r="BM281" s="189" t="s">
        <v>1022</v>
      </c>
    </row>
    <row r="282" spans="1:47" s="2" customFormat="1" ht="11.25">
      <c r="A282" s="35"/>
      <c r="B282" s="36"/>
      <c r="C282" s="37"/>
      <c r="D282" s="191" t="s">
        <v>143</v>
      </c>
      <c r="E282" s="37"/>
      <c r="F282" s="192" t="s">
        <v>1021</v>
      </c>
      <c r="G282" s="37"/>
      <c r="H282" s="37"/>
      <c r="I282" s="193"/>
      <c r="J282" s="193"/>
      <c r="K282" s="37"/>
      <c r="L282" s="37"/>
      <c r="M282" s="40"/>
      <c r="N282" s="194"/>
      <c r="O282" s="195"/>
      <c r="P282" s="65"/>
      <c r="Q282" s="65"/>
      <c r="R282" s="65"/>
      <c r="S282" s="65"/>
      <c r="T282" s="65"/>
      <c r="U282" s="65"/>
      <c r="V282" s="65"/>
      <c r="W282" s="65"/>
      <c r="X282" s="66"/>
      <c r="Y282" s="35"/>
      <c r="Z282" s="35"/>
      <c r="AA282" s="35"/>
      <c r="AB282" s="35"/>
      <c r="AC282" s="35"/>
      <c r="AD282" s="35"/>
      <c r="AE282" s="35"/>
      <c r="AT282" s="18" t="s">
        <v>143</v>
      </c>
      <c r="AU282" s="18" t="s">
        <v>89</v>
      </c>
    </row>
    <row r="283" spans="2:51" s="13" customFormat="1" ht="11.25">
      <c r="B283" s="196"/>
      <c r="C283" s="197"/>
      <c r="D283" s="191" t="s">
        <v>145</v>
      </c>
      <c r="E283" s="198" t="s">
        <v>33</v>
      </c>
      <c r="F283" s="199" t="s">
        <v>1023</v>
      </c>
      <c r="G283" s="197"/>
      <c r="H283" s="200">
        <v>3</v>
      </c>
      <c r="I283" s="201"/>
      <c r="J283" s="201"/>
      <c r="K283" s="197"/>
      <c r="L283" s="197"/>
      <c r="M283" s="202"/>
      <c r="N283" s="203"/>
      <c r="O283" s="204"/>
      <c r="P283" s="204"/>
      <c r="Q283" s="204"/>
      <c r="R283" s="204"/>
      <c r="S283" s="204"/>
      <c r="T283" s="204"/>
      <c r="U283" s="204"/>
      <c r="V283" s="204"/>
      <c r="W283" s="204"/>
      <c r="X283" s="205"/>
      <c r="AT283" s="206" t="s">
        <v>145</v>
      </c>
      <c r="AU283" s="206" t="s">
        <v>89</v>
      </c>
      <c r="AV283" s="13" t="s">
        <v>89</v>
      </c>
      <c r="AW283" s="13" t="s">
        <v>5</v>
      </c>
      <c r="AX283" s="13" t="s">
        <v>80</v>
      </c>
      <c r="AY283" s="206" t="s">
        <v>133</v>
      </c>
    </row>
    <row r="284" spans="2:51" s="13" customFormat="1" ht="11.25">
      <c r="B284" s="196"/>
      <c r="C284" s="197"/>
      <c r="D284" s="191" t="s">
        <v>145</v>
      </c>
      <c r="E284" s="198" t="s">
        <v>33</v>
      </c>
      <c r="F284" s="199" t="s">
        <v>1024</v>
      </c>
      <c r="G284" s="197"/>
      <c r="H284" s="200">
        <v>5</v>
      </c>
      <c r="I284" s="201"/>
      <c r="J284" s="201"/>
      <c r="K284" s="197"/>
      <c r="L284" s="197"/>
      <c r="M284" s="202"/>
      <c r="N284" s="203"/>
      <c r="O284" s="204"/>
      <c r="P284" s="204"/>
      <c r="Q284" s="204"/>
      <c r="R284" s="204"/>
      <c r="S284" s="204"/>
      <c r="T284" s="204"/>
      <c r="U284" s="204"/>
      <c r="V284" s="204"/>
      <c r="W284" s="204"/>
      <c r="X284" s="205"/>
      <c r="AT284" s="206" t="s">
        <v>145</v>
      </c>
      <c r="AU284" s="206" t="s">
        <v>89</v>
      </c>
      <c r="AV284" s="13" t="s">
        <v>89</v>
      </c>
      <c r="AW284" s="13" t="s">
        <v>5</v>
      </c>
      <c r="AX284" s="13" t="s">
        <v>80</v>
      </c>
      <c r="AY284" s="206" t="s">
        <v>133</v>
      </c>
    </row>
    <row r="285" spans="2:51" s="13" customFormat="1" ht="11.25">
      <c r="B285" s="196"/>
      <c r="C285" s="197"/>
      <c r="D285" s="191" t="s">
        <v>145</v>
      </c>
      <c r="E285" s="198" t="s">
        <v>33</v>
      </c>
      <c r="F285" s="199" t="s">
        <v>1025</v>
      </c>
      <c r="G285" s="197"/>
      <c r="H285" s="200">
        <v>4</v>
      </c>
      <c r="I285" s="201"/>
      <c r="J285" s="201"/>
      <c r="K285" s="197"/>
      <c r="L285" s="197"/>
      <c r="M285" s="202"/>
      <c r="N285" s="203"/>
      <c r="O285" s="204"/>
      <c r="P285" s="204"/>
      <c r="Q285" s="204"/>
      <c r="R285" s="204"/>
      <c r="S285" s="204"/>
      <c r="T285" s="204"/>
      <c r="U285" s="204"/>
      <c r="V285" s="204"/>
      <c r="W285" s="204"/>
      <c r="X285" s="205"/>
      <c r="AT285" s="206" t="s">
        <v>145</v>
      </c>
      <c r="AU285" s="206" t="s">
        <v>89</v>
      </c>
      <c r="AV285" s="13" t="s">
        <v>89</v>
      </c>
      <c r="AW285" s="13" t="s">
        <v>5</v>
      </c>
      <c r="AX285" s="13" t="s">
        <v>80</v>
      </c>
      <c r="AY285" s="206" t="s">
        <v>133</v>
      </c>
    </row>
    <row r="286" spans="2:51" s="13" customFormat="1" ht="11.25">
      <c r="B286" s="196"/>
      <c r="C286" s="197"/>
      <c r="D286" s="191" t="s">
        <v>145</v>
      </c>
      <c r="E286" s="198" t="s">
        <v>33</v>
      </c>
      <c r="F286" s="199" t="s">
        <v>1026</v>
      </c>
      <c r="G286" s="197"/>
      <c r="H286" s="200">
        <v>7.6</v>
      </c>
      <c r="I286" s="201"/>
      <c r="J286" s="201"/>
      <c r="K286" s="197"/>
      <c r="L286" s="197"/>
      <c r="M286" s="202"/>
      <c r="N286" s="203"/>
      <c r="O286" s="204"/>
      <c r="P286" s="204"/>
      <c r="Q286" s="204"/>
      <c r="R286" s="204"/>
      <c r="S286" s="204"/>
      <c r="T286" s="204"/>
      <c r="U286" s="204"/>
      <c r="V286" s="204"/>
      <c r="W286" s="204"/>
      <c r="X286" s="205"/>
      <c r="AT286" s="206" t="s">
        <v>145</v>
      </c>
      <c r="AU286" s="206" t="s">
        <v>89</v>
      </c>
      <c r="AV286" s="13" t="s">
        <v>89</v>
      </c>
      <c r="AW286" s="13" t="s">
        <v>5</v>
      </c>
      <c r="AX286" s="13" t="s">
        <v>80</v>
      </c>
      <c r="AY286" s="206" t="s">
        <v>133</v>
      </c>
    </row>
    <row r="287" spans="2:51" s="13" customFormat="1" ht="11.25">
      <c r="B287" s="196"/>
      <c r="C287" s="197"/>
      <c r="D287" s="191" t="s">
        <v>145</v>
      </c>
      <c r="E287" s="198" t="s">
        <v>33</v>
      </c>
      <c r="F287" s="199" t="s">
        <v>1027</v>
      </c>
      <c r="G287" s="197"/>
      <c r="H287" s="200">
        <v>44.46</v>
      </c>
      <c r="I287" s="201"/>
      <c r="J287" s="201"/>
      <c r="K287" s="197"/>
      <c r="L287" s="197"/>
      <c r="M287" s="202"/>
      <c r="N287" s="203"/>
      <c r="O287" s="204"/>
      <c r="P287" s="204"/>
      <c r="Q287" s="204"/>
      <c r="R287" s="204"/>
      <c r="S287" s="204"/>
      <c r="T287" s="204"/>
      <c r="U287" s="204"/>
      <c r="V287" s="204"/>
      <c r="W287" s="204"/>
      <c r="X287" s="205"/>
      <c r="AT287" s="206" t="s">
        <v>145</v>
      </c>
      <c r="AU287" s="206" t="s">
        <v>89</v>
      </c>
      <c r="AV287" s="13" t="s">
        <v>89</v>
      </c>
      <c r="AW287" s="13" t="s">
        <v>5</v>
      </c>
      <c r="AX287" s="13" t="s">
        <v>80</v>
      </c>
      <c r="AY287" s="206" t="s">
        <v>133</v>
      </c>
    </row>
    <row r="288" spans="2:51" s="13" customFormat="1" ht="11.25">
      <c r="B288" s="196"/>
      <c r="C288" s="197"/>
      <c r="D288" s="191" t="s">
        <v>145</v>
      </c>
      <c r="E288" s="198" t="s">
        <v>33</v>
      </c>
      <c r="F288" s="199" t="s">
        <v>1028</v>
      </c>
      <c r="G288" s="197"/>
      <c r="H288" s="200">
        <v>1.44</v>
      </c>
      <c r="I288" s="201"/>
      <c r="J288" s="201"/>
      <c r="K288" s="197"/>
      <c r="L288" s="197"/>
      <c r="M288" s="202"/>
      <c r="N288" s="203"/>
      <c r="O288" s="204"/>
      <c r="P288" s="204"/>
      <c r="Q288" s="204"/>
      <c r="R288" s="204"/>
      <c r="S288" s="204"/>
      <c r="T288" s="204"/>
      <c r="U288" s="204"/>
      <c r="V288" s="204"/>
      <c r="W288" s="204"/>
      <c r="X288" s="205"/>
      <c r="AT288" s="206" t="s">
        <v>145</v>
      </c>
      <c r="AU288" s="206" t="s">
        <v>89</v>
      </c>
      <c r="AV288" s="13" t="s">
        <v>89</v>
      </c>
      <c r="AW288" s="13" t="s">
        <v>5</v>
      </c>
      <c r="AX288" s="13" t="s">
        <v>80</v>
      </c>
      <c r="AY288" s="206" t="s">
        <v>133</v>
      </c>
    </row>
    <row r="289" spans="2:51" s="13" customFormat="1" ht="11.25">
      <c r="B289" s="196"/>
      <c r="C289" s="197"/>
      <c r="D289" s="191" t="s">
        <v>145</v>
      </c>
      <c r="E289" s="198" t="s">
        <v>33</v>
      </c>
      <c r="F289" s="199" t="s">
        <v>1029</v>
      </c>
      <c r="G289" s="197"/>
      <c r="H289" s="200">
        <v>6.25</v>
      </c>
      <c r="I289" s="201"/>
      <c r="J289" s="201"/>
      <c r="K289" s="197"/>
      <c r="L289" s="197"/>
      <c r="M289" s="202"/>
      <c r="N289" s="203"/>
      <c r="O289" s="204"/>
      <c r="P289" s="204"/>
      <c r="Q289" s="204"/>
      <c r="R289" s="204"/>
      <c r="S289" s="204"/>
      <c r="T289" s="204"/>
      <c r="U289" s="204"/>
      <c r="V289" s="204"/>
      <c r="W289" s="204"/>
      <c r="X289" s="205"/>
      <c r="AT289" s="206" t="s">
        <v>145</v>
      </c>
      <c r="AU289" s="206" t="s">
        <v>89</v>
      </c>
      <c r="AV289" s="13" t="s">
        <v>89</v>
      </c>
      <c r="AW289" s="13" t="s">
        <v>5</v>
      </c>
      <c r="AX289" s="13" t="s">
        <v>80</v>
      </c>
      <c r="AY289" s="206" t="s">
        <v>133</v>
      </c>
    </row>
    <row r="290" spans="2:51" s="13" customFormat="1" ht="11.25">
      <c r="B290" s="196"/>
      <c r="C290" s="197"/>
      <c r="D290" s="191" t="s">
        <v>145</v>
      </c>
      <c r="E290" s="198" t="s">
        <v>33</v>
      </c>
      <c r="F290" s="199" t="s">
        <v>1030</v>
      </c>
      <c r="G290" s="197"/>
      <c r="H290" s="200">
        <v>1.7</v>
      </c>
      <c r="I290" s="201"/>
      <c r="J290" s="201"/>
      <c r="K290" s="197"/>
      <c r="L290" s="197"/>
      <c r="M290" s="202"/>
      <c r="N290" s="203"/>
      <c r="O290" s="204"/>
      <c r="P290" s="204"/>
      <c r="Q290" s="204"/>
      <c r="R290" s="204"/>
      <c r="S290" s="204"/>
      <c r="T290" s="204"/>
      <c r="U290" s="204"/>
      <c r="V290" s="204"/>
      <c r="W290" s="204"/>
      <c r="X290" s="205"/>
      <c r="AT290" s="206" t="s">
        <v>145</v>
      </c>
      <c r="AU290" s="206" t="s">
        <v>89</v>
      </c>
      <c r="AV290" s="13" t="s">
        <v>89</v>
      </c>
      <c r="AW290" s="13" t="s">
        <v>5</v>
      </c>
      <c r="AX290" s="13" t="s">
        <v>80</v>
      </c>
      <c r="AY290" s="206" t="s">
        <v>133</v>
      </c>
    </row>
    <row r="291" spans="2:51" s="13" customFormat="1" ht="11.25">
      <c r="B291" s="196"/>
      <c r="C291" s="197"/>
      <c r="D291" s="191" t="s">
        <v>145</v>
      </c>
      <c r="E291" s="198" t="s">
        <v>33</v>
      </c>
      <c r="F291" s="199" t="s">
        <v>1031</v>
      </c>
      <c r="G291" s="197"/>
      <c r="H291" s="200">
        <v>13.74</v>
      </c>
      <c r="I291" s="201"/>
      <c r="J291" s="201"/>
      <c r="K291" s="197"/>
      <c r="L291" s="197"/>
      <c r="M291" s="202"/>
      <c r="N291" s="203"/>
      <c r="O291" s="204"/>
      <c r="P291" s="204"/>
      <c r="Q291" s="204"/>
      <c r="R291" s="204"/>
      <c r="S291" s="204"/>
      <c r="T291" s="204"/>
      <c r="U291" s="204"/>
      <c r="V291" s="204"/>
      <c r="W291" s="204"/>
      <c r="X291" s="205"/>
      <c r="AT291" s="206" t="s">
        <v>145</v>
      </c>
      <c r="AU291" s="206" t="s">
        <v>89</v>
      </c>
      <c r="AV291" s="13" t="s">
        <v>89</v>
      </c>
      <c r="AW291" s="13" t="s">
        <v>5</v>
      </c>
      <c r="AX291" s="13" t="s">
        <v>80</v>
      </c>
      <c r="AY291" s="206" t="s">
        <v>133</v>
      </c>
    </row>
    <row r="292" spans="2:51" s="13" customFormat="1" ht="11.25">
      <c r="B292" s="196"/>
      <c r="C292" s="197"/>
      <c r="D292" s="191" t="s">
        <v>145</v>
      </c>
      <c r="E292" s="198" t="s">
        <v>33</v>
      </c>
      <c r="F292" s="199" t="s">
        <v>1032</v>
      </c>
      <c r="G292" s="197"/>
      <c r="H292" s="200">
        <v>18.17</v>
      </c>
      <c r="I292" s="201"/>
      <c r="J292" s="201"/>
      <c r="K292" s="197"/>
      <c r="L292" s="197"/>
      <c r="M292" s="202"/>
      <c r="N292" s="203"/>
      <c r="O292" s="204"/>
      <c r="P292" s="204"/>
      <c r="Q292" s="204"/>
      <c r="R292" s="204"/>
      <c r="S292" s="204"/>
      <c r="T292" s="204"/>
      <c r="U292" s="204"/>
      <c r="V292" s="204"/>
      <c r="W292" s="204"/>
      <c r="X292" s="205"/>
      <c r="AT292" s="206" t="s">
        <v>145</v>
      </c>
      <c r="AU292" s="206" t="s">
        <v>89</v>
      </c>
      <c r="AV292" s="13" t="s">
        <v>89</v>
      </c>
      <c r="AW292" s="13" t="s">
        <v>5</v>
      </c>
      <c r="AX292" s="13" t="s">
        <v>80</v>
      </c>
      <c r="AY292" s="206" t="s">
        <v>133</v>
      </c>
    </row>
    <row r="293" spans="2:51" s="13" customFormat="1" ht="11.25">
      <c r="B293" s="196"/>
      <c r="C293" s="197"/>
      <c r="D293" s="191" t="s">
        <v>145</v>
      </c>
      <c r="E293" s="198" t="s">
        <v>33</v>
      </c>
      <c r="F293" s="199" t="s">
        <v>1033</v>
      </c>
      <c r="G293" s="197"/>
      <c r="H293" s="200">
        <v>40.22</v>
      </c>
      <c r="I293" s="201"/>
      <c r="J293" s="201"/>
      <c r="K293" s="197"/>
      <c r="L293" s="197"/>
      <c r="M293" s="202"/>
      <c r="N293" s="203"/>
      <c r="O293" s="204"/>
      <c r="P293" s="204"/>
      <c r="Q293" s="204"/>
      <c r="R293" s="204"/>
      <c r="S293" s="204"/>
      <c r="T293" s="204"/>
      <c r="U293" s="204"/>
      <c r="V293" s="204"/>
      <c r="W293" s="204"/>
      <c r="X293" s="205"/>
      <c r="AT293" s="206" t="s">
        <v>145</v>
      </c>
      <c r="AU293" s="206" t="s">
        <v>89</v>
      </c>
      <c r="AV293" s="13" t="s">
        <v>89</v>
      </c>
      <c r="AW293" s="13" t="s">
        <v>5</v>
      </c>
      <c r="AX293" s="13" t="s">
        <v>80</v>
      </c>
      <c r="AY293" s="206" t="s">
        <v>133</v>
      </c>
    </row>
    <row r="294" spans="2:51" s="13" customFormat="1" ht="11.25">
      <c r="B294" s="196"/>
      <c r="C294" s="197"/>
      <c r="D294" s="191" t="s">
        <v>145</v>
      </c>
      <c r="E294" s="198" t="s">
        <v>33</v>
      </c>
      <c r="F294" s="199" t="s">
        <v>1034</v>
      </c>
      <c r="G294" s="197"/>
      <c r="H294" s="200">
        <v>17.24</v>
      </c>
      <c r="I294" s="201"/>
      <c r="J294" s="201"/>
      <c r="K294" s="197"/>
      <c r="L294" s="197"/>
      <c r="M294" s="202"/>
      <c r="N294" s="203"/>
      <c r="O294" s="204"/>
      <c r="P294" s="204"/>
      <c r="Q294" s="204"/>
      <c r="R294" s="204"/>
      <c r="S294" s="204"/>
      <c r="T294" s="204"/>
      <c r="U294" s="204"/>
      <c r="V294" s="204"/>
      <c r="W294" s="204"/>
      <c r="X294" s="205"/>
      <c r="AT294" s="206" t="s">
        <v>145</v>
      </c>
      <c r="AU294" s="206" t="s">
        <v>89</v>
      </c>
      <c r="AV294" s="13" t="s">
        <v>89</v>
      </c>
      <c r="AW294" s="13" t="s">
        <v>5</v>
      </c>
      <c r="AX294" s="13" t="s">
        <v>80</v>
      </c>
      <c r="AY294" s="206" t="s">
        <v>133</v>
      </c>
    </row>
    <row r="295" spans="2:51" s="13" customFormat="1" ht="11.25">
      <c r="B295" s="196"/>
      <c r="C295" s="197"/>
      <c r="D295" s="191" t="s">
        <v>145</v>
      </c>
      <c r="E295" s="198" t="s">
        <v>33</v>
      </c>
      <c r="F295" s="199" t="s">
        <v>1035</v>
      </c>
      <c r="G295" s="197"/>
      <c r="H295" s="200">
        <v>50.18</v>
      </c>
      <c r="I295" s="201"/>
      <c r="J295" s="201"/>
      <c r="K295" s="197"/>
      <c r="L295" s="197"/>
      <c r="M295" s="202"/>
      <c r="N295" s="203"/>
      <c r="O295" s="204"/>
      <c r="P295" s="204"/>
      <c r="Q295" s="204"/>
      <c r="R295" s="204"/>
      <c r="S295" s="204"/>
      <c r="T295" s="204"/>
      <c r="U295" s="204"/>
      <c r="V295" s="204"/>
      <c r="W295" s="204"/>
      <c r="X295" s="205"/>
      <c r="AT295" s="206" t="s">
        <v>145</v>
      </c>
      <c r="AU295" s="206" t="s">
        <v>89</v>
      </c>
      <c r="AV295" s="13" t="s">
        <v>89</v>
      </c>
      <c r="AW295" s="13" t="s">
        <v>5</v>
      </c>
      <c r="AX295" s="13" t="s">
        <v>80</v>
      </c>
      <c r="AY295" s="206" t="s">
        <v>133</v>
      </c>
    </row>
    <row r="296" spans="2:51" s="13" customFormat="1" ht="11.25">
      <c r="B296" s="196"/>
      <c r="C296" s="197"/>
      <c r="D296" s="191" t="s">
        <v>145</v>
      </c>
      <c r="E296" s="198" t="s">
        <v>33</v>
      </c>
      <c r="F296" s="199" t="s">
        <v>1036</v>
      </c>
      <c r="G296" s="197"/>
      <c r="H296" s="200">
        <v>1.82</v>
      </c>
      <c r="I296" s="201"/>
      <c r="J296" s="201"/>
      <c r="K296" s="197"/>
      <c r="L296" s="197"/>
      <c r="M296" s="202"/>
      <c r="N296" s="203"/>
      <c r="O296" s="204"/>
      <c r="P296" s="204"/>
      <c r="Q296" s="204"/>
      <c r="R296" s="204"/>
      <c r="S296" s="204"/>
      <c r="T296" s="204"/>
      <c r="U296" s="204"/>
      <c r="V296" s="204"/>
      <c r="W296" s="204"/>
      <c r="X296" s="205"/>
      <c r="AT296" s="206" t="s">
        <v>145</v>
      </c>
      <c r="AU296" s="206" t="s">
        <v>89</v>
      </c>
      <c r="AV296" s="13" t="s">
        <v>89</v>
      </c>
      <c r="AW296" s="13" t="s">
        <v>5</v>
      </c>
      <c r="AX296" s="13" t="s">
        <v>80</v>
      </c>
      <c r="AY296" s="206" t="s">
        <v>133</v>
      </c>
    </row>
    <row r="297" spans="2:51" s="13" customFormat="1" ht="11.25">
      <c r="B297" s="196"/>
      <c r="C297" s="197"/>
      <c r="D297" s="191" t="s">
        <v>145</v>
      </c>
      <c r="E297" s="198" t="s">
        <v>33</v>
      </c>
      <c r="F297" s="199" t="s">
        <v>1037</v>
      </c>
      <c r="G297" s="197"/>
      <c r="H297" s="200">
        <v>2.75</v>
      </c>
      <c r="I297" s="201"/>
      <c r="J297" s="201"/>
      <c r="K297" s="197"/>
      <c r="L297" s="197"/>
      <c r="M297" s="202"/>
      <c r="N297" s="203"/>
      <c r="O297" s="204"/>
      <c r="P297" s="204"/>
      <c r="Q297" s="204"/>
      <c r="R297" s="204"/>
      <c r="S297" s="204"/>
      <c r="T297" s="204"/>
      <c r="U297" s="204"/>
      <c r="V297" s="204"/>
      <c r="W297" s="204"/>
      <c r="X297" s="205"/>
      <c r="AT297" s="206" t="s">
        <v>145</v>
      </c>
      <c r="AU297" s="206" t="s">
        <v>89</v>
      </c>
      <c r="AV297" s="13" t="s">
        <v>89</v>
      </c>
      <c r="AW297" s="13" t="s">
        <v>5</v>
      </c>
      <c r="AX297" s="13" t="s">
        <v>80</v>
      </c>
      <c r="AY297" s="206" t="s">
        <v>133</v>
      </c>
    </row>
    <row r="298" spans="2:51" s="13" customFormat="1" ht="11.25">
      <c r="B298" s="196"/>
      <c r="C298" s="197"/>
      <c r="D298" s="191" t="s">
        <v>145</v>
      </c>
      <c r="E298" s="198" t="s">
        <v>33</v>
      </c>
      <c r="F298" s="199" t="s">
        <v>1038</v>
      </c>
      <c r="G298" s="197"/>
      <c r="H298" s="200">
        <v>7.8</v>
      </c>
      <c r="I298" s="201"/>
      <c r="J298" s="201"/>
      <c r="K298" s="197"/>
      <c r="L298" s="197"/>
      <c r="M298" s="202"/>
      <c r="N298" s="203"/>
      <c r="O298" s="204"/>
      <c r="P298" s="204"/>
      <c r="Q298" s="204"/>
      <c r="R298" s="204"/>
      <c r="S298" s="204"/>
      <c r="T298" s="204"/>
      <c r="U298" s="204"/>
      <c r="V298" s="204"/>
      <c r="W298" s="204"/>
      <c r="X298" s="205"/>
      <c r="AT298" s="206" t="s">
        <v>145</v>
      </c>
      <c r="AU298" s="206" t="s">
        <v>89</v>
      </c>
      <c r="AV298" s="13" t="s">
        <v>89</v>
      </c>
      <c r="AW298" s="13" t="s">
        <v>5</v>
      </c>
      <c r="AX298" s="13" t="s">
        <v>80</v>
      </c>
      <c r="AY298" s="206" t="s">
        <v>133</v>
      </c>
    </row>
    <row r="299" spans="2:51" s="13" customFormat="1" ht="11.25">
      <c r="B299" s="196"/>
      <c r="C299" s="197"/>
      <c r="D299" s="191" t="s">
        <v>145</v>
      </c>
      <c r="E299" s="198" t="s">
        <v>33</v>
      </c>
      <c r="F299" s="199" t="s">
        <v>1039</v>
      </c>
      <c r="G299" s="197"/>
      <c r="H299" s="200">
        <v>6</v>
      </c>
      <c r="I299" s="201"/>
      <c r="J299" s="201"/>
      <c r="K299" s="197"/>
      <c r="L299" s="197"/>
      <c r="M299" s="202"/>
      <c r="N299" s="203"/>
      <c r="O299" s="204"/>
      <c r="P299" s="204"/>
      <c r="Q299" s="204"/>
      <c r="R299" s="204"/>
      <c r="S299" s="204"/>
      <c r="T299" s="204"/>
      <c r="U299" s="204"/>
      <c r="V299" s="204"/>
      <c r="W299" s="204"/>
      <c r="X299" s="205"/>
      <c r="AT299" s="206" t="s">
        <v>145</v>
      </c>
      <c r="AU299" s="206" t="s">
        <v>89</v>
      </c>
      <c r="AV299" s="13" t="s">
        <v>89</v>
      </c>
      <c r="AW299" s="13" t="s">
        <v>5</v>
      </c>
      <c r="AX299" s="13" t="s">
        <v>80</v>
      </c>
      <c r="AY299" s="206" t="s">
        <v>133</v>
      </c>
    </row>
    <row r="300" spans="2:51" s="13" customFormat="1" ht="11.25">
      <c r="B300" s="196"/>
      <c r="C300" s="197"/>
      <c r="D300" s="191" t="s">
        <v>145</v>
      </c>
      <c r="E300" s="198" t="s">
        <v>33</v>
      </c>
      <c r="F300" s="199" t="s">
        <v>1040</v>
      </c>
      <c r="G300" s="197"/>
      <c r="H300" s="200">
        <v>3</v>
      </c>
      <c r="I300" s="201"/>
      <c r="J300" s="201"/>
      <c r="K300" s="197"/>
      <c r="L300" s="197"/>
      <c r="M300" s="202"/>
      <c r="N300" s="203"/>
      <c r="O300" s="204"/>
      <c r="P300" s="204"/>
      <c r="Q300" s="204"/>
      <c r="R300" s="204"/>
      <c r="S300" s="204"/>
      <c r="T300" s="204"/>
      <c r="U300" s="204"/>
      <c r="V300" s="204"/>
      <c r="W300" s="204"/>
      <c r="X300" s="205"/>
      <c r="AT300" s="206" t="s">
        <v>145</v>
      </c>
      <c r="AU300" s="206" t="s">
        <v>89</v>
      </c>
      <c r="AV300" s="13" t="s">
        <v>89</v>
      </c>
      <c r="AW300" s="13" t="s">
        <v>5</v>
      </c>
      <c r="AX300" s="13" t="s">
        <v>80</v>
      </c>
      <c r="AY300" s="206" t="s">
        <v>133</v>
      </c>
    </row>
    <row r="301" spans="2:51" s="13" customFormat="1" ht="11.25">
      <c r="B301" s="196"/>
      <c r="C301" s="197"/>
      <c r="D301" s="191" t="s">
        <v>145</v>
      </c>
      <c r="E301" s="198" t="s">
        <v>33</v>
      </c>
      <c r="F301" s="199" t="s">
        <v>1041</v>
      </c>
      <c r="G301" s="197"/>
      <c r="H301" s="200">
        <v>30.32</v>
      </c>
      <c r="I301" s="201"/>
      <c r="J301" s="201"/>
      <c r="K301" s="197"/>
      <c r="L301" s="197"/>
      <c r="M301" s="202"/>
      <c r="N301" s="203"/>
      <c r="O301" s="204"/>
      <c r="P301" s="204"/>
      <c r="Q301" s="204"/>
      <c r="R301" s="204"/>
      <c r="S301" s="204"/>
      <c r="T301" s="204"/>
      <c r="U301" s="204"/>
      <c r="V301" s="204"/>
      <c r="W301" s="204"/>
      <c r="X301" s="205"/>
      <c r="AT301" s="206" t="s">
        <v>145</v>
      </c>
      <c r="AU301" s="206" t="s">
        <v>89</v>
      </c>
      <c r="AV301" s="13" t="s">
        <v>89</v>
      </c>
      <c r="AW301" s="13" t="s">
        <v>5</v>
      </c>
      <c r="AX301" s="13" t="s">
        <v>80</v>
      </c>
      <c r="AY301" s="206" t="s">
        <v>133</v>
      </c>
    </row>
    <row r="302" spans="2:51" s="13" customFormat="1" ht="11.25">
      <c r="B302" s="196"/>
      <c r="C302" s="197"/>
      <c r="D302" s="191" t="s">
        <v>145</v>
      </c>
      <c r="E302" s="198" t="s">
        <v>33</v>
      </c>
      <c r="F302" s="199" t="s">
        <v>1042</v>
      </c>
      <c r="G302" s="197"/>
      <c r="H302" s="200">
        <v>72.302</v>
      </c>
      <c r="I302" s="201"/>
      <c r="J302" s="201"/>
      <c r="K302" s="197"/>
      <c r="L302" s="197"/>
      <c r="M302" s="202"/>
      <c r="N302" s="203"/>
      <c r="O302" s="204"/>
      <c r="P302" s="204"/>
      <c r="Q302" s="204"/>
      <c r="R302" s="204"/>
      <c r="S302" s="204"/>
      <c r="T302" s="204"/>
      <c r="U302" s="204"/>
      <c r="V302" s="204"/>
      <c r="W302" s="204"/>
      <c r="X302" s="205"/>
      <c r="AT302" s="206" t="s">
        <v>145</v>
      </c>
      <c r="AU302" s="206" t="s">
        <v>89</v>
      </c>
      <c r="AV302" s="13" t="s">
        <v>89</v>
      </c>
      <c r="AW302" s="13" t="s">
        <v>5</v>
      </c>
      <c r="AX302" s="13" t="s">
        <v>80</v>
      </c>
      <c r="AY302" s="206" t="s">
        <v>133</v>
      </c>
    </row>
    <row r="303" spans="2:51" s="13" customFormat="1" ht="11.25">
      <c r="B303" s="196"/>
      <c r="C303" s="197"/>
      <c r="D303" s="191" t="s">
        <v>145</v>
      </c>
      <c r="E303" s="198" t="s">
        <v>33</v>
      </c>
      <c r="F303" s="199" t="s">
        <v>1043</v>
      </c>
      <c r="G303" s="197"/>
      <c r="H303" s="200">
        <v>8.14</v>
      </c>
      <c r="I303" s="201"/>
      <c r="J303" s="201"/>
      <c r="K303" s="197"/>
      <c r="L303" s="197"/>
      <c r="M303" s="202"/>
      <c r="N303" s="203"/>
      <c r="O303" s="204"/>
      <c r="P303" s="204"/>
      <c r="Q303" s="204"/>
      <c r="R303" s="204"/>
      <c r="S303" s="204"/>
      <c r="T303" s="204"/>
      <c r="U303" s="204"/>
      <c r="V303" s="204"/>
      <c r="W303" s="204"/>
      <c r="X303" s="205"/>
      <c r="AT303" s="206" t="s">
        <v>145</v>
      </c>
      <c r="AU303" s="206" t="s">
        <v>89</v>
      </c>
      <c r="AV303" s="13" t="s">
        <v>89</v>
      </c>
      <c r="AW303" s="13" t="s">
        <v>5</v>
      </c>
      <c r="AX303" s="13" t="s">
        <v>80</v>
      </c>
      <c r="AY303" s="206" t="s">
        <v>133</v>
      </c>
    </row>
    <row r="304" spans="2:51" s="13" customFormat="1" ht="11.25">
      <c r="B304" s="196"/>
      <c r="C304" s="197"/>
      <c r="D304" s="191" t="s">
        <v>145</v>
      </c>
      <c r="E304" s="198" t="s">
        <v>33</v>
      </c>
      <c r="F304" s="199" t="s">
        <v>1044</v>
      </c>
      <c r="G304" s="197"/>
      <c r="H304" s="200">
        <v>11.08</v>
      </c>
      <c r="I304" s="201"/>
      <c r="J304" s="201"/>
      <c r="K304" s="197"/>
      <c r="L304" s="197"/>
      <c r="M304" s="202"/>
      <c r="N304" s="203"/>
      <c r="O304" s="204"/>
      <c r="P304" s="204"/>
      <c r="Q304" s="204"/>
      <c r="R304" s="204"/>
      <c r="S304" s="204"/>
      <c r="T304" s="204"/>
      <c r="U304" s="204"/>
      <c r="V304" s="204"/>
      <c r="W304" s="204"/>
      <c r="X304" s="205"/>
      <c r="AT304" s="206" t="s">
        <v>145</v>
      </c>
      <c r="AU304" s="206" t="s">
        <v>89</v>
      </c>
      <c r="AV304" s="13" t="s">
        <v>89</v>
      </c>
      <c r="AW304" s="13" t="s">
        <v>5</v>
      </c>
      <c r="AX304" s="13" t="s">
        <v>80</v>
      </c>
      <c r="AY304" s="206" t="s">
        <v>133</v>
      </c>
    </row>
    <row r="305" spans="2:51" s="13" customFormat="1" ht="11.25">
      <c r="B305" s="196"/>
      <c r="C305" s="197"/>
      <c r="D305" s="191" t="s">
        <v>145</v>
      </c>
      <c r="E305" s="198" t="s">
        <v>33</v>
      </c>
      <c r="F305" s="199" t="s">
        <v>1045</v>
      </c>
      <c r="G305" s="197"/>
      <c r="H305" s="200">
        <v>6.56</v>
      </c>
      <c r="I305" s="201"/>
      <c r="J305" s="201"/>
      <c r="K305" s="197"/>
      <c r="L305" s="197"/>
      <c r="M305" s="202"/>
      <c r="N305" s="203"/>
      <c r="O305" s="204"/>
      <c r="P305" s="204"/>
      <c r="Q305" s="204"/>
      <c r="R305" s="204"/>
      <c r="S305" s="204"/>
      <c r="T305" s="204"/>
      <c r="U305" s="204"/>
      <c r="V305" s="204"/>
      <c r="W305" s="204"/>
      <c r="X305" s="205"/>
      <c r="AT305" s="206" t="s">
        <v>145</v>
      </c>
      <c r="AU305" s="206" t="s">
        <v>89</v>
      </c>
      <c r="AV305" s="13" t="s">
        <v>89</v>
      </c>
      <c r="AW305" s="13" t="s">
        <v>5</v>
      </c>
      <c r="AX305" s="13" t="s">
        <v>80</v>
      </c>
      <c r="AY305" s="206" t="s">
        <v>133</v>
      </c>
    </row>
    <row r="306" spans="2:51" s="13" customFormat="1" ht="11.25">
      <c r="B306" s="196"/>
      <c r="C306" s="197"/>
      <c r="D306" s="191" t="s">
        <v>145</v>
      </c>
      <c r="E306" s="198" t="s">
        <v>33</v>
      </c>
      <c r="F306" s="199" t="s">
        <v>1046</v>
      </c>
      <c r="G306" s="197"/>
      <c r="H306" s="200">
        <v>27.404</v>
      </c>
      <c r="I306" s="201"/>
      <c r="J306" s="201"/>
      <c r="K306" s="197"/>
      <c r="L306" s="197"/>
      <c r="M306" s="202"/>
      <c r="N306" s="203"/>
      <c r="O306" s="204"/>
      <c r="P306" s="204"/>
      <c r="Q306" s="204"/>
      <c r="R306" s="204"/>
      <c r="S306" s="204"/>
      <c r="T306" s="204"/>
      <c r="U306" s="204"/>
      <c r="V306" s="204"/>
      <c r="W306" s="204"/>
      <c r="X306" s="205"/>
      <c r="AT306" s="206" t="s">
        <v>145</v>
      </c>
      <c r="AU306" s="206" t="s">
        <v>89</v>
      </c>
      <c r="AV306" s="13" t="s">
        <v>89</v>
      </c>
      <c r="AW306" s="13" t="s">
        <v>5</v>
      </c>
      <c r="AX306" s="13" t="s">
        <v>80</v>
      </c>
      <c r="AY306" s="206" t="s">
        <v>133</v>
      </c>
    </row>
    <row r="307" spans="2:51" s="13" customFormat="1" ht="11.25">
      <c r="B307" s="196"/>
      <c r="C307" s="197"/>
      <c r="D307" s="191" t="s">
        <v>145</v>
      </c>
      <c r="E307" s="198" t="s">
        <v>33</v>
      </c>
      <c r="F307" s="199" t="s">
        <v>1047</v>
      </c>
      <c r="G307" s="197"/>
      <c r="H307" s="200">
        <v>8.27</v>
      </c>
      <c r="I307" s="201"/>
      <c r="J307" s="201"/>
      <c r="K307" s="197"/>
      <c r="L307" s="197"/>
      <c r="M307" s="202"/>
      <c r="N307" s="203"/>
      <c r="O307" s="204"/>
      <c r="P307" s="204"/>
      <c r="Q307" s="204"/>
      <c r="R307" s="204"/>
      <c r="S307" s="204"/>
      <c r="T307" s="204"/>
      <c r="U307" s="204"/>
      <c r="V307" s="204"/>
      <c r="W307" s="204"/>
      <c r="X307" s="205"/>
      <c r="AT307" s="206" t="s">
        <v>145</v>
      </c>
      <c r="AU307" s="206" t="s">
        <v>89</v>
      </c>
      <c r="AV307" s="13" t="s">
        <v>89</v>
      </c>
      <c r="AW307" s="13" t="s">
        <v>5</v>
      </c>
      <c r="AX307" s="13" t="s">
        <v>80</v>
      </c>
      <c r="AY307" s="206" t="s">
        <v>133</v>
      </c>
    </row>
    <row r="308" spans="2:51" s="13" customFormat="1" ht="11.25">
      <c r="B308" s="196"/>
      <c r="C308" s="197"/>
      <c r="D308" s="191" t="s">
        <v>145</v>
      </c>
      <c r="E308" s="198" t="s">
        <v>33</v>
      </c>
      <c r="F308" s="199" t="s">
        <v>1048</v>
      </c>
      <c r="G308" s="197"/>
      <c r="H308" s="200">
        <v>14.944</v>
      </c>
      <c r="I308" s="201"/>
      <c r="J308" s="201"/>
      <c r="K308" s="197"/>
      <c r="L308" s="197"/>
      <c r="M308" s="202"/>
      <c r="N308" s="203"/>
      <c r="O308" s="204"/>
      <c r="P308" s="204"/>
      <c r="Q308" s="204"/>
      <c r="R308" s="204"/>
      <c r="S308" s="204"/>
      <c r="T308" s="204"/>
      <c r="U308" s="204"/>
      <c r="V308" s="204"/>
      <c r="W308" s="204"/>
      <c r="X308" s="205"/>
      <c r="AT308" s="206" t="s">
        <v>145</v>
      </c>
      <c r="AU308" s="206" t="s">
        <v>89</v>
      </c>
      <c r="AV308" s="13" t="s">
        <v>89</v>
      </c>
      <c r="AW308" s="13" t="s">
        <v>5</v>
      </c>
      <c r="AX308" s="13" t="s">
        <v>80</v>
      </c>
      <c r="AY308" s="206" t="s">
        <v>133</v>
      </c>
    </row>
    <row r="309" spans="2:51" s="13" customFormat="1" ht="11.25">
      <c r="B309" s="196"/>
      <c r="C309" s="197"/>
      <c r="D309" s="191" t="s">
        <v>145</v>
      </c>
      <c r="E309" s="198" t="s">
        <v>33</v>
      </c>
      <c r="F309" s="199" t="s">
        <v>1049</v>
      </c>
      <c r="G309" s="197"/>
      <c r="H309" s="200">
        <v>31.06</v>
      </c>
      <c r="I309" s="201"/>
      <c r="J309" s="201"/>
      <c r="K309" s="197"/>
      <c r="L309" s="197"/>
      <c r="M309" s="202"/>
      <c r="N309" s="203"/>
      <c r="O309" s="204"/>
      <c r="P309" s="204"/>
      <c r="Q309" s="204"/>
      <c r="R309" s="204"/>
      <c r="S309" s="204"/>
      <c r="T309" s="204"/>
      <c r="U309" s="204"/>
      <c r="V309" s="204"/>
      <c r="W309" s="204"/>
      <c r="X309" s="205"/>
      <c r="AT309" s="206" t="s">
        <v>145</v>
      </c>
      <c r="AU309" s="206" t="s">
        <v>89</v>
      </c>
      <c r="AV309" s="13" t="s">
        <v>89</v>
      </c>
      <c r="AW309" s="13" t="s">
        <v>5</v>
      </c>
      <c r="AX309" s="13" t="s">
        <v>80</v>
      </c>
      <c r="AY309" s="206" t="s">
        <v>133</v>
      </c>
    </row>
    <row r="310" spans="2:51" s="13" customFormat="1" ht="11.25">
      <c r="B310" s="196"/>
      <c r="C310" s="197"/>
      <c r="D310" s="191" t="s">
        <v>145</v>
      </c>
      <c r="E310" s="198" t="s">
        <v>33</v>
      </c>
      <c r="F310" s="199" t="s">
        <v>1050</v>
      </c>
      <c r="G310" s="197"/>
      <c r="H310" s="200">
        <v>41.12</v>
      </c>
      <c r="I310" s="201"/>
      <c r="J310" s="201"/>
      <c r="K310" s="197"/>
      <c r="L310" s="197"/>
      <c r="M310" s="202"/>
      <c r="N310" s="203"/>
      <c r="O310" s="204"/>
      <c r="P310" s="204"/>
      <c r="Q310" s="204"/>
      <c r="R310" s="204"/>
      <c r="S310" s="204"/>
      <c r="T310" s="204"/>
      <c r="U310" s="204"/>
      <c r="V310" s="204"/>
      <c r="W310" s="204"/>
      <c r="X310" s="205"/>
      <c r="AT310" s="206" t="s">
        <v>145</v>
      </c>
      <c r="AU310" s="206" t="s">
        <v>89</v>
      </c>
      <c r="AV310" s="13" t="s">
        <v>89</v>
      </c>
      <c r="AW310" s="13" t="s">
        <v>5</v>
      </c>
      <c r="AX310" s="13" t="s">
        <v>80</v>
      </c>
      <c r="AY310" s="206" t="s">
        <v>133</v>
      </c>
    </row>
    <row r="311" spans="2:51" s="13" customFormat="1" ht="11.25">
      <c r="B311" s="196"/>
      <c r="C311" s="197"/>
      <c r="D311" s="191" t="s">
        <v>145</v>
      </c>
      <c r="E311" s="198" t="s">
        <v>33</v>
      </c>
      <c r="F311" s="199" t="s">
        <v>1051</v>
      </c>
      <c r="G311" s="197"/>
      <c r="H311" s="200">
        <v>16.07</v>
      </c>
      <c r="I311" s="201"/>
      <c r="J311" s="201"/>
      <c r="K311" s="197"/>
      <c r="L311" s="197"/>
      <c r="M311" s="202"/>
      <c r="N311" s="203"/>
      <c r="O311" s="204"/>
      <c r="P311" s="204"/>
      <c r="Q311" s="204"/>
      <c r="R311" s="204"/>
      <c r="S311" s="204"/>
      <c r="T311" s="204"/>
      <c r="U311" s="204"/>
      <c r="V311" s="204"/>
      <c r="W311" s="204"/>
      <c r="X311" s="205"/>
      <c r="AT311" s="206" t="s">
        <v>145</v>
      </c>
      <c r="AU311" s="206" t="s">
        <v>89</v>
      </c>
      <c r="AV311" s="13" t="s">
        <v>89</v>
      </c>
      <c r="AW311" s="13" t="s">
        <v>5</v>
      </c>
      <c r="AX311" s="13" t="s">
        <v>80</v>
      </c>
      <c r="AY311" s="206" t="s">
        <v>133</v>
      </c>
    </row>
    <row r="312" spans="2:51" s="13" customFormat="1" ht="11.25">
      <c r="B312" s="196"/>
      <c r="C312" s="197"/>
      <c r="D312" s="191" t="s">
        <v>145</v>
      </c>
      <c r="E312" s="198" t="s">
        <v>33</v>
      </c>
      <c r="F312" s="199" t="s">
        <v>1052</v>
      </c>
      <c r="G312" s="197"/>
      <c r="H312" s="200">
        <v>27.04</v>
      </c>
      <c r="I312" s="201"/>
      <c r="J312" s="201"/>
      <c r="K312" s="197"/>
      <c r="L312" s="197"/>
      <c r="M312" s="202"/>
      <c r="N312" s="203"/>
      <c r="O312" s="204"/>
      <c r="P312" s="204"/>
      <c r="Q312" s="204"/>
      <c r="R312" s="204"/>
      <c r="S312" s="204"/>
      <c r="T312" s="204"/>
      <c r="U312" s="204"/>
      <c r="V312" s="204"/>
      <c r="W312" s="204"/>
      <c r="X312" s="205"/>
      <c r="AT312" s="206" t="s">
        <v>145</v>
      </c>
      <c r="AU312" s="206" t="s">
        <v>89</v>
      </c>
      <c r="AV312" s="13" t="s">
        <v>89</v>
      </c>
      <c r="AW312" s="13" t="s">
        <v>5</v>
      </c>
      <c r="AX312" s="13" t="s">
        <v>80</v>
      </c>
      <c r="AY312" s="206" t="s">
        <v>133</v>
      </c>
    </row>
    <row r="313" spans="2:51" s="13" customFormat="1" ht="11.25">
      <c r="B313" s="196"/>
      <c r="C313" s="197"/>
      <c r="D313" s="191" t="s">
        <v>145</v>
      </c>
      <c r="E313" s="198" t="s">
        <v>33</v>
      </c>
      <c r="F313" s="199" t="s">
        <v>1053</v>
      </c>
      <c r="G313" s="197"/>
      <c r="H313" s="200">
        <v>14.08</v>
      </c>
      <c r="I313" s="201"/>
      <c r="J313" s="201"/>
      <c r="K313" s="197"/>
      <c r="L313" s="197"/>
      <c r="M313" s="202"/>
      <c r="N313" s="203"/>
      <c r="O313" s="204"/>
      <c r="P313" s="204"/>
      <c r="Q313" s="204"/>
      <c r="R313" s="204"/>
      <c r="S313" s="204"/>
      <c r="T313" s="204"/>
      <c r="U313" s="204"/>
      <c r="V313" s="204"/>
      <c r="W313" s="204"/>
      <c r="X313" s="205"/>
      <c r="AT313" s="206" t="s">
        <v>145</v>
      </c>
      <c r="AU313" s="206" t="s">
        <v>89</v>
      </c>
      <c r="AV313" s="13" t="s">
        <v>89</v>
      </c>
      <c r="AW313" s="13" t="s">
        <v>5</v>
      </c>
      <c r="AX313" s="13" t="s">
        <v>80</v>
      </c>
      <c r="AY313" s="206" t="s">
        <v>133</v>
      </c>
    </row>
    <row r="314" spans="2:51" s="13" customFormat="1" ht="11.25">
      <c r="B314" s="196"/>
      <c r="C314" s="197"/>
      <c r="D314" s="191" t="s">
        <v>145</v>
      </c>
      <c r="E314" s="198" t="s">
        <v>33</v>
      </c>
      <c r="F314" s="199" t="s">
        <v>1054</v>
      </c>
      <c r="G314" s="197"/>
      <c r="H314" s="200">
        <v>20.7</v>
      </c>
      <c r="I314" s="201"/>
      <c r="J314" s="201"/>
      <c r="K314" s="197"/>
      <c r="L314" s="197"/>
      <c r="M314" s="202"/>
      <c r="N314" s="203"/>
      <c r="O314" s="204"/>
      <c r="P314" s="204"/>
      <c r="Q314" s="204"/>
      <c r="R314" s="204"/>
      <c r="S314" s="204"/>
      <c r="T314" s="204"/>
      <c r="U314" s="204"/>
      <c r="V314" s="204"/>
      <c r="W314" s="204"/>
      <c r="X314" s="205"/>
      <c r="AT314" s="206" t="s">
        <v>145</v>
      </c>
      <c r="AU314" s="206" t="s">
        <v>89</v>
      </c>
      <c r="AV314" s="13" t="s">
        <v>89</v>
      </c>
      <c r="AW314" s="13" t="s">
        <v>5</v>
      </c>
      <c r="AX314" s="13" t="s">
        <v>80</v>
      </c>
      <c r="AY314" s="206" t="s">
        <v>133</v>
      </c>
    </row>
    <row r="315" spans="2:51" s="13" customFormat="1" ht="11.25">
      <c r="B315" s="196"/>
      <c r="C315" s="197"/>
      <c r="D315" s="191" t="s">
        <v>145</v>
      </c>
      <c r="E315" s="198" t="s">
        <v>33</v>
      </c>
      <c r="F315" s="199" t="s">
        <v>1055</v>
      </c>
      <c r="G315" s="197"/>
      <c r="H315" s="200">
        <v>4.49</v>
      </c>
      <c r="I315" s="201"/>
      <c r="J315" s="201"/>
      <c r="K315" s="197"/>
      <c r="L315" s="197"/>
      <c r="M315" s="202"/>
      <c r="N315" s="203"/>
      <c r="O315" s="204"/>
      <c r="P315" s="204"/>
      <c r="Q315" s="204"/>
      <c r="R315" s="204"/>
      <c r="S315" s="204"/>
      <c r="T315" s="204"/>
      <c r="U315" s="204"/>
      <c r="V315" s="204"/>
      <c r="W315" s="204"/>
      <c r="X315" s="205"/>
      <c r="AT315" s="206" t="s">
        <v>145</v>
      </c>
      <c r="AU315" s="206" t="s">
        <v>89</v>
      </c>
      <c r="AV315" s="13" t="s">
        <v>89</v>
      </c>
      <c r="AW315" s="13" t="s">
        <v>5</v>
      </c>
      <c r="AX315" s="13" t="s">
        <v>80</v>
      </c>
      <c r="AY315" s="206" t="s">
        <v>133</v>
      </c>
    </row>
    <row r="316" spans="2:51" s="13" customFormat="1" ht="11.25">
      <c r="B316" s="196"/>
      <c r="C316" s="197"/>
      <c r="D316" s="191" t="s">
        <v>145</v>
      </c>
      <c r="E316" s="198" t="s">
        <v>33</v>
      </c>
      <c r="F316" s="199" t="s">
        <v>1056</v>
      </c>
      <c r="G316" s="197"/>
      <c r="H316" s="200">
        <v>13.76</v>
      </c>
      <c r="I316" s="201"/>
      <c r="J316" s="201"/>
      <c r="K316" s="197"/>
      <c r="L316" s="197"/>
      <c r="M316" s="202"/>
      <c r="N316" s="203"/>
      <c r="O316" s="204"/>
      <c r="P316" s="204"/>
      <c r="Q316" s="204"/>
      <c r="R316" s="204"/>
      <c r="S316" s="204"/>
      <c r="T316" s="204"/>
      <c r="U316" s="204"/>
      <c r="V316" s="204"/>
      <c r="W316" s="204"/>
      <c r="X316" s="205"/>
      <c r="AT316" s="206" t="s">
        <v>145</v>
      </c>
      <c r="AU316" s="206" t="s">
        <v>89</v>
      </c>
      <c r="AV316" s="13" t="s">
        <v>89</v>
      </c>
      <c r="AW316" s="13" t="s">
        <v>5</v>
      </c>
      <c r="AX316" s="13" t="s">
        <v>80</v>
      </c>
      <c r="AY316" s="206" t="s">
        <v>133</v>
      </c>
    </row>
    <row r="317" spans="2:51" s="13" customFormat="1" ht="11.25">
      <c r="B317" s="196"/>
      <c r="C317" s="197"/>
      <c r="D317" s="191" t="s">
        <v>145</v>
      </c>
      <c r="E317" s="198" t="s">
        <v>33</v>
      </c>
      <c r="F317" s="199" t="s">
        <v>1057</v>
      </c>
      <c r="G317" s="197"/>
      <c r="H317" s="200">
        <v>3.3</v>
      </c>
      <c r="I317" s="201"/>
      <c r="J317" s="201"/>
      <c r="K317" s="197"/>
      <c r="L317" s="197"/>
      <c r="M317" s="202"/>
      <c r="N317" s="203"/>
      <c r="O317" s="204"/>
      <c r="P317" s="204"/>
      <c r="Q317" s="204"/>
      <c r="R317" s="204"/>
      <c r="S317" s="204"/>
      <c r="T317" s="204"/>
      <c r="U317" s="204"/>
      <c r="V317" s="204"/>
      <c r="W317" s="204"/>
      <c r="X317" s="205"/>
      <c r="AT317" s="206" t="s">
        <v>145</v>
      </c>
      <c r="AU317" s="206" t="s">
        <v>89</v>
      </c>
      <c r="AV317" s="13" t="s">
        <v>89</v>
      </c>
      <c r="AW317" s="13" t="s">
        <v>5</v>
      </c>
      <c r="AX317" s="13" t="s">
        <v>80</v>
      </c>
      <c r="AY317" s="206" t="s">
        <v>133</v>
      </c>
    </row>
    <row r="318" spans="2:51" s="13" customFormat="1" ht="11.25">
      <c r="B318" s="196"/>
      <c r="C318" s="197"/>
      <c r="D318" s="191" t="s">
        <v>145</v>
      </c>
      <c r="E318" s="198" t="s">
        <v>33</v>
      </c>
      <c r="F318" s="199" t="s">
        <v>1058</v>
      </c>
      <c r="G318" s="197"/>
      <c r="H318" s="200">
        <v>12.8</v>
      </c>
      <c r="I318" s="201"/>
      <c r="J318" s="201"/>
      <c r="K318" s="197"/>
      <c r="L318" s="197"/>
      <c r="M318" s="202"/>
      <c r="N318" s="203"/>
      <c r="O318" s="204"/>
      <c r="P318" s="204"/>
      <c r="Q318" s="204"/>
      <c r="R318" s="204"/>
      <c r="S318" s="204"/>
      <c r="T318" s="204"/>
      <c r="U318" s="204"/>
      <c r="V318" s="204"/>
      <c r="W318" s="204"/>
      <c r="X318" s="205"/>
      <c r="AT318" s="206" t="s">
        <v>145</v>
      </c>
      <c r="AU318" s="206" t="s">
        <v>89</v>
      </c>
      <c r="AV318" s="13" t="s">
        <v>89</v>
      </c>
      <c r="AW318" s="13" t="s">
        <v>5</v>
      </c>
      <c r="AX318" s="13" t="s">
        <v>80</v>
      </c>
      <c r="AY318" s="206" t="s">
        <v>133</v>
      </c>
    </row>
    <row r="319" spans="2:51" s="13" customFormat="1" ht="11.25">
      <c r="B319" s="196"/>
      <c r="C319" s="197"/>
      <c r="D319" s="191" t="s">
        <v>145</v>
      </c>
      <c r="E319" s="198" t="s">
        <v>33</v>
      </c>
      <c r="F319" s="199" t="s">
        <v>1059</v>
      </c>
      <c r="G319" s="197"/>
      <c r="H319" s="200">
        <v>5.81</v>
      </c>
      <c r="I319" s="201"/>
      <c r="J319" s="201"/>
      <c r="K319" s="197"/>
      <c r="L319" s="197"/>
      <c r="M319" s="202"/>
      <c r="N319" s="203"/>
      <c r="O319" s="204"/>
      <c r="P319" s="204"/>
      <c r="Q319" s="204"/>
      <c r="R319" s="204"/>
      <c r="S319" s="204"/>
      <c r="T319" s="204"/>
      <c r="U319" s="204"/>
      <c r="V319" s="204"/>
      <c r="W319" s="204"/>
      <c r="X319" s="205"/>
      <c r="AT319" s="206" t="s">
        <v>145</v>
      </c>
      <c r="AU319" s="206" t="s">
        <v>89</v>
      </c>
      <c r="AV319" s="13" t="s">
        <v>89</v>
      </c>
      <c r="AW319" s="13" t="s">
        <v>5</v>
      </c>
      <c r="AX319" s="13" t="s">
        <v>80</v>
      </c>
      <c r="AY319" s="206" t="s">
        <v>133</v>
      </c>
    </row>
    <row r="320" spans="2:51" s="13" customFormat="1" ht="11.25">
      <c r="B320" s="196"/>
      <c r="C320" s="197"/>
      <c r="D320" s="191" t="s">
        <v>145</v>
      </c>
      <c r="E320" s="198" t="s">
        <v>33</v>
      </c>
      <c r="F320" s="199" t="s">
        <v>1060</v>
      </c>
      <c r="G320" s="197"/>
      <c r="H320" s="200">
        <v>63.365</v>
      </c>
      <c r="I320" s="201"/>
      <c r="J320" s="201"/>
      <c r="K320" s="197"/>
      <c r="L320" s="197"/>
      <c r="M320" s="202"/>
      <c r="N320" s="203"/>
      <c r="O320" s="204"/>
      <c r="P320" s="204"/>
      <c r="Q320" s="204"/>
      <c r="R320" s="204"/>
      <c r="S320" s="204"/>
      <c r="T320" s="204"/>
      <c r="U320" s="204"/>
      <c r="V320" s="204"/>
      <c r="W320" s="204"/>
      <c r="X320" s="205"/>
      <c r="AT320" s="206" t="s">
        <v>145</v>
      </c>
      <c r="AU320" s="206" t="s">
        <v>89</v>
      </c>
      <c r="AV320" s="13" t="s">
        <v>89</v>
      </c>
      <c r="AW320" s="13" t="s">
        <v>5</v>
      </c>
      <c r="AX320" s="13" t="s">
        <v>80</v>
      </c>
      <c r="AY320" s="206" t="s">
        <v>133</v>
      </c>
    </row>
    <row r="321" spans="2:51" s="13" customFormat="1" ht="11.25">
      <c r="B321" s="196"/>
      <c r="C321" s="197"/>
      <c r="D321" s="191" t="s">
        <v>145</v>
      </c>
      <c r="E321" s="198" t="s">
        <v>33</v>
      </c>
      <c r="F321" s="199" t="s">
        <v>1061</v>
      </c>
      <c r="G321" s="197"/>
      <c r="H321" s="200">
        <v>1.62</v>
      </c>
      <c r="I321" s="201"/>
      <c r="J321" s="201"/>
      <c r="K321" s="197"/>
      <c r="L321" s="197"/>
      <c r="M321" s="202"/>
      <c r="N321" s="203"/>
      <c r="O321" s="204"/>
      <c r="P321" s="204"/>
      <c r="Q321" s="204"/>
      <c r="R321" s="204"/>
      <c r="S321" s="204"/>
      <c r="T321" s="204"/>
      <c r="U321" s="204"/>
      <c r="V321" s="204"/>
      <c r="W321" s="204"/>
      <c r="X321" s="205"/>
      <c r="AT321" s="206" t="s">
        <v>145</v>
      </c>
      <c r="AU321" s="206" t="s">
        <v>89</v>
      </c>
      <c r="AV321" s="13" t="s">
        <v>89</v>
      </c>
      <c r="AW321" s="13" t="s">
        <v>5</v>
      </c>
      <c r="AX321" s="13" t="s">
        <v>80</v>
      </c>
      <c r="AY321" s="206" t="s">
        <v>133</v>
      </c>
    </row>
    <row r="322" spans="2:51" s="13" customFormat="1" ht="11.25">
      <c r="B322" s="196"/>
      <c r="C322" s="197"/>
      <c r="D322" s="191" t="s">
        <v>145</v>
      </c>
      <c r="E322" s="198" t="s">
        <v>33</v>
      </c>
      <c r="F322" s="199" t="s">
        <v>1062</v>
      </c>
      <c r="G322" s="197"/>
      <c r="H322" s="200">
        <v>4.77</v>
      </c>
      <c r="I322" s="201"/>
      <c r="J322" s="201"/>
      <c r="K322" s="197"/>
      <c r="L322" s="197"/>
      <c r="M322" s="202"/>
      <c r="N322" s="203"/>
      <c r="O322" s="204"/>
      <c r="P322" s="204"/>
      <c r="Q322" s="204"/>
      <c r="R322" s="204"/>
      <c r="S322" s="204"/>
      <c r="T322" s="204"/>
      <c r="U322" s="204"/>
      <c r="V322" s="204"/>
      <c r="W322" s="204"/>
      <c r="X322" s="205"/>
      <c r="AT322" s="206" t="s">
        <v>145</v>
      </c>
      <c r="AU322" s="206" t="s">
        <v>89</v>
      </c>
      <c r="AV322" s="13" t="s">
        <v>89</v>
      </c>
      <c r="AW322" s="13" t="s">
        <v>5</v>
      </c>
      <c r="AX322" s="13" t="s">
        <v>80</v>
      </c>
      <c r="AY322" s="206" t="s">
        <v>133</v>
      </c>
    </row>
    <row r="323" spans="2:51" s="13" customFormat="1" ht="11.25">
      <c r="B323" s="196"/>
      <c r="C323" s="197"/>
      <c r="D323" s="191" t="s">
        <v>145</v>
      </c>
      <c r="E323" s="198" t="s">
        <v>33</v>
      </c>
      <c r="F323" s="199" t="s">
        <v>1063</v>
      </c>
      <c r="G323" s="197"/>
      <c r="H323" s="200">
        <v>2.2</v>
      </c>
      <c r="I323" s="201"/>
      <c r="J323" s="201"/>
      <c r="K323" s="197"/>
      <c r="L323" s="197"/>
      <c r="M323" s="202"/>
      <c r="N323" s="203"/>
      <c r="O323" s="204"/>
      <c r="P323" s="204"/>
      <c r="Q323" s="204"/>
      <c r="R323" s="204"/>
      <c r="S323" s="204"/>
      <c r="T323" s="204"/>
      <c r="U323" s="204"/>
      <c r="V323" s="204"/>
      <c r="W323" s="204"/>
      <c r="X323" s="205"/>
      <c r="AT323" s="206" t="s">
        <v>145</v>
      </c>
      <c r="AU323" s="206" t="s">
        <v>89</v>
      </c>
      <c r="AV323" s="13" t="s">
        <v>89</v>
      </c>
      <c r="AW323" s="13" t="s">
        <v>5</v>
      </c>
      <c r="AX323" s="13" t="s">
        <v>80</v>
      </c>
      <c r="AY323" s="206" t="s">
        <v>133</v>
      </c>
    </row>
    <row r="324" spans="2:51" s="13" customFormat="1" ht="11.25">
      <c r="B324" s="196"/>
      <c r="C324" s="197"/>
      <c r="D324" s="191" t="s">
        <v>145</v>
      </c>
      <c r="E324" s="198" t="s">
        <v>33</v>
      </c>
      <c r="F324" s="199" t="s">
        <v>1064</v>
      </c>
      <c r="G324" s="197"/>
      <c r="H324" s="200">
        <v>19.43</v>
      </c>
      <c r="I324" s="201"/>
      <c r="J324" s="201"/>
      <c r="K324" s="197"/>
      <c r="L324" s="197"/>
      <c r="M324" s="202"/>
      <c r="N324" s="203"/>
      <c r="O324" s="204"/>
      <c r="P324" s="204"/>
      <c r="Q324" s="204"/>
      <c r="R324" s="204"/>
      <c r="S324" s="204"/>
      <c r="T324" s="204"/>
      <c r="U324" s="204"/>
      <c r="V324" s="204"/>
      <c r="W324" s="204"/>
      <c r="X324" s="205"/>
      <c r="AT324" s="206" t="s">
        <v>145</v>
      </c>
      <c r="AU324" s="206" t="s">
        <v>89</v>
      </c>
      <c r="AV324" s="13" t="s">
        <v>89</v>
      </c>
      <c r="AW324" s="13" t="s">
        <v>5</v>
      </c>
      <c r="AX324" s="13" t="s">
        <v>80</v>
      </c>
      <c r="AY324" s="206" t="s">
        <v>133</v>
      </c>
    </row>
    <row r="325" spans="2:51" s="13" customFormat="1" ht="11.25">
      <c r="B325" s="196"/>
      <c r="C325" s="197"/>
      <c r="D325" s="191" t="s">
        <v>145</v>
      </c>
      <c r="E325" s="198" t="s">
        <v>33</v>
      </c>
      <c r="F325" s="199" t="s">
        <v>1065</v>
      </c>
      <c r="G325" s="197"/>
      <c r="H325" s="200">
        <v>3.85</v>
      </c>
      <c r="I325" s="201"/>
      <c r="J325" s="201"/>
      <c r="K325" s="197"/>
      <c r="L325" s="197"/>
      <c r="M325" s="202"/>
      <c r="N325" s="203"/>
      <c r="O325" s="204"/>
      <c r="P325" s="204"/>
      <c r="Q325" s="204"/>
      <c r="R325" s="204"/>
      <c r="S325" s="204"/>
      <c r="T325" s="204"/>
      <c r="U325" s="204"/>
      <c r="V325" s="204"/>
      <c r="W325" s="204"/>
      <c r="X325" s="205"/>
      <c r="AT325" s="206" t="s">
        <v>145</v>
      </c>
      <c r="AU325" s="206" t="s">
        <v>89</v>
      </c>
      <c r="AV325" s="13" t="s">
        <v>89</v>
      </c>
      <c r="AW325" s="13" t="s">
        <v>5</v>
      </c>
      <c r="AX325" s="13" t="s">
        <v>80</v>
      </c>
      <c r="AY325" s="206" t="s">
        <v>133</v>
      </c>
    </row>
    <row r="326" spans="2:51" s="13" customFormat="1" ht="11.25">
      <c r="B326" s="196"/>
      <c r="C326" s="197"/>
      <c r="D326" s="191" t="s">
        <v>145</v>
      </c>
      <c r="E326" s="198" t="s">
        <v>33</v>
      </c>
      <c r="F326" s="199" t="s">
        <v>1066</v>
      </c>
      <c r="G326" s="197"/>
      <c r="H326" s="200">
        <v>21.41</v>
      </c>
      <c r="I326" s="201"/>
      <c r="J326" s="201"/>
      <c r="K326" s="197"/>
      <c r="L326" s="197"/>
      <c r="M326" s="202"/>
      <c r="N326" s="203"/>
      <c r="O326" s="204"/>
      <c r="P326" s="204"/>
      <c r="Q326" s="204"/>
      <c r="R326" s="204"/>
      <c r="S326" s="204"/>
      <c r="T326" s="204"/>
      <c r="U326" s="204"/>
      <c r="V326" s="204"/>
      <c r="W326" s="204"/>
      <c r="X326" s="205"/>
      <c r="AT326" s="206" t="s">
        <v>145</v>
      </c>
      <c r="AU326" s="206" t="s">
        <v>89</v>
      </c>
      <c r="AV326" s="13" t="s">
        <v>89</v>
      </c>
      <c r="AW326" s="13" t="s">
        <v>5</v>
      </c>
      <c r="AX326" s="13" t="s">
        <v>80</v>
      </c>
      <c r="AY326" s="206" t="s">
        <v>133</v>
      </c>
    </row>
    <row r="327" spans="2:51" s="13" customFormat="1" ht="11.25">
      <c r="B327" s="196"/>
      <c r="C327" s="197"/>
      <c r="D327" s="191" t="s">
        <v>145</v>
      </c>
      <c r="E327" s="198" t="s">
        <v>33</v>
      </c>
      <c r="F327" s="199" t="s">
        <v>1067</v>
      </c>
      <c r="G327" s="197"/>
      <c r="H327" s="200">
        <v>8.35</v>
      </c>
      <c r="I327" s="201"/>
      <c r="J327" s="201"/>
      <c r="K327" s="197"/>
      <c r="L327" s="197"/>
      <c r="M327" s="202"/>
      <c r="N327" s="203"/>
      <c r="O327" s="204"/>
      <c r="P327" s="204"/>
      <c r="Q327" s="204"/>
      <c r="R327" s="204"/>
      <c r="S327" s="204"/>
      <c r="T327" s="204"/>
      <c r="U327" s="204"/>
      <c r="V327" s="204"/>
      <c r="W327" s="204"/>
      <c r="X327" s="205"/>
      <c r="AT327" s="206" t="s">
        <v>145</v>
      </c>
      <c r="AU327" s="206" t="s">
        <v>89</v>
      </c>
      <c r="AV327" s="13" t="s">
        <v>89</v>
      </c>
      <c r="AW327" s="13" t="s">
        <v>5</v>
      </c>
      <c r="AX327" s="13" t="s">
        <v>80</v>
      </c>
      <c r="AY327" s="206" t="s">
        <v>133</v>
      </c>
    </row>
    <row r="328" spans="2:51" s="13" customFormat="1" ht="11.25">
      <c r="B328" s="196"/>
      <c r="C328" s="197"/>
      <c r="D328" s="191" t="s">
        <v>145</v>
      </c>
      <c r="E328" s="198" t="s">
        <v>33</v>
      </c>
      <c r="F328" s="199" t="s">
        <v>1068</v>
      </c>
      <c r="G328" s="197"/>
      <c r="H328" s="200">
        <v>26.734</v>
      </c>
      <c r="I328" s="201"/>
      <c r="J328" s="201"/>
      <c r="K328" s="197"/>
      <c r="L328" s="197"/>
      <c r="M328" s="202"/>
      <c r="N328" s="203"/>
      <c r="O328" s="204"/>
      <c r="P328" s="204"/>
      <c r="Q328" s="204"/>
      <c r="R328" s="204"/>
      <c r="S328" s="204"/>
      <c r="T328" s="204"/>
      <c r="U328" s="204"/>
      <c r="V328" s="204"/>
      <c r="W328" s="204"/>
      <c r="X328" s="205"/>
      <c r="AT328" s="206" t="s">
        <v>145</v>
      </c>
      <c r="AU328" s="206" t="s">
        <v>89</v>
      </c>
      <c r="AV328" s="13" t="s">
        <v>89</v>
      </c>
      <c r="AW328" s="13" t="s">
        <v>5</v>
      </c>
      <c r="AX328" s="13" t="s">
        <v>80</v>
      </c>
      <c r="AY328" s="206" t="s">
        <v>133</v>
      </c>
    </row>
    <row r="329" spans="2:51" s="13" customFormat="1" ht="11.25">
      <c r="B329" s="196"/>
      <c r="C329" s="197"/>
      <c r="D329" s="191" t="s">
        <v>145</v>
      </c>
      <c r="E329" s="198" t="s">
        <v>33</v>
      </c>
      <c r="F329" s="199" t="s">
        <v>1069</v>
      </c>
      <c r="G329" s="197"/>
      <c r="H329" s="200">
        <v>49.16</v>
      </c>
      <c r="I329" s="201"/>
      <c r="J329" s="201"/>
      <c r="K329" s="197"/>
      <c r="L329" s="197"/>
      <c r="M329" s="202"/>
      <c r="N329" s="203"/>
      <c r="O329" s="204"/>
      <c r="P329" s="204"/>
      <c r="Q329" s="204"/>
      <c r="R329" s="204"/>
      <c r="S329" s="204"/>
      <c r="T329" s="204"/>
      <c r="U329" s="204"/>
      <c r="V329" s="204"/>
      <c r="W329" s="204"/>
      <c r="X329" s="205"/>
      <c r="AT329" s="206" t="s">
        <v>145</v>
      </c>
      <c r="AU329" s="206" t="s">
        <v>89</v>
      </c>
      <c r="AV329" s="13" t="s">
        <v>89</v>
      </c>
      <c r="AW329" s="13" t="s">
        <v>5</v>
      </c>
      <c r="AX329" s="13" t="s">
        <v>80</v>
      </c>
      <c r="AY329" s="206" t="s">
        <v>133</v>
      </c>
    </row>
    <row r="330" spans="2:51" s="13" customFormat="1" ht="11.25">
      <c r="B330" s="196"/>
      <c r="C330" s="197"/>
      <c r="D330" s="191" t="s">
        <v>145</v>
      </c>
      <c r="E330" s="198" t="s">
        <v>33</v>
      </c>
      <c r="F330" s="199" t="s">
        <v>1070</v>
      </c>
      <c r="G330" s="197"/>
      <c r="H330" s="200">
        <v>47.66</v>
      </c>
      <c r="I330" s="201"/>
      <c r="J330" s="201"/>
      <c r="K330" s="197"/>
      <c r="L330" s="197"/>
      <c r="M330" s="202"/>
      <c r="N330" s="203"/>
      <c r="O330" s="204"/>
      <c r="P330" s="204"/>
      <c r="Q330" s="204"/>
      <c r="R330" s="204"/>
      <c r="S330" s="204"/>
      <c r="T330" s="204"/>
      <c r="U330" s="204"/>
      <c r="V330" s="204"/>
      <c r="W330" s="204"/>
      <c r="X330" s="205"/>
      <c r="AT330" s="206" t="s">
        <v>145</v>
      </c>
      <c r="AU330" s="206" t="s">
        <v>89</v>
      </c>
      <c r="AV330" s="13" t="s">
        <v>89</v>
      </c>
      <c r="AW330" s="13" t="s">
        <v>5</v>
      </c>
      <c r="AX330" s="13" t="s">
        <v>80</v>
      </c>
      <c r="AY330" s="206" t="s">
        <v>133</v>
      </c>
    </row>
    <row r="331" spans="2:51" s="13" customFormat="1" ht="11.25">
      <c r="B331" s="196"/>
      <c r="C331" s="197"/>
      <c r="D331" s="191" t="s">
        <v>145</v>
      </c>
      <c r="E331" s="198" t="s">
        <v>33</v>
      </c>
      <c r="F331" s="199" t="s">
        <v>1071</v>
      </c>
      <c r="G331" s="197"/>
      <c r="H331" s="200">
        <v>48.97</v>
      </c>
      <c r="I331" s="201"/>
      <c r="J331" s="201"/>
      <c r="K331" s="197"/>
      <c r="L331" s="197"/>
      <c r="M331" s="202"/>
      <c r="N331" s="203"/>
      <c r="O331" s="204"/>
      <c r="P331" s="204"/>
      <c r="Q331" s="204"/>
      <c r="R331" s="204"/>
      <c r="S331" s="204"/>
      <c r="T331" s="204"/>
      <c r="U331" s="204"/>
      <c r="V331" s="204"/>
      <c r="W331" s="204"/>
      <c r="X331" s="205"/>
      <c r="AT331" s="206" t="s">
        <v>145</v>
      </c>
      <c r="AU331" s="206" t="s">
        <v>89</v>
      </c>
      <c r="AV331" s="13" t="s">
        <v>89</v>
      </c>
      <c r="AW331" s="13" t="s">
        <v>5</v>
      </c>
      <c r="AX331" s="13" t="s">
        <v>80</v>
      </c>
      <c r="AY331" s="206" t="s">
        <v>133</v>
      </c>
    </row>
    <row r="332" spans="2:51" s="13" customFormat="1" ht="11.25">
      <c r="B332" s="196"/>
      <c r="C332" s="197"/>
      <c r="D332" s="191" t="s">
        <v>145</v>
      </c>
      <c r="E332" s="198" t="s">
        <v>33</v>
      </c>
      <c r="F332" s="199" t="s">
        <v>1072</v>
      </c>
      <c r="G332" s="197"/>
      <c r="H332" s="200">
        <v>50.72</v>
      </c>
      <c r="I332" s="201"/>
      <c r="J332" s="201"/>
      <c r="K332" s="197"/>
      <c r="L332" s="197"/>
      <c r="M332" s="202"/>
      <c r="N332" s="203"/>
      <c r="O332" s="204"/>
      <c r="P332" s="204"/>
      <c r="Q332" s="204"/>
      <c r="R332" s="204"/>
      <c r="S332" s="204"/>
      <c r="T332" s="204"/>
      <c r="U332" s="204"/>
      <c r="V332" s="204"/>
      <c r="W332" s="204"/>
      <c r="X332" s="205"/>
      <c r="AT332" s="206" t="s">
        <v>145</v>
      </c>
      <c r="AU332" s="206" t="s">
        <v>89</v>
      </c>
      <c r="AV332" s="13" t="s">
        <v>89</v>
      </c>
      <c r="AW332" s="13" t="s">
        <v>5</v>
      </c>
      <c r="AX332" s="13" t="s">
        <v>80</v>
      </c>
      <c r="AY332" s="206" t="s">
        <v>133</v>
      </c>
    </row>
    <row r="333" spans="2:51" s="13" customFormat="1" ht="11.25">
      <c r="B333" s="196"/>
      <c r="C333" s="197"/>
      <c r="D333" s="191" t="s">
        <v>145</v>
      </c>
      <c r="E333" s="198" t="s">
        <v>33</v>
      </c>
      <c r="F333" s="199" t="s">
        <v>1073</v>
      </c>
      <c r="G333" s="197"/>
      <c r="H333" s="200">
        <v>11.99</v>
      </c>
      <c r="I333" s="201"/>
      <c r="J333" s="201"/>
      <c r="K333" s="197"/>
      <c r="L333" s="197"/>
      <c r="M333" s="202"/>
      <c r="N333" s="203"/>
      <c r="O333" s="204"/>
      <c r="P333" s="204"/>
      <c r="Q333" s="204"/>
      <c r="R333" s="204"/>
      <c r="S333" s="204"/>
      <c r="T333" s="204"/>
      <c r="U333" s="204"/>
      <c r="V333" s="204"/>
      <c r="W333" s="204"/>
      <c r="X333" s="205"/>
      <c r="AT333" s="206" t="s">
        <v>145</v>
      </c>
      <c r="AU333" s="206" t="s">
        <v>89</v>
      </c>
      <c r="AV333" s="13" t="s">
        <v>89</v>
      </c>
      <c r="AW333" s="13" t="s">
        <v>5</v>
      </c>
      <c r="AX333" s="13" t="s">
        <v>80</v>
      </c>
      <c r="AY333" s="206" t="s">
        <v>133</v>
      </c>
    </row>
    <row r="334" spans="2:51" s="13" customFormat="1" ht="11.25">
      <c r="B334" s="196"/>
      <c r="C334" s="197"/>
      <c r="D334" s="191" t="s">
        <v>145</v>
      </c>
      <c r="E334" s="198" t="s">
        <v>33</v>
      </c>
      <c r="F334" s="199" t="s">
        <v>1074</v>
      </c>
      <c r="G334" s="197"/>
      <c r="H334" s="200">
        <v>43.79</v>
      </c>
      <c r="I334" s="201"/>
      <c r="J334" s="201"/>
      <c r="K334" s="197"/>
      <c r="L334" s="197"/>
      <c r="M334" s="202"/>
      <c r="N334" s="203"/>
      <c r="O334" s="204"/>
      <c r="P334" s="204"/>
      <c r="Q334" s="204"/>
      <c r="R334" s="204"/>
      <c r="S334" s="204"/>
      <c r="T334" s="204"/>
      <c r="U334" s="204"/>
      <c r="V334" s="204"/>
      <c r="W334" s="204"/>
      <c r="X334" s="205"/>
      <c r="AT334" s="206" t="s">
        <v>145</v>
      </c>
      <c r="AU334" s="206" t="s">
        <v>89</v>
      </c>
      <c r="AV334" s="13" t="s">
        <v>89</v>
      </c>
      <c r="AW334" s="13" t="s">
        <v>5</v>
      </c>
      <c r="AX334" s="13" t="s">
        <v>80</v>
      </c>
      <c r="AY334" s="206" t="s">
        <v>133</v>
      </c>
    </row>
    <row r="335" spans="2:51" s="13" customFormat="1" ht="11.25">
      <c r="B335" s="196"/>
      <c r="C335" s="197"/>
      <c r="D335" s="191" t="s">
        <v>145</v>
      </c>
      <c r="E335" s="198" t="s">
        <v>33</v>
      </c>
      <c r="F335" s="199" t="s">
        <v>1075</v>
      </c>
      <c r="G335" s="197"/>
      <c r="H335" s="200">
        <v>6.91</v>
      </c>
      <c r="I335" s="201"/>
      <c r="J335" s="201"/>
      <c r="K335" s="197"/>
      <c r="L335" s="197"/>
      <c r="M335" s="202"/>
      <c r="N335" s="203"/>
      <c r="O335" s="204"/>
      <c r="P335" s="204"/>
      <c r="Q335" s="204"/>
      <c r="R335" s="204"/>
      <c r="S335" s="204"/>
      <c r="T335" s="204"/>
      <c r="U335" s="204"/>
      <c r="V335" s="204"/>
      <c r="W335" s="204"/>
      <c r="X335" s="205"/>
      <c r="AT335" s="206" t="s">
        <v>145</v>
      </c>
      <c r="AU335" s="206" t="s">
        <v>89</v>
      </c>
      <c r="AV335" s="13" t="s">
        <v>89</v>
      </c>
      <c r="AW335" s="13" t="s">
        <v>5</v>
      </c>
      <c r="AX335" s="13" t="s">
        <v>80</v>
      </c>
      <c r="AY335" s="206" t="s">
        <v>133</v>
      </c>
    </row>
    <row r="336" spans="2:51" s="13" customFormat="1" ht="11.25">
      <c r="B336" s="196"/>
      <c r="C336" s="197"/>
      <c r="D336" s="191" t="s">
        <v>145</v>
      </c>
      <c r="E336" s="198" t="s">
        <v>33</v>
      </c>
      <c r="F336" s="199" t="s">
        <v>1076</v>
      </c>
      <c r="G336" s="197"/>
      <c r="H336" s="200">
        <v>11.8</v>
      </c>
      <c r="I336" s="201"/>
      <c r="J336" s="201"/>
      <c r="K336" s="197"/>
      <c r="L336" s="197"/>
      <c r="M336" s="202"/>
      <c r="N336" s="203"/>
      <c r="O336" s="204"/>
      <c r="P336" s="204"/>
      <c r="Q336" s="204"/>
      <c r="R336" s="204"/>
      <c r="S336" s="204"/>
      <c r="T336" s="204"/>
      <c r="U336" s="204"/>
      <c r="V336" s="204"/>
      <c r="W336" s="204"/>
      <c r="X336" s="205"/>
      <c r="AT336" s="206" t="s">
        <v>145</v>
      </c>
      <c r="AU336" s="206" t="s">
        <v>89</v>
      </c>
      <c r="AV336" s="13" t="s">
        <v>89</v>
      </c>
      <c r="AW336" s="13" t="s">
        <v>5</v>
      </c>
      <c r="AX336" s="13" t="s">
        <v>80</v>
      </c>
      <c r="AY336" s="206" t="s">
        <v>133</v>
      </c>
    </row>
    <row r="337" spans="2:51" s="13" customFormat="1" ht="11.25">
      <c r="B337" s="196"/>
      <c r="C337" s="197"/>
      <c r="D337" s="191" t="s">
        <v>145</v>
      </c>
      <c r="E337" s="198" t="s">
        <v>33</v>
      </c>
      <c r="F337" s="199" t="s">
        <v>1077</v>
      </c>
      <c r="G337" s="197"/>
      <c r="H337" s="200">
        <v>4.49</v>
      </c>
      <c r="I337" s="201"/>
      <c r="J337" s="201"/>
      <c r="K337" s="197"/>
      <c r="L337" s="197"/>
      <c r="M337" s="202"/>
      <c r="N337" s="203"/>
      <c r="O337" s="204"/>
      <c r="P337" s="204"/>
      <c r="Q337" s="204"/>
      <c r="R337" s="204"/>
      <c r="S337" s="204"/>
      <c r="T337" s="204"/>
      <c r="U337" s="204"/>
      <c r="V337" s="204"/>
      <c r="W337" s="204"/>
      <c r="X337" s="205"/>
      <c r="AT337" s="206" t="s">
        <v>145</v>
      </c>
      <c r="AU337" s="206" t="s">
        <v>89</v>
      </c>
      <c r="AV337" s="13" t="s">
        <v>89</v>
      </c>
      <c r="AW337" s="13" t="s">
        <v>5</v>
      </c>
      <c r="AX337" s="13" t="s">
        <v>80</v>
      </c>
      <c r="AY337" s="206" t="s">
        <v>133</v>
      </c>
    </row>
    <row r="338" spans="2:51" s="13" customFormat="1" ht="11.25">
      <c r="B338" s="196"/>
      <c r="C338" s="197"/>
      <c r="D338" s="191" t="s">
        <v>145</v>
      </c>
      <c r="E338" s="198" t="s">
        <v>33</v>
      </c>
      <c r="F338" s="199" t="s">
        <v>1056</v>
      </c>
      <c r="G338" s="197"/>
      <c r="H338" s="200">
        <v>13.76</v>
      </c>
      <c r="I338" s="201"/>
      <c r="J338" s="201"/>
      <c r="K338" s="197"/>
      <c r="L338" s="197"/>
      <c r="M338" s="202"/>
      <c r="N338" s="203"/>
      <c r="O338" s="204"/>
      <c r="P338" s="204"/>
      <c r="Q338" s="204"/>
      <c r="R338" s="204"/>
      <c r="S338" s="204"/>
      <c r="T338" s="204"/>
      <c r="U338" s="204"/>
      <c r="V338" s="204"/>
      <c r="W338" s="204"/>
      <c r="X338" s="205"/>
      <c r="AT338" s="206" t="s">
        <v>145</v>
      </c>
      <c r="AU338" s="206" t="s">
        <v>89</v>
      </c>
      <c r="AV338" s="13" t="s">
        <v>89</v>
      </c>
      <c r="AW338" s="13" t="s">
        <v>5</v>
      </c>
      <c r="AX338" s="13" t="s">
        <v>80</v>
      </c>
      <c r="AY338" s="206" t="s">
        <v>133</v>
      </c>
    </row>
    <row r="339" spans="2:51" s="13" customFormat="1" ht="11.25">
      <c r="B339" s="196"/>
      <c r="C339" s="197"/>
      <c r="D339" s="191" t="s">
        <v>145</v>
      </c>
      <c r="E339" s="198" t="s">
        <v>33</v>
      </c>
      <c r="F339" s="199" t="s">
        <v>1078</v>
      </c>
      <c r="G339" s="197"/>
      <c r="H339" s="200">
        <v>3.3</v>
      </c>
      <c r="I339" s="201"/>
      <c r="J339" s="201"/>
      <c r="K339" s="197"/>
      <c r="L339" s="197"/>
      <c r="M339" s="202"/>
      <c r="N339" s="203"/>
      <c r="O339" s="204"/>
      <c r="P339" s="204"/>
      <c r="Q339" s="204"/>
      <c r="R339" s="204"/>
      <c r="S339" s="204"/>
      <c r="T339" s="204"/>
      <c r="U339" s="204"/>
      <c r="V339" s="204"/>
      <c r="W339" s="204"/>
      <c r="X339" s="205"/>
      <c r="AT339" s="206" t="s">
        <v>145</v>
      </c>
      <c r="AU339" s="206" t="s">
        <v>89</v>
      </c>
      <c r="AV339" s="13" t="s">
        <v>89</v>
      </c>
      <c r="AW339" s="13" t="s">
        <v>5</v>
      </c>
      <c r="AX339" s="13" t="s">
        <v>80</v>
      </c>
      <c r="AY339" s="206" t="s">
        <v>133</v>
      </c>
    </row>
    <row r="340" spans="2:51" s="13" customFormat="1" ht="11.25">
      <c r="B340" s="196"/>
      <c r="C340" s="197"/>
      <c r="D340" s="191" t="s">
        <v>145</v>
      </c>
      <c r="E340" s="198" t="s">
        <v>33</v>
      </c>
      <c r="F340" s="199" t="s">
        <v>1079</v>
      </c>
      <c r="G340" s="197"/>
      <c r="H340" s="200">
        <v>12.48</v>
      </c>
      <c r="I340" s="201"/>
      <c r="J340" s="201"/>
      <c r="K340" s="197"/>
      <c r="L340" s="197"/>
      <c r="M340" s="202"/>
      <c r="N340" s="203"/>
      <c r="O340" s="204"/>
      <c r="P340" s="204"/>
      <c r="Q340" s="204"/>
      <c r="R340" s="204"/>
      <c r="S340" s="204"/>
      <c r="T340" s="204"/>
      <c r="U340" s="204"/>
      <c r="V340" s="204"/>
      <c r="W340" s="204"/>
      <c r="X340" s="205"/>
      <c r="AT340" s="206" t="s">
        <v>145</v>
      </c>
      <c r="AU340" s="206" t="s">
        <v>89</v>
      </c>
      <c r="AV340" s="13" t="s">
        <v>89</v>
      </c>
      <c r="AW340" s="13" t="s">
        <v>5</v>
      </c>
      <c r="AX340" s="13" t="s">
        <v>80</v>
      </c>
      <c r="AY340" s="206" t="s">
        <v>133</v>
      </c>
    </row>
    <row r="341" spans="2:51" s="13" customFormat="1" ht="11.25">
      <c r="B341" s="196"/>
      <c r="C341" s="197"/>
      <c r="D341" s="191" t="s">
        <v>145</v>
      </c>
      <c r="E341" s="198" t="s">
        <v>33</v>
      </c>
      <c r="F341" s="199" t="s">
        <v>1080</v>
      </c>
      <c r="G341" s="197"/>
      <c r="H341" s="200">
        <v>16.07</v>
      </c>
      <c r="I341" s="201"/>
      <c r="J341" s="201"/>
      <c r="K341" s="197"/>
      <c r="L341" s="197"/>
      <c r="M341" s="202"/>
      <c r="N341" s="203"/>
      <c r="O341" s="204"/>
      <c r="P341" s="204"/>
      <c r="Q341" s="204"/>
      <c r="R341" s="204"/>
      <c r="S341" s="204"/>
      <c r="T341" s="204"/>
      <c r="U341" s="204"/>
      <c r="V341" s="204"/>
      <c r="W341" s="204"/>
      <c r="X341" s="205"/>
      <c r="AT341" s="206" t="s">
        <v>145</v>
      </c>
      <c r="AU341" s="206" t="s">
        <v>89</v>
      </c>
      <c r="AV341" s="13" t="s">
        <v>89</v>
      </c>
      <c r="AW341" s="13" t="s">
        <v>5</v>
      </c>
      <c r="AX341" s="13" t="s">
        <v>80</v>
      </c>
      <c r="AY341" s="206" t="s">
        <v>133</v>
      </c>
    </row>
    <row r="342" spans="2:51" s="13" customFormat="1" ht="11.25">
      <c r="B342" s="196"/>
      <c r="C342" s="197"/>
      <c r="D342" s="191" t="s">
        <v>145</v>
      </c>
      <c r="E342" s="198" t="s">
        <v>33</v>
      </c>
      <c r="F342" s="199" t="s">
        <v>1052</v>
      </c>
      <c r="G342" s="197"/>
      <c r="H342" s="200">
        <v>27.04</v>
      </c>
      <c r="I342" s="201"/>
      <c r="J342" s="201"/>
      <c r="K342" s="197"/>
      <c r="L342" s="197"/>
      <c r="M342" s="202"/>
      <c r="N342" s="203"/>
      <c r="O342" s="204"/>
      <c r="P342" s="204"/>
      <c r="Q342" s="204"/>
      <c r="R342" s="204"/>
      <c r="S342" s="204"/>
      <c r="T342" s="204"/>
      <c r="U342" s="204"/>
      <c r="V342" s="204"/>
      <c r="W342" s="204"/>
      <c r="X342" s="205"/>
      <c r="AT342" s="206" t="s">
        <v>145</v>
      </c>
      <c r="AU342" s="206" t="s">
        <v>89</v>
      </c>
      <c r="AV342" s="13" t="s">
        <v>89</v>
      </c>
      <c r="AW342" s="13" t="s">
        <v>5</v>
      </c>
      <c r="AX342" s="13" t="s">
        <v>80</v>
      </c>
      <c r="AY342" s="206" t="s">
        <v>133</v>
      </c>
    </row>
    <row r="343" spans="2:51" s="13" customFormat="1" ht="11.25">
      <c r="B343" s="196"/>
      <c r="C343" s="197"/>
      <c r="D343" s="191" t="s">
        <v>145</v>
      </c>
      <c r="E343" s="198" t="s">
        <v>33</v>
      </c>
      <c r="F343" s="199" t="s">
        <v>1081</v>
      </c>
      <c r="G343" s="197"/>
      <c r="H343" s="200">
        <v>13.98</v>
      </c>
      <c r="I343" s="201"/>
      <c r="J343" s="201"/>
      <c r="K343" s="197"/>
      <c r="L343" s="197"/>
      <c r="M343" s="202"/>
      <c r="N343" s="203"/>
      <c r="O343" s="204"/>
      <c r="P343" s="204"/>
      <c r="Q343" s="204"/>
      <c r="R343" s="204"/>
      <c r="S343" s="204"/>
      <c r="T343" s="204"/>
      <c r="U343" s="204"/>
      <c r="V343" s="204"/>
      <c r="W343" s="204"/>
      <c r="X343" s="205"/>
      <c r="AT343" s="206" t="s">
        <v>145</v>
      </c>
      <c r="AU343" s="206" t="s">
        <v>89</v>
      </c>
      <c r="AV343" s="13" t="s">
        <v>89</v>
      </c>
      <c r="AW343" s="13" t="s">
        <v>5</v>
      </c>
      <c r="AX343" s="13" t="s">
        <v>80</v>
      </c>
      <c r="AY343" s="206" t="s">
        <v>133</v>
      </c>
    </row>
    <row r="344" spans="2:51" s="13" customFormat="1" ht="11.25">
      <c r="B344" s="196"/>
      <c r="C344" s="197"/>
      <c r="D344" s="191" t="s">
        <v>145</v>
      </c>
      <c r="E344" s="198" t="s">
        <v>33</v>
      </c>
      <c r="F344" s="199" t="s">
        <v>1082</v>
      </c>
      <c r="G344" s="197"/>
      <c r="H344" s="200">
        <v>22.7</v>
      </c>
      <c r="I344" s="201"/>
      <c r="J344" s="201"/>
      <c r="K344" s="197"/>
      <c r="L344" s="197"/>
      <c r="M344" s="202"/>
      <c r="N344" s="203"/>
      <c r="O344" s="204"/>
      <c r="P344" s="204"/>
      <c r="Q344" s="204"/>
      <c r="R344" s="204"/>
      <c r="S344" s="204"/>
      <c r="T344" s="204"/>
      <c r="U344" s="204"/>
      <c r="V344" s="204"/>
      <c r="W344" s="204"/>
      <c r="X344" s="205"/>
      <c r="AT344" s="206" t="s">
        <v>145</v>
      </c>
      <c r="AU344" s="206" t="s">
        <v>89</v>
      </c>
      <c r="AV344" s="13" t="s">
        <v>89</v>
      </c>
      <c r="AW344" s="13" t="s">
        <v>5</v>
      </c>
      <c r="AX344" s="13" t="s">
        <v>80</v>
      </c>
      <c r="AY344" s="206" t="s">
        <v>133</v>
      </c>
    </row>
    <row r="345" spans="2:51" s="13" customFormat="1" ht="11.25">
      <c r="B345" s="196"/>
      <c r="C345" s="197"/>
      <c r="D345" s="191" t="s">
        <v>145</v>
      </c>
      <c r="E345" s="198" t="s">
        <v>33</v>
      </c>
      <c r="F345" s="199" t="s">
        <v>1083</v>
      </c>
      <c r="G345" s="197"/>
      <c r="H345" s="200">
        <v>31.23</v>
      </c>
      <c r="I345" s="201"/>
      <c r="J345" s="201"/>
      <c r="K345" s="197"/>
      <c r="L345" s="197"/>
      <c r="M345" s="202"/>
      <c r="N345" s="203"/>
      <c r="O345" s="204"/>
      <c r="P345" s="204"/>
      <c r="Q345" s="204"/>
      <c r="R345" s="204"/>
      <c r="S345" s="204"/>
      <c r="T345" s="204"/>
      <c r="U345" s="204"/>
      <c r="V345" s="204"/>
      <c r="W345" s="204"/>
      <c r="X345" s="205"/>
      <c r="AT345" s="206" t="s">
        <v>145</v>
      </c>
      <c r="AU345" s="206" t="s">
        <v>89</v>
      </c>
      <c r="AV345" s="13" t="s">
        <v>89</v>
      </c>
      <c r="AW345" s="13" t="s">
        <v>5</v>
      </c>
      <c r="AX345" s="13" t="s">
        <v>80</v>
      </c>
      <c r="AY345" s="206" t="s">
        <v>133</v>
      </c>
    </row>
    <row r="346" spans="2:51" s="13" customFormat="1" ht="11.25">
      <c r="B346" s="196"/>
      <c r="C346" s="197"/>
      <c r="D346" s="191" t="s">
        <v>145</v>
      </c>
      <c r="E346" s="198" t="s">
        <v>33</v>
      </c>
      <c r="F346" s="199" t="s">
        <v>1084</v>
      </c>
      <c r="G346" s="197"/>
      <c r="H346" s="200">
        <v>41.664</v>
      </c>
      <c r="I346" s="201"/>
      <c r="J346" s="201"/>
      <c r="K346" s="197"/>
      <c r="L346" s="197"/>
      <c r="M346" s="202"/>
      <c r="N346" s="203"/>
      <c r="O346" s="204"/>
      <c r="P346" s="204"/>
      <c r="Q346" s="204"/>
      <c r="R346" s="204"/>
      <c r="S346" s="204"/>
      <c r="T346" s="204"/>
      <c r="U346" s="204"/>
      <c r="V346" s="204"/>
      <c r="W346" s="204"/>
      <c r="X346" s="205"/>
      <c r="AT346" s="206" t="s">
        <v>145</v>
      </c>
      <c r="AU346" s="206" t="s">
        <v>89</v>
      </c>
      <c r="AV346" s="13" t="s">
        <v>89</v>
      </c>
      <c r="AW346" s="13" t="s">
        <v>5</v>
      </c>
      <c r="AX346" s="13" t="s">
        <v>80</v>
      </c>
      <c r="AY346" s="206" t="s">
        <v>133</v>
      </c>
    </row>
    <row r="347" spans="2:51" s="13" customFormat="1" ht="11.25">
      <c r="B347" s="196"/>
      <c r="C347" s="197"/>
      <c r="D347" s="191" t="s">
        <v>145</v>
      </c>
      <c r="E347" s="198" t="s">
        <v>33</v>
      </c>
      <c r="F347" s="199" t="s">
        <v>1085</v>
      </c>
      <c r="G347" s="197"/>
      <c r="H347" s="200">
        <v>4.14</v>
      </c>
      <c r="I347" s="201"/>
      <c r="J347" s="201"/>
      <c r="K347" s="197"/>
      <c r="L347" s="197"/>
      <c r="M347" s="202"/>
      <c r="N347" s="203"/>
      <c r="O347" s="204"/>
      <c r="P347" s="204"/>
      <c r="Q347" s="204"/>
      <c r="R347" s="204"/>
      <c r="S347" s="204"/>
      <c r="T347" s="204"/>
      <c r="U347" s="204"/>
      <c r="V347" s="204"/>
      <c r="W347" s="204"/>
      <c r="X347" s="205"/>
      <c r="AT347" s="206" t="s">
        <v>145</v>
      </c>
      <c r="AU347" s="206" t="s">
        <v>89</v>
      </c>
      <c r="AV347" s="13" t="s">
        <v>89</v>
      </c>
      <c r="AW347" s="13" t="s">
        <v>5</v>
      </c>
      <c r="AX347" s="13" t="s">
        <v>80</v>
      </c>
      <c r="AY347" s="206" t="s">
        <v>133</v>
      </c>
    </row>
    <row r="348" spans="2:51" s="13" customFormat="1" ht="11.25">
      <c r="B348" s="196"/>
      <c r="C348" s="197"/>
      <c r="D348" s="191" t="s">
        <v>145</v>
      </c>
      <c r="E348" s="198" t="s">
        <v>33</v>
      </c>
      <c r="F348" s="199" t="s">
        <v>1086</v>
      </c>
      <c r="G348" s="197"/>
      <c r="H348" s="200">
        <v>24.36</v>
      </c>
      <c r="I348" s="201"/>
      <c r="J348" s="201"/>
      <c r="K348" s="197"/>
      <c r="L348" s="197"/>
      <c r="M348" s="202"/>
      <c r="N348" s="203"/>
      <c r="O348" s="204"/>
      <c r="P348" s="204"/>
      <c r="Q348" s="204"/>
      <c r="R348" s="204"/>
      <c r="S348" s="204"/>
      <c r="T348" s="204"/>
      <c r="U348" s="204"/>
      <c r="V348" s="204"/>
      <c r="W348" s="204"/>
      <c r="X348" s="205"/>
      <c r="AT348" s="206" t="s">
        <v>145</v>
      </c>
      <c r="AU348" s="206" t="s">
        <v>89</v>
      </c>
      <c r="AV348" s="13" t="s">
        <v>89</v>
      </c>
      <c r="AW348" s="13" t="s">
        <v>5</v>
      </c>
      <c r="AX348" s="13" t="s">
        <v>80</v>
      </c>
      <c r="AY348" s="206" t="s">
        <v>133</v>
      </c>
    </row>
    <row r="349" spans="2:51" s="13" customFormat="1" ht="11.25">
      <c r="B349" s="196"/>
      <c r="C349" s="197"/>
      <c r="D349" s="191" t="s">
        <v>145</v>
      </c>
      <c r="E349" s="198" t="s">
        <v>33</v>
      </c>
      <c r="F349" s="199" t="s">
        <v>1087</v>
      </c>
      <c r="G349" s="197"/>
      <c r="H349" s="200">
        <v>4.14</v>
      </c>
      <c r="I349" s="201"/>
      <c r="J349" s="201"/>
      <c r="K349" s="197"/>
      <c r="L349" s="197"/>
      <c r="M349" s="202"/>
      <c r="N349" s="203"/>
      <c r="O349" s="204"/>
      <c r="P349" s="204"/>
      <c r="Q349" s="204"/>
      <c r="R349" s="204"/>
      <c r="S349" s="204"/>
      <c r="T349" s="204"/>
      <c r="U349" s="204"/>
      <c r="V349" s="204"/>
      <c r="W349" s="204"/>
      <c r="X349" s="205"/>
      <c r="AT349" s="206" t="s">
        <v>145</v>
      </c>
      <c r="AU349" s="206" t="s">
        <v>89</v>
      </c>
      <c r="AV349" s="13" t="s">
        <v>89</v>
      </c>
      <c r="AW349" s="13" t="s">
        <v>5</v>
      </c>
      <c r="AX349" s="13" t="s">
        <v>80</v>
      </c>
      <c r="AY349" s="206" t="s">
        <v>133</v>
      </c>
    </row>
    <row r="350" spans="2:51" s="13" customFormat="1" ht="11.25">
      <c r="B350" s="196"/>
      <c r="C350" s="197"/>
      <c r="D350" s="191" t="s">
        <v>145</v>
      </c>
      <c r="E350" s="198" t="s">
        <v>33</v>
      </c>
      <c r="F350" s="199" t="s">
        <v>1086</v>
      </c>
      <c r="G350" s="197"/>
      <c r="H350" s="200">
        <v>24.36</v>
      </c>
      <c r="I350" s="201"/>
      <c r="J350" s="201"/>
      <c r="K350" s="197"/>
      <c r="L350" s="197"/>
      <c r="M350" s="202"/>
      <c r="N350" s="203"/>
      <c r="O350" s="204"/>
      <c r="P350" s="204"/>
      <c r="Q350" s="204"/>
      <c r="R350" s="204"/>
      <c r="S350" s="204"/>
      <c r="T350" s="204"/>
      <c r="U350" s="204"/>
      <c r="V350" s="204"/>
      <c r="W350" s="204"/>
      <c r="X350" s="205"/>
      <c r="AT350" s="206" t="s">
        <v>145</v>
      </c>
      <c r="AU350" s="206" t="s">
        <v>89</v>
      </c>
      <c r="AV350" s="13" t="s">
        <v>89</v>
      </c>
      <c r="AW350" s="13" t="s">
        <v>5</v>
      </c>
      <c r="AX350" s="13" t="s">
        <v>80</v>
      </c>
      <c r="AY350" s="206" t="s">
        <v>133</v>
      </c>
    </row>
    <row r="351" spans="2:51" s="13" customFormat="1" ht="11.25">
      <c r="B351" s="196"/>
      <c r="C351" s="197"/>
      <c r="D351" s="191" t="s">
        <v>145</v>
      </c>
      <c r="E351" s="198" t="s">
        <v>33</v>
      </c>
      <c r="F351" s="199" t="s">
        <v>1088</v>
      </c>
      <c r="G351" s="197"/>
      <c r="H351" s="200">
        <v>14</v>
      </c>
      <c r="I351" s="201"/>
      <c r="J351" s="201"/>
      <c r="K351" s="197"/>
      <c r="L351" s="197"/>
      <c r="M351" s="202"/>
      <c r="N351" s="203"/>
      <c r="O351" s="204"/>
      <c r="P351" s="204"/>
      <c r="Q351" s="204"/>
      <c r="R351" s="204"/>
      <c r="S351" s="204"/>
      <c r="T351" s="204"/>
      <c r="U351" s="204"/>
      <c r="V351" s="204"/>
      <c r="W351" s="204"/>
      <c r="X351" s="205"/>
      <c r="AT351" s="206" t="s">
        <v>145</v>
      </c>
      <c r="AU351" s="206" t="s">
        <v>89</v>
      </c>
      <c r="AV351" s="13" t="s">
        <v>89</v>
      </c>
      <c r="AW351" s="13" t="s">
        <v>5</v>
      </c>
      <c r="AX351" s="13" t="s">
        <v>80</v>
      </c>
      <c r="AY351" s="206" t="s">
        <v>133</v>
      </c>
    </row>
    <row r="352" spans="2:51" s="13" customFormat="1" ht="11.25">
      <c r="B352" s="196"/>
      <c r="C352" s="197"/>
      <c r="D352" s="191" t="s">
        <v>145</v>
      </c>
      <c r="E352" s="198" t="s">
        <v>33</v>
      </c>
      <c r="F352" s="199" t="s">
        <v>1089</v>
      </c>
      <c r="G352" s="197"/>
      <c r="H352" s="200">
        <v>17</v>
      </c>
      <c r="I352" s="201"/>
      <c r="J352" s="201"/>
      <c r="K352" s="197"/>
      <c r="L352" s="197"/>
      <c r="M352" s="202"/>
      <c r="N352" s="203"/>
      <c r="O352" s="204"/>
      <c r="P352" s="204"/>
      <c r="Q352" s="204"/>
      <c r="R352" s="204"/>
      <c r="S352" s="204"/>
      <c r="T352" s="204"/>
      <c r="U352" s="204"/>
      <c r="V352" s="204"/>
      <c r="W352" s="204"/>
      <c r="X352" s="205"/>
      <c r="AT352" s="206" t="s">
        <v>145</v>
      </c>
      <c r="AU352" s="206" t="s">
        <v>89</v>
      </c>
      <c r="AV352" s="13" t="s">
        <v>89</v>
      </c>
      <c r="AW352" s="13" t="s">
        <v>5</v>
      </c>
      <c r="AX352" s="13" t="s">
        <v>80</v>
      </c>
      <c r="AY352" s="206" t="s">
        <v>133</v>
      </c>
    </row>
    <row r="353" spans="1:65" s="2" customFormat="1" ht="14.45" customHeight="1">
      <c r="A353" s="35"/>
      <c r="B353" s="36"/>
      <c r="C353" s="177" t="s">
        <v>362</v>
      </c>
      <c r="D353" s="177" t="s">
        <v>136</v>
      </c>
      <c r="E353" s="178" t="s">
        <v>1090</v>
      </c>
      <c r="F353" s="179" t="s">
        <v>1091</v>
      </c>
      <c r="G353" s="180" t="s">
        <v>139</v>
      </c>
      <c r="H353" s="181">
        <v>105.902</v>
      </c>
      <c r="I353" s="182"/>
      <c r="J353" s="182"/>
      <c r="K353" s="183">
        <f>ROUND(P353*H353,2)</f>
        <v>0</v>
      </c>
      <c r="L353" s="179" t="s">
        <v>33</v>
      </c>
      <c r="M353" s="40"/>
      <c r="N353" s="184" t="s">
        <v>33</v>
      </c>
      <c r="O353" s="185" t="s">
        <v>49</v>
      </c>
      <c r="P353" s="186">
        <f>I353+J353</f>
        <v>0</v>
      </c>
      <c r="Q353" s="186">
        <f>ROUND(I353*H353,2)</f>
        <v>0</v>
      </c>
      <c r="R353" s="186">
        <f>ROUND(J353*H353,2)</f>
        <v>0</v>
      </c>
      <c r="S353" s="65"/>
      <c r="T353" s="187">
        <f>S353*H353</f>
        <v>0</v>
      </c>
      <c r="U353" s="187">
        <v>0</v>
      </c>
      <c r="V353" s="187">
        <f>U353*H353</f>
        <v>0</v>
      </c>
      <c r="W353" s="187">
        <v>0</v>
      </c>
      <c r="X353" s="188">
        <f>W353*H353</f>
        <v>0</v>
      </c>
      <c r="Y353" s="35"/>
      <c r="Z353" s="35"/>
      <c r="AA353" s="35"/>
      <c r="AB353" s="35"/>
      <c r="AC353" s="35"/>
      <c r="AD353" s="35"/>
      <c r="AE353" s="35"/>
      <c r="AR353" s="189" t="s">
        <v>234</v>
      </c>
      <c r="AT353" s="189" t="s">
        <v>136</v>
      </c>
      <c r="AU353" s="189" t="s">
        <v>89</v>
      </c>
      <c r="AY353" s="18" t="s">
        <v>133</v>
      </c>
      <c r="BE353" s="190">
        <f>IF(O353="základní",K353,0)</f>
        <v>0</v>
      </c>
      <c r="BF353" s="190">
        <f>IF(O353="snížená",K353,0)</f>
        <v>0</v>
      </c>
      <c r="BG353" s="190">
        <f>IF(O353="zákl. přenesená",K353,0)</f>
        <v>0</v>
      </c>
      <c r="BH353" s="190">
        <f>IF(O353="sníž. přenesená",K353,0)</f>
        <v>0</v>
      </c>
      <c r="BI353" s="190">
        <f>IF(O353="nulová",K353,0)</f>
        <v>0</v>
      </c>
      <c r="BJ353" s="18" t="s">
        <v>24</v>
      </c>
      <c r="BK353" s="190">
        <f>ROUND(P353*H353,2)</f>
        <v>0</v>
      </c>
      <c r="BL353" s="18" t="s">
        <v>234</v>
      </c>
      <c r="BM353" s="189" t="s">
        <v>1092</v>
      </c>
    </row>
    <row r="354" spans="1:47" s="2" customFormat="1" ht="11.25">
      <c r="A354" s="35"/>
      <c r="B354" s="36"/>
      <c r="C354" s="37"/>
      <c r="D354" s="191" t="s">
        <v>143</v>
      </c>
      <c r="E354" s="37"/>
      <c r="F354" s="192" t="s">
        <v>1091</v>
      </c>
      <c r="G354" s="37"/>
      <c r="H354" s="37"/>
      <c r="I354" s="193"/>
      <c r="J354" s="193"/>
      <c r="K354" s="37"/>
      <c r="L354" s="37"/>
      <c r="M354" s="40"/>
      <c r="N354" s="194"/>
      <c r="O354" s="195"/>
      <c r="P354" s="65"/>
      <c r="Q354" s="65"/>
      <c r="R354" s="65"/>
      <c r="S354" s="65"/>
      <c r="T354" s="65"/>
      <c r="U354" s="65"/>
      <c r="V354" s="65"/>
      <c r="W354" s="65"/>
      <c r="X354" s="66"/>
      <c r="Y354" s="35"/>
      <c r="Z354" s="35"/>
      <c r="AA354" s="35"/>
      <c r="AB354" s="35"/>
      <c r="AC354" s="35"/>
      <c r="AD354" s="35"/>
      <c r="AE354" s="35"/>
      <c r="AT354" s="18" t="s">
        <v>143</v>
      </c>
      <c r="AU354" s="18" t="s">
        <v>89</v>
      </c>
    </row>
    <row r="355" spans="2:51" s="13" customFormat="1" ht="11.25">
      <c r="B355" s="196"/>
      <c r="C355" s="197"/>
      <c r="D355" s="191" t="s">
        <v>145</v>
      </c>
      <c r="E355" s="198" t="s">
        <v>33</v>
      </c>
      <c r="F355" s="199" t="s">
        <v>1093</v>
      </c>
      <c r="G355" s="197"/>
      <c r="H355" s="200">
        <v>13.455</v>
      </c>
      <c r="I355" s="201"/>
      <c r="J355" s="201"/>
      <c r="K355" s="197"/>
      <c r="L355" s="197"/>
      <c r="M355" s="202"/>
      <c r="N355" s="203"/>
      <c r="O355" s="204"/>
      <c r="P355" s="204"/>
      <c r="Q355" s="204"/>
      <c r="R355" s="204"/>
      <c r="S355" s="204"/>
      <c r="T355" s="204"/>
      <c r="U355" s="204"/>
      <c r="V355" s="204"/>
      <c r="W355" s="204"/>
      <c r="X355" s="205"/>
      <c r="AT355" s="206" t="s">
        <v>145</v>
      </c>
      <c r="AU355" s="206" t="s">
        <v>89</v>
      </c>
      <c r="AV355" s="13" t="s">
        <v>89</v>
      </c>
      <c r="AW355" s="13" t="s">
        <v>5</v>
      </c>
      <c r="AX355" s="13" t="s">
        <v>80</v>
      </c>
      <c r="AY355" s="206" t="s">
        <v>133</v>
      </c>
    </row>
    <row r="356" spans="2:51" s="13" customFormat="1" ht="11.25">
      <c r="B356" s="196"/>
      <c r="C356" s="197"/>
      <c r="D356" s="191" t="s">
        <v>145</v>
      </c>
      <c r="E356" s="198" t="s">
        <v>33</v>
      </c>
      <c r="F356" s="199" t="s">
        <v>1094</v>
      </c>
      <c r="G356" s="197"/>
      <c r="H356" s="200">
        <v>6.24</v>
      </c>
      <c r="I356" s="201"/>
      <c r="J356" s="201"/>
      <c r="K356" s="197"/>
      <c r="L356" s="197"/>
      <c r="M356" s="202"/>
      <c r="N356" s="203"/>
      <c r="O356" s="204"/>
      <c r="P356" s="204"/>
      <c r="Q356" s="204"/>
      <c r="R356" s="204"/>
      <c r="S356" s="204"/>
      <c r="T356" s="204"/>
      <c r="U356" s="204"/>
      <c r="V356" s="204"/>
      <c r="W356" s="204"/>
      <c r="X356" s="205"/>
      <c r="AT356" s="206" t="s">
        <v>145</v>
      </c>
      <c r="AU356" s="206" t="s">
        <v>89</v>
      </c>
      <c r="AV356" s="13" t="s">
        <v>89</v>
      </c>
      <c r="AW356" s="13" t="s">
        <v>5</v>
      </c>
      <c r="AX356" s="13" t="s">
        <v>80</v>
      </c>
      <c r="AY356" s="206" t="s">
        <v>133</v>
      </c>
    </row>
    <row r="357" spans="2:51" s="13" customFormat="1" ht="11.25">
      <c r="B357" s="196"/>
      <c r="C357" s="197"/>
      <c r="D357" s="191" t="s">
        <v>145</v>
      </c>
      <c r="E357" s="198" t="s">
        <v>33</v>
      </c>
      <c r="F357" s="199" t="s">
        <v>1095</v>
      </c>
      <c r="G357" s="197"/>
      <c r="H357" s="200">
        <v>3.12</v>
      </c>
      <c r="I357" s="201"/>
      <c r="J357" s="201"/>
      <c r="K357" s="197"/>
      <c r="L357" s="197"/>
      <c r="M357" s="202"/>
      <c r="N357" s="203"/>
      <c r="O357" s="204"/>
      <c r="P357" s="204"/>
      <c r="Q357" s="204"/>
      <c r="R357" s="204"/>
      <c r="S357" s="204"/>
      <c r="T357" s="204"/>
      <c r="U357" s="204"/>
      <c r="V357" s="204"/>
      <c r="W357" s="204"/>
      <c r="X357" s="205"/>
      <c r="AT357" s="206" t="s">
        <v>145</v>
      </c>
      <c r="AU357" s="206" t="s">
        <v>89</v>
      </c>
      <c r="AV357" s="13" t="s">
        <v>89</v>
      </c>
      <c r="AW357" s="13" t="s">
        <v>5</v>
      </c>
      <c r="AX357" s="13" t="s">
        <v>80</v>
      </c>
      <c r="AY357" s="206" t="s">
        <v>133</v>
      </c>
    </row>
    <row r="358" spans="2:51" s="13" customFormat="1" ht="11.25">
      <c r="B358" s="196"/>
      <c r="C358" s="197"/>
      <c r="D358" s="191" t="s">
        <v>145</v>
      </c>
      <c r="E358" s="198" t="s">
        <v>33</v>
      </c>
      <c r="F358" s="199" t="s">
        <v>1096</v>
      </c>
      <c r="G358" s="197"/>
      <c r="H358" s="200">
        <v>6.896</v>
      </c>
      <c r="I358" s="201"/>
      <c r="J358" s="201"/>
      <c r="K358" s="197"/>
      <c r="L358" s="197"/>
      <c r="M358" s="202"/>
      <c r="N358" s="203"/>
      <c r="O358" s="204"/>
      <c r="P358" s="204"/>
      <c r="Q358" s="204"/>
      <c r="R358" s="204"/>
      <c r="S358" s="204"/>
      <c r="T358" s="204"/>
      <c r="U358" s="204"/>
      <c r="V358" s="204"/>
      <c r="W358" s="204"/>
      <c r="X358" s="205"/>
      <c r="AT358" s="206" t="s">
        <v>145</v>
      </c>
      <c r="AU358" s="206" t="s">
        <v>89</v>
      </c>
      <c r="AV358" s="13" t="s">
        <v>89</v>
      </c>
      <c r="AW358" s="13" t="s">
        <v>5</v>
      </c>
      <c r="AX358" s="13" t="s">
        <v>80</v>
      </c>
      <c r="AY358" s="206" t="s">
        <v>133</v>
      </c>
    </row>
    <row r="359" spans="2:51" s="13" customFormat="1" ht="11.25">
      <c r="B359" s="196"/>
      <c r="C359" s="197"/>
      <c r="D359" s="191" t="s">
        <v>145</v>
      </c>
      <c r="E359" s="198" t="s">
        <v>33</v>
      </c>
      <c r="F359" s="199" t="s">
        <v>1097</v>
      </c>
      <c r="G359" s="197"/>
      <c r="H359" s="200">
        <v>2.36</v>
      </c>
      <c r="I359" s="201"/>
      <c r="J359" s="201"/>
      <c r="K359" s="197"/>
      <c r="L359" s="197"/>
      <c r="M359" s="202"/>
      <c r="N359" s="203"/>
      <c r="O359" s="204"/>
      <c r="P359" s="204"/>
      <c r="Q359" s="204"/>
      <c r="R359" s="204"/>
      <c r="S359" s="204"/>
      <c r="T359" s="204"/>
      <c r="U359" s="204"/>
      <c r="V359" s="204"/>
      <c r="W359" s="204"/>
      <c r="X359" s="205"/>
      <c r="AT359" s="206" t="s">
        <v>145</v>
      </c>
      <c r="AU359" s="206" t="s">
        <v>89</v>
      </c>
      <c r="AV359" s="13" t="s">
        <v>89</v>
      </c>
      <c r="AW359" s="13" t="s">
        <v>5</v>
      </c>
      <c r="AX359" s="13" t="s">
        <v>80</v>
      </c>
      <c r="AY359" s="206" t="s">
        <v>133</v>
      </c>
    </row>
    <row r="360" spans="2:51" s="13" customFormat="1" ht="11.25">
      <c r="B360" s="196"/>
      <c r="C360" s="197"/>
      <c r="D360" s="191" t="s">
        <v>145</v>
      </c>
      <c r="E360" s="198" t="s">
        <v>33</v>
      </c>
      <c r="F360" s="199" t="s">
        <v>1098</v>
      </c>
      <c r="G360" s="197"/>
      <c r="H360" s="200">
        <v>0.72</v>
      </c>
      <c r="I360" s="201"/>
      <c r="J360" s="201"/>
      <c r="K360" s="197"/>
      <c r="L360" s="197"/>
      <c r="M360" s="202"/>
      <c r="N360" s="203"/>
      <c r="O360" s="204"/>
      <c r="P360" s="204"/>
      <c r="Q360" s="204"/>
      <c r="R360" s="204"/>
      <c r="S360" s="204"/>
      <c r="T360" s="204"/>
      <c r="U360" s="204"/>
      <c r="V360" s="204"/>
      <c r="W360" s="204"/>
      <c r="X360" s="205"/>
      <c r="AT360" s="206" t="s">
        <v>145</v>
      </c>
      <c r="AU360" s="206" t="s">
        <v>89</v>
      </c>
      <c r="AV360" s="13" t="s">
        <v>89</v>
      </c>
      <c r="AW360" s="13" t="s">
        <v>5</v>
      </c>
      <c r="AX360" s="13" t="s">
        <v>80</v>
      </c>
      <c r="AY360" s="206" t="s">
        <v>133</v>
      </c>
    </row>
    <row r="361" spans="2:51" s="13" customFormat="1" ht="11.25">
      <c r="B361" s="196"/>
      <c r="C361" s="197"/>
      <c r="D361" s="191" t="s">
        <v>145</v>
      </c>
      <c r="E361" s="198" t="s">
        <v>33</v>
      </c>
      <c r="F361" s="199" t="s">
        <v>1099</v>
      </c>
      <c r="G361" s="197"/>
      <c r="H361" s="200">
        <v>15.6</v>
      </c>
      <c r="I361" s="201"/>
      <c r="J361" s="201"/>
      <c r="K361" s="197"/>
      <c r="L361" s="197"/>
      <c r="M361" s="202"/>
      <c r="N361" s="203"/>
      <c r="O361" s="204"/>
      <c r="P361" s="204"/>
      <c r="Q361" s="204"/>
      <c r="R361" s="204"/>
      <c r="S361" s="204"/>
      <c r="T361" s="204"/>
      <c r="U361" s="204"/>
      <c r="V361" s="204"/>
      <c r="W361" s="204"/>
      <c r="X361" s="205"/>
      <c r="AT361" s="206" t="s">
        <v>145</v>
      </c>
      <c r="AU361" s="206" t="s">
        <v>89</v>
      </c>
      <c r="AV361" s="13" t="s">
        <v>89</v>
      </c>
      <c r="AW361" s="13" t="s">
        <v>5</v>
      </c>
      <c r="AX361" s="13" t="s">
        <v>80</v>
      </c>
      <c r="AY361" s="206" t="s">
        <v>133</v>
      </c>
    </row>
    <row r="362" spans="2:51" s="13" customFormat="1" ht="11.25">
      <c r="B362" s="196"/>
      <c r="C362" s="197"/>
      <c r="D362" s="191" t="s">
        <v>145</v>
      </c>
      <c r="E362" s="198" t="s">
        <v>33</v>
      </c>
      <c r="F362" s="199" t="s">
        <v>1099</v>
      </c>
      <c r="G362" s="197"/>
      <c r="H362" s="200">
        <v>15.6</v>
      </c>
      <c r="I362" s="201"/>
      <c r="J362" s="201"/>
      <c r="K362" s="197"/>
      <c r="L362" s="197"/>
      <c r="M362" s="202"/>
      <c r="N362" s="203"/>
      <c r="O362" s="204"/>
      <c r="P362" s="204"/>
      <c r="Q362" s="204"/>
      <c r="R362" s="204"/>
      <c r="S362" s="204"/>
      <c r="T362" s="204"/>
      <c r="U362" s="204"/>
      <c r="V362" s="204"/>
      <c r="W362" s="204"/>
      <c r="X362" s="205"/>
      <c r="AT362" s="206" t="s">
        <v>145</v>
      </c>
      <c r="AU362" s="206" t="s">
        <v>89</v>
      </c>
      <c r="AV362" s="13" t="s">
        <v>89</v>
      </c>
      <c r="AW362" s="13" t="s">
        <v>5</v>
      </c>
      <c r="AX362" s="13" t="s">
        <v>80</v>
      </c>
      <c r="AY362" s="206" t="s">
        <v>133</v>
      </c>
    </row>
    <row r="363" spans="2:51" s="13" customFormat="1" ht="11.25">
      <c r="B363" s="196"/>
      <c r="C363" s="197"/>
      <c r="D363" s="191" t="s">
        <v>145</v>
      </c>
      <c r="E363" s="198" t="s">
        <v>33</v>
      </c>
      <c r="F363" s="199" t="s">
        <v>1100</v>
      </c>
      <c r="G363" s="197"/>
      <c r="H363" s="200">
        <v>8.64</v>
      </c>
      <c r="I363" s="201"/>
      <c r="J363" s="201"/>
      <c r="K363" s="197"/>
      <c r="L363" s="197"/>
      <c r="M363" s="202"/>
      <c r="N363" s="203"/>
      <c r="O363" s="204"/>
      <c r="P363" s="204"/>
      <c r="Q363" s="204"/>
      <c r="R363" s="204"/>
      <c r="S363" s="204"/>
      <c r="T363" s="204"/>
      <c r="U363" s="204"/>
      <c r="V363" s="204"/>
      <c r="W363" s="204"/>
      <c r="X363" s="205"/>
      <c r="AT363" s="206" t="s">
        <v>145</v>
      </c>
      <c r="AU363" s="206" t="s">
        <v>89</v>
      </c>
      <c r="AV363" s="13" t="s">
        <v>89</v>
      </c>
      <c r="AW363" s="13" t="s">
        <v>5</v>
      </c>
      <c r="AX363" s="13" t="s">
        <v>80</v>
      </c>
      <c r="AY363" s="206" t="s">
        <v>133</v>
      </c>
    </row>
    <row r="364" spans="2:51" s="13" customFormat="1" ht="11.25">
      <c r="B364" s="196"/>
      <c r="C364" s="197"/>
      <c r="D364" s="191" t="s">
        <v>145</v>
      </c>
      <c r="E364" s="198" t="s">
        <v>33</v>
      </c>
      <c r="F364" s="199" t="s">
        <v>1101</v>
      </c>
      <c r="G364" s="197"/>
      <c r="H364" s="200">
        <v>4.04</v>
      </c>
      <c r="I364" s="201"/>
      <c r="J364" s="201"/>
      <c r="K364" s="197"/>
      <c r="L364" s="197"/>
      <c r="M364" s="202"/>
      <c r="N364" s="203"/>
      <c r="O364" s="204"/>
      <c r="P364" s="204"/>
      <c r="Q364" s="204"/>
      <c r="R364" s="204"/>
      <c r="S364" s="204"/>
      <c r="T364" s="204"/>
      <c r="U364" s="204"/>
      <c r="V364" s="204"/>
      <c r="W364" s="204"/>
      <c r="X364" s="205"/>
      <c r="AT364" s="206" t="s">
        <v>145</v>
      </c>
      <c r="AU364" s="206" t="s">
        <v>89</v>
      </c>
      <c r="AV364" s="13" t="s">
        <v>89</v>
      </c>
      <c r="AW364" s="13" t="s">
        <v>5</v>
      </c>
      <c r="AX364" s="13" t="s">
        <v>80</v>
      </c>
      <c r="AY364" s="206" t="s">
        <v>133</v>
      </c>
    </row>
    <row r="365" spans="2:51" s="13" customFormat="1" ht="11.25">
      <c r="B365" s="196"/>
      <c r="C365" s="197"/>
      <c r="D365" s="191" t="s">
        <v>145</v>
      </c>
      <c r="E365" s="198" t="s">
        <v>33</v>
      </c>
      <c r="F365" s="199" t="s">
        <v>1096</v>
      </c>
      <c r="G365" s="197"/>
      <c r="H365" s="200">
        <v>6.896</v>
      </c>
      <c r="I365" s="201"/>
      <c r="J365" s="201"/>
      <c r="K365" s="197"/>
      <c r="L365" s="197"/>
      <c r="M365" s="202"/>
      <c r="N365" s="203"/>
      <c r="O365" s="204"/>
      <c r="P365" s="204"/>
      <c r="Q365" s="204"/>
      <c r="R365" s="204"/>
      <c r="S365" s="204"/>
      <c r="T365" s="204"/>
      <c r="U365" s="204"/>
      <c r="V365" s="204"/>
      <c r="W365" s="204"/>
      <c r="X365" s="205"/>
      <c r="AT365" s="206" t="s">
        <v>145</v>
      </c>
      <c r="AU365" s="206" t="s">
        <v>89</v>
      </c>
      <c r="AV365" s="13" t="s">
        <v>89</v>
      </c>
      <c r="AW365" s="13" t="s">
        <v>5</v>
      </c>
      <c r="AX365" s="13" t="s">
        <v>80</v>
      </c>
      <c r="AY365" s="206" t="s">
        <v>133</v>
      </c>
    </row>
    <row r="366" spans="2:51" s="13" customFormat="1" ht="11.25">
      <c r="B366" s="196"/>
      <c r="C366" s="197"/>
      <c r="D366" s="191" t="s">
        <v>145</v>
      </c>
      <c r="E366" s="198" t="s">
        <v>33</v>
      </c>
      <c r="F366" s="199" t="s">
        <v>1102</v>
      </c>
      <c r="G366" s="197"/>
      <c r="H366" s="200">
        <v>5.76</v>
      </c>
      <c r="I366" s="201"/>
      <c r="J366" s="201"/>
      <c r="K366" s="197"/>
      <c r="L366" s="197"/>
      <c r="M366" s="202"/>
      <c r="N366" s="203"/>
      <c r="O366" s="204"/>
      <c r="P366" s="204"/>
      <c r="Q366" s="204"/>
      <c r="R366" s="204"/>
      <c r="S366" s="204"/>
      <c r="T366" s="204"/>
      <c r="U366" s="204"/>
      <c r="V366" s="204"/>
      <c r="W366" s="204"/>
      <c r="X366" s="205"/>
      <c r="AT366" s="206" t="s">
        <v>145</v>
      </c>
      <c r="AU366" s="206" t="s">
        <v>89</v>
      </c>
      <c r="AV366" s="13" t="s">
        <v>89</v>
      </c>
      <c r="AW366" s="13" t="s">
        <v>5</v>
      </c>
      <c r="AX366" s="13" t="s">
        <v>80</v>
      </c>
      <c r="AY366" s="206" t="s">
        <v>133</v>
      </c>
    </row>
    <row r="367" spans="2:51" s="13" customFormat="1" ht="11.25">
      <c r="B367" s="196"/>
      <c r="C367" s="197"/>
      <c r="D367" s="191" t="s">
        <v>145</v>
      </c>
      <c r="E367" s="198" t="s">
        <v>33</v>
      </c>
      <c r="F367" s="199" t="s">
        <v>1095</v>
      </c>
      <c r="G367" s="197"/>
      <c r="H367" s="200">
        <v>3.12</v>
      </c>
      <c r="I367" s="201"/>
      <c r="J367" s="201"/>
      <c r="K367" s="197"/>
      <c r="L367" s="197"/>
      <c r="M367" s="202"/>
      <c r="N367" s="203"/>
      <c r="O367" s="204"/>
      <c r="P367" s="204"/>
      <c r="Q367" s="204"/>
      <c r="R367" s="204"/>
      <c r="S367" s="204"/>
      <c r="T367" s="204"/>
      <c r="U367" s="204"/>
      <c r="V367" s="204"/>
      <c r="W367" s="204"/>
      <c r="X367" s="205"/>
      <c r="AT367" s="206" t="s">
        <v>145</v>
      </c>
      <c r="AU367" s="206" t="s">
        <v>89</v>
      </c>
      <c r="AV367" s="13" t="s">
        <v>89</v>
      </c>
      <c r="AW367" s="13" t="s">
        <v>5</v>
      </c>
      <c r="AX367" s="13" t="s">
        <v>80</v>
      </c>
      <c r="AY367" s="206" t="s">
        <v>133</v>
      </c>
    </row>
    <row r="368" spans="2:51" s="13" customFormat="1" ht="11.25">
      <c r="B368" s="196"/>
      <c r="C368" s="197"/>
      <c r="D368" s="191" t="s">
        <v>145</v>
      </c>
      <c r="E368" s="198" t="s">
        <v>33</v>
      </c>
      <c r="F368" s="199" t="s">
        <v>1103</v>
      </c>
      <c r="G368" s="197"/>
      <c r="H368" s="200">
        <v>13.455</v>
      </c>
      <c r="I368" s="201"/>
      <c r="J368" s="201"/>
      <c r="K368" s="197"/>
      <c r="L368" s="197"/>
      <c r="M368" s="202"/>
      <c r="N368" s="203"/>
      <c r="O368" s="204"/>
      <c r="P368" s="204"/>
      <c r="Q368" s="204"/>
      <c r="R368" s="204"/>
      <c r="S368" s="204"/>
      <c r="T368" s="204"/>
      <c r="U368" s="204"/>
      <c r="V368" s="204"/>
      <c r="W368" s="204"/>
      <c r="X368" s="205"/>
      <c r="AT368" s="206" t="s">
        <v>145</v>
      </c>
      <c r="AU368" s="206" t="s">
        <v>89</v>
      </c>
      <c r="AV368" s="13" t="s">
        <v>89</v>
      </c>
      <c r="AW368" s="13" t="s">
        <v>5</v>
      </c>
      <c r="AX368" s="13" t="s">
        <v>80</v>
      </c>
      <c r="AY368" s="206" t="s">
        <v>133</v>
      </c>
    </row>
    <row r="369" spans="1:65" s="2" customFormat="1" ht="14.45" customHeight="1">
      <c r="A369" s="35"/>
      <c r="B369" s="36"/>
      <c r="C369" s="177" t="s">
        <v>367</v>
      </c>
      <c r="D369" s="177" t="s">
        <v>136</v>
      </c>
      <c r="E369" s="178" t="s">
        <v>1104</v>
      </c>
      <c r="F369" s="179" t="s">
        <v>1105</v>
      </c>
      <c r="G369" s="180" t="s">
        <v>139</v>
      </c>
      <c r="H369" s="181">
        <v>64.36</v>
      </c>
      <c r="I369" s="182"/>
      <c r="J369" s="182"/>
      <c r="K369" s="183">
        <f>ROUND(P369*H369,2)</f>
        <v>0</v>
      </c>
      <c r="L369" s="179" t="s">
        <v>33</v>
      </c>
      <c r="M369" s="40"/>
      <c r="N369" s="184" t="s">
        <v>33</v>
      </c>
      <c r="O369" s="185" t="s">
        <v>49</v>
      </c>
      <c r="P369" s="186">
        <f>I369+J369</f>
        <v>0</v>
      </c>
      <c r="Q369" s="186">
        <f>ROUND(I369*H369,2)</f>
        <v>0</v>
      </c>
      <c r="R369" s="186">
        <f>ROUND(J369*H369,2)</f>
        <v>0</v>
      </c>
      <c r="S369" s="65"/>
      <c r="T369" s="187">
        <f>S369*H369</f>
        <v>0</v>
      </c>
      <c r="U369" s="187">
        <v>0</v>
      </c>
      <c r="V369" s="187">
        <f>U369*H369</f>
        <v>0</v>
      </c>
      <c r="W369" s="187">
        <v>0</v>
      </c>
      <c r="X369" s="188">
        <f>W369*H369</f>
        <v>0</v>
      </c>
      <c r="Y369" s="35"/>
      <c r="Z369" s="35"/>
      <c r="AA369" s="35"/>
      <c r="AB369" s="35"/>
      <c r="AC369" s="35"/>
      <c r="AD369" s="35"/>
      <c r="AE369" s="35"/>
      <c r="AR369" s="189" t="s">
        <v>234</v>
      </c>
      <c r="AT369" s="189" t="s">
        <v>136</v>
      </c>
      <c r="AU369" s="189" t="s">
        <v>89</v>
      </c>
      <c r="AY369" s="18" t="s">
        <v>133</v>
      </c>
      <c r="BE369" s="190">
        <f>IF(O369="základní",K369,0)</f>
        <v>0</v>
      </c>
      <c r="BF369" s="190">
        <f>IF(O369="snížená",K369,0)</f>
        <v>0</v>
      </c>
      <c r="BG369" s="190">
        <f>IF(O369="zákl. přenesená",K369,0)</f>
        <v>0</v>
      </c>
      <c r="BH369" s="190">
        <f>IF(O369="sníž. přenesená",K369,0)</f>
        <v>0</v>
      </c>
      <c r="BI369" s="190">
        <f>IF(O369="nulová",K369,0)</f>
        <v>0</v>
      </c>
      <c r="BJ369" s="18" t="s">
        <v>24</v>
      </c>
      <c r="BK369" s="190">
        <f>ROUND(P369*H369,2)</f>
        <v>0</v>
      </c>
      <c r="BL369" s="18" t="s">
        <v>234</v>
      </c>
      <c r="BM369" s="189" t="s">
        <v>1106</v>
      </c>
    </row>
    <row r="370" spans="1:47" s="2" customFormat="1" ht="11.25">
      <c r="A370" s="35"/>
      <c r="B370" s="36"/>
      <c r="C370" s="37"/>
      <c r="D370" s="191" t="s">
        <v>143</v>
      </c>
      <c r="E370" s="37"/>
      <c r="F370" s="192" t="s">
        <v>1105</v>
      </c>
      <c r="G370" s="37"/>
      <c r="H370" s="37"/>
      <c r="I370" s="193"/>
      <c r="J370" s="193"/>
      <c r="K370" s="37"/>
      <c r="L370" s="37"/>
      <c r="M370" s="40"/>
      <c r="N370" s="194"/>
      <c r="O370" s="195"/>
      <c r="P370" s="65"/>
      <c r="Q370" s="65"/>
      <c r="R370" s="65"/>
      <c r="S370" s="65"/>
      <c r="T370" s="65"/>
      <c r="U370" s="65"/>
      <c r="V370" s="65"/>
      <c r="W370" s="65"/>
      <c r="X370" s="66"/>
      <c r="Y370" s="35"/>
      <c r="Z370" s="35"/>
      <c r="AA370" s="35"/>
      <c r="AB370" s="35"/>
      <c r="AC370" s="35"/>
      <c r="AD370" s="35"/>
      <c r="AE370" s="35"/>
      <c r="AT370" s="18" t="s">
        <v>143</v>
      </c>
      <c r="AU370" s="18" t="s">
        <v>89</v>
      </c>
    </row>
    <row r="371" spans="2:51" s="13" customFormat="1" ht="11.25">
      <c r="B371" s="196"/>
      <c r="C371" s="197"/>
      <c r="D371" s="191" t="s">
        <v>145</v>
      </c>
      <c r="E371" s="198" t="s">
        <v>33</v>
      </c>
      <c r="F371" s="199" t="s">
        <v>987</v>
      </c>
      <c r="G371" s="197"/>
      <c r="H371" s="200">
        <v>1.8</v>
      </c>
      <c r="I371" s="201"/>
      <c r="J371" s="201"/>
      <c r="K371" s="197"/>
      <c r="L371" s="197"/>
      <c r="M371" s="202"/>
      <c r="N371" s="203"/>
      <c r="O371" s="204"/>
      <c r="P371" s="204"/>
      <c r="Q371" s="204"/>
      <c r="R371" s="204"/>
      <c r="S371" s="204"/>
      <c r="T371" s="204"/>
      <c r="U371" s="204"/>
      <c r="V371" s="204"/>
      <c r="W371" s="204"/>
      <c r="X371" s="205"/>
      <c r="AT371" s="206" t="s">
        <v>145</v>
      </c>
      <c r="AU371" s="206" t="s">
        <v>89</v>
      </c>
      <c r="AV371" s="13" t="s">
        <v>89</v>
      </c>
      <c r="AW371" s="13" t="s">
        <v>5</v>
      </c>
      <c r="AX371" s="13" t="s">
        <v>80</v>
      </c>
      <c r="AY371" s="206" t="s">
        <v>133</v>
      </c>
    </row>
    <row r="372" spans="2:51" s="13" customFormat="1" ht="11.25">
      <c r="B372" s="196"/>
      <c r="C372" s="197"/>
      <c r="D372" s="191" t="s">
        <v>145</v>
      </c>
      <c r="E372" s="198" t="s">
        <v>33</v>
      </c>
      <c r="F372" s="199" t="s">
        <v>988</v>
      </c>
      <c r="G372" s="197"/>
      <c r="H372" s="200">
        <v>1.3</v>
      </c>
      <c r="I372" s="201"/>
      <c r="J372" s="201"/>
      <c r="K372" s="197"/>
      <c r="L372" s="197"/>
      <c r="M372" s="202"/>
      <c r="N372" s="203"/>
      <c r="O372" s="204"/>
      <c r="P372" s="204"/>
      <c r="Q372" s="204"/>
      <c r="R372" s="204"/>
      <c r="S372" s="204"/>
      <c r="T372" s="204"/>
      <c r="U372" s="204"/>
      <c r="V372" s="204"/>
      <c r="W372" s="204"/>
      <c r="X372" s="205"/>
      <c r="AT372" s="206" t="s">
        <v>145</v>
      </c>
      <c r="AU372" s="206" t="s">
        <v>89</v>
      </c>
      <c r="AV372" s="13" t="s">
        <v>89</v>
      </c>
      <c r="AW372" s="13" t="s">
        <v>5</v>
      </c>
      <c r="AX372" s="13" t="s">
        <v>80</v>
      </c>
      <c r="AY372" s="206" t="s">
        <v>133</v>
      </c>
    </row>
    <row r="373" spans="2:51" s="13" customFormat="1" ht="11.25">
      <c r="B373" s="196"/>
      <c r="C373" s="197"/>
      <c r="D373" s="191" t="s">
        <v>145</v>
      </c>
      <c r="E373" s="198" t="s">
        <v>33</v>
      </c>
      <c r="F373" s="199" t="s">
        <v>988</v>
      </c>
      <c r="G373" s="197"/>
      <c r="H373" s="200">
        <v>1.3</v>
      </c>
      <c r="I373" s="201"/>
      <c r="J373" s="201"/>
      <c r="K373" s="197"/>
      <c r="L373" s="197"/>
      <c r="M373" s="202"/>
      <c r="N373" s="203"/>
      <c r="O373" s="204"/>
      <c r="P373" s="204"/>
      <c r="Q373" s="204"/>
      <c r="R373" s="204"/>
      <c r="S373" s="204"/>
      <c r="T373" s="204"/>
      <c r="U373" s="204"/>
      <c r="V373" s="204"/>
      <c r="W373" s="204"/>
      <c r="X373" s="205"/>
      <c r="AT373" s="206" t="s">
        <v>145</v>
      </c>
      <c r="AU373" s="206" t="s">
        <v>89</v>
      </c>
      <c r="AV373" s="13" t="s">
        <v>89</v>
      </c>
      <c r="AW373" s="13" t="s">
        <v>5</v>
      </c>
      <c r="AX373" s="13" t="s">
        <v>80</v>
      </c>
      <c r="AY373" s="206" t="s">
        <v>133</v>
      </c>
    </row>
    <row r="374" spans="2:51" s="13" customFormat="1" ht="11.25">
      <c r="B374" s="196"/>
      <c r="C374" s="197"/>
      <c r="D374" s="191" t="s">
        <v>145</v>
      </c>
      <c r="E374" s="198" t="s">
        <v>33</v>
      </c>
      <c r="F374" s="199" t="s">
        <v>989</v>
      </c>
      <c r="G374" s="197"/>
      <c r="H374" s="200">
        <v>1.26</v>
      </c>
      <c r="I374" s="201"/>
      <c r="J374" s="201"/>
      <c r="K374" s="197"/>
      <c r="L374" s="197"/>
      <c r="M374" s="202"/>
      <c r="N374" s="203"/>
      <c r="O374" s="204"/>
      <c r="P374" s="204"/>
      <c r="Q374" s="204"/>
      <c r="R374" s="204"/>
      <c r="S374" s="204"/>
      <c r="T374" s="204"/>
      <c r="U374" s="204"/>
      <c r="V374" s="204"/>
      <c r="W374" s="204"/>
      <c r="X374" s="205"/>
      <c r="AT374" s="206" t="s">
        <v>145</v>
      </c>
      <c r="AU374" s="206" t="s">
        <v>89</v>
      </c>
      <c r="AV374" s="13" t="s">
        <v>89</v>
      </c>
      <c r="AW374" s="13" t="s">
        <v>5</v>
      </c>
      <c r="AX374" s="13" t="s">
        <v>80</v>
      </c>
      <c r="AY374" s="206" t="s">
        <v>133</v>
      </c>
    </row>
    <row r="375" spans="2:51" s="13" customFormat="1" ht="11.25">
      <c r="B375" s="196"/>
      <c r="C375" s="197"/>
      <c r="D375" s="191" t="s">
        <v>145</v>
      </c>
      <c r="E375" s="198" t="s">
        <v>33</v>
      </c>
      <c r="F375" s="199" t="s">
        <v>990</v>
      </c>
      <c r="G375" s="197"/>
      <c r="H375" s="200">
        <v>3.1</v>
      </c>
      <c r="I375" s="201"/>
      <c r="J375" s="201"/>
      <c r="K375" s="197"/>
      <c r="L375" s="197"/>
      <c r="M375" s="202"/>
      <c r="N375" s="203"/>
      <c r="O375" s="204"/>
      <c r="P375" s="204"/>
      <c r="Q375" s="204"/>
      <c r="R375" s="204"/>
      <c r="S375" s="204"/>
      <c r="T375" s="204"/>
      <c r="U375" s="204"/>
      <c r="V375" s="204"/>
      <c r="W375" s="204"/>
      <c r="X375" s="205"/>
      <c r="AT375" s="206" t="s">
        <v>145</v>
      </c>
      <c r="AU375" s="206" t="s">
        <v>89</v>
      </c>
      <c r="AV375" s="13" t="s">
        <v>89</v>
      </c>
      <c r="AW375" s="13" t="s">
        <v>5</v>
      </c>
      <c r="AX375" s="13" t="s">
        <v>80</v>
      </c>
      <c r="AY375" s="206" t="s">
        <v>133</v>
      </c>
    </row>
    <row r="376" spans="2:51" s="13" customFormat="1" ht="11.25">
      <c r="B376" s="196"/>
      <c r="C376" s="197"/>
      <c r="D376" s="191" t="s">
        <v>145</v>
      </c>
      <c r="E376" s="198" t="s">
        <v>33</v>
      </c>
      <c r="F376" s="199" t="s">
        <v>991</v>
      </c>
      <c r="G376" s="197"/>
      <c r="H376" s="200">
        <v>3.8</v>
      </c>
      <c r="I376" s="201"/>
      <c r="J376" s="201"/>
      <c r="K376" s="197"/>
      <c r="L376" s="197"/>
      <c r="M376" s="202"/>
      <c r="N376" s="203"/>
      <c r="O376" s="204"/>
      <c r="P376" s="204"/>
      <c r="Q376" s="204"/>
      <c r="R376" s="204"/>
      <c r="S376" s="204"/>
      <c r="T376" s="204"/>
      <c r="U376" s="204"/>
      <c r="V376" s="204"/>
      <c r="W376" s="204"/>
      <c r="X376" s="205"/>
      <c r="AT376" s="206" t="s">
        <v>145</v>
      </c>
      <c r="AU376" s="206" t="s">
        <v>89</v>
      </c>
      <c r="AV376" s="13" t="s">
        <v>89</v>
      </c>
      <c r="AW376" s="13" t="s">
        <v>5</v>
      </c>
      <c r="AX376" s="13" t="s">
        <v>80</v>
      </c>
      <c r="AY376" s="206" t="s">
        <v>133</v>
      </c>
    </row>
    <row r="377" spans="2:51" s="13" customFormat="1" ht="11.25">
      <c r="B377" s="196"/>
      <c r="C377" s="197"/>
      <c r="D377" s="191" t="s">
        <v>145</v>
      </c>
      <c r="E377" s="198" t="s">
        <v>33</v>
      </c>
      <c r="F377" s="199" t="s">
        <v>992</v>
      </c>
      <c r="G377" s="197"/>
      <c r="H377" s="200">
        <v>9</v>
      </c>
      <c r="I377" s="201"/>
      <c r="J377" s="201"/>
      <c r="K377" s="197"/>
      <c r="L377" s="197"/>
      <c r="M377" s="202"/>
      <c r="N377" s="203"/>
      <c r="O377" s="204"/>
      <c r="P377" s="204"/>
      <c r="Q377" s="204"/>
      <c r="R377" s="204"/>
      <c r="S377" s="204"/>
      <c r="T377" s="204"/>
      <c r="U377" s="204"/>
      <c r="V377" s="204"/>
      <c r="W377" s="204"/>
      <c r="X377" s="205"/>
      <c r="AT377" s="206" t="s">
        <v>145</v>
      </c>
      <c r="AU377" s="206" t="s">
        <v>89</v>
      </c>
      <c r="AV377" s="13" t="s">
        <v>89</v>
      </c>
      <c r="AW377" s="13" t="s">
        <v>5</v>
      </c>
      <c r="AX377" s="13" t="s">
        <v>80</v>
      </c>
      <c r="AY377" s="206" t="s">
        <v>133</v>
      </c>
    </row>
    <row r="378" spans="2:51" s="13" customFormat="1" ht="11.25">
      <c r="B378" s="196"/>
      <c r="C378" s="197"/>
      <c r="D378" s="191" t="s">
        <v>145</v>
      </c>
      <c r="E378" s="198" t="s">
        <v>33</v>
      </c>
      <c r="F378" s="199" t="s">
        <v>993</v>
      </c>
      <c r="G378" s="197"/>
      <c r="H378" s="200">
        <v>1.8</v>
      </c>
      <c r="I378" s="201"/>
      <c r="J378" s="201"/>
      <c r="K378" s="197"/>
      <c r="L378" s="197"/>
      <c r="M378" s="202"/>
      <c r="N378" s="203"/>
      <c r="O378" s="204"/>
      <c r="P378" s="204"/>
      <c r="Q378" s="204"/>
      <c r="R378" s="204"/>
      <c r="S378" s="204"/>
      <c r="T378" s="204"/>
      <c r="U378" s="204"/>
      <c r="V378" s="204"/>
      <c r="W378" s="204"/>
      <c r="X378" s="205"/>
      <c r="AT378" s="206" t="s">
        <v>145</v>
      </c>
      <c r="AU378" s="206" t="s">
        <v>89</v>
      </c>
      <c r="AV378" s="13" t="s">
        <v>89</v>
      </c>
      <c r="AW378" s="13" t="s">
        <v>5</v>
      </c>
      <c r="AX378" s="13" t="s">
        <v>80</v>
      </c>
      <c r="AY378" s="206" t="s">
        <v>133</v>
      </c>
    </row>
    <row r="379" spans="2:51" s="13" customFormat="1" ht="11.25">
      <c r="B379" s="196"/>
      <c r="C379" s="197"/>
      <c r="D379" s="191" t="s">
        <v>145</v>
      </c>
      <c r="E379" s="198" t="s">
        <v>33</v>
      </c>
      <c r="F379" s="199" t="s">
        <v>993</v>
      </c>
      <c r="G379" s="197"/>
      <c r="H379" s="200">
        <v>1.8</v>
      </c>
      <c r="I379" s="201"/>
      <c r="J379" s="201"/>
      <c r="K379" s="197"/>
      <c r="L379" s="197"/>
      <c r="M379" s="202"/>
      <c r="N379" s="203"/>
      <c r="O379" s="204"/>
      <c r="P379" s="204"/>
      <c r="Q379" s="204"/>
      <c r="R379" s="204"/>
      <c r="S379" s="204"/>
      <c r="T379" s="204"/>
      <c r="U379" s="204"/>
      <c r="V379" s="204"/>
      <c r="W379" s="204"/>
      <c r="X379" s="205"/>
      <c r="AT379" s="206" t="s">
        <v>145</v>
      </c>
      <c r="AU379" s="206" t="s">
        <v>89</v>
      </c>
      <c r="AV379" s="13" t="s">
        <v>89</v>
      </c>
      <c r="AW379" s="13" t="s">
        <v>5</v>
      </c>
      <c r="AX379" s="13" t="s">
        <v>80</v>
      </c>
      <c r="AY379" s="206" t="s">
        <v>133</v>
      </c>
    </row>
    <row r="380" spans="2:51" s="13" customFormat="1" ht="11.25">
      <c r="B380" s="196"/>
      <c r="C380" s="197"/>
      <c r="D380" s="191" t="s">
        <v>145</v>
      </c>
      <c r="E380" s="198" t="s">
        <v>33</v>
      </c>
      <c r="F380" s="199" t="s">
        <v>994</v>
      </c>
      <c r="G380" s="197"/>
      <c r="H380" s="200">
        <v>0.63</v>
      </c>
      <c r="I380" s="201"/>
      <c r="J380" s="201"/>
      <c r="K380" s="197"/>
      <c r="L380" s="197"/>
      <c r="M380" s="202"/>
      <c r="N380" s="203"/>
      <c r="O380" s="204"/>
      <c r="P380" s="204"/>
      <c r="Q380" s="204"/>
      <c r="R380" s="204"/>
      <c r="S380" s="204"/>
      <c r="T380" s="204"/>
      <c r="U380" s="204"/>
      <c r="V380" s="204"/>
      <c r="W380" s="204"/>
      <c r="X380" s="205"/>
      <c r="AT380" s="206" t="s">
        <v>145</v>
      </c>
      <c r="AU380" s="206" t="s">
        <v>89</v>
      </c>
      <c r="AV380" s="13" t="s">
        <v>89</v>
      </c>
      <c r="AW380" s="13" t="s">
        <v>5</v>
      </c>
      <c r="AX380" s="13" t="s">
        <v>80</v>
      </c>
      <c r="AY380" s="206" t="s">
        <v>133</v>
      </c>
    </row>
    <row r="381" spans="2:51" s="13" customFormat="1" ht="11.25">
      <c r="B381" s="196"/>
      <c r="C381" s="197"/>
      <c r="D381" s="191" t="s">
        <v>145</v>
      </c>
      <c r="E381" s="198" t="s">
        <v>33</v>
      </c>
      <c r="F381" s="199" t="s">
        <v>995</v>
      </c>
      <c r="G381" s="197"/>
      <c r="H381" s="200">
        <v>1.12</v>
      </c>
      <c r="I381" s="201"/>
      <c r="J381" s="201"/>
      <c r="K381" s="197"/>
      <c r="L381" s="197"/>
      <c r="M381" s="202"/>
      <c r="N381" s="203"/>
      <c r="O381" s="204"/>
      <c r="P381" s="204"/>
      <c r="Q381" s="204"/>
      <c r="R381" s="204"/>
      <c r="S381" s="204"/>
      <c r="T381" s="204"/>
      <c r="U381" s="204"/>
      <c r="V381" s="204"/>
      <c r="W381" s="204"/>
      <c r="X381" s="205"/>
      <c r="AT381" s="206" t="s">
        <v>145</v>
      </c>
      <c r="AU381" s="206" t="s">
        <v>89</v>
      </c>
      <c r="AV381" s="13" t="s">
        <v>89</v>
      </c>
      <c r="AW381" s="13" t="s">
        <v>5</v>
      </c>
      <c r="AX381" s="13" t="s">
        <v>80</v>
      </c>
      <c r="AY381" s="206" t="s">
        <v>133</v>
      </c>
    </row>
    <row r="382" spans="2:51" s="13" customFormat="1" ht="11.25">
      <c r="B382" s="196"/>
      <c r="C382" s="197"/>
      <c r="D382" s="191" t="s">
        <v>145</v>
      </c>
      <c r="E382" s="198" t="s">
        <v>33</v>
      </c>
      <c r="F382" s="199" t="s">
        <v>996</v>
      </c>
      <c r="G382" s="197"/>
      <c r="H382" s="200">
        <v>0.27</v>
      </c>
      <c r="I382" s="201"/>
      <c r="J382" s="201"/>
      <c r="K382" s="197"/>
      <c r="L382" s="197"/>
      <c r="M382" s="202"/>
      <c r="N382" s="203"/>
      <c r="O382" s="204"/>
      <c r="P382" s="204"/>
      <c r="Q382" s="204"/>
      <c r="R382" s="204"/>
      <c r="S382" s="204"/>
      <c r="T382" s="204"/>
      <c r="U382" s="204"/>
      <c r="V382" s="204"/>
      <c r="W382" s="204"/>
      <c r="X382" s="205"/>
      <c r="AT382" s="206" t="s">
        <v>145</v>
      </c>
      <c r="AU382" s="206" t="s">
        <v>89</v>
      </c>
      <c r="AV382" s="13" t="s">
        <v>89</v>
      </c>
      <c r="AW382" s="13" t="s">
        <v>5</v>
      </c>
      <c r="AX382" s="13" t="s">
        <v>80</v>
      </c>
      <c r="AY382" s="206" t="s">
        <v>133</v>
      </c>
    </row>
    <row r="383" spans="2:51" s="13" customFormat="1" ht="11.25">
      <c r="B383" s="196"/>
      <c r="C383" s="197"/>
      <c r="D383" s="191" t="s">
        <v>145</v>
      </c>
      <c r="E383" s="198" t="s">
        <v>33</v>
      </c>
      <c r="F383" s="199" t="s">
        <v>994</v>
      </c>
      <c r="G383" s="197"/>
      <c r="H383" s="200">
        <v>0.63</v>
      </c>
      <c r="I383" s="201"/>
      <c r="J383" s="201"/>
      <c r="K383" s="197"/>
      <c r="L383" s="197"/>
      <c r="M383" s="202"/>
      <c r="N383" s="203"/>
      <c r="O383" s="204"/>
      <c r="P383" s="204"/>
      <c r="Q383" s="204"/>
      <c r="R383" s="204"/>
      <c r="S383" s="204"/>
      <c r="T383" s="204"/>
      <c r="U383" s="204"/>
      <c r="V383" s="204"/>
      <c r="W383" s="204"/>
      <c r="X383" s="205"/>
      <c r="AT383" s="206" t="s">
        <v>145</v>
      </c>
      <c r="AU383" s="206" t="s">
        <v>89</v>
      </c>
      <c r="AV383" s="13" t="s">
        <v>89</v>
      </c>
      <c r="AW383" s="13" t="s">
        <v>5</v>
      </c>
      <c r="AX383" s="13" t="s">
        <v>80</v>
      </c>
      <c r="AY383" s="206" t="s">
        <v>133</v>
      </c>
    </row>
    <row r="384" spans="2:51" s="13" customFormat="1" ht="11.25">
      <c r="B384" s="196"/>
      <c r="C384" s="197"/>
      <c r="D384" s="191" t="s">
        <v>145</v>
      </c>
      <c r="E384" s="198" t="s">
        <v>33</v>
      </c>
      <c r="F384" s="199" t="s">
        <v>997</v>
      </c>
      <c r="G384" s="197"/>
      <c r="H384" s="200">
        <v>1.12</v>
      </c>
      <c r="I384" s="201"/>
      <c r="J384" s="201"/>
      <c r="K384" s="197"/>
      <c r="L384" s="197"/>
      <c r="M384" s="202"/>
      <c r="N384" s="203"/>
      <c r="O384" s="204"/>
      <c r="P384" s="204"/>
      <c r="Q384" s="204"/>
      <c r="R384" s="204"/>
      <c r="S384" s="204"/>
      <c r="T384" s="204"/>
      <c r="U384" s="204"/>
      <c r="V384" s="204"/>
      <c r="W384" s="204"/>
      <c r="X384" s="205"/>
      <c r="AT384" s="206" t="s">
        <v>145</v>
      </c>
      <c r="AU384" s="206" t="s">
        <v>89</v>
      </c>
      <c r="AV384" s="13" t="s">
        <v>89</v>
      </c>
      <c r="AW384" s="13" t="s">
        <v>5</v>
      </c>
      <c r="AX384" s="13" t="s">
        <v>80</v>
      </c>
      <c r="AY384" s="206" t="s">
        <v>133</v>
      </c>
    </row>
    <row r="385" spans="2:51" s="13" customFormat="1" ht="11.25">
      <c r="B385" s="196"/>
      <c r="C385" s="197"/>
      <c r="D385" s="191" t="s">
        <v>145</v>
      </c>
      <c r="E385" s="198" t="s">
        <v>33</v>
      </c>
      <c r="F385" s="199" t="s">
        <v>998</v>
      </c>
      <c r="G385" s="197"/>
      <c r="H385" s="200">
        <v>2.8</v>
      </c>
      <c r="I385" s="201"/>
      <c r="J385" s="201"/>
      <c r="K385" s="197"/>
      <c r="L385" s="197"/>
      <c r="M385" s="202"/>
      <c r="N385" s="203"/>
      <c r="O385" s="204"/>
      <c r="P385" s="204"/>
      <c r="Q385" s="204"/>
      <c r="R385" s="204"/>
      <c r="S385" s="204"/>
      <c r="T385" s="204"/>
      <c r="U385" s="204"/>
      <c r="V385" s="204"/>
      <c r="W385" s="204"/>
      <c r="X385" s="205"/>
      <c r="AT385" s="206" t="s">
        <v>145</v>
      </c>
      <c r="AU385" s="206" t="s">
        <v>89</v>
      </c>
      <c r="AV385" s="13" t="s">
        <v>89</v>
      </c>
      <c r="AW385" s="13" t="s">
        <v>5</v>
      </c>
      <c r="AX385" s="13" t="s">
        <v>80</v>
      </c>
      <c r="AY385" s="206" t="s">
        <v>133</v>
      </c>
    </row>
    <row r="386" spans="2:51" s="13" customFormat="1" ht="11.25">
      <c r="B386" s="196"/>
      <c r="C386" s="197"/>
      <c r="D386" s="191" t="s">
        <v>145</v>
      </c>
      <c r="E386" s="198" t="s">
        <v>33</v>
      </c>
      <c r="F386" s="199" t="s">
        <v>999</v>
      </c>
      <c r="G386" s="197"/>
      <c r="H386" s="200">
        <v>8.98</v>
      </c>
      <c r="I386" s="201"/>
      <c r="J386" s="201"/>
      <c r="K386" s="197"/>
      <c r="L386" s="197"/>
      <c r="M386" s="202"/>
      <c r="N386" s="203"/>
      <c r="O386" s="204"/>
      <c r="P386" s="204"/>
      <c r="Q386" s="204"/>
      <c r="R386" s="204"/>
      <c r="S386" s="204"/>
      <c r="T386" s="204"/>
      <c r="U386" s="204"/>
      <c r="V386" s="204"/>
      <c r="W386" s="204"/>
      <c r="X386" s="205"/>
      <c r="AT386" s="206" t="s">
        <v>145</v>
      </c>
      <c r="AU386" s="206" t="s">
        <v>89</v>
      </c>
      <c r="AV386" s="13" t="s">
        <v>89</v>
      </c>
      <c r="AW386" s="13" t="s">
        <v>5</v>
      </c>
      <c r="AX386" s="13" t="s">
        <v>80</v>
      </c>
      <c r="AY386" s="206" t="s">
        <v>133</v>
      </c>
    </row>
    <row r="387" spans="2:51" s="13" customFormat="1" ht="11.25">
      <c r="B387" s="196"/>
      <c r="C387" s="197"/>
      <c r="D387" s="191" t="s">
        <v>145</v>
      </c>
      <c r="E387" s="198" t="s">
        <v>33</v>
      </c>
      <c r="F387" s="199" t="s">
        <v>1000</v>
      </c>
      <c r="G387" s="197"/>
      <c r="H387" s="200">
        <v>10.1</v>
      </c>
      <c r="I387" s="201"/>
      <c r="J387" s="201"/>
      <c r="K387" s="197"/>
      <c r="L387" s="197"/>
      <c r="M387" s="202"/>
      <c r="N387" s="203"/>
      <c r="O387" s="204"/>
      <c r="P387" s="204"/>
      <c r="Q387" s="204"/>
      <c r="R387" s="204"/>
      <c r="S387" s="204"/>
      <c r="T387" s="204"/>
      <c r="U387" s="204"/>
      <c r="V387" s="204"/>
      <c r="W387" s="204"/>
      <c r="X387" s="205"/>
      <c r="AT387" s="206" t="s">
        <v>145</v>
      </c>
      <c r="AU387" s="206" t="s">
        <v>89</v>
      </c>
      <c r="AV387" s="13" t="s">
        <v>89</v>
      </c>
      <c r="AW387" s="13" t="s">
        <v>5</v>
      </c>
      <c r="AX387" s="13" t="s">
        <v>80</v>
      </c>
      <c r="AY387" s="206" t="s">
        <v>133</v>
      </c>
    </row>
    <row r="388" spans="2:51" s="13" customFormat="1" ht="11.25">
      <c r="B388" s="196"/>
      <c r="C388" s="197"/>
      <c r="D388" s="191" t="s">
        <v>145</v>
      </c>
      <c r="E388" s="198" t="s">
        <v>33</v>
      </c>
      <c r="F388" s="199" t="s">
        <v>1001</v>
      </c>
      <c r="G388" s="197"/>
      <c r="H388" s="200">
        <v>1.89</v>
      </c>
      <c r="I388" s="201"/>
      <c r="J388" s="201"/>
      <c r="K388" s="197"/>
      <c r="L388" s="197"/>
      <c r="M388" s="202"/>
      <c r="N388" s="203"/>
      <c r="O388" s="204"/>
      <c r="P388" s="204"/>
      <c r="Q388" s="204"/>
      <c r="R388" s="204"/>
      <c r="S388" s="204"/>
      <c r="T388" s="204"/>
      <c r="U388" s="204"/>
      <c r="V388" s="204"/>
      <c r="W388" s="204"/>
      <c r="X388" s="205"/>
      <c r="AT388" s="206" t="s">
        <v>145</v>
      </c>
      <c r="AU388" s="206" t="s">
        <v>89</v>
      </c>
      <c r="AV388" s="13" t="s">
        <v>89</v>
      </c>
      <c r="AW388" s="13" t="s">
        <v>5</v>
      </c>
      <c r="AX388" s="13" t="s">
        <v>80</v>
      </c>
      <c r="AY388" s="206" t="s">
        <v>133</v>
      </c>
    </row>
    <row r="389" spans="2:51" s="13" customFormat="1" ht="11.25">
      <c r="B389" s="196"/>
      <c r="C389" s="197"/>
      <c r="D389" s="191" t="s">
        <v>145</v>
      </c>
      <c r="E389" s="198" t="s">
        <v>33</v>
      </c>
      <c r="F389" s="199" t="s">
        <v>1002</v>
      </c>
      <c r="G389" s="197"/>
      <c r="H389" s="200">
        <v>2.52</v>
      </c>
      <c r="I389" s="201"/>
      <c r="J389" s="201"/>
      <c r="K389" s="197"/>
      <c r="L389" s="197"/>
      <c r="M389" s="202"/>
      <c r="N389" s="203"/>
      <c r="O389" s="204"/>
      <c r="P389" s="204"/>
      <c r="Q389" s="204"/>
      <c r="R389" s="204"/>
      <c r="S389" s="204"/>
      <c r="T389" s="204"/>
      <c r="U389" s="204"/>
      <c r="V389" s="204"/>
      <c r="W389" s="204"/>
      <c r="X389" s="205"/>
      <c r="AT389" s="206" t="s">
        <v>145</v>
      </c>
      <c r="AU389" s="206" t="s">
        <v>89</v>
      </c>
      <c r="AV389" s="13" t="s">
        <v>89</v>
      </c>
      <c r="AW389" s="13" t="s">
        <v>5</v>
      </c>
      <c r="AX389" s="13" t="s">
        <v>80</v>
      </c>
      <c r="AY389" s="206" t="s">
        <v>133</v>
      </c>
    </row>
    <row r="390" spans="2:51" s="13" customFormat="1" ht="11.25">
      <c r="B390" s="196"/>
      <c r="C390" s="197"/>
      <c r="D390" s="191" t="s">
        <v>145</v>
      </c>
      <c r="E390" s="198" t="s">
        <v>33</v>
      </c>
      <c r="F390" s="199" t="s">
        <v>1003</v>
      </c>
      <c r="G390" s="197"/>
      <c r="H390" s="200">
        <v>1.8</v>
      </c>
      <c r="I390" s="201"/>
      <c r="J390" s="201"/>
      <c r="K390" s="197"/>
      <c r="L390" s="197"/>
      <c r="M390" s="202"/>
      <c r="N390" s="203"/>
      <c r="O390" s="204"/>
      <c r="P390" s="204"/>
      <c r="Q390" s="204"/>
      <c r="R390" s="204"/>
      <c r="S390" s="204"/>
      <c r="T390" s="204"/>
      <c r="U390" s="204"/>
      <c r="V390" s="204"/>
      <c r="W390" s="204"/>
      <c r="X390" s="205"/>
      <c r="AT390" s="206" t="s">
        <v>145</v>
      </c>
      <c r="AU390" s="206" t="s">
        <v>89</v>
      </c>
      <c r="AV390" s="13" t="s">
        <v>89</v>
      </c>
      <c r="AW390" s="13" t="s">
        <v>5</v>
      </c>
      <c r="AX390" s="13" t="s">
        <v>80</v>
      </c>
      <c r="AY390" s="206" t="s">
        <v>133</v>
      </c>
    </row>
    <row r="391" spans="2:51" s="13" customFormat="1" ht="11.25">
      <c r="B391" s="196"/>
      <c r="C391" s="197"/>
      <c r="D391" s="191" t="s">
        <v>145</v>
      </c>
      <c r="E391" s="198" t="s">
        <v>33</v>
      </c>
      <c r="F391" s="199" t="s">
        <v>994</v>
      </c>
      <c r="G391" s="197"/>
      <c r="H391" s="200">
        <v>0.63</v>
      </c>
      <c r="I391" s="201"/>
      <c r="J391" s="201"/>
      <c r="K391" s="197"/>
      <c r="L391" s="197"/>
      <c r="M391" s="202"/>
      <c r="N391" s="203"/>
      <c r="O391" s="204"/>
      <c r="P391" s="204"/>
      <c r="Q391" s="204"/>
      <c r="R391" s="204"/>
      <c r="S391" s="204"/>
      <c r="T391" s="204"/>
      <c r="U391" s="204"/>
      <c r="V391" s="204"/>
      <c r="W391" s="204"/>
      <c r="X391" s="205"/>
      <c r="AT391" s="206" t="s">
        <v>145</v>
      </c>
      <c r="AU391" s="206" t="s">
        <v>89</v>
      </c>
      <c r="AV391" s="13" t="s">
        <v>89</v>
      </c>
      <c r="AW391" s="13" t="s">
        <v>5</v>
      </c>
      <c r="AX391" s="13" t="s">
        <v>80</v>
      </c>
      <c r="AY391" s="206" t="s">
        <v>133</v>
      </c>
    </row>
    <row r="392" spans="2:51" s="13" customFormat="1" ht="11.25">
      <c r="B392" s="196"/>
      <c r="C392" s="197"/>
      <c r="D392" s="191" t="s">
        <v>145</v>
      </c>
      <c r="E392" s="198" t="s">
        <v>33</v>
      </c>
      <c r="F392" s="199" t="s">
        <v>1001</v>
      </c>
      <c r="G392" s="197"/>
      <c r="H392" s="200">
        <v>1.89</v>
      </c>
      <c r="I392" s="201"/>
      <c r="J392" s="201"/>
      <c r="K392" s="197"/>
      <c r="L392" s="197"/>
      <c r="M392" s="202"/>
      <c r="N392" s="203"/>
      <c r="O392" s="204"/>
      <c r="P392" s="204"/>
      <c r="Q392" s="204"/>
      <c r="R392" s="204"/>
      <c r="S392" s="204"/>
      <c r="T392" s="204"/>
      <c r="U392" s="204"/>
      <c r="V392" s="204"/>
      <c r="W392" s="204"/>
      <c r="X392" s="205"/>
      <c r="AT392" s="206" t="s">
        <v>145</v>
      </c>
      <c r="AU392" s="206" t="s">
        <v>89</v>
      </c>
      <c r="AV392" s="13" t="s">
        <v>89</v>
      </c>
      <c r="AW392" s="13" t="s">
        <v>5</v>
      </c>
      <c r="AX392" s="13" t="s">
        <v>80</v>
      </c>
      <c r="AY392" s="206" t="s">
        <v>133</v>
      </c>
    </row>
    <row r="393" spans="2:51" s="13" customFormat="1" ht="11.25">
      <c r="B393" s="196"/>
      <c r="C393" s="197"/>
      <c r="D393" s="191" t="s">
        <v>145</v>
      </c>
      <c r="E393" s="198" t="s">
        <v>33</v>
      </c>
      <c r="F393" s="199" t="s">
        <v>995</v>
      </c>
      <c r="G393" s="197"/>
      <c r="H393" s="200">
        <v>1.12</v>
      </c>
      <c r="I393" s="201"/>
      <c r="J393" s="201"/>
      <c r="K393" s="197"/>
      <c r="L393" s="197"/>
      <c r="M393" s="202"/>
      <c r="N393" s="203"/>
      <c r="O393" s="204"/>
      <c r="P393" s="204"/>
      <c r="Q393" s="204"/>
      <c r="R393" s="204"/>
      <c r="S393" s="204"/>
      <c r="T393" s="204"/>
      <c r="U393" s="204"/>
      <c r="V393" s="204"/>
      <c r="W393" s="204"/>
      <c r="X393" s="205"/>
      <c r="AT393" s="206" t="s">
        <v>145</v>
      </c>
      <c r="AU393" s="206" t="s">
        <v>89</v>
      </c>
      <c r="AV393" s="13" t="s">
        <v>89</v>
      </c>
      <c r="AW393" s="13" t="s">
        <v>5</v>
      </c>
      <c r="AX393" s="13" t="s">
        <v>80</v>
      </c>
      <c r="AY393" s="206" t="s">
        <v>133</v>
      </c>
    </row>
    <row r="394" spans="2:51" s="13" customFormat="1" ht="11.25">
      <c r="B394" s="196"/>
      <c r="C394" s="197"/>
      <c r="D394" s="191" t="s">
        <v>145</v>
      </c>
      <c r="E394" s="198" t="s">
        <v>33</v>
      </c>
      <c r="F394" s="199" t="s">
        <v>996</v>
      </c>
      <c r="G394" s="197"/>
      <c r="H394" s="200">
        <v>0.27</v>
      </c>
      <c r="I394" s="201"/>
      <c r="J394" s="201"/>
      <c r="K394" s="197"/>
      <c r="L394" s="197"/>
      <c r="M394" s="202"/>
      <c r="N394" s="203"/>
      <c r="O394" s="204"/>
      <c r="P394" s="204"/>
      <c r="Q394" s="204"/>
      <c r="R394" s="204"/>
      <c r="S394" s="204"/>
      <c r="T394" s="204"/>
      <c r="U394" s="204"/>
      <c r="V394" s="204"/>
      <c r="W394" s="204"/>
      <c r="X394" s="205"/>
      <c r="AT394" s="206" t="s">
        <v>145</v>
      </c>
      <c r="AU394" s="206" t="s">
        <v>89</v>
      </c>
      <c r="AV394" s="13" t="s">
        <v>89</v>
      </c>
      <c r="AW394" s="13" t="s">
        <v>5</v>
      </c>
      <c r="AX394" s="13" t="s">
        <v>80</v>
      </c>
      <c r="AY394" s="206" t="s">
        <v>133</v>
      </c>
    </row>
    <row r="395" spans="2:51" s="13" customFormat="1" ht="11.25">
      <c r="B395" s="196"/>
      <c r="C395" s="197"/>
      <c r="D395" s="191" t="s">
        <v>145</v>
      </c>
      <c r="E395" s="198" t="s">
        <v>33</v>
      </c>
      <c r="F395" s="199" t="s">
        <v>994</v>
      </c>
      <c r="G395" s="197"/>
      <c r="H395" s="200">
        <v>0.63</v>
      </c>
      <c r="I395" s="201"/>
      <c r="J395" s="201"/>
      <c r="K395" s="197"/>
      <c r="L395" s="197"/>
      <c r="M395" s="202"/>
      <c r="N395" s="203"/>
      <c r="O395" s="204"/>
      <c r="P395" s="204"/>
      <c r="Q395" s="204"/>
      <c r="R395" s="204"/>
      <c r="S395" s="204"/>
      <c r="T395" s="204"/>
      <c r="U395" s="204"/>
      <c r="V395" s="204"/>
      <c r="W395" s="204"/>
      <c r="X395" s="205"/>
      <c r="AT395" s="206" t="s">
        <v>145</v>
      </c>
      <c r="AU395" s="206" t="s">
        <v>89</v>
      </c>
      <c r="AV395" s="13" t="s">
        <v>89</v>
      </c>
      <c r="AW395" s="13" t="s">
        <v>5</v>
      </c>
      <c r="AX395" s="13" t="s">
        <v>80</v>
      </c>
      <c r="AY395" s="206" t="s">
        <v>133</v>
      </c>
    </row>
    <row r="396" spans="2:51" s="13" customFormat="1" ht="11.25">
      <c r="B396" s="196"/>
      <c r="C396" s="197"/>
      <c r="D396" s="191" t="s">
        <v>145</v>
      </c>
      <c r="E396" s="198" t="s">
        <v>33</v>
      </c>
      <c r="F396" s="199" t="s">
        <v>1004</v>
      </c>
      <c r="G396" s="197"/>
      <c r="H396" s="200">
        <v>1.4</v>
      </c>
      <c r="I396" s="201"/>
      <c r="J396" s="201"/>
      <c r="K396" s="197"/>
      <c r="L396" s="197"/>
      <c r="M396" s="202"/>
      <c r="N396" s="203"/>
      <c r="O396" s="204"/>
      <c r="P396" s="204"/>
      <c r="Q396" s="204"/>
      <c r="R396" s="204"/>
      <c r="S396" s="204"/>
      <c r="T396" s="204"/>
      <c r="U396" s="204"/>
      <c r="V396" s="204"/>
      <c r="W396" s="204"/>
      <c r="X396" s="205"/>
      <c r="AT396" s="206" t="s">
        <v>145</v>
      </c>
      <c r="AU396" s="206" t="s">
        <v>89</v>
      </c>
      <c r="AV396" s="13" t="s">
        <v>89</v>
      </c>
      <c r="AW396" s="13" t="s">
        <v>5</v>
      </c>
      <c r="AX396" s="13" t="s">
        <v>80</v>
      </c>
      <c r="AY396" s="206" t="s">
        <v>133</v>
      </c>
    </row>
    <row r="397" spans="2:51" s="13" customFormat="1" ht="11.25">
      <c r="B397" s="196"/>
      <c r="C397" s="197"/>
      <c r="D397" s="191" t="s">
        <v>145</v>
      </c>
      <c r="E397" s="198" t="s">
        <v>33</v>
      </c>
      <c r="F397" s="199" t="s">
        <v>1004</v>
      </c>
      <c r="G397" s="197"/>
      <c r="H397" s="200">
        <v>1.4</v>
      </c>
      <c r="I397" s="201"/>
      <c r="J397" s="201"/>
      <c r="K397" s="197"/>
      <c r="L397" s="197"/>
      <c r="M397" s="202"/>
      <c r="N397" s="203"/>
      <c r="O397" s="204"/>
      <c r="P397" s="204"/>
      <c r="Q397" s="204"/>
      <c r="R397" s="204"/>
      <c r="S397" s="204"/>
      <c r="T397" s="204"/>
      <c r="U397" s="204"/>
      <c r="V397" s="204"/>
      <c r="W397" s="204"/>
      <c r="X397" s="205"/>
      <c r="AT397" s="206" t="s">
        <v>145</v>
      </c>
      <c r="AU397" s="206" t="s">
        <v>89</v>
      </c>
      <c r="AV397" s="13" t="s">
        <v>89</v>
      </c>
      <c r="AW397" s="13" t="s">
        <v>5</v>
      </c>
      <c r="AX397" s="13" t="s">
        <v>80</v>
      </c>
      <c r="AY397" s="206" t="s">
        <v>133</v>
      </c>
    </row>
    <row r="398" spans="1:65" s="2" customFormat="1" ht="24.2" customHeight="1">
      <c r="A398" s="35"/>
      <c r="B398" s="36"/>
      <c r="C398" s="177" t="s">
        <v>372</v>
      </c>
      <c r="D398" s="177" t="s">
        <v>136</v>
      </c>
      <c r="E398" s="178" t="s">
        <v>1107</v>
      </c>
      <c r="F398" s="179" t="s">
        <v>1108</v>
      </c>
      <c r="G398" s="180" t="s">
        <v>139</v>
      </c>
      <c r="H398" s="181">
        <v>1301.063</v>
      </c>
      <c r="I398" s="182"/>
      <c r="J398" s="182"/>
      <c r="K398" s="183">
        <f>ROUND(P398*H398,2)</f>
        <v>0</v>
      </c>
      <c r="L398" s="179" t="s">
        <v>33</v>
      </c>
      <c r="M398" s="40"/>
      <c r="N398" s="184" t="s">
        <v>33</v>
      </c>
      <c r="O398" s="185" t="s">
        <v>49</v>
      </c>
      <c r="P398" s="186">
        <f>I398+J398</f>
        <v>0</v>
      </c>
      <c r="Q398" s="186">
        <f>ROUND(I398*H398,2)</f>
        <v>0</v>
      </c>
      <c r="R398" s="186">
        <f>ROUND(J398*H398,2)</f>
        <v>0</v>
      </c>
      <c r="S398" s="65"/>
      <c r="T398" s="187">
        <f>S398*H398</f>
        <v>0</v>
      </c>
      <c r="U398" s="187">
        <v>0</v>
      </c>
      <c r="V398" s="187">
        <f>U398*H398</f>
        <v>0</v>
      </c>
      <c r="W398" s="187">
        <v>0</v>
      </c>
      <c r="X398" s="188">
        <f>W398*H398</f>
        <v>0</v>
      </c>
      <c r="Y398" s="35"/>
      <c r="Z398" s="35"/>
      <c r="AA398" s="35"/>
      <c r="AB398" s="35"/>
      <c r="AC398" s="35"/>
      <c r="AD398" s="35"/>
      <c r="AE398" s="35"/>
      <c r="AR398" s="189" t="s">
        <v>234</v>
      </c>
      <c r="AT398" s="189" t="s">
        <v>136</v>
      </c>
      <c r="AU398" s="189" t="s">
        <v>89</v>
      </c>
      <c r="AY398" s="18" t="s">
        <v>133</v>
      </c>
      <c r="BE398" s="190">
        <f>IF(O398="základní",K398,0)</f>
        <v>0</v>
      </c>
      <c r="BF398" s="190">
        <f>IF(O398="snížená",K398,0)</f>
        <v>0</v>
      </c>
      <c r="BG398" s="190">
        <f>IF(O398="zákl. přenesená",K398,0)</f>
        <v>0</v>
      </c>
      <c r="BH398" s="190">
        <f>IF(O398="sníž. přenesená",K398,0)</f>
        <v>0</v>
      </c>
      <c r="BI398" s="190">
        <f>IF(O398="nulová",K398,0)</f>
        <v>0</v>
      </c>
      <c r="BJ398" s="18" t="s">
        <v>24</v>
      </c>
      <c r="BK398" s="190">
        <f>ROUND(P398*H398,2)</f>
        <v>0</v>
      </c>
      <c r="BL398" s="18" t="s">
        <v>234</v>
      </c>
      <c r="BM398" s="189" t="s">
        <v>1109</v>
      </c>
    </row>
    <row r="399" spans="1:47" s="2" customFormat="1" ht="11.25">
      <c r="A399" s="35"/>
      <c r="B399" s="36"/>
      <c r="C399" s="37"/>
      <c r="D399" s="191" t="s">
        <v>143</v>
      </c>
      <c r="E399" s="37"/>
      <c r="F399" s="192" t="s">
        <v>1108</v>
      </c>
      <c r="G399" s="37"/>
      <c r="H399" s="37"/>
      <c r="I399" s="193"/>
      <c r="J399" s="193"/>
      <c r="K399" s="37"/>
      <c r="L399" s="37"/>
      <c r="M399" s="40"/>
      <c r="N399" s="194"/>
      <c r="O399" s="195"/>
      <c r="P399" s="65"/>
      <c r="Q399" s="65"/>
      <c r="R399" s="65"/>
      <c r="S399" s="65"/>
      <c r="T399" s="65"/>
      <c r="U399" s="65"/>
      <c r="V399" s="65"/>
      <c r="W399" s="65"/>
      <c r="X399" s="66"/>
      <c r="Y399" s="35"/>
      <c r="Z399" s="35"/>
      <c r="AA399" s="35"/>
      <c r="AB399" s="35"/>
      <c r="AC399" s="35"/>
      <c r="AD399" s="35"/>
      <c r="AE399" s="35"/>
      <c r="AT399" s="18" t="s">
        <v>143</v>
      </c>
      <c r="AU399" s="18" t="s">
        <v>89</v>
      </c>
    </row>
    <row r="400" spans="2:51" s="13" customFormat="1" ht="11.25">
      <c r="B400" s="196"/>
      <c r="C400" s="197"/>
      <c r="D400" s="191" t="s">
        <v>145</v>
      </c>
      <c r="E400" s="198" t="s">
        <v>33</v>
      </c>
      <c r="F400" s="199" t="s">
        <v>1023</v>
      </c>
      <c r="G400" s="197"/>
      <c r="H400" s="200">
        <v>3</v>
      </c>
      <c r="I400" s="201"/>
      <c r="J400" s="201"/>
      <c r="K400" s="197"/>
      <c r="L400" s="197"/>
      <c r="M400" s="202"/>
      <c r="N400" s="203"/>
      <c r="O400" s="204"/>
      <c r="P400" s="204"/>
      <c r="Q400" s="204"/>
      <c r="R400" s="204"/>
      <c r="S400" s="204"/>
      <c r="T400" s="204"/>
      <c r="U400" s="204"/>
      <c r="V400" s="204"/>
      <c r="W400" s="204"/>
      <c r="X400" s="205"/>
      <c r="AT400" s="206" t="s">
        <v>145</v>
      </c>
      <c r="AU400" s="206" t="s">
        <v>89</v>
      </c>
      <c r="AV400" s="13" t="s">
        <v>89</v>
      </c>
      <c r="AW400" s="13" t="s">
        <v>5</v>
      </c>
      <c r="AX400" s="13" t="s">
        <v>80</v>
      </c>
      <c r="AY400" s="206" t="s">
        <v>133</v>
      </c>
    </row>
    <row r="401" spans="2:51" s="13" customFormat="1" ht="11.25">
      <c r="B401" s="196"/>
      <c r="C401" s="197"/>
      <c r="D401" s="191" t="s">
        <v>145</v>
      </c>
      <c r="E401" s="198" t="s">
        <v>33</v>
      </c>
      <c r="F401" s="199" t="s">
        <v>1024</v>
      </c>
      <c r="G401" s="197"/>
      <c r="H401" s="200">
        <v>5</v>
      </c>
      <c r="I401" s="201"/>
      <c r="J401" s="201"/>
      <c r="K401" s="197"/>
      <c r="L401" s="197"/>
      <c r="M401" s="202"/>
      <c r="N401" s="203"/>
      <c r="O401" s="204"/>
      <c r="P401" s="204"/>
      <c r="Q401" s="204"/>
      <c r="R401" s="204"/>
      <c r="S401" s="204"/>
      <c r="T401" s="204"/>
      <c r="U401" s="204"/>
      <c r="V401" s="204"/>
      <c r="W401" s="204"/>
      <c r="X401" s="205"/>
      <c r="AT401" s="206" t="s">
        <v>145</v>
      </c>
      <c r="AU401" s="206" t="s">
        <v>89</v>
      </c>
      <c r="AV401" s="13" t="s">
        <v>89</v>
      </c>
      <c r="AW401" s="13" t="s">
        <v>5</v>
      </c>
      <c r="AX401" s="13" t="s">
        <v>80</v>
      </c>
      <c r="AY401" s="206" t="s">
        <v>133</v>
      </c>
    </row>
    <row r="402" spans="2:51" s="13" customFormat="1" ht="11.25">
      <c r="B402" s="196"/>
      <c r="C402" s="197"/>
      <c r="D402" s="191" t="s">
        <v>145</v>
      </c>
      <c r="E402" s="198" t="s">
        <v>33</v>
      </c>
      <c r="F402" s="199" t="s">
        <v>1025</v>
      </c>
      <c r="G402" s="197"/>
      <c r="H402" s="200">
        <v>4</v>
      </c>
      <c r="I402" s="201"/>
      <c r="J402" s="201"/>
      <c r="K402" s="197"/>
      <c r="L402" s="197"/>
      <c r="M402" s="202"/>
      <c r="N402" s="203"/>
      <c r="O402" s="204"/>
      <c r="P402" s="204"/>
      <c r="Q402" s="204"/>
      <c r="R402" s="204"/>
      <c r="S402" s="204"/>
      <c r="T402" s="204"/>
      <c r="U402" s="204"/>
      <c r="V402" s="204"/>
      <c r="W402" s="204"/>
      <c r="X402" s="205"/>
      <c r="AT402" s="206" t="s">
        <v>145</v>
      </c>
      <c r="AU402" s="206" t="s">
        <v>89</v>
      </c>
      <c r="AV402" s="13" t="s">
        <v>89</v>
      </c>
      <c r="AW402" s="13" t="s">
        <v>5</v>
      </c>
      <c r="AX402" s="13" t="s">
        <v>80</v>
      </c>
      <c r="AY402" s="206" t="s">
        <v>133</v>
      </c>
    </row>
    <row r="403" spans="2:51" s="13" customFormat="1" ht="11.25">
      <c r="B403" s="196"/>
      <c r="C403" s="197"/>
      <c r="D403" s="191" t="s">
        <v>145</v>
      </c>
      <c r="E403" s="198" t="s">
        <v>33</v>
      </c>
      <c r="F403" s="199" t="s">
        <v>1026</v>
      </c>
      <c r="G403" s="197"/>
      <c r="H403" s="200">
        <v>7.6</v>
      </c>
      <c r="I403" s="201"/>
      <c r="J403" s="201"/>
      <c r="K403" s="197"/>
      <c r="L403" s="197"/>
      <c r="M403" s="202"/>
      <c r="N403" s="203"/>
      <c r="O403" s="204"/>
      <c r="P403" s="204"/>
      <c r="Q403" s="204"/>
      <c r="R403" s="204"/>
      <c r="S403" s="204"/>
      <c r="T403" s="204"/>
      <c r="U403" s="204"/>
      <c r="V403" s="204"/>
      <c r="W403" s="204"/>
      <c r="X403" s="205"/>
      <c r="AT403" s="206" t="s">
        <v>145</v>
      </c>
      <c r="AU403" s="206" t="s">
        <v>89</v>
      </c>
      <c r="AV403" s="13" t="s">
        <v>89</v>
      </c>
      <c r="AW403" s="13" t="s">
        <v>5</v>
      </c>
      <c r="AX403" s="13" t="s">
        <v>80</v>
      </c>
      <c r="AY403" s="206" t="s">
        <v>133</v>
      </c>
    </row>
    <row r="404" spans="2:51" s="13" customFormat="1" ht="11.25">
      <c r="B404" s="196"/>
      <c r="C404" s="197"/>
      <c r="D404" s="191" t="s">
        <v>145</v>
      </c>
      <c r="E404" s="198" t="s">
        <v>33</v>
      </c>
      <c r="F404" s="199" t="s">
        <v>1027</v>
      </c>
      <c r="G404" s="197"/>
      <c r="H404" s="200">
        <v>44.46</v>
      </c>
      <c r="I404" s="201"/>
      <c r="J404" s="201"/>
      <c r="K404" s="197"/>
      <c r="L404" s="197"/>
      <c r="M404" s="202"/>
      <c r="N404" s="203"/>
      <c r="O404" s="204"/>
      <c r="P404" s="204"/>
      <c r="Q404" s="204"/>
      <c r="R404" s="204"/>
      <c r="S404" s="204"/>
      <c r="T404" s="204"/>
      <c r="U404" s="204"/>
      <c r="V404" s="204"/>
      <c r="W404" s="204"/>
      <c r="X404" s="205"/>
      <c r="AT404" s="206" t="s">
        <v>145</v>
      </c>
      <c r="AU404" s="206" t="s">
        <v>89</v>
      </c>
      <c r="AV404" s="13" t="s">
        <v>89</v>
      </c>
      <c r="AW404" s="13" t="s">
        <v>5</v>
      </c>
      <c r="AX404" s="13" t="s">
        <v>80</v>
      </c>
      <c r="AY404" s="206" t="s">
        <v>133</v>
      </c>
    </row>
    <row r="405" spans="2:51" s="13" customFormat="1" ht="11.25">
      <c r="B405" s="196"/>
      <c r="C405" s="197"/>
      <c r="D405" s="191" t="s">
        <v>145</v>
      </c>
      <c r="E405" s="198" t="s">
        <v>33</v>
      </c>
      <c r="F405" s="199" t="s">
        <v>1028</v>
      </c>
      <c r="G405" s="197"/>
      <c r="H405" s="200">
        <v>1.44</v>
      </c>
      <c r="I405" s="201"/>
      <c r="J405" s="201"/>
      <c r="K405" s="197"/>
      <c r="L405" s="197"/>
      <c r="M405" s="202"/>
      <c r="N405" s="203"/>
      <c r="O405" s="204"/>
      <c r="P405" s="204"/>
      <c r="Q405" s="204"/>
      <c r="R405" s="204"/>
      <c r="S405" s="204"/>
      <c r="T405" s="204"/>
      <c r="U405" s="204"/>
      <c r="V405" s="204"/>
      <c r="W405" s="204"/>
      <c r="X405" s="205"/>
      <c r="AT405" s="206" t="s">
        <v>145</v>
      </c>
      <c r="AU405" s="206" t="s">
        <v>89</v>
      </c>
      <c r="AV405" s="13" t="s">
        <v>89</v>
      </c>
      <c r="AW405" s="13" t="s">
        <v>5</v>
      </c>
      <c r="AX405" s="13" t="s">
        <v>80</v>
      </c>
      <c r="AY405" s="206" t="s">
        <v>133</v>
      </c>
    </row>
    <row r="406" spans="2:51" s="13" customFormat="1" ht="11.25">
      <c r="B406" s="196"/>
      <c r="C406" s="197"/>
      <c r="D406" s="191" t="s">
        <v>145</v>
      </c>
      <c r="E406" s="198" t="s">
        <v>33</v>
      </c>
      <c r="F406" s="199" t="s">
        <v>1029</v>
      </c>
      <c r="G406" s="197"/>
      <c r="H406" s="200">
        <v>6.25</v>
      </c>
      <c r="I406" s="201"/>
      <c r="J406" s="201"/>
      <c r="K406" s="197"/>
      <c r="L406" s="197"/>
      <c r="M406" s="202"/>
      <c r="N406" s="203"/>
      <c r="O406" s="204"/>
      <c r="P406" s="204"/>
      <c r="Q406" s="204"/>
      <c r="R406" s="204"/>
      <c r="S406" s="204"/>
      <c r="T406" s="204"/>
      <c r="U406" s="204"/>
      <c r="V406" s="204"/>
      <c r="W406" s="204"/>
      <c r="X406" s="205"/>
      <c r="AT406" s="206" t="s">
        <v>145</v>
      </c>
      <c r="AU406" s="206" t="s">
        <v>89</v>
      </c>
      <c r="AV406" s="13" t="s">
        <v>89</v>
      </c>
      <c r="AW406" s="13" t="s">
        <v>5</v>
      </c>
      <c r="AX406" s="13" t="s">
        <v>80</v>
      </c>
      <c r="AY406" s="206" t="s">
        <v>133</v>
      </c>
    </row>
    <row r="407" spans="2:51" s="13" customFormat="1" ht="11.25">
      <c r="B407" s="196"/>
      <c r="C407" s="197"/>
      <c r="D407" s="191" t="s">
        <v>145</v>
      </c>
      <c r="E407" s="198" t="s">
        <v>33</v>
      </c>
      <c r="F407" s="199" t="s">
        <v>1030</v>
      </c>
      <c r="G407" s="197"/>
      <c r="H407" s="200">
        <v>1.7</v>
      </c>
      <c r="I407" s="201"/>
      <c r="J407" s="201"/>
      <c r="K407" s="197"/>
      <c r="L407" s="197"/>
      <c r="M407" s="202"/>
      <c r="N407" s="203"/>
      <c r="O407" s="204"/>
      <c r="P407" s="204"/>
      <c r="Q407" s="204"/>
      <c r="R407" s="204"/>
      <c r="S407" s="204"/>
      <c r="T407" s="204"/>
      <c r="U407" s="204"/>
      <c r="V407" s="204"/>
      <c r="W407" s="204"/>
      <c r="X407" s="205"/>
      <c r="AT407" s="206" t="s">
        <v>145</v>
      </c>
      <c r="AU407" s="206" t="s">
        <v>89</v>
      </c>
      <c r="AV407" s="13" t="s">
        <v>89</v>
      </c>
      <c r="AW407" s="13" t="s">
        <v>5</v>
      </c>
      <c r="AX407" s="13" t="s">
        <v>80</v>
      </c>
      <c r="AY407" s="206" t="s">
        <v>133</v>
      </c>
    </row>
    <row r="408" spans="2:51" s="13" customFormat="1" ht="11.25">
      <c r="B408" s="196"/>
      <c r="C408" s="197"/>
      <c r="D408" s="191" t="s">
        <v>145</v>
      </c>
      <c r="E408" s="198" t="s">
        <v>33</v>
      </c>
      <c r="F408" s="199" t="s">
        <v>1031</v>
      </c>
      <c r="G408" s="197"/>
      <c r="H408" s="200">
        <v>13.74</v>
      </c>
      <c r="I408" s="201"/>
      <c r="J408" s="201"/>
      <c r="K408" s="197"/>
      <c r="L408" s="197"/>
      <c r="M408" s="202"/>
      <c r="N408" s="203"/>
      <c r="O408" s="204"/>
      <c r="P408" s="204"/>
      <c r="Q408" s="204"/>
      <c r="R408" s="204"/>
      <c r="S408" s="204"/>
      <c r="T408" s="204"/>
      <c r="U408" s="204"/>
      <c r="V408" s="204"/>
      <c r="W408" s="204"/>
      <c r="X408" s="205"/>
      <c r="AT408" s="206" t="s">
        <v>145</v>
      </c>
      <c r="AU408" s="206" t="s">
        <v>89</v>
      </c>
      <c r="AV408" s="13" t="s">
        <v>89</v>
      </c>
      <c r="AW408" s="13" t="s">
        <v>5</v>
      </c>
      <c r="AX408" s="13" t="s">
        <v>80</v>
      </c>
      <c r="AY408" s="206" t="s">
        <v>133</v>
      </c>
    </row>
    <row r="409" spans="2:51" s="13" customFormat="1" ht="11.25">
      <c r="B409" s="196"/>
      <c r="C409" s="197"/>
      <c r="D409" s="191" t="s">
        <v>145</v>
      </c>
      <c r="E409" s="198" t="s">
        <v>33</v>
      </c>
      <c r="F409" s="199" t="s">
        <v>1032</v>
      </c>
      <c r="G409" s="197"/>
      <c r="H409" s="200">
        <v>18.17</v>
      </c>
      <c r="I409" s="201"/>
      <c r="J409" s="201"/>
      <c r="K409" s="197"/>
      <c r="L409" s="197"/>
      <c r="M409" s="202"/>
      <c r="N409" s="203"/>
      <c r="O409" s="204"/>
      <c r="P409" s="204"/>
      <c r="Q409" s="204"/>
      <c r="R409" s="204"/>
      <c r="S409" s="204"/>
      <c r="T409" s="204"/>
      <c r="U409" s="204"/>
      <c r="V409" s="204"/>
      <c r="W409" s="204"/>
      <c r="X409" s="205"/>
      <c r="AT409" s="206" t="s">
        <v>145</v>
      </c>
      <c r="AU409" s="206" t="s">
        <v>89</v>
      </c>
      <c r="AV409" s="13" t="s">
        <v>89</v>
      </c>
      <c r="AW409" s="13" t="s">
        <v>5</v>
      </c>
      <c r="AX409" s="13" t="s">
        <v>80</v>
      </c>
      <c r="AY409" s="206" t="s">
        <v>133</v>
      </c>
    </row>
    <row r="410" spans="2:51" s="13" customFormat="1" ht="11.25">
      <c r="B410" s="196"/>
      <c r="C410" s="197"/>
      <c r="D410" s="191" t="s">
        <v>145</v>
      </c>
      <c r="E410" s="198" t="s">
        <v>33</v>
      </c>
      <c r="F410" s="199" t="s">
        <v>1033</v>
      </c>
      <c r="G410" s="197"/>
      <c r="H410" s="200">
        <v>40.22</v>
      </c>
      <c r="I410" s="201"/>
      <c r="J410" s="201"/>
      <c r="K410" s="197"/>
      <c r="L410" s="197"/>
      <c r="M410" s="202"/>
      <c r="N410" s="203"/>
      <c r="O410" s="204"/>
      <c r="P410" s="204"/>
      <c r="Q410" s="204"/>
      <c r="R410" s="204"/>
      <c r="S410" s="204"/>
      <c r="T410" s="204"/>
      <c r="U410" s="204"/>
      <c r="V410" s="204"/>
      <c r="W410" s="204"/>
      <c r="X410" s="205"/>
      <c r="AT410" s="206" t="s">
        <v>145</v>
      </c>
      <c r="AU410" s="206" t="s">
        <v>89</v>
      </c>
      <c r="AV410" s="13" t="s">
        <v>89</v>
      </c>
      <c r="AW410" s="13" t="s">
        <v>5</v>
      </c>
      <c r="AX410" s="13" t="s">
        <v>80</v>
      </c>
      <c r="AY410" s="206" t="s">
        <v>133</v>
      </c>
    </row>
    <row r="411" spans="2:51" s="13" customFormat="1" ht="11.25">
      <c r="B411" s="196"/>
      <c r="C411" s="197"/>
      <c r="D411" s="191" t="s">
        <v>145</v>
      </c>
      <c r="E411" s="198" t="s">
        <v>33</v>
      </c>
      <c r="F411" s="199" t="s">
        <v>1034</v>
      </c>
      <c r="G411" s="197"/>
      <c r="H411" s="200">
        <v>17.24</v>
      </c>
      <c r="I411" s="201"/>
      <c r="J411" s="201"/>
      <c r="K411" s="197"/>
      <c r="L411" s="197"/>
      <c r="M411" s="202"/>
      <c r="N411" s="203"/>
      <c r="O411" s="204"/>
      <c r="P411" s="204"/>
      <c r="Q411" s="204"/>
      <c r="R411" s="204"/>
      <c r="S411" s="204"/>
      <c r="T411" s="204"/>
      <c r="U411" s="204"/>
      <c r="V411" s="204"/>
      <c r="W411" s="204"/>
      <c r="X411" s="205"/>
      <c r="AT411" s="206" t="s">
        <v>145</v>
      </c>
      <c r="AU411" s="206" t="s">
        <v>89</v>
      </c>
      <c r="AV411" s="13" t="s">
        <v>89</v>
      </c>
      <c r="AW411" s="13" t="s">
        <v>5</v>
      </c>
      <c r="AX411" s="13" t="s">
        <v>80</v>
      </c>
      <c r="AY411" s="206" t="s">
        <v>133</v>
      </c>
    </row>
    <row r="412" spans="2:51" s="13" customFormat="1" ht="11.25">
      <c r="B412" s="196"/>
      <c r="C412" s="197"/>
      <c r="D412" s="191" t="s">
        <v>145</v>
      </c>
      <c r="E412" s="198" t="s">
        <v>33</v>
      </c>
      <c r="F412" s="199" t="s">
        <v>1035</v>
      </c>
      <c r="G412" s="197"/>
      <c r="H412" s="200">
        <v>50.18</v>
      </c>
      <c r="I412" s="201"/>
      <c r="J412" s="201"/>
      <c r="K412" s="197"/>
      <c r="L412" s="197"/>
      <c r="M412" s="202"/>
      <c r="N412" s="203"/>
      <c r="O412" s="204"/>
      <c r="P412" s="204"/>
      <c r="Q412" s="204"/>
      <c r="R412" s="204"/>
      <c r="S412" s="204"/>
      <c r="T412" s="204"/>
      <c r="U412" s="204"/>
      <c r="V412" s="204"/>
      <c r="W412" s="204"/>
      <c r="X412" s="205"/>
      <c r="AT412" s="206" t="s">
        <v>145</v>
      </c>
      <c r="AU412" s="206" t="s">
        <v>89</v>
      </c>
      <c r="AV412" s="13" t="s">
        <v>89</v>
      </c>
      <c r="AW412" s="13" t="s">
        <v>5</v>
      </c>
      <c r="AX412" s="13" t="s">
        <v>80</v>
      </c>
      <c r="AY412" s="206" t="s">
        <v>133</v>
      </c>
    </row>
    <row r="413" spans="2:51" s="13" customFormat="1" ht="11.25">
      <c r="B413" s="196"/>
      <c r="C413" s="197"/>
      <c r="D413" s="191" t="s">
        <v>145</v>
      </c>
      <c r="E413" s="198" t="s">
        <v>33</v>
      </c>
      <c r="F413" s="199" t="s">
        <v>1036</v>
      </c>
      <c r="G413" s="197"/>
      <c r="H413" s="200">
        <v>1.82</v>
      </c>
      <c r="I413" s="201"/>
      <c r="J413" s="201"/>
      <c r="K413" s="197"/>
      <c r="L413" s="197"/>
      <c r="M413" s="202"/>
      <c r="N413" s="203"/>
      <c r="O413" s="204"/>
      <c r="P413" s="204"/>
      <c r="Q413" s="204"/>
      <c r="R413" s="204"/>
      <c r="S413" s="204"/>
      <c r="T413" s="204"/>
      <c r="U413" s="204"/>
      <c r="V413" s="204"/>
      <c r="W413" s="204"/>
      <c r="X413" s="205"/>
      <c r="AT413" s="206" t="s">
        <v>145</v>
      </c>
      <c r="AU413" s="206" t="s">
        <v>89</v>
      </c>
      <c r="AV413" s="13" t="s">
        <v>89</v>
      </c>
      <c r="AW413" s="13" t="s">
        <v>5</v>
      </c>
      <c r="AX413" s="13" t="s">
        <v>80</v>
      </c>
      <c r="AY413" s="206" t="s">
        <v>133</v>
      </c>
    </row>
    <row r="414" spans="2:51" s="13" customFormat="1" ht="11.25">
      <c r="B414" s="196"/>
      <c r="C414" s="197"/>
      <c r="D414" s="191" t="s">
        <v>145</v>
      </c>
      <c r="E414" s="198" t="s">
        <v>33</v>
      </c>
      <c r="F414" s="199" t="s">
        <v>1037</v>
      </c>
      <c r="G414" s="197"/>
      <c r="H414" s="200">
        <v>2.75</v>
      </c>
      <c r="I414" s="201"/>
      <c r="J414" s="201"/>
      <c r="K414" s="197"/>
      <c r="L414" s="197"/>
      <c r="M414" s="202"/>
      <c r="N414" s="203"/>
      <c r="O414" s="204"/>
      <c r="P414" s="204"/>
      <c r="Q414" s="204"/>
      <c r="R414" s="204"/>
      <c r="S414" s="204"/>
      <c r="T414" s="204"/>
      <c r="U414" s="204"/>
      <c r="V414" s="204"/>
      <c r="W414" s="204"/>
      <c r="X414" s="205"/>
      <c r="AT414" s="206" t="s">
        <v>145</v>
      </c>
      <c r="AU414" s="206" t="s">
        <v>89</v>
      </c>
      <c r="AV414" s="13" t="s">
        <v>89</v>
      </c>
      <c r="AW414" s="13" t="s">
        <v>5</v>
      </c>
      <c r="AX414" s="13" t="s">
        <v>80</v>
      </c>
      <c r="AY414" s="206" t="s">
        <v>133</v>
      </c>
    </row>
    <row r="415" spans="2:51" s="13" customFormat="1" ht="11.25">
      <c r="B415" s="196"/>
      <c r="C415" s="197"/>
      <c r="D415" s="191" t="s">
        <v>145</v>
      </c>
      <c r="E415" s="198" t="s">
        <v>33</v>
      </c>
      <c r="F415" s="199" t="s">
        <v>1038</v>
      </c>
      <c r="G415" s="197"/>
      <c r="H415" s="200">
        <v>7.8</v>
      </c>
      <c r="I415" s="201"/>
      <c r="J415" s="201"/>
      <c r="K415" s="197"/>
      <c r="L415" s="197"/>
      <c r="M415" s="202"/>
      <c r="N415" s="203"/>
      <c r="O415" s="204"/>
      <c r="P415" s="204"/>
      <c r="Q415" s="204"/>
      <c r="R415" s="204"/>
      <c r="S415" s="204"/>
      <c r="T415" s="204"/>
      <c r="U415" s="204"/>
      <c r="V415" s="204"/>
      <c r="W415" s="204"/>
      <c r="X415" s="205"/>
      <c r="AT415" s="206" t="s">
        <v>145</v>
      </c>
      <c r="AU415" s="206" t="s">
        <v>89</v>
      </c>
      <c r="AV415" s="13" t="s">
        <v>89</v>
      </c>
      <c r="AW415" s="13" t="s">
        <v>5</v>
      </c>
      <c r="AX415" s="13" t="s">
        <v>80</v>
      </c>
      <c r="AY415" s="206" t="s">
        <v>133</v>
      </c>
    </row>
    <row r="416" spans="2:51" s="13" customFormat="1" ht="11.25">
      <c r="B416" s="196"/>
      <c r="C416" s="197"/>
      <c r="D416" s="191" t="s">
        <v>145</v>
      </c>
      <c r="E416" s="198" t="s">
        <v>33</v>
      </c>
      <c r="F416" s="199" t="s">
        <v>1039</v>
      </c>
      <c r="G416" s="197"/>
      <c r="H416" s="200">
        <v>6</v>
      </c>
      <c r="I416" s="201"/>
      <c r="J416" s="201"/>
      <c r="K416" s="197"/>
      <c r="L416" s="197"/>
      <c r="M416" s="202"/>
      <c r="N416" s="203"/>
      <c r="O416" s="204"/>
      <c r="P416" s="204"/>
      <c r="Q416" s="204"/>
      <c r="R416" s="204"/>
      <c r="S416" s="204"/>
      <c r="T416" s="204"/>
      <c r="U416" s="204"/>
      <c r="V416" s="204"/>
      <c r="W416" s="204"/>
      <c r="X416" s="205"/>
      <c r="AT416" s="206" t="s">
        <v>145</v>
      </c>
      <c r="AU416" s="206" t="s">
        <v>89</v>
      </c>
      <c r="AV416" s="13" t="s">
        <v>89</v>
      </c>
      <c r="AW416" s="13" t="s">
        <v>5</v>
      </c>
      <c r="AX416" s="13" t="s">
        <v>80</v>
      </c>
      <c r="AY416" s="206" t="s">
        <v>133</v>
      </c>
    </row>
    <row r="417" spans="2:51" s="13" customFormat="1" ht="11.25">
      <c r="B417" s="196"/>
      <c r="C417" s="197"/>
      <c r="D417" s="191" t="s">
        <v>145</v>
      </c>
      <c r="E417" s="198" t="s">
        <v>33</v>
      </c>
      <c r="F417" s="199" t="s">
        <v>1040</v>
      </c>
      <c r="G417" s="197"/>
      <c r="H417" s="200">
        <v>3</v>
      </c>
      <c r="I417" s="201"/>
      <c r="J417" s="201"/>
      <c r="K417" s="197"/>
      <c r="L417" s="197"/>
      <c r="M417" s="202"/>
      <c r="N417" s="203"/>
      <c r="O417" s="204"/>
      <c r="P417" s="204"/>
      <c r="Q417" s="204"/>
      <c r="R417" s="204"/>
      <c r="S417" s="204"/>
      <c r="T417" s="204"/>
      <c r="U417" s="204"/>
      <c r="V417" s="204"/>
      <c r="W417" s="204"/>
      <c r="X417" s="205"/>
      <c r="AT417" s="206" t="s">
        <v>145</v>
      </c>
      <c r="AU417" s="206" t="s">
        <v>89</v>
      </c>
      <c r="AV417" s="13" t="s">
        <v>89</v>
      </c>
      <c r="AW417" s="13" t="s">
        <v>5</v>
      </c>
      <c r="AX417" s="13" t="s">
        <v>80</v>
      </c>
      <c r="AY417" s="206" t="s">
        <v>133</v>
      </c>
    </row>
    <row r="418" spans="2:51" s="13" customFormat="1" ht="11.25">
      <c r="B418" s="196"/>
      <c r="C418" s="197"/>
      <c r="D418" s="191" t="s">
        <v>145</v>
      </c>
      <c r="E418" s="198" t="s">
        <v>33</v>
      </c>
      <c r="F418" s="199" t="s">
        <v>1041</v>
      </c>
      <c r="G418" s="197"/>
      <c r="H418" s="200">
        <v>30.32</v>
      </c>
      <c r="I418" s="201"/>
      <c r="J418" s="201"/>
      <c r="K418" s="197"/>
      <c r="L418" s="197"/>
      <c r="M418" s="202"/>
      <c r="N418" s="203"/>
      <c r="O418" s="204"/>
      <c r="P418" s="204"/>
      <c r="Q418" s="204"/>
      <c r="R418" s="204"/>
      <c r="S418" s="204"/>
      <c r="T418" s="204"/>
      <c r="U418" s="204"/>
      <c r="V418" s="204"/>
      <c r="W418" s="204"/>
      <c r="X418" s="205"/>
      <c r="AT418" s="206" t="s">
        <v>145</v>
      </c>
      <c r="AU418" s="206" t="s">
        <v>89</v>
      </c>
      <c r="AV418" s="13" t="s">
        <v>89</v>
      </c>
      <c r="AW418" s="13" t="s">
        <v>5</v>
      </c>
      <c r="AX418" s="13" t="s">
        <v>80</v>
      </c>
      <c r="AY418" s="206" t="s">
        <v>133</v>
      </c>
    </row>
    <row r="419" spans="2:51" s="13" customFormat="1" ht="11.25">
      <c r="B419" s="196"/>
      <c r="C419" s="197"/>
      <c r="D419" s="191" t="s">
        <v>145</v>
      </c>
      <c r="E419" s="198" t="s">
        <v>33</v>
      </c>
      <c r="F419" s="199" t="s">
        <v>1042</v>
      </c>
      <c r="G419" s="197"/>
      <c r="H419" s="200">
        <v>72.302</v>
      </c>
      <c r="I419" s="201"/>
      <c r="J419" s="201"/>
      <c r="K419" s="197"/>
      <c r="L419" s="197"/>
      <c r="M419" s="202"/>
      <c r="N419" s="203"/>
      <c r="O419" s="204"/>
      <c r="P419" s="204"/>
      <c r="Q419" s="204"/>
      <c r="R419" s="204"/>
      <c r="S419" s="204"/>
      <c r="T419" s="204"/>
      <c r="U419" s="204"/>
      <c r="V419" s="204"/>
      <c r="W419" s="204"/>
      <c r="X419" s="205"/>
      <c r="AT419" s="206" t="s">
        <v>145</v>
      </c>
      <c r="AU419" s="206" t="s">
        <v>89</v>
      </c>
      <c r="AV419" s="13" t="s">
        <v>89</v>
      </c>
      <c r="AW419" s="13" t="s">
        <v>5</v>
      </c>
      <c r="AX419" s="13" t="s">
        <v>80</v>
      </c>
      <c r="AY419" s="206" t="s">
        <v>133</v>
      </c>
    </row>
    <row r="420" spans="2:51" s="13" customFormat="1" ht="11.25">
      <c r="B420" s="196"/>
      <c r="C420" s="197"/>
      <c r="D420" s="191" t="s">
        <v>145</v>
      </c>
      <c r="E420" s="198" t="s">
        <v>33</v>
      </c>
      <c r="F420" s="199" t="s">
        <v>1043</v>
      </c>
      <c r="G420" s="197"/>
      <c r="H420" s="200">
        <v>8.14</v>
      </c>
      <c r="I420" s="201"/>
      <c r="J420" s="201"/>
      <c r="K420" s="197"/>
      <c r="L420" s="197"/>
      <c r="M420" s="202"/>
      <c r="N420" s="203"/>
      <c r="O420" s="204"/>
      <c r="P420" s="204"/>
      <c r="Q420" s="204"/>
      <c r="R420" s="204"/>
      <c r="S420" s="204"/>
      <c r="T420" s="204"/>
      <c r="U420" s="204"/>
      <c r="V420" s="204"/>
      <c r="W420" s="204"/>
      <c r="X420" s="205"/>
      <c r="AT420" s="206" t="s">
        <v>145</v>
      </c>
      <c r="AU420" s="206" t="s">
        <v>89</v>
      </c>
      <c r="AV420" s="13" t="s">
        <v>89</v>
      </c>
      <c r="AW420" s="13" t="s">
        <v>5</v>
      </c>
      <c r="AX420" s="13" t="s">
        <v>80</v>
      </c>
      <c r="AY420" s="206" t="s">
        <v>133</v>
      </c>
    </row>
    <row r="421" spans="2:51" s="13" customFormat="1" ht="11.25">
      <c r="B421" s="196"/>
      <c r="C421" s="197"/>
      <c r="D421" s="191" t="s">
        <v>145</v>
      </c>
      <c r="E421" s="198" t="s">
        <v>33</v>
      </c>
      <c r="F421" s="199" t="s">
        <v>1044</v>
      </c>
      <c r="G421" s="197"/>
      <c r="H421" s="200">
        <v>11.08</v>
      </c>
      <c r="I421" s="201"/>
      <c r="J421" s="201"/>
      <c r="K421" s="197"/>
      <c r="L421" s="197"/>
      <c r="M421" s="202"/>
      <c r="N421" s="203"/>
      <c r="O421" s="204"/>
      <c r="P421" s="204"/>
      <c r="Q421" s="204"/>
      <c r="R421" s="204"/>
      <c r="S421" s="204"/>
      <c r="T421" s="204"/>
      <c r="U421" s="204"/>
      <c r="V421" s="204"/>
      <c r="W421" s="204"/>
      <c r="X421" s="205"/>
      <c r="AT421" s="206" t="s">
        <v>145</v>
      </c>
      <c r="AU421" s="206" t="s">
        <v>89</v>
      </c>
      <c r="AV421" s="13" t="s">
        <v>89</v>
      </c>
      <c r="AW421" s="13" t="s">
        <v>5</v>
      </c>
      <c r="AX421" s="13" t="s">
        <v>80</v>
      </c>
      <c r="AY421" s="206" t="s">
        <v>133</v>
      </c>
    </row>
    <row r="422" spans="2:51" s="13" customFormat="1" ht="11.25">
      <c r="B422" s="196"/>
      <c r="C422" s="197"/>
      <c r="D422" s="191" t="s">
        <v>145</v>
      </c>
      <c r="E422" s="198" t="s">
        <v>33</v>
      </c>
      <c r="F422" s="199" t="s">
        <v>1110</v>
      </c>
      <c r="G422" s="197"/>
      <c r="H422" s="200">
        <v>6.56</v>
      </c>
      <c r="I422" s="201"/>
      <c r="J422" s="201"/>
      <c r="K422" s="197"/>
      <c r="L422" s="197"/>
      <c r="M422" s="202"/>
      <c r="N422" s="203"/>
      <c r="O422" s="204"/>
      <c r="P422" s="204"/>
      <c r="Q422" s="204"/>
      <c r="R422" s="204"/>
      <c r="S422" s="204"/>
      <c r="T422" s="204"/>
      <c r="U422" s="204"/>
      <c r="V422" s="204"/>
      <c r="W422" s="204"/>
      <c r="X422" s="205"/>
      <c r="AT422" s="206" t="s">
        <v>145</v>
      </c>
      <c r="AU422" s="206" t="s">
        <v>89</v>
      </c>
      <c r="AV422" s="13" t="s">
        <v>89</v>
      </c>
      <c r="AW422" s="13" t="s">
        <v>5</v>
      </c>
      <c r="AX422" s="13" t="s">
        <v>80</v>
      </c>
      <c r="AY422" s="206" t="s">
        <v>133</v>
      </c>
    </row>
    <row r="423" spans="2:51" s="13" customFormat="1" ht="11.25">
      <c r="B423" s="196"/>
      <c r="C423" s="197"/>
      <c r="D423" s="191" t="s">
        <v>145</v>
      </c>
      <c r="E423" s="198" t="s">
        <v>33</v>
      </c>
      <c r="F423" s="199" t="s">
        <v>1046</v>
      </c>
      <c r="G423" s="197"/>
      <c r="H423" s="200">
        <v>27.404</v>
      </c>
      <c r="I423" s="201"/>
      <c r="J423" s="201"/>
      <c r="K423" s="197"/>
      <c r="L423" s="197"/>
      <c r="M423" s="202"/>
      <c r="N423" s="203"/>
      <c r="O423" s="204"/>
      <c r="P423" s="204"/>
      <c r="Q423" s="204"/>
      <c r="R423" s="204"/>
      <c r="S423" s="204"/>
      <c r="T423" s="204"/>
      <c r="U423" s="204"/>
      <c r="V423" s="204"/>
      <c r="W423" s="204"/>
      <c r="X423" s="205"/>
      <c r="AT423" s="206" t="s">
        <v>145</v>
      </c>
      <c r="AU423" s="206" t="s">
        <v>89</v>
      </c>
      <c r="AV423" s="13" t="s">
        <v>89</v>
      </c>
      <c r="AW423" s="13" t="s">
        <v>5</v>
      </c>
      <c r="AX423" s="13" t="s">
        <v>80</v>
      </c>
      <c r="AY423" s="206" t="s">
        <v>133</v>
      </c>
    </row>
    <row r="424" spans="2:51" s="13" customFormat="1" ht="11.25">
      <c r="B424" s="196"/>
      <c r="C424" s="197"/>
      <c r="D424" s="191" t="s">
        <v>145</v>
      </c>
      <c r="E424" s="198" t="s">
        <v>33</v>
      </c>
      <c r="F424" s="199" t="s">
        <v>1047</v>
      </c>
      <c r="G424" s="197"/>
      <c r="H424" s="200">
        <v>8.27</v>
      </c>
      <c r="I424" s="201"/>
      <c r="J424" s="201"/>
      <c r="K424" s="197"/>
      <c r="L424" s="197"/>
      <c r="M424" s="202"/>
      <c r="N424" s="203"/>
      <c r="O424" s="204"/>
      <c r="P424" s="204"/>
      <c r="Q424" s="204"/>
      <c r="R424" s="204"/>
      <c r="S424" s="204"/>
      <c r="T424" s="204"/>
      <c r="U424" s="204"/>
      <c r="V424" s="204"/>
      <c r="W424" s="204"/>
      <c r="X424" s="205"/>
      <c r="AT424" s="206" t="s">
        <v>145</v>
      </c>
      <c r="AU424" s="206" t="s">
        <v>89</v>
      </c>
      <c r="AV424" s="13" t="s">
        <v>89</v>
      </c>
      <c r="AW424" s="13" t="s">
        <v>5</v>
      </c>
      <c r="AX424" s="13" t="s">
        <v>80</v>
      </c>
      <c r="AY424" s="206" t="s">
        <v>133</v>
      </c>
    </row>
    <row r="425" spans="2:51" s="13" customFormat="1" ht="11.25">
      <c r="B425" s="196"/>
      <c r="C425" s="197"/>
      <c r="D425" s="191" t="s">
        <v>145</v>
      </c>
      <c r="E425" s="198" t="s">
        <v>33</v>
      </c>
      <c r="F425" s="199" t="s">
        <v>1048</v>
      </c>
      <c r="G425" s="197"/>
      <c r="H425" s="200">
        <v>14.944</v>
      </c>
      <c r="I425" s="201"/>
      <c r="J425" s="201"/>
      <c r="K425" s="197"/>
      <c r="L425" s="197"/>
      <c r="M425" s="202"/>
      <c r="N425" s="203"/>
      <c r="O425" s="204"/>
      <c r="P425" s="204"/>
      <c r="Q425" s="204"/>
      <c r="R425" s="204"/>
      <c r="S425" s="204"/>
      <c r="T425" s="204"/>
      <c r="U425" s="204"/>
      <c r="V425" s="204"/>
      <c r="W425" s="204"/>
      <c r="X425" s="205"/>
      <c r="AT425" s="206" t="s">
        <v>145</v>
      </c>
      <c r="AU425" s="206" t="s">
        <v>89</v>
      </c>
      <c r="AV425" s="13" t="s">
        <v>89</v>
      </c>
      <c r="AW425" s="13" t="s">
        <v>5</v>
      </c>
      <c r="AX425" s="13" t="s">
        <v>80</v>
      </c>
      <c r="AY425" s="206" t="s">
        <v>133</v>
      </c>
    </row>
    <row r="426" spans="2:51" s="13" customFormat="1" ht="11.25">
      <c r="B426" s="196"/>
      <c r="C426" s="197"/>
      <c r="D426" s="191" t="s">
        <v>145</v>
      </c>
      <c r="E426" s="198" t="s">
        <v>33</v>
      </c>
      <c r="F426" s="199" t="s">
        <v>1049</v>
      </c>
      <c r="G426" s="197"/>
      <c r="H426" s="200">
        <v>31.06</v>
      </c>
      <c r="I426" s="201"/>
      <c r="J426" s="201"/>
      <c r="K426" s="197"/>
      <c r="L426" s="197"/>
      <c r="M426" s="202"/>
      <c r="N426" s="203"/>
      <c r="O426" s="204"/>
      <c r="P426" s="204"/>
      <c r="Q426" s="204"/>
      <c r="R426" s="204"/>
      <c r="S426" s="204"/>
      <c r="T426" s="204"/>
      <c r="U426" s="204"/>
      <c r="V426" s="204"/>
      <c r="W426" s="204"/>
      <c r="X426" s="205"/>
      <c r="AT426" s="206" t="s">
        <v>145</v>
      </c>
      <c r="AU426" s="206" t="s">
        <v>89</v>
      </c>
      <c r="AV426" s="13" t="s">
        <v>89</v>
      </c>
      <c r="AW426" s="13" t="s">
        <v>5</v>
      </c>
      <c r="AX426" s="13" t="s">
        <v>80</v>
      </c>
      <c r="AY426" s="206" t="s">
        <v>133</v>
      </c>
    </row>
    <row r="427" spans="2:51" s="13" customFormat="1" ht="11.25">
      <c r="B427" s="196"/>
      <c r="C427" s="197"/>
      <c r="D427" s="191" t="s">
        <v>145</v>
      </c>
      <c r="E427" s="198" t="s">
        <v>33</v>
      </c>
      <c r="F427" s="199" t="s">
        <v>1050</v>
      </c>
      <c r="G427" s="197"/>
      <c r="H427" s="200">
        <v>41.12</v>
      </c>
      <c r="I427" s="201"/>
      <c r="J427" s="201"/>
      <c r="K427" s="197"/>
      <c r="L427" s="197"/>
      <c r="M427" s="202"/>
      <c r="N427" s="203"/>
      <c r="O427" s="204"/>
      <c r="P427" s="204"/>
      <c r="Q427" s="204"/>
      <c r="R427" s="204"/>
      <c r="S427" s="204"/>
      <c r="T427" s="204"/>
      <c r="U427" s="204"/>
      <c r="V427" s="204"/>
      <c r="W427" s="204"/>
      <c r="X427" s="205"/>
      <c r="AT427" s="206" t="s">
        <v>145</v>
      </c>
      <c r="AU427" s="206" t="s">
        <v>89</v>
      </c>
      <c r="AV427" s="13" t="s">
        <v>89</v>
      </c>
      <c r="AW427" s="13" t="s">
        <v>5</v>
      </c>
      <c r="AX427" s="13" t="s">
        <v>80</v>
      </c>
      <c r="AY427" s="206" t="s">
        <v>133</v>
      </c>
    </row>
    <row r="428" spans="2:51" s="13" customFormat="1" ht="11.25">
      <c r="B428" s="196"/>
      <c r="C428" s="197"/>
      <c r="D428" s="191" t="s">
        <v>145</v>
      </c>
      <c r="E428" s="198" t="s">
        <v>33</v>
      </c>
      <c r="F428" s="199" t="s">
        <v>1051</v>
      </c>
      <c r="G428" s="197"/>
      <c r="H428" s="200">
        <v>16.07</v>
      </c>
      <c r="I428" s="201"/>
      <c r="J428" s="201"/>
      <c r="K428" s="197"/>
      <c r="L428" s="197"/>
      <c r="M428" s="202"/>
      <c r="N428" s="203"/>
      <c r="O428" s="204"/>
      <c r="P428" s="204"/>
      <c r="Q428" s="204"/>
      <c r="R428" s="204"/>
      <c r="S428" s="204"/>
      <c r="T428" s="204"/>
      <c r="U428" s="204"/>
      <c r="V428" s="204"/>
      <c r="W428" s="204"/>
      <c r="X428" s="205"/>
      <c r="AT428" s="206" t="s">
        <v>145</v>
      </c>
      <c r="AU428" s="206" t="s">
        <v>89</v>
      </c>
      <c r="AV428" s="13" t="s">
        <v>89</v>
      </c>
      <c r="AW428" s="13" t="s">
        <v>5</v>
      </c>
      <c r="AX428" s="13" t="s">
        <v>80</v>
      </c>
      <c r="AY428" s="206" t="s">
        <v>133</v>
      </c>
    </row>
    <row r="429" spans="2:51" s="13" customFormat="1" ht="11.25">
      <c r="B429" s="196"/>
      <c r="C429" s="197"/>
      <c r="D429" s="191" t="s">
        <v>145</v>
      </c>
      <c r="E429" s="198" t="s">
        <v>33</v>
      </c>
      <c r="F429" s="199" t="s">
        <v>1052</v>
      </c>
      <c r="G429" s="197"/>
      <c r="H429" s="200">
        <v>27.04</v>
      </c>
      <c r="I429" s="201"/>
      <c r="J429" s="201"/>
      <c r="K429" s="197"/>
      <c r="L429" s="197"/>
      <c r="M429" s="202"/>
      <c r="N429" s="203"/>
      <c r="O429" s="204"/>
      <c r="P429" s="204"/>
      <c r="Q429" s="204"/>
      <c r="R429" s="204"/>
      <c r="S429" s="204"/>
      <c r="T429" s="204"/>
      <c r="U429" s="204"/>
      <c r="V429" s="204"/>
      <c r="W429" s="204"/>
      <c r="X429" s="205"/>
      <c r="AT429" s="206" t="s">
        <v>145</v>
      </c>
      <c r="AU429" s="206" t="s">
        <v>89</v>
      </c>
      <c r="AV429" s="13" t="s">
        <v>89</v>
      </c>
      <c r="AW429" s="13" t="s">
        <v>5</v>
      </c>
      <c r="AX429" s="13" t="s">
        <v>80</v>
      </c>
      <c r="AY429" s="206" t="s">
        <v>133</v>
      </c>
    </row>
    <row r="430" spans="2:51" s="13" customFormat="1" ht="11.25">
      <c r="B430" s="196"/>
      <c r="C430" s="197"/>
      <c r="D430" s="191" t="s">
        <v>145</v>
      </c>
      <c r="E430" s="198" t="s">
        <v>33</v>
      </c>
      <c r="F430" s="199" t="s">
        <v>1053</v>
      </c>
      <c r="G430" s="197"/>
      <c r="H430" s="200">
        <v>14.08</v>
      </c>
      <c r="I430" s="201"/>
      <c r="J430" s="201"/>
      <c r="K430" s="197"/>
      <c r="L430" s="197"/>
      <c r="M430" s="202"/>
      <c r="N430" s="203"/>
      <c r="O430" s="204"/>
      <c r="P430" s="204"/>
      <c r="Q430" s="204"/>
      <c r="R430" s="204"/>
      <c r="S430" s="204"/>
      <c r="T430" s="204"/>
      <c r="U430" s="204"/>
      <c r="V430" s="204"/>
      <c r="W430" s="204"/>
      <c r="X430" s="205"/>
      <c r="AT430" s="206" t="s">
        <v>145</v>
      </c>
      <c r="AU430" s="206" t="s">
        <v>89</v>
      </c>
      <c r="AV430" s="13" t="s">
        <v>89</v>
      </c>
      <c r="AW430" s="13" t="s">
        <v>5</v>
      </c>
      <c r="AX430" s="13" t="s">
        <v>80</v>
      </c>
      <c r="AY430" s="206" t="s">
        <v>133</v>
      </c>
    </row>
    <row r="431" spans="2:51" s="13" customFormat="1" ht="11.25">
      <c r="B431" s="196"/>
      <c r="C431" s="197"/>
      <c r="D431" s="191" t="s">
        <v>145</v>
      </c>
      <c r="E431" s="198" t="s">
        <v>33</v>
      </c>
      <c r="F431" s="199" t="s">
        <v>1054</v>
      </c>
      <c r="G431" s="197"/>
      <c r="H431" s="200">
        <v>20.7</v>
      </c>
      <c r="I431" s="201"/>
      <c r="J431" s="201"/>
      <c r="K431" s="197"/>
      <c r="L431" s="197"/>
      <c r="M431" s="202"/>
      <c r="N431" s="203"/>
      <c r="O431" s="204"/>
      <c r="P431" s="204"/>
      <c r="Q431" s="204"/>
      <c r="R431" s="204"/>
      <c r="S431" s="204"/>
      <c r="T431" s="204"/>
      <c r="U431" s="204"/>
      <c r="V431" s="204"/>
      <c r="W431" s="204"/>
      <c r="X431" s="205"/>
      <c r="AT431" s="206" t="s">
        <v>145</v>
      </c>
      <c r="AU431" s="206" t="s">
        <v>89</v>
      </c>
      <c r="AV431" s="13" t="s">
        <v>89</v>
      </c>
      <c r="AW431" s="13" t="s">
        <v>5</v>
      </c>
      <c r="AX431" s="13" t="s">
        <v>80</v>
      </c>
      <c r="AY431" s="206" t="s">
        <v>133</v>
      </c>
    </row>
    <row r="432" spans="2:51" s="13" customFormat="1" ht="11.25">
      <c r="B432" s="196"/>
      <c r="C432" s="197"/>
      <c r="D432" s="191" t="s">
        <v>145</v>
      </c>
      <c r="E432" s="198" t="s">
        <v>33</v>
      </c>
      <c r="F432" s="199" t="s">
        <v>1055</v>
      </c>
      <c r="G432" s="197"/>
      <c r="H432" s="200">
        <v>4.49</v>
      </c>
      <c r="I432" s="201"/>
      <c r="J432" s="201"/>
      <c r="K432" s="197"/>
      <c r="L432" s="197"/>
      <c r="M432" s="202"/>
      <c r="N432" s="203"/>
      <c r="O432" s="204"/>
      <c r="P432" s="204"/>
      <c r="Q432" s="204"/>
      <c r="R432" s="204"/>
      <c r="S432" s="204"/>
      <c r="T432" s="204"/>
      <c r="U432" s="204"/>
      <c r="V432" s="204"/>
      <c r="W432" s="204"/>
      <c r="X432" s="205"/>
      <c r="AT432" s="206" t="s">
        <v>145</v>
      </c>
      <c r="AU432" s="206" t="s">
        <v>89</v>
      </c>
      <c r="AV432" s="13" t="s">
        <v>89</v>
      </c>
      <c r="AW432" s="13" t="s">
        <v>5</v>
      </c>
      <c r="AX432" s="13" t="s">
        <v>80</v>
      </c>
      <c r="AY432" s="206" t="s">
        <v>133</v>
      </c>
    </row>
    <row r="433" spans="2:51" s="13" customFormat="1" ht="11.25">
      <c r="B433" s="196"/>
      <c r="C433" s="197"/>
      <c r="D433" s="191" t="s">
        <v>145</v>
      </c>
      <c r="E433" s="198" t="s">
        <v>33</v>
      </c>
      <c r="F433" s="199" t="s">
        <v>1056</v>
      </c>
      <c r="G433" s="197"/>
      <c r="H433" s="200">
        <v>13.76</v>
      </c>
      <c r="I433" s="201"/>
      <c r="J433" s="201"/>
      <c r="K433" s="197"/>
      <c r="L433" s="197"/>
      <c r="M433" s="202"/>
      <c r="N433" s="203"/>
      <c r="O433" s="204"/>
      <c r="P433" s="204"/>
      <c r="Q433" s="204"/>
      <c r="R433" s="204"/>
      <c r="S433" s="204"/>
      <c r="T433" s="204"/>
      <c r="U433" s="204"/>
      <c r="V433" s="204"/>
      <c r="W433" s="204"/>
      <c r="X433" s="205"/>
      <c r="AT433" s="206" t="s">
        <v>145</v>
      </c>
      <c r="AU433" s="206" t="s">
        <v>89</v>
      </c>
      <c r="AV433" s="13" t="s">
        <v>89</v>
      </c>
      <c r="AW433" s="13" t="s">
        <v>5</v>
      </c>
      <c r="AX433" s="13" t="s">
        <v>80</v>
      </c>
      <c r="AY433" s="206" t="s">
        <v>133</v>
      </c>
    </row>
    <row r="434" spans="2:51" s="13" customFormat="1" ht="11.25">
      <c r="B434" s="196"/>
      <c r="C434" s="197"/>
      <c r="D434" s="191" t="s">
        <v>145</v>
      </c>
      <c r="E434" s="198" t="s">
        <v>33</v>
      </c>
      <c r="F434" s="199" t="s">
        <v>1057</v>
      </c>
      <c r="G434" s="197"/>
      <c r="H434" s="200">
        <v>3.3</v>
      </c>
      <c r="I434" s="201"/>
      <c r="J434" s="201"/>
      <c r="K434" s="197"/>
      <c r="L434" s="197"/>
      <c r="M434" s="202"/>
      <c r="N434" s="203"/>
      <c r="O434" s="204"/>
      <c r="P434" s="204"/>
      <c r="Q434" s="204"/>
      <c r="R434" s="204"/>
      <c r="S434" s="204"/>
      <c r="T434" s="204"/>
      <c r="U434" s="204"/>
      <c r="V434" s="204"/>
      <c r="W434" s="204"/>
      <c r="X434" s="205"/>
      <c r="AT434" s="206" t="s">
        <v>145</v>
      </c>
      <c r="AU434" s="206" t="s">
        <v>89</v>
      </c>
      <c r="AV434" s="13" t="s">
        <v>89</v>
      </c>
      <c r="AW434" s="13" t="s">
        <v>5</v>
      </c>
      <c r="AX434" s="13" t="s">
        <v>80</v>
      </c>
      <c r="AY434" s="206" t="s">
        <v>133</v>
      </c>
    </row>
    <row r="435" spans="2:51" s="13" customFormat="1" ht="11.25">
      <c r="B435" s="196"/>
      <c r="C435" s="197"/>
      <c r="D435" s="191" t="s">
        <v>145</v>
      </c>
      <c r="E435" s="198" t="s">
        <v>33</v>
      </c>
      <c r="F435" s="199" t="s">
        <v>1058</v>
      </c>
      <c r="G435" s="197"/>
      <c r="H435" s="200">
        <v>12.8</v>
      </c>
      <c r="I435" s="201"/>
      <c r="J435" s="201"/>
      <c r="K435" s="197"/>
      <c r="L435" s="197"/>
      <c r="M435" s="202"/>
      <c r="N435" s="203"/>
      <c r="O435" s="204"/>
      <c r="P435" s="204"/>
      <c r="Q435" s="204"/>
      <c r="R435" s="204"/>
      <c r="S435" s="204"/>
      <c r="T435" s="204"/>
      <c r="U435" s="204"/>
      <c r="V435" s="204"/>
      <c r="W435" s="204"/>
      <c r="X435" s="205"/>
      <c r="AT435" s="206" t="s">
        <v>145</v>
      </c>
      <c r="AU435" s="206" t="s">
        <v>89</v>
      </c>
      <c r="AV435" s="13" t="s">
        <v>89</v>
      </c>
      <c r="AW435" s="13" t="s">
        <v>5</v>
      </c>
      <c r="AX435" s="13" t="s">
        <v>80</v>
      </c>
      <c r="AY435" s="206" t="s">
        <v>133</v>
      </c>
    </row>
    <row r="436" spans="2:51" s="13" customFormat="1" ht="11.25">
      <c r="B436" s="196"/>
      <c r="C436" s="197"/>
      <c r="D436" s="191" t="s">
        <v>145</v>
      </c>
      <c r="E436" s="198" t="s">
        <v>33</v>
      </c>
      <c r="F436" s="199" t="s">
        <v>1059</v>
      </c>
      <c r="G436" s="197"/>
      <c r="H436" s="200">
        <v>5.81</v>
      </c>
      <c r="I436" s="201"/>
      <c r="J436" s="201"/>
      <c r="K436" s="197"/>
      <c r="L436" s="197"/>
      <c r="M436" s="202"/>
      <c r="N436" s="203"/>
      <c r="O436" s="204"/>
      <c r="P436" s="204"/>
      <c r="Q436" s="204"/>
      <c r="R436" s="204"/>
      <c r="S436" s="204"/>
      <c r="T436" s="204"/>
      <c r="U436" s="204"/>
      <c r="V436" s="204"/>
      <c r="W436" s="204"/>
      <c r="X436" s="205"/>
      <c r="AT436" s="206" t="s">
        <v>145</v>
      </c>
      <c r="AU436" s="206" t="s">
        <v>89</v>
      </c>
      <c r="AV436" s="13" t="s">
        <v>89</v>
      </c>
      <c r="AW436" s="13" t="s">
        <v>5</v>
      </c>
      <c r="AX436" s="13" t="s">
        <v>80</v>
      </c>
      <c r="AY436" s="206" t="s">
        <v>133</v>
      </c>
    </row>
    <row r="437" spans="2:51" s="13" customFormat="1" ht="11.25">
      <c r="B437" s="196"/>
      <c r="C437" s="197"/>
      <c r="D437" s="191" t="s">
        <v>145</v>
      </c>
      <c r="E437" s="198" t="s">
        <v>33</v>
      </c>
      <c r="F437" s="199" t="s">
        <v>1060</v>
      </c>
      <c r="G437" s="197"/>
      <c r="H437" s="200">
        <v>63.365</v>
      </c>
      <c r="I437" s="201"/>
      <c r="J437" s="201"/>
      <c r="K437" s="197"/>
      <c r="L437" s="197"/>
      <c r="M437" s="202"/>
      <c r="N437" s="203"/>
      <c r="O437" s="204"/>
      <c r="P437" s="204"/>
      <c r="Q437" s="204"/>
      <c r="R437" s="204"/>
      <c r="S437" s="204"/>
      <c r="T437" s="204"/>
      <c r="U437" s="204"/>
      <c r="V437" s="204"/>
      <c r="W437" s="204"/>
      <c r="X437" s="205"/>
      <c r="AT437" s="206" t="s">
        <v>145</v>
      </c>
      <c r="AU437" s="206" t="s">
        <v>89</v>
      </c>
      <c r="AV437" s="13" t="s">
        <v>89</v>
      </c>
      <c r="AW437" s="13" t="s">
        <v>5</v>
      </c>
      <c r="AX437" s="13" t="s">
        <v>80</v>
      </c>
      <c r="AY437" s="206" t="s">
        <v>133</v>
      </c>
    </row>
    <row r="438" spans="2:51" s="13" customFormat="1" ht="11.25">
      <c r="B438" s="196"/>
      <c r="C438" s="197"/>
      <c r="D438" s="191" t="s">
        <v>145</v>
      </c>
      <c r="E438" s="198" t="s">
        <v>33</v>
      </c>
      <c r="F438" s="199" t="s">
        <v>1061</v>
      </c>
      <c r="G438" s="197"/>
      <c r="H438" s="200">
        <v>1.62</v>
      </c>
      <c r="I438" s="201"/>
      <c r="J438" s="201"/>
      <c r="K438" s="197"/>
      <c r="L438" s="197"/>
      <c r="M438" s="202"/>
      <c r="N438" s="203"/>
      <c r="O438" s="204"/>
      <c r="P438" s="204"/>
      <c r="Q438" s="204"/>
      <c r="R438" s="204"/>
      <c r="S438" s="204"/>
      <c r="T438" s="204"/>
      <c r="U438" s="204"/>
      <c r="V438" s="204"/>
      <c r="W438" s="204"/>
      <c r="X438" s="205"/>
      <c r="AT438" s="206" t="s">
        <v>145</v>
      </c>
      <c r="AU438" s="206" t="s">
        <v>89</v>
      </c>
      <c r="AV438" s="13" t="s">
        <v>89</v>
      </c>
      <c r="AW438" s="13" t="s">
        <v>5</v>
      </c>
      <c r="AX438" s="13" t="s">
        <v>80</v>
      </c>
      <c r="AY438" s="206" t="s">
        <v>133</v>
      </c>
    </row>
    <row r="439" spans="2:51" s="13" customFormat="1" ht="11.25">
      <c r="B439" s="196"/>
      <c r="C439" s="197"/>
      <c r="D439" s="191" t="s">
        <v>145</v>
      </c>
      <c r="E439" s="198" t="s">
        <v>33</v>
      </c>
      <c r="F439" s="199" t="s">
        <v>1062</v>
      </c>
      <c r="G439" s="197"/>
      <c r="H439" s="200">
        <v>4.77</v>
      </c>
      <c r="I439" s="201"/>
      <c r="J439" s="201"/>
      <c r="K439" s="197"/>
      <c r="L439" s="197"/>
      <c r="M439" s="202"/>
      <c r="N439" s="203"/>
      <c r="O439" s="204"/>
      <c r="P439" s="204"/>
      <c r="Q439" s="204"/>
      <c r="R439" s="204"/>
      <c r="S439" s="204"/>
      <c r="T439" s="204"/>
      <c r="U439" s="204"/>
      <c r="V439" s="204"/>
      <c r="W439" s="204"/>
      <c r="X439" s="205"/>
      <c r="AT439" s="206" t="s">
        <v>145</v>
      </c>
      <c r="AU439" s="206" t="s">
        <v>89</v>
      </c>
      <c r="AV439" s="13" t="s">
        <v>89</v>
      </c>
      <c r="AW439" s="13" t="s">
        <v>5</v>
      </c>
      <c r="AX439" s="13" t="s">
        <v>80</v>
      </c>
      <c r="AY439" s="206" t="s">
        <v>133</v>
      </c>
    </row>
    <row r="440" spans="2:51" s="13" customFormat="1" ht="11.25">
      <c r="B440" s="196"/>
      <c r="C440" s="197"/>
      <c r="D440" s="191" t="s">
        <v>145</v>
      </c>
      <c r="E440" s="198" t="s">
        <v>33</v>
      </c>
      <c r="F440" s="199" t="s">
        <v>1063</v>
      </c>
      <c r="G440" s="197"/>
      <c r="H440" s="200">
        <v>2.2</v>
      </c>
      <c r="I440" s="201"/>
      <c r="J440" s="201"/>
      <c r="K440" s="197"/>
      <c r="L440" s="197"/>
      <c r="M440" s="202"/>
      <c r="N440" s="203"/>
      <c r="O440" s="204"/>
      <c r="P440" s="204"/>
      <c r="Q440" s="204"/>
      <c r="R440" s="204"/>
      <c r="S440" s="204"/>
      <c r="T440" s="204"/>
      <c r="U440" s="204"/>
      <c r="V440" s="204"/>
      <c r="W440" s="204"/>
      <c r="X440" s="205"/>
      <c r="AT440" s="206" t="s">
        <v>145</v>
      </c>
      <c r="AU440" s="206" t="s">
        <v>89</v>
      </c>
      <c r="AV440" s="13" t="s">
        <v>89</v>
      </c>
      <c r="AW440" s="13" t="s">
        <v>5</v>
      </c>
      <c r="AX440" s="13" t="s">
        <v>80</v>
      </c>
      <c r="AY440" s="206" t="s">
        <v>133</v>
      </c>
    </row>
    <row r="441" spans="2:51" s="13" customFormat="1" ht="11.25">
      <c r="B441" s="196"/>
      <c r="C441" s="197"/>
      <c r="D441" s="191" t="s">
        <v>145</v>
      </c>
      <c r="E441" s="198" t="s">
        <v>33</v>
      </c>
      <c r="F441" s="199" t="s">
        <v>1064</v>
      </c>
      <c r="G441" s="197"/>
      <c r="H441" s="200">
        <v>19.43</v>
      </c>
      <c r="I441" s="201"/>
      <c r="J441" s="201"/>
      <c r="K441" s="197"/>
      <c r="L441" s="197"/>
      <c r="M441" s="202"/>
      <c r="N441" s="203"/>
      <c r="O441" s="204"/>
      <c r="P441" s="204"/>
      <c r="Q441" s="204"/>
      <c r="R441" s="204"/>
      <c r="S441" s="204"/>
      <c r="T441" s="204"/>
      <c r="U441" s="204"/>
      <c r="V441" s="204"/>
      <c r="W441" s="204"/>
      <c r="X441" s="205"/>
      <c r="AT441" s="206" t="s">
        <v>145</v>
      </c>
      <c r="AU441" s="206" t="s">
        <v>89</v>
      </c>
      <c r="AV441" s="13" t="s">
        <v>89</v>
      </c>
      <c r="AW441" s="13" t="s">
        <v>5</v>
      </c>
      <c r="AX441" s="13" t="s">
        <v>80</v>
      </c>
      <c r="AY441" s="206" t="s">
        <v>133</v>
      </c>
    </row>
    <row r="442" spans="2:51" s="13" customFormat="1" ht="11.25">
      <c r="B442" s="196"/>
      <c r="C442" s="197"/>
      <c r="D442" s="191" t="s">
        <v>145</v>
      </c>
      <c r="E442" s="198" t="s">
        <v>33</v>
      </c>
      <c r="F442" s="199" t="s">
        <v>1065</v>
      </c>
      <c r="G442" s="197"/>
      <c r="H442" s="200">
        <v>3.85</v>
      </c>
      <c r="I442" s="201"/>
      <c r="J442" s="201"/>
      <c r="K442" s="197"/>
      <c r="L442" s="197"/>
      <c r="M442" s="202"/>
      <c r="N442" s="203"/>
      <c r="O442" s="204"/>
      <c r="P442" s="204"/>
      <c r="Q442" s="204"/>
      <c r="R442" s="204"/>
      <c r="S442" s="204"/>
      <c r="T442" s="204"/>
      <c r="U442" s="204"/>
      <c r="V442" s="204"/>
      <c r="W442" s="204"/>
      <c r="X442" s="205"/>
      <c r="AT442" s="206" t="s">
        <v>145</v>
      </c>
      <c r="AU442" s="206" t="s">
        <v>89</v>
      </c>
      <c r="AV442" s="13" t="s">
        <v>89</v>
      </c>
      <c r="AW442" s="13" t="s">
        <v>5</v>
      </c>
      <c r="AX442" s="13" t="s">
        <v>80</v>
      </c>
      <c r="AY442" s="206" t="s">
        <v>133</v>
      </c>
    </row>
    <row r="443" spans="2:51" s="13" customFormat="1" ht="11.25">
      <c r="B443" s="196"/>
      <c r="C443" s="197"/>
      <c r="D443" s="191" t="s">
        <v>145</v>
      </c>
      <c r="E443" s="198" t="s">
        <v>33</v>
      </c>
      <c r="F443" s="199" t="s">
        <v>1066</v>
      </c>
      <c r="G443" s="197"/>
      <c r="H443" s="200">
        <v>21.41</v>
      </c>
      <c r="I443" s="201"/>
      <c r="J443" s="201"/>
      <c r="K443" s="197"/>
      <c r="L443" s="197"/>
      <c r="M443" s="202"/>
      <c r="N443" s="203"/>
      <c r="O443" s="204"/>
      <c r="P443" s="204"/>
      <c r="Q443" s="204"/>
      <c r="R443" s="204"/>
      <c r="S443" s="204"/>
      <c r="T443" s="204"/>
      <c r="U443" s="204"/>
      <c r="V443" s="204"/>
      <c r="W443" s="204"/>
      <c r="X443" s="205"/>
      <c r="AT443" s="206" t="s">
        <v>145</v>
      </c>
      <c r="AU443" s="206" t="s">
        <v>89</v>
      </c>
      <c r="AV443" s="13" t="s">
        <v>89</v>
      </c>
      <c r="AW443" s="13" t="s">
        <v>5</v>
      </c>
      <c r="AX443" s="13" t="s">
        <v>80</v>
      </c>
      <c r="AY443" s="206" t="s">
        <v>133</v>
      </c>
    </row>
    <row r="444" spans="2:51" s="13" customFormat="1" ht="11.25">
      <c r="B444" s="196"/>
      <c r="C444" s="197"/>
      <c r="D444" s="191" t="s">
        <v>145</v>
      </c>
      <c r="E444" s="198" t="s">
        <v>33</v>
      </c>
      <c r="F444" s="199" t="s">
        <v>1067</v>
      </c>
      <c r="G444" s="197"/>
      <c r="H444" s="200">
        <v>8.35</v>
      </c>
      <c r="I444" s="201"/>
      <c r="J444" s="201"/>
      <c r="K444" s="197"/>
      <c r="L444" s="197"/>
      <c r="M444" s="202"/>
      <c r="N444" s="203"/>
      <c r="O444" s="204"/>
      <c r="P444" s="204"/>
      <c r="Q444" s="204"/>
      <c r="R444" s="204"/>
      <c r="S444" s="204"/>
      <c r="T444" s="204"/>
      <c r="U444" s="204"/>
      <c r="V444" s="204"/>
      <c r="W444" s="204"/>
      <c r="X444" s="205"/>
      <c r="AT444" s="206" t="s">
        <v>145</v>
      </c>
      <c r="AU444" s="206" t="s">
        <v>89</v>
      </c>
      <c r="AV444" s="13" t="s">
        <v>89</v>
      </c>
      <c r="AW444" s="13" t="s">
        <v>5</v>
      </c>
      <c r="AX444" s="13" t="s">
        <v>80</v>
      </c>
      <c r="AY444" s="206" t="s">
        <v>133</v>
      </c>
    </row>
    <row r="445" spans="2:51" s="13" customFormat="1" ht="11.25">
      <c r="B445" s="196"/>
      <c r="C445" s="197"/>
      <c r="D445" s="191" t="s">
        <v>145</v>
      </c>
      <c r="E445" s="198" t="s">
        <v>33</v>
      </c>
      <c r="F445" s="199" t="s">
        <v>1068</v>
      </c>
      <c r="G445" s="197"/>
      <c r="H445" s="200">
        <v>26.734</v>
      </c>
      <c r="I445" s="201"/>
      <c r="J445" s="201"/>
      <c r="K445" s="197"/>
      <c r="L445" s="197"/>
      <c r="M445" s="202"/>
      <c r="N445" s="203"/>
      <c r="O445" s="204"/>
      <c r="P445" s="204"/>
      <c r="Q445" s="204"/>
      <c r="R445" s="204"/>
      <c r="S445" s="204"/>
      <c r="T445" s="204"/>
      <c r="U445" s="204"/>
      <c r="V445" s="204"/>
      <c r="W445" s="204"/>
      <c r="X445" s="205"/>
      <c r="AT445" s="206" t="s">
        <v>145</v>
      </c>
      <c r="AU445" s="206" t="s">
        <v>89</v>
      </c>
      <c r="AV445" s="13" t="s">
        <v>89</v>
      </c>
      <c r="AW445" s="13" t="s">
        <v>5</v>
      </c>
      <c r="AX445" s="13" t="s">
        <v>80</v>
      </c>
      <c r="AY445" s="206" t="s">
        <v>133</v>
      </c>
    </row>
    <row r="446" spans="2:51" s="13" customFormat="1" ht="11.25">
      <c r="B446" s="196"/>
      <c r="C446" s="197"/>
      <c r="D446" s="191" t="s">
        <v>145</v>
      </c>
      <c r="E446" s="198" t="s">
        <v>33</v>
      </c>
      <c r="F446" s="199" t="s">
        <v>1069</v>
      </c>
      <c r="G446" s="197"/>
      <c r="H446" s="200">
        <v>49.16</v>
      </c>
      <c r="I446" s="201"/>
      <c r="J446" s="201"/>
      <c r="K446" s="197"/>
      <c r="L446" s="197"/>
      <c r="M446" s="202"/>
      <c r="N446" s="203"/>
      <c r="O446" s="204"/>
      <c r="P446" s="204"/>
      <c r="Q446" s="204"/>
      <c r="R446" s="204"/>
      <c r="S446" s="204"/>
      <c r="T446" s="204"/>
      <c r="U446" s="204"/>
      <c r="V446" s="204"/>
      <c r="W446" s="204"/>
      <c r="X446" s="205"/>
      <c r="AT446" s="206" t="s">
        <v>145</v>
      </c>
      <c r="AU446" s="206" t="s">
        <v>89</v>
      </c>
      <c r="AV446" s="13" t="s">
        <v>89</v>
      </c>
      <c r="AW446" s="13" t="s">
        <v>5</v>
      </c>
      <c r="AX446" s="13" t="s">
        <v>80</v>
      </c>
      <c r="AY446" s="206" t="s">
        <v>133</v>
      </c>
    </row>
    <row r="447" spans="2:51" s="13" customFormat="1" ht="11.25">
      <c r="B447" s="196"/>
      <c r="C447" s="197"/>
      <c r="D447" s="191" t="s">
        <v>145</v>
      </c>
      <c r="E447" s="198" t="s">
        <v>33</v>
      </c>
      <c r="F447" s="199" t="s">
        <v>1070</v>
      </c>
      <c r="G447" s="197"/>
      <c r="H447" s="200">
        <v>47.66</v>
      </c>
      <c r="I447" s="201"/>
      <c r="J447" s="201"/>
      <c r="K447" s="197"/>
      <c r="L447" s="197"/>
      <c r="M447" s="202"/>
      <c r="N447" s="203"/>
      <c r="O447" s="204"/>
      <c r="P447" s="204"/>
      <c r="Q447" s="204"/>
      <c r="R447" s="204"/>
      <c r="S447" s="204"/>
      <c r="T447" s="204"/>
      <c r="U447" s="204"/>
      <c r="V447" s="204"/>
      <c r="W447" s="204"/>
      <c r="X447" s="205"/>
      <c r="AT447" s="206" t="s">
        <v>145</v>
      </c>
      <c r="AU447" s="206" t="s">
        <v>89</v>
      </c>
      <c r="AV447" s="13" t="s">
        <v>89</v>
      </c>
      <c r="AW447" s="13" t="s">
        <v>5</v>
      </c>
      <c r="AX447" s="13" t="s">
        <v>80</v>
      </c>
      <c r="AY447" s="206" t="s">
        <v>133</v>
      </c>
    </row>
    <row r="448" spans="2:51" s="13" customFormat="1" ht="11.25">
      <c r="B448" s="196"/>
      <c r="C448" s="197"/>
      <c r="D448" s="191" t="s">
        <v>145</v>
      </c>
      <c r="E448" s="198" t="s">
        <v>33</v>
      </c>
      <c r="F448" s="199" t="s">
        <v>1071</v>
      </c>
      <c r="G448" s="197"/>
      <c r="H448" s="200">
        <v>48.97</v>
      </c>
      <c r="I448" s="201"/>
      <c r="J448" s="201"/>
      <c r="K448" s="197"/>
      <c r="L448" s="197"/>
      <c r="M448" s="202"/>
      <c r="N448" s="203"/>
      <c r="O448" s="204"/>
      <c r="P448" s="204"/>
      <c r="Q448" s="204"/>
      <c r="R448" s="204"/>
      <c r="S448" s="204"/>
      <c r="T448" s="204"/>
      <c r="U448" s="204"/>
      <c r="V448" s="204"/>
      <c r="W448" s="204"/>
      <c r="X448" s="205"/>
      <c r="AT448" s="206" t="s">
        <v>145</v>
      </c>
      <c r="AU448" s="206" t="s">
        <v>89</v>
      </c>
      <c r="AV448" s="13" t="s">
        <v>89</v>
      </c>
      <c r="AW448" s="13" t="s">
        <v>5</v>
      </c>
      <c r="AX448" s="13" t="s">
        <v>80</v>
      </c>
      <c r="AY448" s="206" t="s">
        <v>133</v>
      </c>
    </row>
    <row r="449" spans="2:51" s="13" customFormat="1" ht="11.25">
      <c r="B449" s="196"/>
      <c r="C449" s="197"/>
      <c r="D449" s="191" t="s">
        <v>145</v>
      </c>
      <c r="E449" s="198" t="s">
        <v>33</v>
      </c>
      <c r="F449" s="199" t="s">
        <v>1072</v>
      </c>
      <c r="G449" s="197"/>
      <c r="H449" s="200">
        <v>50.72</v>
      </c>
      <c r="I449" s="201"/>
      <c r="J449" s="201"/>
      <c r="K449" s="197"/>
      <c r="L449" s="197"/>
      <c r="M449" s="202"/>
      <c r="N449" s="203"/>
      <c r="O449" s="204"/>
      <c r="P449" s="204"/>
      <c r="Q449" s="204"/>
      <c r="R449" s="204"/>
      <c r="S449" s="204"/>
      <c r="T449" s="204"/>
      <c r="U449" s="204"/>
      <c r="V449" s="204"/>
      <c r="W449" s="204"/>
      <c r="X449" s="205"/>
      <c r="AT449" s="206" t="s">
        <v>145</v>
      </c>
      <c r="AU449" s="206" t="s">
        <v>89</v>
      </c>
      <c r="AV449" s="13" t="s">
        <v>89</v>
      </c>
      <c r="AW449" s="13" t="s">
        <v>5</v>
      </c>
      <c r="AX449" s="13" t="s">
        <v>80</v>
      </c>
      <c r="AY449" s="206" t="s">
        <v>133</v>
      </c>
    </row>
    <row r="450" spans="2:51" s="13" customFormat="1" ht="11.25">
      <c r="B450" s="196"/>
      <c r="C450" s="197"/>
      <c r="D450" s="191" t="s">
        <v>145</v>
      </c>
      <c r="E450" s="198" t="s">
        <v>33</v>
      </c>
      <c r="F450" s="199" t="s">
        <v>1073</v>
      </c>
      <c r="G450" s="197"/>
      <c r="H450" s="200">
        <v>11.99</v>
      </c>
      <c r="I450" s="201"/>
      <c r="J450" s="201"/>
      <c r="K450" s="197"/>
      <c r="L450" s="197"/>
      <c r="M450" s="202"/>
      <c r="N450" s="203"/>
      <c r="O450" s="204"/>
      <c r="P450" s="204"/>
      <c r="Q450" s="204"/>
      <c r="R450" s="204"/>
      <c r="S450" s="204"/>
      <c r="T450" s="204"/>
      <c r="U450" s="204"/>
      <c r="V450" s="204"/>
      <c r="W450" s="204"/>
      <c r="X450" s="205"/>
      <c r="AT450" s="206" t="s">
        <v>145</v>
      </c>
      <c r="AU450" s="206" t="s">
        <v>89</v>
      </c>
      <c r="AV450" s="13" t="s">
        <v>89</v>
      </c>
      <c r="AW450" s="13" t="s">
        <v>5</v>
      </c>
      <c r="AX450" s="13" t="s">
        <v>80</v>
      </c>
      <c r="AY450" s="206" t="s">
        <v>133</v>
      </c>
    </row>
    <row r="451" spans="2:51" s="13" customFormat="1" ht="11.25">
      <c r="B451" s="196"/>
      <c r="C451" s="197"/>
      <c r="D451" s="191" t="s">
        <v>145</v>
      </c>
      <c r="E451" s="198" t="s">
        <v>33</v>
      </c>
      <c r="F451" s="199" t="s">
        <v>1074</v>
      </c>
      <c r="G451" s="197"/>
      <c r="H451" s="200">
        <v>43.79</v>
      </c>
      <c r="I451" s="201"/>
      <c r="J451" s="201"/>
      <c r="K451" s="197"/>
      <c r="L451" s="197"/>
      <c r="M451" s="202"/>
      <c r="N451" s="203"/>
      <c r="O451" s="204"/>
      <c r="P451" s="204"/>
      <c r="Q451" s="204"/>
      <c r="R451" s="204"/>
      <c r="S451" s="204"/>
      <c r="T451" s="204"/>
      <c r="U451" s="204"/>
      <c r="V451" s="204"/>
      <c r="W451" s="204"/>
      <c r="X451" s="205"/>
      <c r="AT451" s="206" t="s">
        <v>145</v>
      </c>
      <c r="AU451" s="206" t="s">
        <v>89</v>
      </c>
      <c r="AV451" s="13" t="s">
        <v>89</v>
      </c>
      <c r="AW451" s="13" t="s">
        <v>5</v>
      </c>
      <c r="AX451" s="13" t="s">
        <v>80</v>
      </c>
      <c r="AY451" s="206" t="s">
        <v>133</v>
      </c>
    </row>
    <row r="452" spans="2:51" s="13" customFormat="1" ht="11.25">
      <c r="B452" s="196"/>
      <c r="C452" s="197"/>
      <c r="D452" s="191" t="s">
        <v>145</v>
      </c>
      <c r="E452" s="198" t="s">
        <v>33</v>
      </c>
      <c r="F452" s="199" t="s">
        <v>1111</v>
      </c>
      <c r="G452" s="197"/>
      <c r="H452" s="200">
        <v>6.91</v>
      </c>
      <c r="I452" s="201"/>
      <c r="J452" s="201"/>
      <c r="K452" s="197"/>
      <c r="L452" s="197"/>
      <c r="M452" s="202"/>
      <c r="N452" s="203"/>
      <c r="O452" s="204"/>
      <c r="P452" s="204"/>
      <c r="Q452" s="204"/>
      <c r="R452" s="204"/>
      <c r="S452" s="204"/>
      <c r="T452" s="204"/>
      <c r="U452" s="204"/>
      <c r="V452" s="204"/>
      <c r="W452" s="204"/>
      <c r="X452" s="205"/>
      <c r="AT452" s="206" t="s">
        <v>145</v>
      </c>
      <c r="AU452" s="206" t="s">
        <v>89</v>
      </c>
      <c r="AV452" s="13" t="s">
        <v>89</v>
      </c>
      <c r="AW452" s="13" t="s">
        <v>5</v>
      </c>
      <c r="AX452" s="13" t="s">
        <v>80</v>
      </c>
      <c r="AY452" s="206" t="s">
        <v>133</v>
      </c>
    </row>
    <row r="453" spans="2:51" s="13" customFormat="1" ht="11.25">
      <c r="B453" s="196"/>
      <c r="C453" s="197"/>
      <c r="D453" s="191" t="s">
        <v>145</v>
      </c>
      <c r="E453" s="198" t="s">
        <v>33</v>
      </c>
      <c r="F453" s="199" t="s">
        <v>1076</v>
      </c>
      <c r="G453" s="197"/>
      <c r="H453" s="200">
        <v>11.8</v>
      </c>
      <c r="I453" s="201"/>
      <c r="J453" s="201"/>
      <c r="K453" s="197"/>
      <c r="L453" s="197"/>
      <c r="M453" s="202"/>
      <c r="N453" s="203"/>
      <c r="O453" s="204"/>
      <c r="P453" s="204"/>
      <c r="Q453" s="204"/>
      <c r="R453" s="204"/>
      <c r="S453" s="204"/>
      <c r="T453" s="204"/>
      <c r="U453" s="204"/>
      <c r="V453" s="204"/>
      <c r="W453" s="204"/>
      <c r="X453" s="205"/>
      <c r="AT453" s="206" t="s">
        <v>145</v>
      </c>
      <c r="AU453" s="206" t="s">
        <v>89</v>
      </c>
      <c r="AV453" s="13" t="s">
        <v>89</v>
      </c>
      <c r="AW453" s="13" t="s">
        <v>5</v>
      </c>
      <c r="AX453" s="13" t="s">
        <v>80</v>
      </c>
      <c r="AY453" s="206" t="s">
        <v>133</v>
      </c>
    </row>
    <row r="454" spans="2:51" s="13" customFormat="1" ht="11.25">
      <c r="B454" s="196"/>
      <c r="C454" s="197"/>
      <c r="D454" s="191" t="s">
        <v>145</v>
      </c>
      <c r="E454" s="198" t="s">
        <v>33</v>
      </c>
      <c r="F454" s="199" t="s">
        <v>1077</v>
      </c>
      <c r="G454" s="197"/>
      <c r="H454" s="200">
        <v>4.49</v>
      </c>
      <c r="I454" s="201"/>
      <c r="J454" s="201"/>
      <c r="K454" s="197"/>
      <c r="L454" s="197"/>
      <c r="M454" s="202"/>
      <c r="N454" s="203"/>
      <c r="O454" s="204"/>
      <c r="P454" s="204"/>
      <c r="Q454" s="204"/>
      <c r="R454" s="204"/>
      <c r="S454" s="204"/>
      <c r="T454" s="204"/>
      <c r="U454" s="204"/>
      <c r="V454" s="204"/>
      <c r="W454" s="204"/>
      <c r="X454" s="205"/>
      <c r="AT454" s="206" t="s">
        <v>145</v>
      </c>
      <c r="AU454" s="206" t="s">
        <v>89</v>
      </c>
      <c r="AV454" s="13" t="s">
        <v>89</v>
      </c>
      <c r="AW454" s="13" t="s">
        <v>5</v>
      </c>
      <c r="AX454" s="13" t="s">
        <v>80</v>
      </c>
      <c r="AY454" s="206" t="s">
        <v>133</v>
      </c>
    </row>
    <row r="455" spans="2:51" s="13" customFormat="1" ht="11.25">
      <c r="B455" s="196"/>
      <c r="C455" s="197"/>
      <c r="D455" s="191" t="s">
        <v>145</v>
      </c>
      <c r="E455" s="198" t="s">
        <v>33</v>
      </c>
      <c r="F455" s="199" t="s">
        <v>1056</v>
      </c>
      <c r="G455" s="197"/>
      <c r="H455" s="200">
        <v>13.76</v>
      </c>
      <c r="I455" s="201"/>
      <c r="J455" s="201"/>
      <c r="K455" s="197"/>
      <c r="L455" s="197"/>
      <c r="M455" s="202"/>
      <c r="N455" s="203"/>
      <c r="O455" s="204"/>
      <c r="P455" s="204"/>
      <c r="Q455" s="204"/>
      <c r="R455" s="204"/>
      <c r="S455" s="204"/>
      <c r="T455" s="204"/>
      <c r="U455" s="204"/>
      <c r="V455" s="204"/>
      <c r="W455" s="204"/>
      <c r="X455" s="205"/>
      <c r="AT455" s="206" t="s">
        <v>145</v>
      </c>
      <c r="AU455" s="206" t="s">
        <v>89</v>
      </c>
      <c r="AV455" s="13" t="s">
        <v>89</v>
      </c>
      <c r="AW455" s="13" t="s">
        <v>5</v>
      </c>
      <c r="AX455" s="13" t="s">
        <v>80</v>
      </c>
      <c r="AY455" s="206" t="s">
        <v>133</v>
      </c>
    </row>
    <row r="456" spans="2:51" s="13" customFormat="1" ht="11.25">
      <c r="B456" s="196"/>
      <c r="C456" s="197"/>
      <c r="D456" s="191" t="s">
        <v>145</v>
      </c>
      <c r="E456" s="198" t="s">
        <v>33</v>
      </c>
      <c r="F456" s="199" t="s">
        <v>1078</v>
      </c>
      <c r="G456" s="197"/>
      <c r="H456" s="200">
        <v>3.3</v>
      </c>
      <c r="I456" s="201"/>
      <c r="J456" s="201"/>
      <c r="K456" s="197"/>
      <c r="L456" s="197"/>
      <c r="M456" s="202"/>
      <c r="N456" s="203"/>
      <c r="O456" s="204"/>
      <c r="P456" s="204"/>
      <c r="Q456" s="204"/>
      <c r="R456" s="204"/>
      <c r="S456" s="204"/>
      <c r="T456" s="204"/>
      <c r="U456" s="204"/>
      <c r="V456" s="204"/>
      <c r="W456" s="204"/>
      <c r="X456" s="205"/>
      <c r="AT456" s="206" t="s">
        <v>145</v>
      </c>
      <c r="AU456" s="206" t="s">
        <v>89</v>
      </c>
      <c r="AV456" s="13" t="s">
        <v>89</v>
      </c>
      <c r="AW456" s="13" t="s">
        <v>5</v>
      </c>
      <c r="AX456" s="13" t="s">
        <v>80</v>
      </c>
      <c r="AY456" s="206" t="s">
        <v>133</v>
      </c>
    </row>
    <row r="457" spans="2:51" s="13" customFormat="1" ht="11.25">
      <c r="B457" s="196"/>
      <c r="C457" s="197"/>
      <c r="D457" s="191" t="s">
        <v>145</v>
      </c>
      <c r="E457" s="198" t="s">
        <v>33</v>
      </c>
      <c r="F457" s="199" t="s">
        <v>1079</v>
      </c>
      <c r="G457" s="197"/>
      <c r="H457" s="200">
        <v>12.48</v>
      </c>
      <c r="I457" s="201"/>
      <c r="J457" s="201"/>
      <c r="K457" s="197"/>
      <c r="L457" s="197"/>
      <c r="M457" s="202"/>
      <c r="N457" s="203"/>
      <c r="O457" s="204"/>
      <c r="P457" s="204"/>
      <c r="Q457" s="204"/>
      <c r="R457" s="204"/>
      <c r="S457" s="204"/>
      <c r="T457" s="204"/>
      <c r="U457" s="204"/>
      <c r="V457" s="204"/>
      <c r="W457" s="204"/>
      <c r="X457" s="205"/>
      <c r="AT457" s="206" t="s">
        <v>145</v>
      </c>
      <c r="AU457" s="206" t="s">
        <v>89</v>
      </c>
      <c r="AV457" s="13" t="s">
        <v>89</v>
      </c>
      <c r="AW457" s="13" t="s">
        <v>5</v>
      </c>
      <c r="AX457" s="13" t="s">
        <v>80</v>
      </c>
      <c r="AY457" s="206" t="s">
        <v>133</v>
      </c>
    </row>
    <row r="458" spans="2:51" s="13" customFormat="1" ht="11.25">
      <c r="B458" s="196"/>
      <c r="C458" s="197"/>
      <c r="D458" s="191" t="s">
        <v>145</v>
      </c>
      <c r="E458" s="198" t="s">
        <v>33</v>
      </c>
      <c r="F458" s="199" t="s">
        <v>1080</v>
      </c>
      <c r="G458" s="197"/>
      <c r="H458" s="200">
        <v>16.07</v>
      </c>
      <c r="I458" s="201"/>
      <c r="J458" s="201"/>
      <c r="K458" s="197"/>
      <c r="L458" s="197"/>
      <c r="M458" s="202"/>
      <c r="N458" s="203"/>
      <c r="O458" s="204"/>
      <c r="P458" s="204"/>
      <c r="Q458" s="204"/>
      <c r="R458" s="204"/>
      <c r="S458" s="204"/>
      <c r="T458" s="204"/>
      <c r="U458" s="204"/>
      <c r="V458" s="204"/>
      <c r="W458" s="204"/>
      <c r="X458" s="205"/>
      <c r="AT458" s="206" t="s">
        <v>145</v>
      </c>
      <c r="AU458" s="206" t="s">
        <v>89</v>
      </c>
      <c r="AV458" s="13" t="s">
        <v>89</v>
      </c>
      <c r="AW458" s="13" t="s">
        <v>5</v>
      </c>
      <c r="AX458" s="13" t="s">
        <v>80</v>
      </c>
      <c r="AY458" s="206" t="s">
        <v>133</v>
      </c>
    </row>
    <row r="459" spans="2:51" s="13" customFormat="1" ht="11.25">
      <c r="B459" s="196"/>
      <c r="C459" s="197"/>
      <c r="D459" s="191" t="s">
        <v>145</v>
      </c>
      <c r="E459" s="198" t="s">
        <v>33</v>
      </c>
      <c r="F459" s="199" t="s">
        <v>1052</v>
      </c>
      <c r="G459" s="197"/>
      <c r="H459" s="200">
        <v>27.04</v>
      </c>
      <c r="I459" s="201"/>
      <c r="J459" s="201"/>
      <c r="K459" s="197"/>
      <c r="L459" s="197"/>
      <c r="M459" s="202"/>
      <c r="N459" s="203"/>
      <c r="O459" s="204"/>
      <c r="P459" s="204"/>
      <c r="Q459" s="204"/>
      <c r="R459" s="204"/>
      <c r="S459" s="204"/>
      <c r="T459" s="204"/>
      <c r="U459" s="204"/>
      <c r="V459" s="204"/>
      <c r="W459" s="204"/>
      <c r="X459" s="205"/>
      <c r="AT459" s="206" t="s">
        <v>145</v>
      </c>
      <c r="AU459" s="206" t="s">
        <v>89</v>
      </c>
      <c r="AV459" s="13" t="s">
        <v>89</v>
      </c>
      <c r="AW459" s="13" t="s">
        <v>5</v>
      </c>
      <c r="AX459" s="13" t="s">
        <v>80</v>
      </c>
      <c r="AY459" s="206" t="s">
        <v>133</v>
      </c>
    </row>
    <row r="460" spans="2:51" s="13" customFormat="1" ht="11.25">
      <c r="B460" s="196"/>
      <c r="C460" s="197"/>
      <c r="D460" s="191" t="s">
        <v>145</v>
      </c>
      <c r="E460" s="198" t="s">
        <v>33</v>
      </c>
      <c r="F460" s="199" t="s">
        <v>1081</v>
      </c>
      <c r="G460" s="197"/>
      <c r="H460" s="200">
        <v>13.98</v>
      </c>
      <c r="I460" s="201"/>
      <c r="J460" s="201"/>
      <c r="K460" s="197"/>
      <c r="L460" s="197"/>
      <c r="M460" s="202"/>
      <c r="N460" s="203"/>
      <c r="O460" s="204"/>
      <c r="P460" s="204"/>
      <c r="Q460" s="204"/>
      <c r="R460" s="204"/>
      <c r="S460" s="204"/>
      <c r="T460" s="204"/>
      <c r="U460" s="204"/>
      <c r="V460" s="204"/>
      <c r="W460" s="204"/>
      <c r="X460" s="205"/>
      <c r="AT460" s="206" t="s">
        <v>145</v>
      </c>
      <c r="AU460" s="206" t="s">
        <v>89</v>
      </c>
      <c r="AV460" s="13" t="s">
        <v>89</v>
      </c>
      <c r="AW460" s="13" t="s">
        <v>5</v>
      </c>
      <c r="AX460" s="13" t="s">
        <v>80</v>
      </c>
      <c r="AY460" s="206" t="s">
        <v>133</v>
      </c>
    </row>
    <row r="461" spans="2:51" s="13" customFormat="1" ht="11.25">
      <c r="B461" s="196"/>
      <c r="C461" s="197"/>
      <c r="D461" s="191" t="s">
        <v>145</v>
      </c>
      <c r="E461" s="198" t="s">
        <v>33</v>
      </c>
      <c r="F461" s="199" t="s">
        <v>1082</v>
      </c>
      <c r="G461" s="197"/>
      <c r="H461" s="200">
        <v>22.7</v>
      </c>
      <c r="I461" s="201"/>
      <c r="J461" s="201"/>
      <c r="K461" s="197"/>
      <c r="L461" s="197"/>
      <c r="M461" s="202"/>
      <c r="N461" s="203"/>
      <c r="O461" s="204"/>
      <c r="P461" s="204"/>
      <c r="Q461" s="204"/>
      <c r="R461" s="204"/>
      <c r="S461" s="204"/>
      <c r="T461" s="204"/>
      <c r="U461" s="204"/>
      <c r="V461" s="204"/>
      <c r="W461" s="204"/>
      <c r="X461" s="205"/>
      <c r="AT461" s="206" t="s">
        <v>145</v>
      </c>
      <c r="AU461" s="206" t="s">
        <v>89</v>
      </c>
      <c r="AV461" s="13" t="s">
        <v>89</v>
      </c>
      <c r="AW461" s="13" t="s">
        <v>5</v>
      </c>
      <c r="AX461" s="13" t="s">
        <v>80</v>
      </c>
      <c r="AY461" s="206" t="s">
        <v>133</v>
      </c>
    </row>
    <row r="462" spans="2:51" s="13" customFormat="1" ht="11.25">
      <c r="B462" s="196"/>
      <c r="C462" s="197"/>
      <c r="D462" s="191" t="s">
        <v>145</v>
      </c>
      <c r="E462" s="198" t="s">
        <v>33</v>
      </c>
      <c r="F462" s="199" t="s">
        <v>1083</v>
      </c>
      <c r="G462" s="197"/>
      <c r="H462" s="200">
        <v>31.23</v>
      </c>
      <c r="I462" s="201"/>
      <c r="J462" s="201"/>
      <c r="K462" s="197"/>
      <c r="L462" s="197"/>
      <c r="M462" s="202"/>
      <c r="N462" s="203"/>
      <c r="O462" s="204"/>
      <c r="P462" s="204"/>
      <c r="Q462" s="204"/>
      <c r="R462" s="204"/>
      <c r="S462" s="204"/>
      <c r="T462" s="204"/>
      <c r="U462" s="204"/>
      <c r="V462" s="204"/>
      <c r="W462" s="204"/>
      <c r="X462" s="205"/>
      <c r="AT462" s="206" t="s">
        <v>145</v>
      </c>
      <c r="AU462" s="206" t="s">
        <v>89</v>
      </c>
      <c r="AV462" s="13" t="s">
        <v>89</v>
      </c>
      <c r="AW462" s="13" t="s">
        <v>5</v>
      </c>
      <c r="AX462" s="13" t="s">
        <v>80</v>
      </c>
      <c r="AY462" s="206" t="s">
        <v>133</v>
      </c>
    </row>
    <row r="463" spans="2:51" s="13" customFormat="1" ht="11.25">
      <c r="B463" s="196"/>
      <c r="C463" s="197"/>
      <c r="D463" s="191" t="s">
        <v>145</v>
      </c>
      <c r="E463" s="198" t="s">
        <v>33</v>
      </c>
      <c r="F463" s="199" t="s">
        <v>1084</v>
      </c>
      <c r="G463" s="197"/>
      <c r="H463" s="200">
        <v>41.664</v>
      </c>
      <c r="I463" s="201"/>
      <c r="J463" s="201"/>
      <c r="K463" s="197"/>
      <c r="L463" s="197"/>
      <c r="M463" s="202"/>
      <c r="N463" s="203"/>
      <c r="O463" s="204"/>
      <c r="P463" s="204"/>
      <c r="Q463" s="204"/>
      <c r="R463" s="204"/>
      <c r="S463" s="204"/>
      <c r="T463" s="204"/>
      <c r="U463" s="204"/>
      <c r="V463" s="204"/>
      <c r="W463" s="204"/>
      <c r="X463" s="205"/>
      <c r="AT463" s="206" t="s">
        <v>145</v>
      </c>
      <c r="AU463" s="206" t="s">
        <v>89</v>
      </c>
      <c r="AV463" s="13" t="s">
        <v>89</v>
      </c>
      <c r="AW463" s="13" t="s">
        <v>5</v>
      </c>
      <c r="AX463" s="13" t="s">
        <v>80</v>
      </c>
      <c r="AY463" s="206" t="s">
        <v>133</v>
      </c>
    </row>
    <row r="464" spans="2:51" s="13" customFormat="1" ht="11.25">
      <c r="B464" s="196"/>
      <c r="C464" s="197"/>
      <c r="D464" s="191" t="s">
        <v>145</v>
      </c>
      <c r="E464" s="198" t="s">
        <v>33</v>
      </c>
      <c r="F464" s="199" t="s">
        <v>1085</v>
      </c>
      <c r="G464" s="197"/>
      <c r="H464" s="200">
        <v>4.14</v>
      </c>
      <c r="I464" s="201"/>
      <c r="J464" s="201"/>
      <c r="K464" s="197"/>
      <c r="L464" s="197"/>
      <c r="M464" s="202"/>
      <c r="N464" s="203"/>
      <c r="O464" s="204"/>
      <c r="P464" s="204"/>
      <c r="Q464" s="204"/>
      <c r="R464" s="204"/>
      <c r="S464" s="204"/>
      <c r="T464" s="204"/>
      <c r="U464" s="204"/>
      <c r="V464" s="204"/>
      <c r="W464" s="204"/>
      <c r="X464" s="205"/>
      <c r="AT464" s="206" t="s">
        <v>145</v>
      </c>
      <c r="AU464" s="206" t="s">
        <v>89</v>
      </c>
      <c r="AV464" s="13" t="s">
        <v>89</v>
      </c>
      <c r="AW464" s="13" t="s">
        <v>5</v>
      </c>
      <c r="AX464" s="13" t="s">
        <v>80</v>
      </c>
      <c r="AY464" s="206" t="s">
        <v>133</v>
      </c>
    </row>
    <row r="465" spans="2:51" s="13" customFormat="1" ht="11.25">
      <c r="B465" s="196"/>
      <c r="C465" s="197"/>
      <c r="D465" s="191" t="s">
        <v>145</v>
      </c>
      <c r="E465" s="198" t="s">
        <v>33</v>
      </c>
      <c r="F465" s="199" t="s">
        <v>1086</v>
      </c>
      <c r="G465" s="197"/>
      <c r="H465" s="200">
        <v>24.36</v>
      </c>
      <c r="I465" s="201"/>
      <c r="J465" s="201"/>
      <c r="K465" s="197"/>
      <c r="L465" s="197"/>
      <c r="M465" s="202"/>
      <c r="N465" s="203"/>
      <c r="O465" s="204"/>
      <c r="P465" s="204"/>
      <c r="Q465" s="204"/>
      <c r="R465" s="204"/>
      <c r="S465" s="204"/>
      <c r="T465" s="204"/>
      <c r="U465" s="204"/>
      <c r="V465" s="204"/>
      <c r="W465" s="204"/>
      <c r="X465" s="205"/>
      <c r="AT465" s="206" t="s">
        <v>145</v>
      </c>
      <c r="AU465" s="206" t="s">
        <v>89</v>
      </c>
      <c r="AV465" s="13" t="s">
        <v>89</v>
      </c>
      <c r="AW465" s="13" t="s">
        <v>5</v>
      </c>
      <c r="AX465" s="13" t="s">
        <v>80</v>
      </c>
      <c r="AY465" s="206" t="s">
        <v>133</v>
      </c>
    </row>
    <row r="466" spans="2:51" s="13" customFormat="1" ht="11.25">
      <c r="B466" s="196"/>
      <c r="C466" s="197"/>
      <c r="D466" s="191" t="s">
        <v>145</v>
      </c>
      <c r="E466" s="198" t="s">
        <v>33</v>
      </c>
      <c r="F466" s="199" t="s">
        <v>1087</v>
      </c>
      <c r="G466" s="197"/>
      <c r="H466" s="200">
        <v>4.14</v>
      </c>
      <c r="I466" s="201"/>
      <c r="J466" s="201"/>
      <c r="K466" s="197"/>
      <c r="L466" s="197"/>
      <c r="M466" s="202"/>
      <c r="N466" s="203"/>
      <c r="O466" s="204"/>
      <c r="P466" s="204"/>
      <c r="Q466" s="204"/>
      <c r="R466" s="204"/>
      <c r="S466" s="204"/>
      <c r="T466" s="204"/>
      <c r="U466" s="204"/>
      <c r="V466" s="204"/>
      <c r="W466" s="204"/>
      <c r="X466" s="205"/>
      <c r="AT466" s="206" t="s">
        <v>145</v>
      </c>
      <c r="AU466" s="206" t="s">
        <v>89</v>
      </c>
      <c r="AV466" s="13" t="s">
        <v>89</v>
      </c>
      <c r="AW466" s="13" t="s">
        <v>5</v>
      </c>
      <c r="AX466" s="13" t="s">
        <v>80</v>
      </c>
      <c r="AY466" s="206" t="s">
        <v>133</v>
      </c>
    </row>
    <row r="467" spans="2:51" s="13" customFormat="1" ht="11.25">
      <c r="B467" s="196"/>
      <c r="C467" s="197"/>
      <c r="D467" s="191" t="s">
        <v>145</v>
      </c>
      <c r="E467" s="198" t="s">
        <v>33</v>
      </c>
      <c r="F467" s="199" t="s">
        <v>1086</v>
      </c>
      <c r="G467" s="197"/>
      <c r="H467" s="200">
        <v>24.36</v>
      </c>
      <c r="I467" s="201"/>
      <c r="J467" s="201"/>
      <c r="K467" s="197"/>
      <c r="L467" s="197"/>
      <c r="M467" s="202"/>
      <c r="N467" s="203"/>
      <c r="O467" s="204"/>
      <c r="P467" s="204"/>
      <c r="Q467" s="204"/>
      <c r="R467" s="204"/>
      <c r="S467" s="204"/>
      <c r="T467" s="204"/>
      <c r="U467" s="204"/>
      <c r="V467" s="204"/>
      <c r="W467" s="204"/>
      <c r="X467" s="205"/>
      <c r="AT467" s="206" t="s">
        <v>145</v>
      </c>
      <c r="AU467" s="206" t="s">
        <v>89</v>
      </c>
      <c r="AV467" s="13" t="s">
        <v>89</v>
      </c>
      <c r="AW467" s="13" t="s">
        <v>5</v>
      </c>
      <c r="AX467" s="13" t="s">
        <v>80</v>
      </c>
      <c r="AY467" s="206" t="s">
        <v>133</v>
      </c>
    </row>
    <row r="468" spans="2:51" s="13" customFormat="1" ht="11.25">
      <c r="B468" s="196"/>
      <c r="C468" s="197"/>
      <c r="D468" s="191" t="s">
        <v>145</v>
      </c>
      <c r="E468" s="198" t="s">
        <v>33</v>
      </c>
      <c r="F468" s="199" t="s">
        <v>1088</v>
      </c>
      <c r="G468" s="197"/>
      <c r="H468" s="200">
        <v>14</v>
      </c>
      <c r="I468" s="201"/>
      <c r="J468" s="201"/>
      <c r="K468" s="197"/>
      <c r="L468" s="197"/>
      <c r="M468" s="202"/>
      <c r="N468" s="203"/>
      <c r="O468" s="204"/>
      <c r="P468" s="204"/>
      <c r="Q468" s="204"/>
      <c r="R468" s="204"/>
      <c r="S468" s="204"/>
      <c r="T468" s="204"/>
      <c r="U468" s="204"/>
      <c r="V468" s="204"/>
      <c r="W468" s="204"/>
      <c r="X468" s="205"/>
      <c r="AT468" s="206" t="s">
        <v>145</v>
      </c>
      <c r="AU468" s="206" t="s">
        <v>89</v>
      </c>
      <c r="AV468" s="13" t="s">
        <v>89</v>
      </c>
      <c r="AW468" s="13" t="s">
        <v>5</v>
      </c>
      <c r="AX468" s="13" t="s">
        <v>80</v>
      </c>
      <c r="AY468" s="206" t="s">
        <v>133</v>
      </c>
    </row>
    <row r="469" spans="2:51" s="13" customFormat="1" ht="11.25">
      <c r="B469" s="196"/>
      <c r="C469" s="197"/>
      <c r="D469" s="191" t="s">
        <v>145</v>
      </c>
      <c r="E469" s="198" t="s">
        <v>33</v>
      </c>
      <c r="F469" s="199" t="s">
        <v>1089</v>
      </c>
      <c r="G469" s="197"/>
      <c r="H469" s="200">
        <v>17</v>
      </c>
      <c r="I469" s="201"/>
      <c r="J469" s="201"/>
      <c r="K469" s="197"/>
      <c r="L469" s="197"/>
      <c r="M469" s="202"/>
      <c r="N469" s="203"/>
      <c r="O469" s="204"/>
      <c r="P469" s="204"/>
      <c r="Q469" s="204"/>
      <c r="R469" s="204"/>
      <c r="S469" s="204"/>
      <c r="T469" s="204"/>
      <c r="U469" s="204"/>
      <c r="V469" s="204"/>
      <c r="W469" s="204"/>
      <c r="X469" s="205"/>
      <c r="AT469" s="206" t="s">
        <v>145</v>
      </c>
      <c r="AU469" s="206" t="s">
        <v>89</v>
      </c>
      <c r="AV469" s="13" t="s">
        <v>89</v>
      </c>
      <c r="AW469" s="13" t="s">
        <v>5</v>
      </c>
      <c r="AX469" s="13" t="s">
        <v>80</v>
      </c>
      <c r="AY469" s="206" t="s">
        <v>133</v>
      </c>
    </row>
    <row r="470" spans="1:65" s="2" customFormat="1" ht="24.2" customHeight="1">
      <c r="A470" s="35"/>
      <c r="B470" s="36"/>
      <c r="C470" s="177" t="s">
        <v>378</v>
      </c>
      <c r="D470" s="177" t="s">
        <v>136</v>
      </c>
      <c r="E470" s="178" t="s">
        <v>1112</v>
      </c>
      <c r="F470" s="179" t="s">
        <v>1113</v>
      </c>
      <c r="G470" s="180" t="s">
        <v>139</v>
      </c>
      <c r="H470" s="181">
        <v>98.38</v>
      </c>
      <c r="I470" s="182"/>
      <c r="J470" s="182"/>
      <c r="K470" s="183">
        <f>ROUND(P470*H470,2)</f>
        <v>0</v>
      </c>
      <c r="L470" s="179" t="s">
        <v>206</v>
      </c>
      <c r="M470" s="40"/>
      <c r="N470" s="184" t="s">
        <v>33</v>
      </c>
      <c r="O470" s="185" t="s">
        <v>49</v>
      </c>
      <c r="P470" s="186">
        <f>I470+J470</f>
        <v>0</v>
      </c>
      <c r="Q470" s="186">
        <f>ROUND(I470*H470,2)</f>
        <v>0</v>
      </c>
      <c r="R470" s="186">
        <f>ROUND(J470*H470,2)</f>
        <v>0</v>
      </c>
      <c r="S470" s="65"/>
      <c r="T470" s="187">
        <f>S470*H470</f>
        <v>0</v>
      </c>
      <c r="U470" s="187">
        <v>1E-05</v>
      </c>
      <c r="V470" s="187">
        <f>U470*H470</f>
        <v>0.0009838</v>
      </c>
      <c r="W470" s="187">
        <v>0</v>
      </c>
      <c r="X470" s="188">
        <f>W470*H470</f>
        <v>0</v>
      </c>
      <c r="Y470" s="35"/>
      <c r="Z470" s="35"/>
      <c r="AA470" s="35"/>
      <c r="AB470" s="35"/>
      <c r="AC470" s="35"/>
      <c r="AD470" s="35"/>
      <c r="AE470" s="35"/>
      <c r="AR470" s="189" t="s">
        <v>234</v>
      </c>
      <c r="AT470" s="189" t="s">
        <v>136</v>
      </c>
      <c r="AU470" s="189" t="s">
        <v>89</v>
      </c>
      <c r="AY470" s="18" t="s">
        <v>133</v>
      </c>
      <c r="BE470" s="190">
        <f>IF(O470="základní",K470,0)</f>
        <v>0</v>
      </c>
      <c r="BF470" s="190">
        <f>IF(O470="snížená",K470,0)</f>
        <v>0</v>
      </c>
      <c r="BG470" s="190">
        <f>IF(O470="zákl. přenesená",K470,0)</f>
        <v>0</v>
      </c>
      <c r="BH470" s="190">
        <f>IF(O470="sníž. přenesená",K470,0)</f>
        <v>0</v>
      </c>
      <c r="BI470" s="190">
        <f>IF(O470="nulová",K470,0)</f>
        <v>0</v>
      </c>
      <c r="BJ470" s="18" t="s">
        <v>24</v>
      </c>
      <c r="BK470" s="190">
        <f>ROUND(P470*H470,2)</f>
        <v>0</v>
      </c>
      <c r="BL470" s="18" t="s">
        <v>234</v>
      </c>
      <c r="BM470" s="189" t="s">
        <v>1114</v>
      </c>
    </row>
    <row r="471" spans="1:47" s="2" customFormat="1" ht="19.5">
      <c r="A471" s="35"/>
      <c r="B471" s="36"/>
      <c r="C471" s="37"/>
      <c r="D471" s="191" t="s">
        <v>143</v>
      </c>
      <c r="E471" s="37"/>
      <c r="F471" s="192" t="s">
        <v>1115</v>
      </c>
      <c r="G471" s="37"/>
      <c r="H471" s="37"/>
      <c r="I471" s="193"/>
      <c r="J471" s="193"/>
      <c r="K471" s="37"/>
      <c r="L471" s="37"/>
      <c r="M471" s="40"/>
      <c r="N471" s="194"/>
      <c r="O471" s="195"/>
      <c r="P471" s="65"/>
      <c r="Q471" s="65"/>
      <c r="R471" s="65"/>
      <c r="S471" s="65"/>
      <c r="T471" s="65"/>
      <c r="U471" s="65"/>
      <c r="V471" s="65"/>
      <c r="W471" s="65"/>
      <c r="X471" s="66"/>
      <c r="Y471" s="35"/>
      <c r="Z471" s="35"/>
      <c r="AA471" s="35"/>
      <c r="AB471" s="35"/>
      <c r="AC471" s="35"/>
      <c r="AD471" s="35"/>
      <c r="AE471" s="35"/>
      <c r="AT471" s="18" t="s">
        <v>143</v>
      </c>
      <c r="AU471" s="18" t="s">
        <v>89</v>
      </c>
    </row>
    <row r="472" spans="2:51" s="13" customFormat="1" ht="11.25">
      <c r="B472" s="196"/>
      <c r="C472" s="197"/>
      <c r="D472" s="191" t="s">
        <v>145</v>
      </c>
      <c r="E472" s="198" t="s">
        <v>33</v>
      </c>
      <c r="F472" s="199" t="s">
        <v>980</v>
      </c>
      <c r="G472" s="197"/>
      <c r="H472" s="200">
        <v>47.66</v>
      </c>
      <c r="I472" s="201"/>
      <c r="J472" s="201"/>
      <c r="K472" s="197"/>
      <c r="L472" s="197"/>
      <c r="M472" s="202"/>
      <c r="N472" s="203"/>
      <c r="O472" s="204"/>
      <c r="P472" s="204"/>
      <c r="Q472" s="204"/>
      <c r="R472" s="204"/>
      <c r="S472" s="204"/>
      <c r="T472" s="204"/>
      <c r="U472" s="204"/>
      <c r="V472" s="204"/>
      <c r="W472" s="204"/>
      <c r="X472" s="205"/>
      <c r="AT472" s="206" t="s">
        <v>145</v>
      </c>
      <c r="AU472" s="206" t="s">
        <v>89</v>
      </c>
      <c r="AV472" s="13" t="s">
        <v>89</v>
      </c>
      <c r="AW472" s="13" t="s">
        <v>5</v>
      </c>
      <c r="AX472" s="13" t="s">
        <v>80</v>
      </c>
      <c r="AY472" s="206" t="s">
        <v>133</v>
      </c>
    </row>
    <row r="473" spans="2:51" s="13" customFormat="1" ht="11.25">
      <c r="B473" s="196"/>
      <c r="C473" s="197"/>
      <c r="D473" s="191" t="s">
        <v>145</v>
      </c>
      <c r="E473" s="198" t="s">
        <v>33</v>
      </c>
      <c r="F473" s="199" t="s">
        <v>981</v>
      </c>
      <c r="G473" s="197"/>
      <c r="H473" s="200">
        <v>50.72</v>
      </c>
      <c r="I473" s="201"/>
      <c r="J473" s="201"/>
      <c r="K473" s="197"/>
      <c r="L473" s="197"/>
      <c r="M473" s="202"/>
      <c r="N473" s="203"/>
      <c r="O473" s="204"/>
      <c r="P473" s="204"/>
      <c r="Q473" s="204"/>
      <c r="R473" s="204"/>
      <c r="S473" s="204"/>
      <c r="T473" s="204"/>
      <c r="U473" s="204"/>
      <c r="V473" s="204"/>
      <c r="W473" s="204"/>
      <c r="X473" s="205"/>
      <c r="AT473" s="206" t="s">
        <v>145</v>
      </c>
      <c r="AU473" s="206" t="s">
        <v>89</v>
      </c>
      <c r="AV473" s="13" t="s">
        <v>89</v>
      </c>
      <c r="AW473" s="13" t="s">
        <v>5</v>
      </c>
      <c r="AX473" s="13" t="s">
        <v>80</v>
      </c>
      <c r="AY473" s="206" t="s">
        <v>133</v>
      </c>
    </row>
    <row r="474" spans="2:63" s="12" customFormat="1" ht="25.9" customHeight="1">
      <c r="B474" s="160"/>
      <c r="C474" s="161"/>
      <c r="D474" s="162" t="s">
        <v>79</v>
      </c>
      <c r="E474" s="163" t="s">
        <v>780</v>
      </c>
      <c r="F474" s="163" t="s">
        <v>781</v>
      </c>
      <c r="G474" s="161"/>
      <c r="H474" s="161"/>
      <c r="I474" s="164"/>
      <c r="J474" s="164"/>
      <c r="K474" s="165">
        <f>BK474</f>
        <v>0</v>
      </c>
      <c r="L474" s="161"/>
      <c r="M474" s="166"/>
      <c r="N474" s="167"/>
      <c r="O474" s="168"/>
      <c r="P474" s="168"/>
      <c r="Q474" s="169">
        <f>SUM(Q475:Q500)</f>
        <v>0</v>
      </c>
      <c r="R474" s="169">
        <f>SUM(R475:R500)</f>
        <v>0</v>
      </c>
      <c r="S474" s="168"/>
      <c r="T474" s="170">
        <f>SUM(T475:T500)</f>
        <v>0</v>
      </c>
      <c r="U474" s="168"/>
      <c r="V474" s="170">
        <f>SUM(V475:V500)</f>
        <v>0</v>
      </c>
      <c r="W474" s="168"/>
      <c r="X474" s="171">
        <f>SUM(X475:X500)</f>
        <v>0</v>
      </c>
      <c r="AR474" s="172" t="s">
        <v>141</v>
      </c>
      <c r="AT474" s="173" t="s">
        <v>79</v>
      </c>
      <c r="AU474" s="173" t="s">
        <v>80</v>
      </c>
      <c r="AY474" s="172" t="s">
        <v>133</v>
      </c>
      <c r="BK474" s="174">
        <f>SUM(BK475:BK500)</f>
        <v>0</v>
      </c>
    </row>
    <row r="475" spans="1:65" s="2" customFormat="1" ht="14.45" customHeight="1">
      <c r="A475" s="35"/>
      <c r="B475" s="36"/>
      <c r="C475" s="177" t="s">
        <v>383</v>
      </c>
      <c r="D475" s="177" t="s">
        <v>136</v>
      </c>
      <c r="E475" s="178" t="s">
        <v>1116</v>
      </c>
      <c r="F475" s="179" t="s">
        <v>1117</v>
      </c>
      <c r="G475" s="180" t="s">
        <v>1118</v>
      </c>
      <c r="H475" s="181">
        <v>12</v>
      </c>
      <c r="I475" s="182"/>
      <c r="J475" s="182"/>
      <c r="K475" s="183">
        <f>ROUND(P475*H475,2)</f>
        <v>0</v>
      </c>
      <c r="L475" s="179" t="s">
        <v>33</v>
      </c>
      <c r="M475" s="40"/>
      <c r="N475" s="184" t="s">
        <v>33</v>
      </c>
      <c r="O475" s="185" t="s">
        <v>49</v>
      </c>
      <c r="P475" s="186">
        <f>I475+J475</f>
        <v>0</v>
      </c>
      <c r="Q475" s="186">
        <f>ROUND(I475*H475,2)</f>
        <v>0</v>
      </c>
      <c r="R475" s="186">
        <f>ROUND(J475*H475,2)</f>
        <v>0</v>
      </c>
      <c r="S475" s="65"/>
      <c r="T475" s="187">
        <f>S475*H475</f>
        <v>0</v>
      </c>
      <c r="U475" s="187">
        <v>0</v>
      </c>
      <c r="V475" s="187">
        <f>U475*H475</f>
        <v>0</v>
      </c>
      <c r="W475" s="187">
        <v>0</v>
      </c>
      <c r="X475" s="188">
        <f>W475*H475</f>
        <v>0</v>
      </c>
      <c r="Y475" s="35"/>
      <c r="Z475" s="35"/>
      <c r="AA475" s="35"/>
      <c r="AB475" s="35"/>
      <c r="AC475" s="35"/>
      <c r="AD475" s="35"/>
      <c r="AE475" s="35"/>
      <c r="AR475" s="189" t="s">
        <v>141</v>
      </c>
      <c r="AT475" s="189" t="s">
        <v>136</v>
      </c>
      <c r="AU475" s="189" t="s">
        <v>24</v>
      </c>
      <c r="AY475" s="18" t="s">
        <v>133</v>
      </c>
      <c r="BE475" s="190">
        <f>IF(O475="základní",K475,0)</f>
        <v>0</v>
      </c>
      <c r="BF475" s="190">
        <f>IF(O475="snížená",K475,0)</f>
        <v>0</v>
      </c>
      <c r="BG475" s="190">
        <f>IF(O475="zákl. přenesená",K475,0)</f>
        <v>0</v>
      </c>
      <c r="BH475" s="190">
        <f>IF(O475="sníž. přenesená",K475,0)</f>
        <v>0</v>
      </c>
      <c r="BI475" s="190">
        <f>IF(O475="nulová",K475,0)</f>
        <v>0</v>
      </c>
      <c r="BJ475" s="18" t="s">
        <v>24</v>
      </c>
      <c r="BK475" s="190">
        <f>ROUND(P475*H475,2)</f>
        <v>0</v>
      </c>
      <c r="BL475" s="18" t="s">
        <v>141</v>
      </c>
      <c r="BM475" s="189" t="s">
        <v>1119</v>
      </c>
    </row>
    <row r="476" spans="1:47" s="2" customFormat="1" ht="11.25">
      <c r="A476" s="35"/>
      <c r="B476" s="36"/>
      <c r="C476" s="37"/>
      <c r="D476" s="191" t="s">
        <v>143</v>
      </c>
      <c r="E476" s="37"/>
      <c r="F476" s="192" t="s">
        <v>1117</v>
      </c>
      <c r="G476" s="37"/>
      <c r="H476" s="37"/>
      <c r="I476" s="193"/>
      <c r="J476" s="193"/>
      <c r="K476" s="37"/>
      <c r="L476" s="37"/>
      <c r="M476" s="40"/>
      <c r="N476" s="194"/>
      <c r="O476" s="195"/>
      <c r="P476" s="65"/>
      <c r="Q476" s="65"/>
      <c r="R476" s="65"/>
      <c r="S476" s="65"/>
      <c r="T476" s="65"/>
      <c r="U476" s="65"/>
      <c r="V476" s="65"/>
      <c r="W476" s="65"/>
      <c r="X476" s="66"/>
      <c r="Y476" s="35"/>
      <c r="Z476" s="35"/>
      <c r="AA476" s="35"/>
      <c r="AB476" s="35"/>
      <c r="AC476" s="35"/>
      <c r="AD476" s="35"/>
      <c r="AE476" s="35"/>
      <c r="AT476" s="18" t="s">
        <v>143</v>
      </c>
      <c r="AU476" s="18" t="s">
        <v>24</v>
      </c>
    </row>
    <row r="477" spans="1:65" s="2" customFormat="1" ht="24.2" customHeight="1">
      <c r="A477" s="35"/>
      <c r="B477" s="36"/>
      <c r="C477" s="177" t="s">
        <v>388</v>
      </c>
      <c r="D477" s="177" t="s">
        <v>136</v>
      </c>
      <c r="E477" s="178" t="s">
        <v>1120</v>
      </c>
      <c r="F477" s="179" t="s">
        <v>1121</v>
      </c>
      <c r="G477" s="180" t="s">
        <v>1118</v>
      </c>
      <c r="H477" s="181">
        <v>40</v>
      </c>
      <c r="I477" s="182"/>
      <c r="J477" s="182"/>
      <c r="K477" s="183">
        <f>ROUND(P477*H477,2)</f>
        <v>0</v>
      </c>
      <c r="L477" s="179" t="s">
        <v>33</v>
      </c>
      <c r="M477" s="40"/>
      <c r="N477" s="184" t="s">
        <v>33</v>
      </c>
      <c r="O477" s="185" t="s">
        <v>49</v>
      </c>
      <c r="P477" s="186">
        <f>I477+J477</f>
        <v>0</v>
      </c>
      <c r="Q477" s="186">
        <f>ROUND(I477*H477,2)</f>
        <v>0</v>
      </c>
      <c r="R477" s="186">
        <f>ROUND(J477*H477,2)</f>
        <v>0</v>
      </c>
      <c r="S477" s="65"/>
      <c r="T477" s="187">
        <f>S477*H477</f>
        <v>0</v>
      </c>
      <c r="U477" s="187">
        <v>0</v>
      </c>
      <c r="V477" s="187">
        <f>U477*H477</f>
        <v>0</v>
      </c>
      <c r="W477" s="187">
        <v>0</v>
      </c>
      <c r="X477" s="188">
        <f>W477*H477</f>
        <v>0</v>
      </c>
      <c r="Y477" s="35"/>
      <c r="Z477" s="35"/>
      <c r="AA477" s="35"/>
      <c r="AB477" s="35"/>
      <c r="AC477" s="35"/>
      <c r="AD477" s="35"/>
      <c r="AE477" s="35"/>
      <c r="AR477" s="189" t="s">
        <v>141</v>
      </c>
      <c r="AT477" s="189" t="s">
        <v>136</v>
      </c>
      <c r="AU477" s="189" t="s">
        <v>24</v>
      </c>
      <c r="AY477" s="18" t="s">
        <v>133</v>
      </c>
      <c r="BE477" s="190">
        <f>IF(O477="základní",K477,0)</f>
        <v>0</v>
      </c>
      <c r="BF477" s="190">
        <f>IF(O477="snížená",K477,0)</f>
        <v>0</v>
      </c>
      <c r="BG477" s="190">
        <f>IF(O477="zákl. přenesená",K477,0)</f>
        <v>0</v>
      </c>
      <c r="BH477" s="190">
        <f>IF(O477="sníž. přenesená",K477,0)</f>
        <v>0</v>
      </c>
      <c r="BI477" s="190">
        <f>IF(O477="nulová",K477,0)</f>
        <v>0</v>
      </c>
      <c r="BJ477" s="18" t="s">
        <v>24</v>
      </c>
      <c r="BK477" s="190">
        <f>ROUND(P477*H477,2)</f>
        <v>0</v>
      </c>
      <c r="BL477" s="18" t="s">
        <v>141</v>
      </c>
      <c r="BM477" s="189" t="s">
        <v>1122</v>
      </c>
    </row>
    <row r="478" spans="1:47" s="2" customFormat="1" ht="19.5">
      <c r="A478" s="35"/>
      <c r="B478" s="36"/>
      <c r="C478" s="37"/>
      <c r="D478" s="191" t="s">
        <v>143</v>
      </c>
      <c r="E478" s="37"/>
      <c r="F478" s="192" t="s">
        <v>1123</v>
      </c>
      <c r="G478" s="37"/>
      <c r="H478" s="37"/>
      <c r="I478" s="193"/>
      <c r="J478" s="193"/>
      <c r="K478" s="37"/>
      <c r="L478" s="37"/>
      <c r="M478" s="40"/>
      <c r="N478" s="194"/>
      <c r="O478" s="195"/>
      <c r="P478" s="65"/>
      <c r="Q478" s="65"/>
      <c r="R478" s="65"/>
      <c r="S478" s="65"/>
      <c r="T478" s="65"/>
      <c r="U478" s="65"/>
      <c r="V478" s="65"/>
      <c r="W478" s="65"/>
      <c r="X478" s="66"/>
      <c r="Y478" s="35"/>
      <c r="Z478" s="35"/>
      <c r="AA478" s="35"/>
      <c r="AB478" s="35"/>
      <c r="AC478" s="35"/>
      <c r="AD478" s="35"/>
      <c r="AE478" s="35"/>
      <c r="AT478" s="18" t="s">
        <v>143</v>
      </c>
      <c r="AU478" s="18" t="s">
        <v>24</v>
      </c>
    </row>
    <row r="479" spans="1:65" s="2" customFormat="1" ht="14.45" customHeight="1">
      <c r="A479" s="35"/>
      <c r="B479" s="36"/>
      <c r="C479" s="177" t="s">
        <v>393</v>
      </c>
      <c r="D479" s="177" t="s">
        <v>136</v>
      </c>
      <c r="E479" s="178" t="s">
        <v>1124</v>
      </c>
      <c r="F479" s="179" t="s">
        <v>1125</v>
      </c>
      <c r="G479" s="180" t="s">
        <v>165</v>
      </c>
      <c r="H479" s="181">
        <v>50</v>
      </c>
      <c r="I479" s="182"/>
      <c r="J479" s="182"/>
      <c r="K479" s="183">
        <f>ROUND(P479*H479,2)</f>
        <v>0</v>
      </c>
      <c r="L479" s="179" t="s">
        <v>33</v>
      </c>
      <c r="M479" s="40"/>
      <c r="N479" s="184" t="s">
        <v>33</v>
      </c>
      <c r="O479" s="185" t="s">
        <v>49</v>
      </c>
      <c r="P479" s="186">
        <f>I479+J479</f>
        <v>0</v>
      </c>
      <c r="Q479" s="186">
        <f>ROUND(I479*H479,2)</f>
        <v>0</v>
      </c>
      <c r="R479" s="186">
        <f>ROUND(J479*H479,2)</f>
        <v>0</v>
      </c>
      <c r="S479" s="65"/>
      <c r="T479" s="187">
        <f>S479*H479</f>
        <v>0</v>
      </c>
      <c r="U479" s="187">
        <v>0</v>
      </c>
      <c r="V479" s="187">
        <f>U479*H479</f>
        <v>0</v>
      </c>
      <c r="W479" s="187">
        <v>0</v>
      </c>
      <c r="X479" s="188">
        <f>W479*H479</f>
        <v>0</v>
      </c>
      <c r="Y479" s="35"/>
      <c r="Z479" s="35"/>
      <c r="AA479" s="35"/>
      <c r="AB479" s="35"/>
      <c r="AC479" s="35"/>
      <c r="AD479" s="35"/>
      <c r="AE479" s="35"/>
      <c r="AR479" s="189" t="s">
        <v>141</v>
      </c>
      <c r="AT479" s="189" t="s">
        <v>136</v>
      </c>
      <c r="AU479" s="189" t="s">
        <v>24</v>
      </c>
      <c r="AY479" s="18" t="s">
        <v>133</v>
      </c>
      <c r="BE479" s="190">
        <f>IF(O479="základní",K479,0)</f>
        <v>0</v>
      </c>
      <c r="BF479" s="190">
        <f>IF(O479="snížená",K479,0)</f>
        <v>0</v>
      </c>
      <c r="BG479" s="190">
        <f>IF(O479="zákl. přenesená",K479,0)</f>
        <v>0</v>
      </c>
      <c r="BH479" s="190">
        <f>IF(O479="sníž. přenesená",K479,0)</f>
        <v>0</v>
      </c>
      <c r="BI479" s="190">
        <f>IF(O479="nulová",K479,0)</f>
        <v>0</v>
      </c>
      <c r="BJ479" s="18" t="s">
        <v>24</v>
      </c>
      <c r="BK479" s="190">
        <f>ROUND(P479*H479,2)</f>
        <v>0</v>
      </c>
      <c r="BL479" s="18" t="s">
        <v>141</v>
      </c>
      <c r="BM479" s="189" t="s">
        <v>1126</v>
      </c>
    </row>
    <row r="480" spans="1:47" s="2" customFormat="1" ht="11.25">
      <c r="A480" s="35"/>
      <c r="B480" s="36"/>
      <c r="C480" s="37"/>
      <c r="D480" s="191" t="s">
        <v>143</v>
      </c>
      <c r="E480" s="37"/>
      <c r="F480" s="192" t="s">
        <v>1125</v>
      </c>
      <c r="G480" s="37"/>
      <c r="H480" s="37"/>
      <c r="I480" s="193"/>
      <c r="J480" s="193"/>
      <c r="K480" s="37"/>
      <c r="L480" s="37"/>
      <c r="M480" s="40"/>
      <c r="N480" s="194"/>
      <c r="O480" s="195"/>
      <c r="P480" s="65"/>
      <c r="Q480" s="65"/>
      <c r="R480" s="65"/>
      <c r="S480" s="65"/>
      <c r="T480" s="65"/>
      <c r="U480" s="65"/>
      <c r="V480" s="65"/>
      <c r="W480" s="65"/>
      <c r="X480" s="66"/>
      <c r="Y480" s="35"/>
      <c r="Z480" s="35"/>
      <c r="AA480" s="35"/>
      <c r="AB480" s="35"/>
      <c r="AC480" s="35"/>
      <c r="AD480" s="35"/>
      <c r="AE480" s="35"/>
      <c r="AT480" s="18" t="s">
        <v>143</v>
      </c>
      <c r="AU480" s="18" t="s">
        <v>24</v>
      </c>
    </row>
    <row r="481" spans="2:51" s="13" customFormat="1" ht="11.25">
      <c r="B481" s="196"/>
      <c r="C481" s="197"/>
      <c r="D481" s="191" t="s">
        <v>145</v>
      </c>
      <c r="E481" s="198" t="s">
        <v>33</v>
      </c>
      <c r="F481" s="199" t="s">
        <v>1127</v>
      </c>
      <c r="G481" s="197"/>
      <c r="H481" s="200">
        <v>25</v>
      </c>
      <c r="I481" s="201"/>
      <c r="J481" s="201"/>
      <c r="K481" s="197"/>
      <c r="L481" s="197"/>
      <c r="M481" s="202"/>
      <c r="N481" s="203"/>
      <c r="O481" s="204"/>
      <c r="P481" s="204"/>
      <c r="Q481" s="204"/>
      <c r="R481" s="204"/>
      <c r="S481" s="204"/>
      <c r="T481" s="204"/>
      <c r="U481" s="204"/>
      <c r="V481" s="204"/>
      <c r="W481" s="204"/>
      <c r="X481" s="205"/>
      <c r="AT481" s="206" t="s">
        <v>145</v>
      </c>
      <c r="AU481" s="206" t="s">
        <v>24</v>
      </c>
      <c r="AV481" s="13" t="s">
        <v>89</v>
      </c>
      <c r="AW481" s="13" t="s">
        <v>5</v>
      </c>
      <c r="AX481" s="13" t="s">
        <v>80</v>
      </c>
      <c r="AY481" s="206" t="s">
        <v>133</v>
      </c>
    </row>
    <row r="482" spans="2:51" s="13" customFormat="1" ht="11.25">
      <c r="B482" s="196"/>
      <c r="C482" s="197"/>
      <c r="D482" s="191" t="s">
        <v>145</v>
      </c>
      <c r="E482" s="198" t="s">
        <v>33</v>
      </c>
      <c r="F482" s="199" t="s">
        <v>1128</v>
      </c>
      <c r="G482" s="197"/>
      <c r="H482" s="200">
        <v>25</v>
      </c>
      <c r="I482" s="201"/>
      <c r="J482" s="201"/>
      <c r="K482" s="197"/>
      <c r="L482" s="197"/>
      <c r="M482" s="202"/>
      <c r="N482" s="203"/>
      <c r="O482" s="204"/>
      <c r="P482" s="204"/>
      <c r="Q482" s="204"/>
      <c r="R482" s="204"/>
      <c r="S482" s="204"/>
      <c r="T482" s="204"/>
      <c r="U482" s="204"/>
      <c r="V482" s="204"/>
      <c r="W482" s="204"/>
      <c r="X482" s="205"/>
      <c r="AT482" s="206" t="s">
        <v>145</v>
      </c>
      <c r="AU482" s="206" t="s">
        <v>24</v>
      </c>
      <c r="AV482" s="13" t="s">
        <v>89</v>
      </c>
      <c r="AW482" s="13" t="s">
        <v>5</v>
      </c>
      <c r="AX482" s="13" t="s">
        <v>80</v>
      </c>
      <c r="AY482" s="206" t="s">
        <v>133</v>
      </c>
    </row>
    <row r="483" spans="1:65" s="2" customFormat="1" ht="14.45" customHeight="1">
      <c r="A483" s="35"/>
      <c r="B483" s="36"/>
      <c r="C483" s="177" t="s">
        <v>398</v>
      </c>
      <c r="D483" s="177" t="s">
        <v>136</v>
      </c>
      <c r="E483" s="178" t="s">
        <v>1129</v>
      </c>
      <c r="F483" s="179" t="s">
        <v>1130</v>
      </c>
      <c r="G483" s="180" t="s">
        <v>139</v>
      </c>
      <c r="H483" s="181">
        <v>260.15</v>
      </c>
      <c r="I483" s="182"/>
      <c r="J483" s="182"/>
      <c r="K483" s="183">
        <f>ROUND(P483*H483,2)</f>
        <v>0</v>
      </c>
      <c r="L483" s="179" t="s">
        <v>33</v>
      </c>
      <c r="M483" s="40"/>
      <c r="N483" s="184" t="s">
        <v>33</v>
      </c>
      <c r="O483" s="185" t="s">
        <v>49</v>
      </c>
      <c r="P483" s="186">
        <f>I483+J483</f>
        <v>0</v>
      </c>
      <c r="Q483" s="186">
        <f>ROUND(I483*H483,2)</f>
        <v>0</v>
      </c>
      <c r="R483" s="186">
        <f>ROUND(J483*H483,2)</f>
        <v>0</v>
      </c>
      <c r="S483" s="65"/>
      <c r="T483" s="187">
        <f>S483*H483</f>
        <v>0</v>
      </c>
      <c r="U483" s="187">
        <v>0</v>
      </c>
      <c r="V483" s="187">
        <f>U483*H483</f>
        <v>0</v>
      </c>
      <c r="W483" s="187">
        <v>0</v>
      </c>
      <c r="X483" s="188">
        <f>W483*H483</f>
        <v>0</v>
      </c>
      <c r="Y483" s="35"/>
      <c r="Z483" s="35"/>
      <c r="AA483" s="35"/>
      <c r="AB483" s="35"/>
      <c r="AC483" s="35"/>
      <c r="AD483" s="35"/>
      <c r="AE483" s="35"/>
      <c r="AR483" s="189" t="s">
        <v>141</v>
      </c>
      <c r="AT483" s="189" t="s">
        <v>136</v>
      </c>
      <c r="AU483" s="189" t="s">
        <v>24</v>
      </c>
      <c r="AY483" s="18" t="s">
        <v>133</v>
      </c>
      <c r="BE483" s="190">
        <f>IF(O483="základní",K483,0)</f>
        <v>0</v>
      </c>
      <c r="BF483" s="190">
        <f>IF(O483="snížená",K483,0)</f>
        <v>0</v>
      </c>
      <c r="BG483" s="190">
        <f>IF(O483="zákl. přenesená",K483,0)</f>
        <v>0</v>
      </c>
      <c r="BH483" s="190">
        <f>IF(O483="sníž. přenesená",K483,0)</f>
        <v>0</v>
      </c>
      <c r="BI483" s="190">
        <f>IF(O483="nulová",K483,0)</f>
        <v>0</v>
      </c>
      <c r="BJ483" s="18" t="s">
        <v>24</v>
      </c>
      <c r="BK483" s="190">
        <f>ROUND(P483*H483,2)</f>
        <v>0</v>
      </c>
      <c r="BL483" s="18" t="s">
        <v>141</v>
      </c>
      <c r="BM483" s="189" t="s">
        <v>1131</v>
      </c>
    </row>
    <row r="484" spans="1:47" s="2" customFormat="1" ht="11.25">
      <c r="A484" s="35"/>
      <c r="B484" s="36"/>
      <c r="C484" s="37"/>
      <c r="D484" s="191" t="s">
        <v>143</v>
      </c>
      <c r="E484" s="37"/>
      <c r="F484" s="192" t="s">
        <v>1130</v>
      </c>
      <c r="G484" s="37"/>
      <c r="H484" s="37"/>
      <c r="I484" s="193"/>
      <c r="J484" s="193"/>
      <c r="K484" s="37"/>
      <c r="L484" s="37"/>
      <c r="M484" s="40"/>
      <c r="N484" s="194"/>
      <c r="O484" s="195"/>
      <c r="P484" s="65"/>
      <c r="Q484" s="65"/>
      <c r="R484" s="65"/>
      <c r="S484" s="65"/>
      <c r="T484" s="65"/>
      <c r="U484" s="65"/>
      <c r="V484" s="65"/>
      <c r="W484" s="65"/>
      <c r="X484" s="66"/>
      <c r="Y484" s="35"/>
      <c r="Z484" s="35"/>
      <c r="AA484" s="35"/>
      <c r="AB484" s="35"/>
      <c r="AC484" s="35"/>
      <c r="AD484" s="35"/>
      <c r="AE484" s="35"/>
      <c r="AT484" s="18" t="s">
        <v>143</v>
      </c>
      <c r="AU484" s="18" t="s">
        <v>24</v>
      </c>
    </row>
    <row r="485" spans="2:51" s="14" customFormat="1" ht="11.25">
      <c r="B485" s="207"/>
      <c r="C485" s="208"/>
      <c r="D485" s="191" t="s">
        <v>145</v>
      </c>
      <c r="E485" s="209" t="s">
        <v>33</v>
      </c>
      <c r="F485" s="210" t="s">
        <v>1132</v>
      </c>
      <c r="G485" s="208"/>
      <c r="H485" s="209" t="s">
        <v>33</v>
      </c>
      <c r="I485" s="211"/>
      <c r="J485" s="211"/>
      <c r="K485" s="208"/>
      <c r="L485" s="208"/>
      <c r="M485" s="212"/>
      <c r="N485" s="213"/>
      <c r="O485" s="214"/>
      <c r="P485" s="214"/>
      <c r="Q485" s="214"/>
      <c r="R485" s="214"/>
      <c r="S485" s="214"/>
      <c r="T485" s="214"/>
      <c r="U485" s="214"/>
      <c r="V485" s="214"/>
      <c r="W485" s="214"/>
      <c r="X485" s="215"/>
      <c r="AT485" s="216" t="s">
        <v>145</v>
      </c>
      <c r="AU485" s="216" t="s">
        <v>24</v>
      </c>
      <c r="AV485" s="14" t="s">
        <v>24</v>
      </c>
      <c r="AW485" s="14" t="s">
        <v>5</v>
      </c>
      <c r="AX485" s="14" t="s">
        <v>80</v>
      </c>
      <c r="AY485" s="216" t="s">
        <v>133</v>
      </c>
    </row>
    <row r="486" spans="2:51" s="13" customFormat="1" ht="11.25">
      <c r="B486" s="196"/>
      <c r="C486" s="197"/>
      <c r="D486" s="191" t="s">
        <v>145</v>
      </c>
      <c r="E486" s="198" t="s">
        <v>33</v>
      </c>
      <c r="F486" s="199" t="s">
        <v>1034</v>
      </c>
      <c r="G486" s="197"/>
      <c r="H486" s="200">
        <v>17.24</v>
      </c>
      <c r="I486" s="201"/>
      <c r="J486" s="201"/>
      <c r="K486" s="197"/>
      <c r="L486" s="197"/>
      <c r="M486" s="202"/>
      <c r="N486" s="203"/>
      <c r="O486" s="204"/>
      <c r="P486" s="204"/>
      <c r="Q486" s="204"/>
      <c r="R486" s="204"/>
      <c r="S486" s="204"/>
      <c r="T486" s="204"/>
      <c r="U486" s="204"/>
      <c r="V486" s="204"/>
      <c r="W486" s="204"/>
      <c r="X486" s="205"/>
      <c r="AT486" s="206" t="s">
        <v>145</v>
      </c>
      <c r="AU486" s="206" t="s">
        <v>24</v>
      </c>
      <c r="AV486" s="13" t="s">
        <v>89</v>
      </c>
      <c r="AW486" s="13" t="s">
        <v>5</v>
      </c>
      <c r="AX486" s="13" t="s">
        <v>80</v>
      </c>
      <c r="AY486" s="206" t="s">
        <v>133</v>
      </c>
    </row>
    <row r="487" spans="2:51" s="13" customFormat="1" ht="11.25">
      <c r="B487" s="196"/>
      <c r="C487" s="197"/>
      <c r="D487" s="191" t="s">
        <v>145</v>
      </c>
      <c r="E487" s="198" t="s">
        <v>33</v>
      </c>
      <c r="F487" s="199" t="s">
        <v>1133</v>
      </c>
      <c r="G487" s="197"/>
      <c r="H487" s="200">
        <v>29.27</v>
      </c>
      <c r="I487" s="201"/>
      <c r="J487" s="201"/>
      <c r="K487" s="197"/>
      <c r="L487" s="197"/>
      <c r="M487" s="202"/>
      <c r="N487" s="203"/>
      <c r="O487" s="204"/>
      <c r="P487" s="204"/>
      <c r="Q487" s="204"/>
      <c r="R487" s="204"/>
      <c r="S487" s="204"/>
      <c r="T487" s="204"/>
      <c r="U487" s="204"/>
      <c r="V487" s="204"/>
      <c r="W487" s="204"/>
      <c r="X487" s="205"/>
      <c r="AT487" s="206" t="s">
        <v>145</v>
      </c>
      <c r="AU487" s="206" t="s">
        <v>24</v>
      </c>
      <c r="AV487" s="13" t="s">
        <v>89</v>
      </c>
      <c r="AW487" s="13" t="s">
        <v>5</v>
      </c>
      <c r="AX487" s="13" t="s">
        <v>80</v>
      </c>
      <c r="AY487" s="206" t="s">
        <v>133</v>
      </c>
    </row>
    <row r="488" spans="2:51" s="13" customFormat="1" ht="11.25">
      <c r="B488" s="196"/>
      <c r="C488" s="197"/>
      <c r="D488" s="191" t="s">
        <v>145</v>
      </c>
      <c r="E488" s="198" t="s">
        <v>33</v>
      </c>
      <c r="F488" s="199" t="s">
        <v>1049</v>
      </c>
      <c r="G488" s="197"/>
      <c r="H488" s="200">
        <v>31.06</v>
      </c>
      <c r="I488" s="201"/>
      <c r="J488" s="201"/>
      <c r="K488" s="197"/>
      <c r="L488" s="197"/>
      <c r="M488" s="202"/>
      <c r="N488" s="203"/>
      <c r="O488" s="204"/>
      <c r="P488" s="204"/>
      <c r="Q488" s="204"/>
      <c r="R488" s="204"/>
      <c r="S488" s="204"/>
      <c r="T488" s="204"/>
      <c r="U488" s="204"/>
      <c r="V488" s="204"/>
      <c r="W488" s="204"/>
      <c r="X488" s="205"/>
      <c r="AT488" s="206" t="s">
        <v>145</v>
      </c>
      <c r="AU488" s="206" t="s">
        <v>24</v>
      </c>
      <c r="AV488" s="13" t="s">
        <v>89</v>
      </c>
      <c r="AW488" s="13" t="s">
        <v>5</v>
      </c>
      <c r="AX488" s="13" t="s">
        <v>80</v>
      </c>
      <c r="AY488" s="206" t="s">
        <v>133</v>
      </c>
    </row>
    <row r="489" spans="2:51" s="13" customFormat="1" ht="11.25">
      <c r="B489" s="196"/>
      <c r="C489" s="197"/>
      <c r="D489" s="191" t="s">
        <v>145</v>
      </c>
      <c r="E489" s="198" t="s">
        <v>33</v>
      </c>
      <c r="F489" s="199" t="s">
        <v>1051</v>
      </c>
      <c r="G489" s="197"/>
      <c r="H489" s="200">
        <v>16.07</v>
      </c>
      <c r="I489" s="201"/>
      <c r="J489" s="201"/>
      <c r="K489" s="197"/>
      <c r="L489" s="197"/>
      <c r="M489" s="202"/>
      <c r="N489" s="203"/>
      <c r="O489" s="204"/>
      <c r="P489" s="204"/>
      <c r="Q489" s="204"/>
      <c r="R489" s="204"/>
      <c r="S489" s="204"/>
      <c r="T489" s="204"/>
      <c r="U489" s="204"/>
      <c r="V489" s="204"/>
      <c r="W489" s="204"/>
      <c r="X489" s="205"/>
      <c r="AT489" s="206" t="s">
        <v>145</v>
      </c>
      <c r="AU489" s="206" t="s">
        <v>24</v>
      </c>
      <c r="AV489" s="13" t="s">
        <v>89</v>
      </c>
      <c r="AW489" s="13" t="s">
        <v>5</v>
      </c>
      <c r="AX489" s="13" t="s">
        <v>80</v>
      </c>
      <c r="AY489" s="206" t="s">
        <v>133</v>
      </c>
    </row>
    <row r="490" spans="2:51" s="13" customFormat="1" ht="11.25">
      <c r="B490" s="196"/>
      <c r="C490" s="197"/>
      <c r="D490" s="191" t="s">
        <v>145</v>
      </c>
      <c r="E490" s="198" t="s">
        <v>33</v>
      </c>
      <c r="F490" s="199" t="s">
        <v>1134</v>
      </c>
      <c r="G490" s="197"/>
      <c r="H490" s="200">
        <v>4.5</v>
      </c>
      <c r="I490" s="201"/>
      <c r="J490" s="201"/>
      <c r="K490" s="197"/>
      <c r="L490" s="197"/>
      <c r="M490" s="202"/>
      <c r="N490" s="203"/>
      <c r="O490" s="204"/>
      <c r="P490" s="204"/>
      <c r="Q490" s="204"/>
      <c r="R490" s="204"/>
      <c r="S490" s="204"/>
      <c r="T490" s="204"/>
      <c r="U490" s="204"/>
      <c r="V490" s="204"/>
      <c r="W490" s="204"/>
      <c r="X490" s="205"/>
      <c r="AT490" s="206" t="s">
        <v>145</v>
      </c>
      <c r="AU490" s="206" t="s">
        <v>24</v>
      </c>
      <c r="AV490" s="13" t="s">
        <v>89</v>
      </c>
      <c r="AW490" s="13" t="s">
        <v>5</v>
      </c>
      <c r="AX490" s="13" t="s">
        <v>80</v>
      </c>
      <c r="AY490" s="206" t="s">
        <v>133</v>
      </c>
    </row>
    <row r="491" spans="2:51" s="13" customFormat="1" ht="11.25">
      <c r="B491" s="196"/>
      <c r="C491" s="197"/>
      <c r="D491" s="191" t="s">
        <v>145</v>
      </c>
      <c r="E491" s="198" t="s">
        <v>33</v>
      </c>
      <c r="F491" s="199" t="s">
        <v>1069</v>
      </c>
      <c r="G491" s="197"/>
      <c r="H491" s="200">
        <v>49.16</v>
      </c>
      <c r="I491" s="201"/>
      <c r="J491" s="201"/>
      <c r="K491" s="197"/>
      <c r="L491" s="197"/>
      <c r="M491" s="202"/>
      <c r="N491" s="203"/>
      <c r="O491" s="204"/>
      <c r="P491" s="204"/>
      <c r="Q491" s="204"/>
      <c r="R491" s="204"/>
      <c r="S491" s="204"/>
      <c r="T491" s="204"/>
      <c r="U491" s="204"/>
      <c r="V491" s="204"/>
      <c r="W491" s="204"/>
      <c r="X491" s="205"/>
      <c r="AT491" s="206" t="s">
        <v>145</v>
      </c>
      <c r="AU491" s="206" t="s">
        <v>24</v>
      </c>
      <c r="AV491" s="13" t="s">
        <v>89</v>
      </c>
      <c r="AW491" s="13" t="s">
        <v>5</v>
      </c>
      <c r="AX491" s="13" t="s">
        <v>80</v>
      </c>
      <c r="AY491" s="206" t="s">
        <v>133</v>
      </c>
    </row>
    <row r="492" spans="2:51" s="13" customFormat="1" ht="11.25">
      <c r="B492" s="196"/>
      <c r="C492" s="197"/>
      <c r="D492" s="191" t="s">
        <v>145</v>
      </c>
      <c r="E492" s="198" t="s">
        <v>33</v>
      </c>
      <c r="F492" s="199" t="s">
        <v>1135</v>
      </c>
      <c r="G492" s="197"/>
      <c r="H492" s="200">
        <v>48.98</v>
      </c>
      <c r="I492" s="201"/>
      <c r="J492" s="201"/>
      <c r="K492" s="197"/>
      <c r="L492" s="197"/>
      <c r="M492" s="202"/>
      <c r="N492" s="203"/>
      <c r="O492" s="204"/>
      <c r="P492" s="204"/>
      <c r="Q492" s="204"/>
      <c r="R492" s="204"/>
      <c r="S492" s="204"/>
      <c r="T492" s="204"/>
      <c r="U492" s="204"/>
      <c r="V492" s="204"/>
      <c r="W492" s="204"/>
      <c r="X492" s="205"/>
      <c r="AT492" s="206" t="s">
        <v>145</v>
      </c>
      <c r="AU492" s="206" t="s">
        <v>24</v>
      </c>
      <c r="AV492" s="13" t="s">
        <v>89</v>
      </c>
      <c r="AW492" s="13" t="s">
        <v>5</v>
      </c>
      <c r="AX492" s="13" t="s">
        <v>80</v>
      </c>
      <c r="AY492" s="206" t="s">
        <v>133</v>
      </c>
    </row>
    <row r="493" spans="2:51" s="13" customFormat="1" ht="11.25">
      <c r="B493" s="196"/>
      <c r="C493" s="197"/>
      <c r="D493" s="191" t="s">
        <v>145</v>
      </c>
      <c r="E493" s="198" t="s">
        <v>33</v>
      </c>
      <c r="F493" s="199" t="s">
        <v>1136</v>
      </c>
      <c r="G493" s="197"/>
      <c r="H493" s="200">
        <v>11.98</v>
      </c>
      <c r="I493" s="201"/>
      <c r="J493" s="201"/>
      <c r="K493" s="197"/>
      <c r="L493" s="197"/>
      <c r="M493" s="202"/>
      <c r="N493" s="203"/>
      <c r="O493" s="204"/>
      <c r="P493" s="204"/>
      <c r="Q493" s="204"/>
      <c r="R493" s="204"/>
      <c r="S493" s="204"/>
      <c r="T493" s="204"/>
      <c r="U493" s="204"/>
      <c r="V493" s="204"/>
      <c r="W493" s="204"/>
      <c r="X493" s="205"/>
      <c r="AT493" s="206" t="s">
        <v>145</v>
      </c>
      <c r="AU493" s="206" t="s">
        <v>24</v>
      </c>
      <c r="AV493" s="13" t="s">
        <v>89</v>
      </c>
      <c r="AW493" s="13" t="s">
        <v>5</v>
      </c>
      <c r="AX493" s="13" t="s">
        <v>80</v>
      </c>
      <c r="AY493" s="206" t="s">
        <v>133</v>
      </c>
    </row>
    <row r="494" spans="2:51" s="13" customFormat="1" ht="11.25">
      <c r="B494" s="196"/>
      <c r="C494" s="197"/>
      <c r="D494" s="191" t="s">
        <v>145</v>
      </c>
      <c r="E494" s="198" t="s">
        <v>33</v>
      </c>
      <c r="F494" s="199" t="s">
        <v>1137</v>
      </c>
      <c r="G494" s="197"/>
      <c r="H494" s="200">
        <v>4.5</v>
      </c>
      <c r="I494" s="201"/>
      <c r="J494" s="201"/>
      <c r="K494" s="197"/>
      <c r="L494" s="197"/>
      <c r="M494" s="202"/>
      <c r="N494" s="203"/>
      <c r="O494" s="204"/>
      <c r="P494" s="204"/>
      <c r="Q494" s="204"/>
      <c r="R494" s="204"/>
      <c r="S494" s="204"/>
      <c r="T494" s="204"/>
      <c r="U494" s="204"/>
      <c r="V494" s="204"/>
      <c r="W494" s="204"/>
      <c r="X494" s="205"/>
      <c r="AT494" s="206" t="s">
        <v>145</v>
      </c>
      <c r="AU494" s="206" t="s">
        <v>24</v>
      </c>
      <c r="AV494" s="13" t="s">
        <v>89</v>
      </c>
      <c r="AW494" s="13" t="s">
        <v>5</v>
      </c>
      <c r="AX494" s="13" t="s">
        <v>80</v>
      </c>
      <c r="AY494" s="206" t="s">
        <v>133</v>
      </c>
    </row>
    <row r="495" spans="2:51" s="13" customFormat="1" ht="11.25">
      <c r="B495" s="196"/>
      <c r="C495" s="197"/>
      <c r="D495" s="191" t="s">
        <v>145</v>
      </c>
      <c r="E495" s="198" t="s">
        <v>33</v>
      </c>
      <c r="F495" s="199" t="s">
        <v>1138</v>
      </c>
      <c r="G495" s="197"/>
      <c r="H495" s="200">
        <v>16.16</v>
      </c>
      <c r="I495" s="201"/>
      <c r="J495" s="201"/>
      <c r="K495" s="197"/>
      <c r="L495" s="197"/>
      <c r="M495" s="202"/>
      <c r="N495" s="203"/>
      <c r="O495" s="204"/>
      <c r="P495" s="204"/>
      <c r="Q495" s="204"/>
      <c r="R495" s="204"/>
      <c r="S495" s="204"/>
      <c r="T495" s="204"/>
      <c r="U495" s="204"/>
      <c r="V495" s="204"/>
      <c r="W495" s="204"/>
      <c r="X495" s="205"/>
      <c r="AT495" s="206" t="s">
        <v>145</v>
      </c>
      <c r="AU495" s="206" t="s">
        <v>24</v>
      </c>
      <c r="AV495" s="13" t="s">
        <v>89</v>
      </c>
      <c r="AW495" s="13" t="s">
        <v>5</v>
      </c>
      <c r="AX495" s="13" t="s">
        <v>80</v>
      </c>
      <c r="AY495" s="206" t="s">
        <v>133</v>
      </c>
    </row>
    <row r="496" spans="2:51" s="13" customFormat="1" ht="11.25">
      <c r="B496" s="196"/>
      <c r="C496" s="197"/>
      <c r="D496" s="191" t="s">
        <v>145</v>
      </c>
      <c r="E496" s="198" t="s">
        <v>33</v>
      </c>
      <c r="F496" s="199" t="s">
        <v>1083</v>
      </c>
      <c r="G496" s="197"/>
      <c r="H496" s="200">
        <v>31.23</v>
      </c>
      <c r="I496" s="201"/>
      <c r="J496" s="201"/>
      <c r="K496" s="197"/>
      <c r="L496" s="197"/>
      <c r="M496" s="202"/>
      <c r="N496" s="203"/>
      <c r="O496" s="204"/>
      <c r="P496" s="204"/>
      <c r="Q496" s="204"/>
      <c r="R496" s="204"/>
      <c r="S496" s="204"/>
      <c r="T496" s="204"/>
      <c r="U496" s="204"/>
      <c r="V496" s="204"/>
      <c r="W496" s="204"/>
      <c r="X496" s="205"/>
      <c r="AT496" s="206" t="s">
        <v>145</v>
      </c>
      <c r="AU496" s="206" t="s">
        <v>24</v>
      </c>
      <c r="AV496" s="13" t="s">
        <v>89</v>
      </c>
      <c r="AW496" s="13" t="s">
        <v>5</v>
      </c>
      <c r="AX496" s="13" t="s">
        <v>80</v>
      </c>
      <c r="AY496" s="206" t="s">
        <v>133</v>
      </c>
    </row>
    <row r="497" spans="1:65" s="2" customFormat="1" ht="14.45" customHeight="1">
      <c r="A497" s="35"/>
      <c r="B497" s="36"/>
      <c r="C497" s="177" t="s">
        <v>403</v>
      </c>
      <c r="D497" s="177" t="s">
        <v>136</v>
      </c>
      <c r="E497" s="178" t="s">
        <v>1139</v>
      </c>
      <c r="F497" s="179" t="s">
        <v>1140</v>
      </c>
      <c r="G497" s="180" t="s">
        <v>139</v>
      </c>
      <c r="H497" s="181">
        <v>5</v>
      </c>
      <c r="I497" s="182"/>
      <c r="J497" s="182"/>
      <c r="K497" s="183">
        <f>ROUND(P497*H497,2)</f>
        <v>0</v>
      </c>
      <c r="L497" s="179" t="s">
        <v>33</v>
      </c>
      <c r="M497" s="40"/>
      <c r="N497" s="184" t="s">
        <v>33</v>
      </c>
      <c r="O497" s="185" t="s">
        <v>49</v>
      </c>
      <c r="P497" s="186">
        <f>I497+J497</f>
        <v>0</v>
      </c>
      <c r="Q497" s="186">
        <f>ROUND(I497*H497,2)</f>
        <v>0</v>
      </c>
      <c r="R497" s="186">
        <f>ROUND(J497*H497,2)</f>
        <v>0</v>
      </c>
      <c r="S497" s="65"/>
      <c r="T497" s="187">
        <f>S497*H497</f>
        <v>0</v>
      </c>
      <c r="U497" s="187">
        <v>0</v>
      </c>
      <c r="V497" s="187">
        <f>U497*H497</f>
        <v>0</v>
      </c>
      <c r="W497" s="187">
        <v>0</v>
      </c>
      <c r="X497" s="188">
        <f>W497*H497</f>
        <v>0</v>
      </c>
      <c r="Y497" s="35"/>
      <c r="Z497" s="35"/>
      <c r="AA497" s="35"/>
      <c r="AB497" s="35"/>
      <c r="AC497" s="35"/>
      <c r="AD497" s="35"/>
      <c r="AE497" s="35"/>
      <c r="AR497" s="189" t="s">
        <v>141</v>
      </c>
      <c r="AT497" s="189" t="s">
        <v>136</v>
      </c>
      <c r="AU497" s="189" t="s">
        <v>24</v>
      </c>
      <c r="AY497" s="18" t="s">
        <v>133</v>
      </c>
      <c r="BE497" s="190">
        <f>IF(O497="základní",K497,0)</f>
        <v>0</v>
      </c>
      <c r="BF497" s="190">
        <f>IF(O497="snížená",K497,0)</f>
        <v>0</v>
      </c>
      <c r="BG497" s="190">
        <f>IF(O497="zákl. přenesená",K497,0)</f>
        <v>0</v>
      </c>
      <c r="BH497" s="190">
        <f>IF(O497="sníž. přenesená",K497,0)</f>
        <v>0</v>
      </c>
      <c r="BI497" s="190">
        <f>IF(O497="nulová",K497,0)</f>
        <v>0</v>
      </c>
      <c r="BJ497" s="18" t="s">
        <v>24</v>
      </c>
      <c r="BK497" s="190">
        <f>ROUND(P497*H497,2)</f>
        <v>0</v>
      </c>
      <c r="BL497" s="18" t="s">
        <v>141</v>
      </c>
      <c r="BM497" s="189" t="s">
        <v>1141</v>
      </c>
    </row>
    <row r="498" spans="1:47" s="2" customFormat="1" ht="11.25">
      <c r="A498" s="35"/>
      <c r="B498" s="36"/>
      <c r="C498" s="37"/>
      <c r="D498" s="191" t="s">
        <v>143</v>
      </c>
      <c r="E498" s="37"/>
      <c r="F498" s="192" t="s">
        <v>1140</v>
      </c>
      <c r="G498" s="37"/>
      <c r="H498" s="37"/>
      <c r="I498" s="193"/>
      <c r="J498" s="193"/>
      <c r="K498" s="37"/>
      <c r="L498" s="37"/>
      <c r="M498" s="40"/>
      <c r="N498" s="194"/>
      <c r="O498" s="195"/>
      <c r="P498" s="65"/>
      <c r="Q498" s="65"/>
      <c r="R498" s="65"/>
      <c r="S498" s="65"/>
      <c r="T498" s="65"/>
      <c r="U498" s="65"/>
      <c r="V498" s="65"/>
      <c r="W498" s="65"/>
      <c r="X498" s="66"/>
      <c r="Y498" s="35"/>
      <c r="Z498" s="35"/>
      <c r="AA498" s="35"/>
      <c r="AB498" s="35"/>
      <c r="AC498" s="35"/>
      <c r="AD498" s="35"/>
      <c r="AE498" s="35"/>
      <c r="AT498" s="18" t="s">
        <v>143</v>
      </c>
      <c r="AU498" s="18" t="s">
        <v>24</v>
      </c>
    </row>
    <row r="499" spans="2:51" s="14" customFormat="1" ht="11.25">
      <c r="B499" s="207"/>
      <c r="C499" s="208"/>
      <c r="D499" s="191" t="s">
        <v>145</v>
      </c>
      <c r="E499" s="209" t="s">
        <v>33</v>
      </c>
      <c r="F499" s="210" t="s">
        <v>1142</v>
      </c>
      <c r="G499" s="208"/>
      <c r="H499" s="209" t="s">
        <v>33</v>
      </c>
      <c r="I499" s="211"/>
      <c r="J499" s="211"/>
      <c r="K499" s="208"/>
      <c r="L499" s="208"/>
      <c r="M499" s="212"/>
      <c r="N499" s="213"/>
      <c r="O499" s="214"/>
      <c r="P499" s="214"/>
      <c r="Q499" s="214"/>
      <c r="R499" s="214"/>
      <c r="S499" s="214"/>
      <c r="T499" s="214"/>
      <c r="U499" s="214"/>
      <c r="V499" s="214"/>
      <c r="W499" s="214"/>
      <c r="X499" s="215"/>
      <c r="AT499" s="216" t="s">
        <v>145</v>
      </c>
      <c r="AU499" s="216" t="s">
        <v>24</v>
      </c>
      <c r="AV499" s="14" t="s">
        <v>24</v>
      </c>
      <c r="AW499" s="14" t="s">
        <v>5</v>
      </c>
      <c r="AX499" s="14" t="s">
        <v>80</v>
      </c>
      <c r="AY499" s="216" t="s">
        <v>133</v>
      </c>
    </row>
    <row r="500" spans="2:51" s="13" customFormat="1" ht="11.25">
      <c r="B500" s="196"/>
      <c r="C500" s="197"/>
      <c r="D500" s="191" t="s">
        <v>145</v>
      </c>
      <c r="E500" s="198" t="s">
        <v>33</v>
      </c>
      <c r="F500" s="199" t="s">
        <v>1143</v>
      </c>
      <c r="G500" s="197"/>
      <c r="H500" s="200">
        <v>5</v>
      </c>
      <c r="I500" s="201"/>
      <c r="J500" s="201"/>
      <c r="K500" s="197"/>
      <c r="L500" s="197"/>
      <c r="M500" s="202"/>
      <c r="N500" s="203"/>
      <c r="O500" s="204"/>
      <c r="P500" s="204"/>
      <c r="Q500" s="204"/>
      <c r="R500" s="204"/>
      <c r="S500" s="204"/>
      <c r="T500" s="204"/>
      <c r="U500" s="204"/>
      <c r="V500" s="204"/>
      <c r="W500" s="204"/>
      <c r="X500" s="205"/>
      <c r="AT500" s="206" t="s">
        <v>145</v>
      </c>
      <c r="AU500" s="206" t="s">
        <v>24</v>
      </c>
      <c r="AV500" s="13" t="s">
        <v>89</v>
      </c>
      <c r="AW500" s="13" t="s">
        <v>5</v>
      </c>
      <c r="AX500" s="13" t="s">
        <v>80</v>
      </c>
      <c r="AY500" s="206" t="s">
        <v>133</v>
      </c>
    </row>
    <row r="501" spans="2:63" s="12" customFormat="1" ht="25.9" customHeight="1">
      <c r="B501" s="160"/>
      <c r="C501" s="161"/>
      <c r="D501" s="162" t="s">
        <v>79</v>
      </c>
      <c r="E501" s="163" t="s">
        <v>782</v>
      </c>
      <c r="F501" s="163" t="s">
        <v>783</v>
      </c>
      <c r="G501" s="161"/>
      <c r="H501" s="161"/>
      <c r="I501" s="164"/>
      <c r="J501" s="164"/>
      <c r="K501" s="165">
        <f>BK501</f>
        <v>0</v>
      </c>
      <c r="L501" s="161"/>
      <c r="M501" s="166"/>
      <c r="N501" s="167"/>
      <c r="O501" s="168"/>
      <c r="P501" s="168"/>
      <c r="Q501" s="169">
        <f>SUM(Q502:Q503)</f>
        <v>0</v>
      </c>
      <c r="R501" s="169">
        <f>SUM(R502:R503)</f>
        <v>0</v>
      </c>
      <c r="S501" s="168"/>
      <c r="T501" s="170">
        <f>SUM(T502:T503)</f>
        <v>0</v>
      </c>
      <c r="U501" s="168"/>
      <c r="V501" s="170">
        <f>SUM(V502:V503)</f>
        <v>0</v>
      </c>
      <c r="W501" s="168"/>
      <c r="X501" s="171">
        <f>SUM(X502:X503)</f>
        <v>0</v>
      </c>
      <c r="AR501" s="172" t="s">
        <v>175</v>
      </c>
      <c r="AT501" s="173" t="s">
        <v>79</v>
      </c>
      <c r="AU501" s="173" t="s">
        <v>80</v>
      </c>
      <c r="AY501" s="172" t="s">
        <v>133</v>
      </c>
      <c r="BK501" s="174">
        <f>SUM(BK502:BK503)</f>
        <v>0</v>
      </c>
    </row>
    <row r="502" spans="1:65" s="2" customFormat="1" ht="14.45" customHeight="1">
      <c r="A502" s="35"/>
      <c r="B502" s="36"/>
      <c r="C502" s="177" t="s">
        <v>407</v>
      </c>
      <c r="D502" s="177" t="s">
        <v>136</v>
      </c>
      <c r="E502" s="178" t="s">
        <v>796</v>
      </c>
      <c r="F502" s="179" t="s">
        <v>797</v>
      </c>
      <c r="G502" s="180" t="s">
        <v>798</v>
      </c>
      <c r="H502" s="239"/>
      <c r="I502" s="182"/>
      <c r="J502" s="182"/>
      <c r="K502" s="183">
        <f>ROUND(P502*H502,2)</f>
        <v>0</v>
      </c>
      <c r="L502" s="179" t="s">
        <v>33</v>
      </c>
      <c r="M502" s="40"/>
      <c r="N502" s="184" t="s">
        <v>33</v>
      </c>
      <c r="O502" s="185" t="s">
        <v>49</v>
      </c>
      <c r="P502" s="186">
        <f>I502+J502</f>
        <v>0</v>
      </c>
      <c r="Q502" s="186">
        <f>ROUND(I502*H502,2)</f>
        <v>0</v>
      </c>
      <c r="R502" s="186">
        <f>ROUND(J502*H502,2)</f>
        <v>0</v>
      </c>
      <c r="S502" s="65"/>
      <c r="T502" s="187">
        <f>S502*H502</f>
        <v>0</v>
      </c>
      <c r="U502" s="187">
        <v>0</v>
      </c>
      <c r="V502" s="187">
        <f>U502*H502</f>
        <v>0</v>
      </c>
      <c r="W502" s="187">
        <v>0</v>
      </c>
      <c r="X502" s="188">
        <f>W502*H502</f>
        <v>0</v>
      </c>
      <c r="Y502" s="35"/>
      <c r="Z502" s="35"/>
      <c r="AA502" s="35"/>
      <c r="AB502" s="35"/>
      <c r="AC502" s="35"/>
      <c r="AD502" s="35"/>
      <c r="AE502" s="35"/>
      <c r="AR502" s="189" t="s">
        <v>141</v>
      </c>
      <c r="AT502" s="189" t="s">
        <v>136</v>
      </c>
      <c r="AU502" s="189" t="s">
        <v>24</v>
      </c>
      <c r="AY502" s="18" t="s">
        <v>133</v>
      </c>
      <c r="BE502" s="190">
        <f>IF(O502="základní",K502,0)</f>
        <v>0</v>
      </c>
      <c r="BF502" s="190">
        <f>IF(O502="snížená",K502,0)</f>
        <v>0</v>
      </c>
      <c r="BG502" s="190">
        <f>IF(O502="zákl. přenesená",K502,0)</f>
        <v>0</v>
      </c>
      <c r="BH502" s="190">
        <f>IF(O502="sníž. přenesená",K502,0)</f>
        <v>0</v>
      </c>
      <c r="BI502" s="190">
        <f>IF(O502="nulová",K502,0)</f>
        <v>0</v>
      </c>
      <c r="BJ502" s="18" t="s">
        <v>24</v>
      </c>
      <c r="BK502" s="190">
        <f>ROUND(P502*H502,2)</f>
        <v>0</v>
      </c>
      <c r="BL502" s="18" t="s">
        <v>141</v>
      </c>
      <c r="BM502" s="189" t="s">
        <v>1144</v>
      </c>
    </row>
    <row r="503" spans="1:47" s="2" customFormat="1" ht="11.25">
      <c r="A503" s="35"/>
      <c r="B503" s="36"/>
      <c r="C503" s="37"/>
      <c r="D503" s="191" t="s">
        <v>143</v>
      </c>
      <c r="E503" s="37"/>
      <c r="F503" s="192" t="s">
        <v>797</v>
      </c>
      <c r="G503" s="37"/>
      <c r="H503" s="37"/>
      <c r="I503" s="193"/>
      <c r="J503" s="193"/>
      <c r="K503" s="37"/>
      <c r="L503" s="37"/>
      <c r="M503" s="40"/>
      <c r="N503" s="240"/>
      <c r="O503" s="241"/>
      <c r="P503" s="242"/>
      <c r="Q503" s="242"/>
      <c r="R503" s="242"/>
      <c r="S503" s="242"/>
      <c r="T503" s="242"/>
      <c r="U503" s="242"/>
      <c r="V503" s="242"/>
      <c r="W503" s="242"/>
      <c r="X503" s="243"/>
      <c r="Y503" s="35"/>
      <c r="Z503" s="35"/>
      <c r="AA503" s="35"/>
      <c r="AB503" s="35"/>
      <c r="AC503" s="35"/>
      <c r="AD503" s="35"/>
      <c r="AE503" s="35"/>
      <c r="AT503" s="18" t="s">
        <v>143</v>
      </c>
      <c r="AU503" s="18" t="s">
        <v>24</v>
      </c>
    </row>
    <row r="504" spans="1:31" s="2" customFormat="1" ht="6.95" customHeight="1">
      <c r="A504" s="35"/>
      <c r="B504" s="48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0"/>
      <c r="N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</row>
  </sheetData>
  <sheetProtection algorithmName="SHA-512" hashValue="7WjFhqaJs1Fwun5EAnpPF9H2nOOOoKbUJ+hYSAAWNvQh0OTmB8zusJFQ/Zgk0NrlrDSOX9cIMxwjYI5gttXEnw==" saltValue="NtrDJRzkhegkuS8xIb3tU76YVxBEtehIgdzR0NelkaBJ60lrelci1mAEKJHb9NVPn4pXMRvGwPQp8KnK4V1p/w==" spinCount="100000" sheet="1" objects="1" scenarios="1" formatColumns="0" formatRows="0" autoFilter="0"/>
  <autoFilter ref="C94:L503"/>
  <mergeCells count="9">
    <mergeCell ref="E52:H52"/>
    <mergeCell ref="E85:H85"/>
    <mergeCell ref="E87:H87"/>
    <mergeCell ref="M2:Z2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6" customFormat="1" ht="45" customHeight="1">
      <c r="B3" s="248"/>
      <c r="C3" s="376" t="s">
        <v>1145</v>
      </c>
      <c r="D3" s="376"/>
      <c r="E3" s="376"/>
      <c r="F3" s="376"/>
      <c r="G3" s="376"/>
      <c r="H3" s="376"/>
      <c r="I3" s="376"/>
      <c r="J3" s="376"/>
      <c r="K3" s="249"/>
    </row>
    <row r="4" spans="2:11" s="1" customFormat="1" ht="25.5" customHeight="1">
      <c r="B4" s="250"/>
      <c r="C4" s="381" t="s">
        <v>1146</v>
      </c>
      <c r="D4" s="381"/>
      <c r="E4" s="381"/>
      <c r="F4" s="381"/>
      <c r="G4" s="381"/>
      <c r="H4" s="381"/>
      <c r="I4" s="381"/>
      <c r="J4" s="381"/>
      <c r="K4" s="251"/>
    </row>
    <row r="5" spans="2:11" s="1" customFormat="1" ht="5.25" customHeight="1">
      <c r="B5" s="250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50"/>
      <c r="C6" s="380" t="s">
        <v>1147</v>
      </c>
      <c r="D6" s="380"/>
      <c r="E6" s="380"/>
      <c r="F6" s="380"/>
      <c r="G6" s="380"/>
      <c r="H6" s="380"/>
      <c r="I6" s="380"/>
      <c r="J6" s="380"/>
      <c r="K6" s="251"/>
    </row>
    <row r="7" spans="2:11" s="1" customFormat="1" ht="15" customHeight="1">
      <c r="B7" s="254"/>
      <c r="C7" s="380" t="s">
        <v>1148</v>
      </c>
      <c r="D7" s="380"/>
      <c r="E7" s="380"/>
      <c r="F7" s="380"/>
      <c r="G7" s="380"/>
      <c r="H7" s="380"/>
      <c r="I7" s="380"/>
      <c r="J7" s="380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380" t="s">
        <v>1149</v>
      </c>
      <c r="D9" s="380"/>
      <c r="E9" s="380"/>
      <c r="F9" s="380"/>
      <c r="G9" s="380"/>
      <c r="H9" s="380"/>
      <c r="I9" s="380"/>
      <c r="J9" s="380"/>
      <c r="K9" s="251"/>
    </row>
    <row r="10" spans="2:11" s="1" customFormat="1" ht="15" customHeight="1">
      <c r="B10" s="254"/>
      <c r="C10" s="253"/>
      <c r="D10" s="380" t="s">
        <v>1150</v>
      </c>
      <c r="E10" s="380"/>
      <c r="F10" s="380"/>
      <c r="G10" s="380"/>
      <c r="H10" s="380"/>
      <c r="I10" s="380"/>
      <c r="J10" s="380"/>
      <c r="K10" s="251"/>
    </row>
    <row r="11" spans="2:11" s="1" customFormat="1" ht="15" customHeight="1">
      <c r="B11" s="254"/>
      <c r="C11" s="255"/>
      <c r="D11" s="380" t="s">
        <v>1151</v>
      </c>
      <c r="E11" s="380"/>
      <c r="F11" s="380"/>
      <c r="G11" s="380"/>
      <c r="H11" s="380"/>
      <c r="I11" s="380"/>
      <c r="J11" s="380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1152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380" t="s">
        <v>1153</v>
      </c>
      <c r="E15" s="380"/>
      <c r="F15" s="380"/>
      <c r="G15" s="380"/>
      <c r="H15" s="380"/>
      <c r="I15" s="380"/>
      <c r="J15" s="380"/>
      <c r="K15" s="251"/>
    </row>
    <row r="16" spans="2:11" s="1" customFormat="1" ht="15" customHeight="1">
      <c r="B16" s="254"/>
      <c r="C16" s="255"/>
      <c r="D16" s="380" t="s">
        <v>1154</v>
      </c>
      <c r="E16" s="380"/>
      <c r="F16" s="380"/>
      <c r="G16" s="380"/>
      <c r="H16" s="380"/>
      <c r="I16" s="380"/>
      <c r="J16" s="380"/>
      <c r="K16" s="251"/>
    </row>
    <row r="17" spans="2:11" s="1" customFormat="1" ht="15" customHeight="1">
      <c r="B17" s="254"/>
      <c r="C17" s="255"/>
      <c r="D17" s="380" t="s">
        <v>1155</v>
      </c>
      <c r="E17" s="380"/>
      <c r="F17" s="380"/>
      <c r="G17" s="380"/>
      <c r="H17" s="380"/>
      <c r="I17" s="380"/>
      <c r="J17" s="380"/>
      <c r="K17" s="251"/>
    </row>
    <row r="18" spans="2:11" s="1" customFormat="1" ht="15" customHeight="1">
      <c r="B18" s="254"/>
      <c r="C18" s="255"/>
      <c r="D18" s="255"/>
      <c r="E18" s="257" t="s">
        <v>87</v>
      </c>
      <c r="F18" s="380" t="s">
        <v>1156</v>
      </c>
      <c r="G18" s="380"/>
      <c r="H18" s="380"/>
      <c r="I18" s="380"/>
      <c r="J18" s="380"/>
      <c r="K18" s="251"/>
    </row>
    <row r="19" spans="2:11" s="1" customFormat="1" ht="15" customHeight="1">
      <c r="B19" s="254"/>
      <c r="C19" s="255"/>
      <c r="D19" s="255"/>
      <c r="E19" s="257" t="s">
        <v>1157</v>
      </c>
      <c r="F19" s="380" t="s">
        <v>1158</v>
      </c>
      <c r="G19" s="380"/>
      <c r="H19" s="380"/>
      <c r="I19" s="380"/>
      <c r="J19" s="380"/>
      <c r="K19" s="251"/>
    </row>
    <row r="20" spans="2:11" s="1" customFormat="1" ht="15" customHeight="1">
      <c r="B20" s="254"/>
      <c r="C20" s="255"/>
      <c r="D20" s="255"/>
      <c r="E20" s="257" t="s">
        <v>1159</v>
      </c>
      <c r="F20" s="380" t="s">
        <v>1160</v>
      </c>
      <c r="G20" s="380"/>
      <c r="H20" s="380"/>
      <c r="I20" s="380"/>
      <c r="J20" s="380"/>
      <c r="K20" s="251"/>
    </row>
    <row r="21" spans="2:11" s="1" customFormat="1" ht="15" customHeight="1">
      <c r="B21" s="254"/>
      <c r="C21" s="255"/>
      <c r="D21" s="255"/>
      <c r="E21" s="257" t="s">
        <v>1161</v>
      </c>
      <c r="F21" s="380" t="s">
        <v>1162</v>
      </c>
      <c r="G21" s="380"/>
      <c r="H21" s="380"/>
      <c r="I21" s="380"/>
      <c r="J21" s="380"/>
      <c r="K21" s="251"/>
    </row>
    <row r="22" spans="2:11" s="1" customFormat="1" ht="15" customHeight="1">
      <c r="B22" s="254"/>
      <c r="C22" s="255"/>
      <c r="D22" s="255"/>
      <c r="E22" s="257" t="s">
        <v>780</v>
      </c>
      <c r="F22" s="380" t="s">
        <v>781</v>
      </c>
      <c r="G22" s="380"/>
      <c r="H22" s="380"/>
      <c r="I22" s="380"/>
      <c r="J22" s="380"/>
      <c r="K22" s="251"/>
    </row>
    <row r="23" spans="2:11" s="1" customFormat="1" ht="15" customHeight="1">
      <c r="B23" s="254"/>
      <c r="C23" s="255"/>
      <c r="D23" s="255"/>
      <c r="E23" s="257" t="s">
        <v>1163</v>
      </c>
      <c r="F23" s="380" t="s">
        <v>1164</v>
      </c>
      <c r="G23" s="380"/>
      <c r="H23" s="380"/>
      <c r="I23" s="380"/>
      <c r="J23" s="380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380" t="s">
        <v>1165</v>
      </c>
      <c r="D25" s="380"/>
      <c r="E25" s="380"/>
      <c r="F25" s="380"/>
      <c r="G25" s="380"/>
      <c r="H25" s="380"/>
      <c r="I25" s="380"/>
      <c r="J25" s="380"/>
      <c r="K25" s="251"/>
    </row>
    <row r="26" spans="2:11" s="1" customFormat="1" ht="15" customHeight="1">
      <c r="B26" s="254"/>
      <c r="C26" s="380" t="s">
        <v>1166</v>
      </c>
      <c r="D26" s="380"/>
      <c r="E26" s="380"/>
      <c r="F26" s="380"/>
      <c r="G26" s="380"/>
      <c r="H26" s="380"/>
      <c r="I26" s="380"/>
      <c r="J26" s="380"/>
      <c r="K26" s="251"/>
    </row>
    <row r="27" spans="2:11" s="1" customFormat="1" ht="15" customHeight="1">
      <c r="B27" s="254"/>
      <c r="C27" s="253"/>
      <c r="D27" s="380" t="s">
        <v>1167</v>
      </c>
      <c r="E27" s="380"/>
      <c r="F27" s="380"/>
      <c r="G27" s="380"/>
      <c r="H27" s="380"/>
      <c r="I27" s="380"/>
      <c r="J27" s="380"/>
      <c r="K27" s="251"/>
    </row>
    <row r="28" spans="2:11" s="1" customFormat="1" ht="15" customHeight="1">
      <c r="B28" s="254"/>
      <c r="C28" s="255"/>
      <c r="D28" s="380" t="s">
        <v>1168</v>
      </c>
      <c r="E28" s="380"/>
      <c r="F28" s="380"/>
      <c r="G28" s="380"/>
      <c r="H28" s="380"/>
      <c r="I28" s="380"/>
      <c r="J28" s="380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380" t="s">
        <v>1169</v>
      </c>
      <c r="E30" s="380"/>
      <c r="F30" s="380"/>
      <c r="G30" s="380"/>
      <c r="H30" s="380"/>
      <c r="I30" s="380"/>
      <c r="J30" s="380"/>
      <c r="K30" s="251"/>
    </row>
    <row r="31" spans="2:11" s="1" customFormat="1" ht="15" customHeight="1">
      <c r="B31" s="254"/>
      <c r="C31" s="255"/>
      <c r="D31" s="380" t="s">
        <v>1170</v>
      </c>
      <c r="E31" s="380"/>
      <c r="F31" s="380"/>
      <c r="G31" s="380"/>
      <c r="H31" s="380"/>
      <c r="I31" s="380"/>
      <c r="J31" s="380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380" t="s">
        <v>1171</v>
      </c>
      <c r="E33" s="380"/>
      <c r="F33" s="380"/>
      <c r="G33" s="380"/>
      <c r="H33" s="380"/>
      <c r="I33" s="380"/>
      <c r="J33" s="380"/>
      <c r="K33" s="251"/>
    </row>
    <row r="34" spans="2:11" s="1" customFormat="1" ht="15" customHeight="1">
      <c r="B34" s="254"/>
      <c r="C34" s="255"/>
      <c r="D34" s="380" t="s">
        <v>1172</v>
      </c>
      <c r="E34" s="380"/>
      <c r="F34" s="380"/>
      <c r="G34" s="380"/>
      <c r="H34" s="380"/>
      <c r="I34" s="380"/>
      <c r="J34" s="380"/>
      <c r="K34" s="251"/>
    </row>
    <row r="35" spans="2:11" s="1" customFormat="1" ht="15" customHeight="1">
      <c r="B35" s="254"/>
      <c r="C35" s="255"/>
      <c r="D35" s="380" t="s">
        <v>1173</v>
      </c>
      <c r="E35" s="380"/>
      <c r="F35" s="380"/>
      <c r="G35" s="380"/>
      <c r="H35" s="380"/>
      <c r="I35" s="380"/>
      <c r="J35" s="380"/>
      <c r="K35" s="251"/>
    </row>
    <row r="36" spans="2:11" s="1" customFormat="1" ht="15" customHeight="1">
      <c r="B36" s="254"/>
      <c r="C36" s="255"/>
      <c r="D36" s="253"/>
      <c r="E36" s="256" t="s">
        <v>116</v>
      </c>
      <c r="F36" s="253"/>
      <c r="G36" s="380" t="s">
        <v>1174</v>
      </c>
      <c r="H36" s="380"/>
      <c r="I36" s="380"/>
      <c r="J36" s="380"/>
      <c r="K36" s="251"/>
    </row>
    <row r="37" spans="2:11" s="1" customFormat="1" ht="30.75" customHeight="1">
      <c r="B37" s="254"/>
      <c r="C37" s="255"/>
      <c r="D37" s="253"/>
      <c r="E37" s="256" t="s">
        <v>1175</v>
      </c>
      <c r="F37" s="253"/>
      <c r="G37" s="380" t="s">
        <v>1176</v>
      </c>
      <c r="H37" s="380"/>
      <c r="I37" s="380"/>
      <c r="J37" s="380"/>
      <c r="K37" s="251"/>
    </row>
    <row r="38" spans="2:11" s="1" customFormat="1" ht="15" customHeight="1">
      <c r="B38" s="254"/>
      <c r="C38" s="255"/>
      <c r="D38" s="253"/>
      <c r="E38" s="256" t="s">
        <v>59</v>
      </c>
      <c r="F38" s="253"/>
      <c r="G38" s="380" t="s">
        <v>1177</v>
      </c>
      <c r="H38" s="380"/>
      <c r="I38" s="380"/>
      <c r="J38" s="380"/>
      <c r="K38" s="251"/>
    </row>
    <row r="39" spans="2:11" s="1" customFormat="1" ht="15" customHeight="1">
      <c r="B39" s="254"/>
      <c r="C39" s="255"/>
      <c r="D39" s="253"/>
      <c r="E39" s="256" t="s">
        <v>60</v>
      </c>
      <c r="F39" s="253"/>
      <c r="G39" s="380" t="s">
        <v>1178</v>
      </c>
      <c r="H39" s="380"/>
      <c r="I39" s="380"/>
      <c r="J39" s="380"/>
      <c r="K39" s="251"/>
    </row>
    <row r="40" spans="2:11" s="1" customFormat="1" ht="15" customHeight="1">
      <c r="B40" s="254"/>
      <c r="C40" s="255"/>
      <c r="D40" s="253"/>
      <c r="E40" s="256" t="s">
        <v>117</v>
      </c>
      <c r="F40" s="253"/>
      <c r="G40" s="380" t="s">
        <v>1179</v>
      </c>
      <c r="H40" s="380"/>
      <c r="I40" s="380"/>
      <c r="J40" s="380"/>
      <c r="K40" s="251"/>
    </row>
    <row r="41" spans="2:11" s="1" customFormat="1" ht="15" customHeight="1">
      <c r="B41" s="254"/>
      <c r="C41" s="255"/>
      <c r="D41" s="253"/>
      <c r="E41" s="256" t="s">
        <v>118</v>
      </c>
      <c r="F41" s="253"/>
      <c r="G41" s="380" t="s">
        <v>1180</v>
      </c>
      <c r="H41" s="380"/>
      <c r="I41" s="380"/>
      <c r="J41" s="380"/>
      <c r="K41" s="251"/>
    </row>
    <row r="42" spans="2:11" s="1" customFormat="1" ht="15" customHeight="1">
      <c r="B42" s="254"/>
      <c r="C42" s="255"/>
      <c r="D42" s="253"/>
      <c r="E42" s="256" t="s">
        <v>1181</v>
      </c>
      <c r="F42" s="253"/>
      <c r="G42" s="380" t="s">
        <v>1182</v>
      </c>
      <c r="H42" s="380"/>
      <c r="I42" s="380"/>
      <c r="J42" s="380"/>
      <c r="K42" s="251"/>
    </row>
    <row r="43" spans="2:11" s="1" customFormat="1" ht="15" customHeight="1">
      <c r="B43" s="254"/>
      <c r="C43" s="255"/>
      <c r="D43" s="253"/>
      <c r="E43" s="256"/>
      <c r="F43" s="253"/>
      <c r="G43" s="380" t="s">
        <v>1183</v>
      </c>
      <c r="H43" s="380"/>
      <c r="I43" s="380"/>
      <c r="J43" s="380"/>
      <c r="K43" s="251"/>
    </row>
    <row r="44" spans="2:11" s="1" customFormat="1" ht="15" customHeight="1">
      <c r="B44" s="254"/>
      <c r="C44" s="255"/>
      <c r="D44" s="253"/>
      <c r="E44" s="256" t="s">
        <v>1184</v>
      </c>
      <c r="F44" s="253"/>
      <c r="G44" s="380" t="s">
        <v>1185</v>
      </c>
      <c r="H44" s="380"/>
      <c r="I44" s="380"/>
      <c r="J44" s="380"/>
      <c r="K44" s="251"/>
    </row>
    <row r="45" spans="2:11" s="1" customFormat="1" ht="15" customHeight="1">
      <c r="B45" s="254"/>
      <c r="C45" s="255"/>
      <c r="D45" s="253"/>
      <c r="E45" s="256" t="s">
        <v>121</v>
      </c>
      <c r="F45" s="253"/>
      <c r="G45" s="380" t="s">
        <v>1186</v>
      </c>
      <c r="H45" s="380"/>
      <c r="I45" s="380"/>
      <c r="J45" s="380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380" t="s">
        <v>1187</v>
      </c>
      <c r="E47" s="380"/>
      <c r="F47" s="380"/>
      <c r="G47" s="380"/>
      <c r="H47" s="380"/>
      <c r="I47" s="380"/>
      <c r="J47" s="380"/>
      <c r="K47" s="251"/>
    </row>
    <row r="48" spans="2:11" s="1" customFormat="1" ht="15" customHeight="1">
      <c r="B48" s="254"/>
      <c r="C48" s="255"/>
      <c r="D48" s="255"/>
      <c r="E48" s="380" t="s">
        <v>1188</v>
      </c>
      <c r="F48" s="380"/>
      <c r="G48" s="380"/>
      <c r="H48" s="380"/>
      <c r="I48" s="380"/>
      <c r="J48" s="380"/>
      <c r="K48" s="251"/>
    </row>
    <row r="49" spans="2:11" s="1" customFormat="1" ht="15" customHeight="1">
      <c r="B49" s="254"/>
      <c r="C49" s="255"/>
      <c r="D49" s="255"/>
      <c r="E49" s="380" t="s">
        <v>1189</v>
      </c>
      <c r="F49" s="380"/>
      <c r="G49" s="380"/>
      <c r="H49" s="380"/>
      <c r="I49" s="380"/>
      <c r="J49" s="380"/>
      <c r="K49" s="251"/>
    </row>
    <row r="50" spans="2:11" s="1" customFormat="1" ht="15" customHeight="1">
      <c r="B50" s="254"/>
      <c r="C50" s="255"/>
      <c r="D50" s="255"/>
      <c r="E50" s="380" t="s">
        <v>1190</v>
      </c>
      <c r="F50" s="380"/>
      <c r="G50" s="380"/>
      <c r="H50" s="380"/>
      <c r="I50" s="380"/>
      <c r="J50" s="380"/>
      <c r="K50" s="251"/>
    </row>
    <row r="51" spans="2:11" s="1" customFormat="1" ht="15" customHeight="1">
      <c r="B51" s="254"/>
      <c r="C51" s="255"/>
      <c r="D51" s="380" t="s">
        <v>1191</v>
      </c>
      <c r="E51" s="380"/>
      <c r="F51" s="380"/>
      <c r="G51" s="380"/>
      <c r="H51" s="380"/>
      <c r="I51" s="380"/>
      <c r="J51" s="380"/>
      <c r="K51" s="251"/>
    </row>
    <row r="52" spans="2:11" s="1" customFormat="1" ht="25.5" customHeight="1">
      <c r="B52" s="250"/>
      <c r="C52" s="381" t="s">
        <v>1192</v>
      </c>
      <c r="D52" s="381"/>
      <c r="E52" s="381"/>
      <c r="F52" s="381"/>
      <c r="G52" s="381"/>
      <c r="H52" s="381"/>
      <c r="I52" s="381"/>
      <c r="J52" s="381"/>
      <c r="K52" s="251"/>
    </row>
    <row r="53" spans="2:11" s="1" customFormat="1" ht="5.25" customHeight="1">
      <c r="B53" s="250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50"/>
      <c r="C54" s="380" t="s">
        <v>1193</v>
      </c>
      <c r="D54" s="380"/>
      <c r="E54" s="380"/>
      <c r="F54" s="380"/>
      <c r="G54" s="380"/>
      <c r="H54" s="380"/>
      <c r="I54" s="380"/>
      <c r="J54" s="380"/>
      <c r="K54" s="251"/>
    </row>
    <row r="55" spans="2:11" s="1" customFormat="1" ht="15" customHeight="1">
      <c r="B55" s="250"/>
      <c r="C55" s="380" t="s">
        <v>1194</v>
      </c>
      <c r="D55" s="380"/>
      <c r="E55" s="380"/>
      <c r="F55" s="380"/>
      <c r="G55" s="380"/>
      <c r="H55" s="380"/>
      <c r="I55" s="380"/>
      <c r="J55" s="380"/>
      <c r="K55" s="251"/>
    </row>
    <row r="56" spans="2:11" s="1" customFormat="1" ht="12.75" customHeight="1">
      <c r="B56" s="250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50"/>
      <c r="C57" s="380" t="s">
        <v>1195</v>
      </c>
      <c r="D57" s="380"/>
      <c r="E57" s="380"/>
      <c r="F57" s="380"/>
      <c r="G57" s="380"/>
      <c r="H57" s="380"/>
      <c r="I57" s="380"/>
      <c r="J57" s="380"/>
      <c r="K57" s="251"/>
    </row>
    <row r="58" spans="2:11" s="1" customFormat="1" ht="15" customHeight="1">
      <c r="B58" s="250"/>
      <c r="C58" s="255"/>
      <c r="D58" s="380" t="s">
        <v>1196</v>
      </c>
      <c r="E58" s="380"/>
      <c r="F58" s="380"/>
      <c r="G58" s="380"/>
      <c r="H58" s="380"/>
      <c r="I58" s="380"/>
      <c r="J58" s="380"/>
      <c r="K58" s="251"/>
    </row>
    <row r="59" spans="2:11" s="1" customFormat="1" ht="15" customHeight="1">
      <c r="B59" s="250"/>
      <c r="C59" s="255"/>
      <c r="D59" s="380" t="s">
        <v>1197</v>
      </c>
      <c r="E59" s="380"/>
      <c r="F59" s="380"/>
      <c r="G59" s="380"/>
      <c r="H59" s="380"/>
      <c r="I59" s="380"/>
      <c r="J59" s="380"/>
      <c r="K59" s="251"/>
    </row>
    <row r="60" spans="2:11" s="1" customFormat="1" ht="15" customHeight="1">
      <c r="B60" s="250"/>
      <c r="C60" s="255"/>
      <c r="D60" s="380" t="s">
        <v>1198</v>
      </c>
      <c r="E60" s="380"/>
      <c r="F60" s="380"/>
      <c r="G60" s="380"/>
      <c r="H60" s="380"/>
      <c r="I60" s="380"/>
      <c r="J60" s="380"/>
      <c r="K60" s="251"/>
    </row>
    <row r="61" spans="2:11" s="1" customFormat="1" ht="15" customHeight="1">
      <c r="B61" s="250"/>
      <c r="C61" s="255"/>
      <c r="D61" s="380" t="s">
        <v>1199</v>
      </c>
      <c r="E61" s="380"/>
      <c r="F61" s="380"/>
      <c r="G61" s="380"/>
      <c r="H61" s="380"/>
      <c r="I61" s="380"/>
      <c r="J61" s="380"/>
      <c r="K61" s="251"/>
    </row>
    <row r="62" spans="2:11" s="1" customFormat="1" ht="15" customHeight="1">
      <c r="B62" s="250"/>
      <c r="C62" s="255"/>
      <c r="D62" s="382" t="s">
        <v>1200</v>
      </c>
      <c r="E62" s="382"/>
      <c r="F62" s="382"/>
      <c r="G62" s="382"/>
      <c r="H62" s="382"/>
      <c r="I62" s="382"/>
      <c r="J62" s="382"/>
      <c r="K62" s="251"/>
    </row>
    <row r="63" spans="2:11" s="1" customFormat="1" ht="15" customHeight="1">
      <c r="B63" s="250"/>
      <c r="C63" s="255"/>
      <c r="D63" s="380" t="s">
        <v>1201</v>
      </c>
      <c r="E63" s="380"/>
      <c r="F63" s="380"/>
      <c r="G63" s="380"/>
      <c r="H63" s="380"/>
      <c r="I63" s="380"/>
      <c r="J63" s="380"/>
      <c r="K63" s="251"/>
    </row>
    <row r="64" spans="2:11" s="1" customFormat="1" ht="12.75" customHeight="1">
      <c r="B64" s="250"/>
      <c r="C64" s="255"/>
      <c r="D64" s="255"/>
      <c r="E64" s="258"/>
      <c r="F64" s="255"/>
      <c r="G64" s="255"/>
      <c r="H64" s="255"/>
      <c r="I64" s="255"/>
      <c r="J64" s="255"/>
      <c r="K64" s="251"/>
    </row>
    <row r="65" spans="2:11" s="1" customFormat="1" ht="15" customHeight="1">
      <c r="B65" s="250"/>
      <c r="C65" s="255"/>
      <c r="D65" s="380" t="s">
        <v>1202</v>
      </c>
      <c r="E65" s="380"/>
      <c r="F65" s="380"/>
      <c r="G65" s="380"/>
      <c r="H65" s="380"/>
      <c r="I65" s="380"/>
      <c r="J65" s="380"/>
      <c r="K65" s="251"/>
    </row>
    <row r="66" spans="2:11" s="1" customFormat="1" ht="15" customHeight="1">
      <c r="B66" s="250"/>
      <c r="C66" s="255"/>
      <c r="D66" s="382" t="s">
        <v>1203</v>
      </c>
      <c r="E66" s="382"/>
      <c r="F66" s="382"/>
      <c r="G66" s="382"/>
      <c r="H66" s="382"/>
      <c r="I66" s="382"/>
      <c r="J66" s="382"/>
      <c r="K66" s="251"/>
    </row>
    <row r="67" spans="2:11" s="1" customFormat="1" ht="15" customHeight="1">
      <c r="B67" s="250"/>
      <c r="C67" s="255"/>
      <c r="D67" s="380" t="s">
        <v>1204</v>
      </c>
      <c r="E67" s="380"/>
      <c r="F67" s="380"/>
      <c r="G67" s="380"/>
      <c r="H67" s="380"/>
      <c r="I67" s="380"/>
      <c r="J67" s="380"/>
      <c r="K67" s="251"/>
    </row>
    <row r="68" spans="2:11" s="1" customFormat="1" ht="15" customHeight="1">
      <c r="B68" s="250"/>
      <c r="C68" s="255"/>
      <c r="D68" s="380" t="s">
        <v>1205</v>
      </c>
      <c r="E68" s="380"/>
      <c r="F68" s="380"/>
      <c r="G68" s="380"/>
      <c r="H68" s="380"/>
      <c r="I68" s="380"/>
      <c r="J68" s="380"/>
      <c r="K68" s="251"/>
    </row>
    <row r="69" spans="2:11" s="1" customFormat="1" ht="15" customHeight="1">
      <c r="B69" s="250"/>
      <c r="C69" s="255"/>
      <c r="D69" s="380" t="s">
        <v>1206</v>
      </c>
      <c r="E69" s="380"/>
      <c r="F69" s="380"/>
      <c r="G69" s="380"/>
      <c r="H69" s="380"/>
      <c r="I69" s="380"/>
      <c r="J69" s="380"/>
      <c r="K69" s="251"/>
    </row>
    <row r="70" spans="2:11" s="1" customFormat="1" ht="15" customHeight="1">
      <c r="B70" s="250"/>
      <c r="C70" s="255"/>
      <c r="D70" s="380" t="s">
        <v>1207</v>
      </c>
      <c r="E70" s="380"/>
      <c r="F70" s="380"/>
      <c r="G70" s="380"/>
      <c r="H70" s="380"/>
      <c r="I70" s="380"/>
      <c r="J70" s="380"/>
      <c r="K70" s="251"/>
    </row>
    <row r="71" spans="2:1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pans="2:11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pans="2:11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pans="2:11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pans="2:11" s="1" customFormat="1" ht="45" customHeight="1">
      <c r="B75" s="267"/>
      <c r="C75" s="375" t="s">
        <v>1208</v>
      </c>
      <c r="D75" s="375"/>
      <c r="E75" s="375"/>
      <c r="F75" s="375"/>
      <c r="G75" s="375"/>
      <c r="H75" s="375"/>
      <c r="I75" s="375"/>
      <c r="J75" s="375"/>
      <c r="K75" s="268"/>
    </row>
    <row r="76" spans="2:11" s="1" customFormat="1" ht="17.25" customHeight="1">
      <c r="B76" s="267"/>
      <c r="C76" s="269" t="s">
        <v>1209</v>
      </c>
      <c r="D76" s="269"/>
      <c r="E76" s="269"/>
      <c r="F76" s="269" t="s">
        <v>1210</v>
      </c>
      <c r="G76" s="270"/>
      <c r="H76" s="269" t="s">
        <v>60</v>
      </c>
      <c r="I76" s="269" t="s">
        <v>63</v>
      </c>
      <c r="J76" s="269" t="s">
        <v>1211</v>
      </c>
      <c r="K76" s="268"/>
    </row>
    <row r="77" spans="2:11" s="1" customFormat="1" ht="17.25" customHeight="1">
      <c r="B77" s="267"/>
      <c r="C77" s="271" t="s">
        <v>1212</v>
      </c>
      <c r="D77" s="271"/>
      <c r="E77" s="271"/>
      <c r="F77" s="272" t="s">
        <v>1213</v>
      </c>
      <c r="G77" s="273"/>
      <c r="H77" s="271"/>
      <c r="I77" s="271"/>
      <c r="J77" s="271" t="s">
        <v>1214</v>
      </c>
      <c r="K77" s="268"/>
    </row>
    <row r="78" spans="2:11" s="1" customFormat="1" ht="5.25" customHeight="1">
      <c r="B78" s="267"/>
      <c r="C78" s="274"/>
      <c r="D78" s="274"/>
      <c r="E78" s="274"/>
      <c r="F78" s="274"/>
      <c r="G78" s="275"/>
      <c r="H78" s="274"/>
      <c r="I78" s="274"/>
      <c r="J78" s="274"/>
      <c r="K78" s="268"/>
    </row>
    <row r="79" spans="2:11" s="1" customFormat="1" ht="15" customHeight="1">
      <c r="B79" s="267"/>
      <c r="C79" s="256" t="s">
        <v>59</v>
      </c>
      <c r="D79" s="276"/>
      <c r="E79" s="276"/>
      <c r="F79" s="277" t="s">
        <v>1215</v>
      </c>
      <c r="G79" s="278"/>
      <c r="H79" s="256" t="s">
        <v>1216</v>
      </c>
      <c r="I79" s="256" t="s">
        <v>1217</v>
      </c>
      <c r="J79" s="256">
        <v>20</v>
      </c>
      <c r="K79" s="268"/>
    </row>
    <row r="80" spans="2:11" s="1" customFormat="1" ht="15" customHeight="1">
      <c r="B80" s="267"/>
      <c r="C80" s="256" t="s">
        <v>1218</v>
      </c>
      <c r="D80" s="256"/>
      <c r="E80" s="256"/>
      <c r="F80" s="277" t="s">
        <v>1215</v>
      </c>
      <c r="G80" s="278"/>
      <c r="H80" s="256" t="s">
        <v>1219</v>
      </c>
      <c r="I80" s="256" t="s">
        <v>1217</v>
      </c>
      <c r="J80" s="256">
        <v>120</v>
      </c>
      <c r="K80" s="268"/>
    </row>
    <row r="81" spans="2:11" s="1" customFormat="1" ht="15" customHeight="1">
      <c r="B81" s="279"/>
      <c r="C81" s="256" t="s">
        <v>1220</v>
      </c>
      <c r="D81" s="256"/>
      <c r="E81" s="256"/>
      <c r="F81" s="277" t="s">
        <v>1221</v>
      </c>
      <c r="G81" s="278"/>
      <c r="H81" s="256" t="s">
        <v>1222</v>
      </c>
      <c r="I81" s="256" t="s">
        <v>1217</v>
      </c>
      <c r="J81" s="256">
        <v>50</v>
      </c>
      <c r="K81" s="268"/>
    </row>
    <row r="82" spans="2:11" s="1" customFormat="1" ht="15" customHeight="1">
      <c r="B82" s="279"/>
      <c r="C82" s="256" t="s">
        <v>1223</v>
      </c>
      <c r="D82" s="256"/>
      <c r="E82" s="256"/>
      <c r="F82" s="277" t="s">
        <v>1215</v>
      </c>
      <c r="G82" s="278"/>
      <c r="H82" s="256" t="s">
        <v>1224</v>
      </c>
      <c r="I82" s="256" t="s">
        <v>1225</v>
      </c>
      <c r="J82" s="256"/>
      <c r="K82" s="268"/>
    </row>
    <row r="83" spans="2:11" s="1" customFormat="1" ht="15" customHeight="1">
      <c r="B83" s="279"/>
      <c r="C83" s="280" t="s">
        <v>1226</v>
      </c>
      <c r="D83" s="280"/>
      <c r="E83" s="280"/>
      <c r="F83" s="281" t="s">
        <v>1221</v>
      </c>
      <c r="G83" s="280"/>
      <c r="H83" s="280" t="s">
        <v>1227</v>
      </c>
      <c r="I83" s="280" t="s">
        <v>1217</v>
      </c>
      <c r="J83" s="280">
        <v>15</v>
      </c>
      <c r="K83" s="268"/>
    </row>
    <row r="84" spans="2:11" s="1" customFormat="1" ht="15" customHeight="1">
      <c r="B84" s="279"/>
      <c r="C84" s="280" t="s">
        <v>1228</v>
      </c>
      <c r="D84" s="280"/>
      <c r="E84" s="280"/>
      <c r="F84" s="281" t="s">
        <v>1221</v>
      </c>
      <c r="G84" s="280"/>
      <c r="H84" s="280" t="s">
        <v>1229</v>
      </c>
      <c r="I84" s="280" t="s">
        <v>1217</v>
      </c>
      <c r="J84" s="280">
        <v>15</v>
      </c>
      <c r="K84" s="268"/>
    </row>
    <row r="85" spans="2:11" s="1" customFormat="1" ht="15" customHeight="1">
      <c r="B85" s="279"/>
      <c r="C85" s="280" t="s">
        <v>1230</v>
      </c>
      <c r="D85" s="280"/>
      <c r="E85" s="280"/>
      <c r="F85" s="281" t="s">
        <v>1221</v>
      </c>
      <c r="G85" s="280"/>
      <c r="H85" s="280" t="s">
        <v>1231</v>
      </c>
      <c r="I85" s="280" t="s">
        <v>1217</v>
      </c>
      <c r="J85" s="280">
        <v>20</v>
      </c>
      <c r="K85" s="268"/>
    </row>
    <row r="86" spans="2:11" s="1" customFormat="1" ht="15" customHeight="1">
      <c r="B86" s="279"/>
      <c r="C86" s="280" t="s">
        <v>1232</v>
      </c>
      <c r="D86" s="280"/>
      <c r="E86" s="280"/>
      <c r="F86" s="281" t="s">
        <v>1221</v>
      </c>
      <c r="G86" s="280"/>
      <c r="H86" s="280" t="s">
        <v>1233</v>
      </c>
      <c r="I86" s="280" t="s">
        <v>1217</v>
      </c>
      <c r="J86" s="280">
        <v>20</v>
      </c>
      <c r="K86" s="268"/>
    </row>
    <row r="87" spans="2:11" s="1" customFormat="1" ht="15" customHeight="1">
      <c r="B87" s="279"/>
      <c r="C87" s="256" t="s">
        <v>1234</v>
      </c>
      <c r="D87" s="256"/>
      <c r="E87" s="256"/>
      <c r="F87" s="277" t="s">
        <v>1221</v>
      </c>
      <c r="G87" s="278"/>
      <c r="H87" s="256" t="s">
        <v>1235</v>
      </c>
      <c r="I87" s="256" t="s">
        <v>1217</v>
      </c>
      <c r="J87" s="256">
        <v>50</v>
      </c>
      <c r="K87" s="268"/>
    </row>
    <row r="88" spans="2:11" s="1" customFormat="1" ht="15" customHeight="1">
      <c r="B88" s="279"/>
      <c r="C88" s="256" t="s">
        <v>1236</v>
      </c>
      <c r="D88" s="256"/>
      <c r="E88" s="256"/>
      <c r="F88" s="277" t="s">
        <v>1221</v>
      </c>
      <c r="G88" s="278"/>
      <c r="H88" s="256" t="s">
        <v>1237</v>
      </c>
      <c r="I88" s="256" t="s">
        <v>1217</v>
      </c>
      <c r="J88" s="256">
        <v>20</v>
      </c>
      <c r="K88" s="268"/>
    </row>
    <row r="89" spans="2:11" s="1" customFormat="1" ht="15" customHeight="1">
      <c r="B89" s="279"/>
      <c r="C89" s="256" t="s">
        <v>1238</v>
      </c>
      <c r="D89" s="256"/>
      <c r="E89" s="256"/>
      <c r="F89" s="277" t="s">
        <v>1221</v>
      </c>
      <c r="G89" s="278"/>
      <c r="H89" s="256" t="s">
        <v>1239</v>
      </c>
      <c r="I89" s="256" t="s">
        <v>1217</v>
      </c>
      <c r="J89" s="256">
        <v>20</v>
      </c>
      <c r="K89" s="268"/>
    </row>
    <row r="90" spans="2:11" s="1" customFormat="1" ht="15" customHeight="1">
      <c r="B90" s="279"/>
      <c r="C90" s="256" t="s">
        <v>1240</v>
      </c>
      <c r="D90" s="256"/>
      <c r="E90" s="256"/>
      <c r="F90" s="277" t="s">
        <v>1221</v>
      </c>
      <c r="G90" s="278"/>
      <c r="H90" s="256" t="s">
        <v>1241</v>
      </c>
      <c r="I90" s="256" t="s">
        <v>1217</v>
      </c>
      <c r="J90" s="256">
        <v>50</v>
      </c>
      <c r="K90" s="268"/>
    </row>
    <row r="91" spans="2:11" s="1" customFormat="1" ht="15" customHeight="1">
      <c r="B91" s="279"/>
      <c r="C91" s="256" t="s">
        <v>1242</v>
      </c>
      <c r="D91" s="256"/>
      <c r="E91" s="256"/>
      <c r="F91" s="277" t="s">
        <v>1221</v>
      </c>
      <c r="G91" s="278"/>
      <c r="H91" s="256" t="s">
        <v>1242</v>
      </c>
      <c r="I91" s="256" t="s">
        <v>1217</v>
      </c>
      <c r="J91" s="256">
        <v>50</v>
      </c>
      <c r="K91" s="268"/>
    </row>
    <row r="92" spans="2:11" s="1" customFormat="1" ht="15" customHeight="1">
      <c r="B92" s="279"/>
      <c r="C92" s="256" t="s">
        <v>1243</v>
      </c>
      <c r="D92" s="256"/>
      <c r="E92" s="256"/>
      <c r="F92" s="277" t="s">
        <v>1221</v>
      </c>
      <c r="G92" s="278"/>
      <c r="H92" s="256" t="s">
        <v>1244</v>
      </c>
      <c r="I92" s="256" t="s">
        <v>1217</v>
      </c>
      <c r="J92" s="256">
        <v>255</v>
      </c>
      <c r="K92" s="268"/>
    </row>
    <row r="93" spans="2:11" s="1" customFormat="1" ht="15" customHeight="1">
      <c r="B93" s="279"/>
      <c r="C93" s="256" t="s">
        <v>1245</v>
      </c>
      <c r="D93" s="256"/>
      <c r="E93" s="256"/>
      <c r="F93" s="277" t="s">
        <v>1215</v>
      </c>
      <c r="G93" s="278"/>
      <c r="H93" s="256" t="s">
        <v>1246</v>
      </c>
      <c r="I93" s="256" t="s">
        <v>1247</v>
      </c>
      <c r="J93" s="256"/>
      <c r="K93" s="268"/>
    </row>
    <row r="94" spans="2:11" s="1" customFormat="1" ht="15" customHeight="1">
      <c r="B94" s="279"/>
      <c r="C94" s="256" t="s">
        <v>1248</v>
      </c>
      <c r="D94" s="256"/>
      <c r="E94" s="256"/>
      <c r="F94" s="277" t="s">
        <v>1215</v>
      </c>
      <c r="G94" s="278"/>
      <c r="H94" s="256" t="s">
        <v>1249</v>
      </c>
      <c r="I94" s="256" t="s">
        <v>1250</v>
      </c>
      <c r="J94" s="256"/>
      <c r="K94" s="268"/>
    </row>
    <row r="95" spans="2:11" s="1" customFormat="1" ht="15" customHeight="1">
      <c r="B95" s="279"/>
      <c r="C95" s="256" t="s">
        <v>1251</v>
      </c>
      <c r="D95" s="256"/>
      <c r="E95" s="256"/>
      <c r="F95" s="277" t="s">
        <v>1215</v>
      </c>
      <c r="G95" s="278"/>
      <c r="H95" s="256" t="s">
        <v>1251</v>
      </c>
      <c r="I95" s="256" t="s">
        <v>1250</v>
      </c>
      <c r="J95" s="256"/>
      <c r="K95" s="268"/>
    </row>
    <row r="96" spans="2:11" s="1" customFormat="1" ht="15" customHeight="1">
      <c r="B96" s="279"/>
      <c r="C96" s="256" t="s">
        <v>44</v>
      </c>
      <c r="D96" s="256"/>
      <c r="E96" s="256"/>
      <c r="F96" s="277" t="s">
        <v>1215</v>
      </c>
      <c r="G96" s="278"/>
      <c r="H96" s="256" t="s">
        <v>1252</v>
      </c>
      <c r="I96" s="256" t="s">
        <v>1250</v>
      </c>
      <c r="J96" s="256"/>
      <c r="K96" s="268"/>
    </row>
    <row r="97" spans="2:11" s="1" customFormat="1" ht="15" customHeight="1">
      <c r="B97" s="279"/>
      <c r="C97" s="256" t="s">
        <v>54</v>
      </c>
      <c r="D97" s="256"/>
      <c r="E97" s="256"/>
      <c r="F97" s="277" t="s">
        <v>1215</v>
      </c>
      <c r="G97" s="278"/>
      <c r="H97" s="256" t="s">
        <v>1253</v>
      </c>
      <c r="I97" s="256" t="s">
        <v>1250</v>
      </c>
      <c r="J97" s="256"/>
      <c r="K97" s="268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pans="2:1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pans="2:11" s="1" customFormat="1" ht="45" customHeight="1">
      <c r="B102" s="267"/>
      <c r="C102" s="375" t="s">
        <v>1254</v>
      </c>
      <c r="D102" s="375"/>
      <c r="E102" s="375"/>
      <c r="F102" s="375"/>
      <c r="G102" s="375"/>
      <c r="H102" s="375"/>
      <c r="I102" s="375"/>
      <c r="J102" s="375"/>
      <c r="K102" s="268"/>
    </row>
    <row r="103" spans="2:11" s="1" customFormat="1" ht="17.25" customHeight="1">
      <c r="B103" s="267"/>
      <c r="C103" s="269" t="s">
        <v>1209</v>
      </c>
      <c r="D103" s="269"/>
      <c r="E103" s="269"/>
      <c r="F103" s="269" t="s">
        <v>1210</v>
      </c>
      <c r="G103" s="270"/>
      <c r="H103" s="269" t="s">
        <v>60</v>
      </c>
      <c r="I103" s="269" t="s">
        <v>63</v>
      </c>
      <c r="J103" s="269" t="s">
        <v>1211</v>
      </c>
      <c r="K103" s="268"/>
    </row>
    <row r="104" spans="2:11" s="1" customFormat="1" ht="17.25" customHeight="1">
      <c r="B104" s="267"/>
      <c r="C104" s="271" t="s">
        <v>1212</v>
      </c>
      <c r="D104" s="271"/>
      <c r="E104" s="271"/>
      <c r="F104" s="272" t="s">
        <v>1213</v>
      </c>
      <c r="G104" s="273"/>
      <c r="H104" s="271"/>
      <c r="I104" s="271"/>
      <c r="J104" s="271" t="s">
        <v>1214</v>
      </c>
      <c r="K104" s="268"/>
    </row>
    <row r="105" spans="2:11" s="1" customFormat="1" ht="5.25" customHeight="1">
      <c r="B105" s="267"/>
      <c r="C105" s="269"/>
      <c r="D105" s="269"/>
      <c r="E105" s="269"/>
      <c r="F105" s="269"/>
      <c r="G105" s="287"/>
      <c r="H105" s="269"/>
      <c r="I105" s="269"/>
      <c r="J105" s="269"/>
      <c r="K105" s="268"/>
    </row>
    <row r="106" spans="2:11" s="1" customFormat="1" ht="15" customHeight="1">
      <c r="B106" s="267"/>
      <c r="C106" s="256" t="s">
        <v>59</v>
      </c>
      <c r="D106" s="276"/>
      <c r="E106" s="276"/>
      <c r="F106" s="277" t="s">
        <v>1215</v>
      </c>
      <c r="G106" s="256"/>
      <c r="H106" s="256" t="s">
        <v>1255</v>
      </c>
      <c r="I106" s="256" t="s">
        <v>1217</v>
      </c>
      <c r="J106" s="256">
        <v>20</v>
      </c>
      <c r="K106" s="268"/>
    </row>
    <row r="107" spans="2:11" s="1" customFormat="1" ht="15" customHeight="1">
      <c r="B107" s="267"/>
      <c r="C107" s="256" t="s">
        <v>1218</v>
      </c>
      <c r="D107" s="256"/>
      <c r="E107" s="256"/>
      <c r="F107" s="277" t="s">
        <v>1215</v>
      </c>
      <c r="G107" s="256"/>
      <c r="H107" s="256" t="s">
        <v>1255</v>
      </c>
      <c r="I107" s="256" t="s">
        <v>1217</v>
      </c>
      <c r="J107" s="256">
        <v>120</v>
      </c>
      <c r="K107" s="268"/>
    </row>
    <row r="108" spans="2:11" s="1" customFormat="1" ht="15" customHeight="1">
      <c r="B108" s="279"/>
      <c r="C108" s="256" t="s">
        <v>1220</v>
      </c>
      <c r="D108" s="256"/>
      <c r="E108" s="256"/>
      <c r="F108" s="277" t="s">
        <v>1221</v>
      </c>
      <c r="G108" s="256"/>
      <c r="H108" s="256" t="s">
        <v>1255</v>
      </c>
      <c r="I108" s="256" t="s">
        <v>1217</v>
      </c>
      <c r="J108" s="256">
        <v>50</v>
      </c>
      <c r="K108" s="268"/>
    </row>
    <row r="109" spans="2:11" s="1" customFormat="1" ht="15" customHeight="1">
      <c r="B109" s="279"/>
      <c r="C109" s="256" t="s">
        <v>1223</v>
      </c>
      <c r="D109" s="256"/>
      <c r="E109" s="256"/>
      <c r="F109" s="277" t="s">
        <v>1215</v>
      </c>
      <c r="G109" s="256"/>
      <c r="H109" s="256" t="s">
        <v>1255</v>
      </c>
      <c r="I109" s="256" t="s">
        <v>1225</v>
      </c>
      <c r="J109" s="256"/>
      <c r="K109" s="268"/>
    </row>
    <row r="110" spans="2:11" s="1" customFormat="1" ht="15" customHeight="1">
      <c r="B110" s="279"/>
      <c r="C110" s="256" t="s">
        <v>1234</v>
      </c>
      <c r="D110" s="256"/>
      <c r="E110" s="256"/>
      <c r="F110" s="277" t="s">
        <v>1221</v>
      </c>
      <c r="G110" s="256"/>
      <c r="H110" s="256" t="s">
        <v>1255</v>
      </c>
      <c r="I110" s="256" t="s">
        <v>1217</v>
      </c>
      <c r="J110" s="256">
        <v>50</v>
      </c>
      <c r="K110" s="268"/>
    </row>
    <row r="111" spans="2:11" s="1" customFormat="1" ht="15" customHeight="1">
      <c r="B111" s="279"/>
      <c r="C111" s="256" t="s">
        <v>1242</v>
      </c>
      <c r="D111" s="256"/>
      <c r="E111" s="256"/>
      <c r="F111" s="277" t="s">
        <v>1221</v>
      </c>
      <c r="G111" s="256"/>
      <c r="H111" s="256" t="s">
        <v>1255</v>
      </c>
      <c r="I111" s="256" t="s">
        <v>1217</v>
      </c>
      <c r="J111" s="256">
        <v>50</v>
      </c>
      <c r="K111" s="268"/>
    </row>
    <row r="112" spans="2:11" s="1" customFormat="1" ht="15" customHeight="1">
      <c r="B112" s="279"/>
      <c r="C112" s="256" t="s">
        <v>1240</v>
      </c>
      <c r="D112" s="256"/>
      <c r="E112" s="256"/>
      <c r="F112" s="277" t="s">
        <v>1221</v>
      </c>
      <c r="G112" s="256"/>
      <c r="H112" s="256" t="s">
        <v>1255</v>
      </c>
      <c r="I112" s="256" t="s">
        <v>1217</v>
      </c>
      <c r="J112" s="256">
        <v>50</v>
      </c>
      <c r="K112" s="268"/>
    </row>
    <row r="113" spans="2:11" s="1" customFormat="1" ht="15" customHeight="1">
      <c r="B113" s="279"/>
      <c r="C113" s="256" t="s">
        <v>59</v>
      </c>
      <c r="D113" s="256"/>
      <c r="E113" s="256"/>
      <c r="F113" s="277" t="s">
        <v>1215</v>
      </c>
      <c r="G113" s="256"/>
      <c r="H113" s="256" t="s">
        <v>1256</v>
      </c>
      <c r="I113" s="256" t="s">
        <v>1217</v>
      </c>
      <c r="J113" s="256">
        <v>20</v>
      </c>
      <c r="K113" s="268"/>
    </row>
    <row r="114" spans="2:11" s="1" customFormat="1" ht="15" customHeight="1">
      <c r="B114" s="279"/>
      <c r="C114" s="256" t="s">
        <v>1257</v>
      </c>
      <c r="D114" s="256"/>
      <c r="E114" s="256"/>
      <c r="F114" s="277" t="s">
        <v>1215</v>
      </c>
      <c r="G114" s="256"/>
      <c r="H114" s="256" t="s">
        <v>1258</v>
      </c>
      <c r="I114" s="256" t="s">
        <v>1217</v>
      </c>
      <c r="J114" s="256">
        <v>120</v>
      </c>
      <c r="K114" s="268"/>
    </row>
    <row r="115" spans="2:11" s="1" customFormat="1" ht="15" customHeight="1">
      <c r="B115" s="279"/>
      <c r="C115" s="256" t="s">
        <v>44</v>
      </c>
      <c r="D115" s="256"/>
      <c r="E115" s="256"/>
      <c r="F115" s="277" t="s">
        <v>1215</v>
      </c>
      <c r="G115" s="256"/>
      <c r="H115" s="256" t="s">
        <v>1259</v>
      </c>
      <c r="I115" s="256" t="s">
        <v>1250</v>
      </c>
      <c r="J115" s="256"/>
      <c r="K115" s="268"/>
    </row>
    <row r="116" spans="2:11" s="1" customFormat="1" ht="15" customHeight="1">
      <c r="B116" s="279"/>
      <c r="C116" s="256" t="s">
        <v>54</v>
      </c>
      <c r="D116" s="256"/>
      <c r="E116" s="256"/>
      <c r="F116" s="277" t="s">
        <v>1215</v>
      </c>
      <c r="G116" s="256"/>
      <c r="H116" s="256" t="s">
        <v>1260</v>
      </c>
      <c r="I116" s="256" t="s">
        <v>1250</v>
      </c>
      <c r="J116" s="256"/>
      <c r="K116" s="268"/>
    </row>
    <row r="117" spans="2:11" s="1" customFormat="1" ht="15" customHeight="1">
      <c r="B117" s="279"/>
      <c r="C117" s="256" t="s">
        <v>63</v>
      </c>
      <c r="D117" s="256"/>
      <c r="E117" s="256"/>
      <c r="F117" s="277" t="s">
        <v>1215</v>
      </c>
      <c r="G117" s="256"/>
      <c r="H117" s="256" t="s">
        <v>1261</v>
      </c>
      <c r="I117" s="256" t="s">
        <v>1262</v>
      </c>
      <c r="J117" s="256"/>
      <c r="K117" s="268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90"/>
      <c r="D119" s="290"/>
      <c r="E119" s="290"/>
      <c r="F119" s="291"/>
      <c r="G119" s="290"/>
      <c r="H119" s="290"/>
      <c r="I119" s="290"/>
      <c r="J119" s="290"/>
      <c r="K119" s="289"/>
    </row>
    <row r="120" spans="2:11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2:11" s="1" customFormat="1" ht="7.5" customHeight="1">
      <c r="B121" s="292"/>
      <c r="C121" s="293"/>
      <c r="D121" s="293"/>
      <c r="E121" s="293"/>
      <c r="F121" s="293"/>
      <c r="G121" s="293"/>
      <c r="H121" s="293"/>
      <c r="I121" s="293"/>
      <c r="J121" s="293"/>
      <c r="K121" s="294"/>
    </row>
    <row r="122" spans="2:11" s="1" customFormat="1" ht="45" customHeight="1">
      <c r="B122" s="295"/>
      <c r="C122" s="376" t="s">
        <v>1263</v>
      </c>
      <c r="D122" s="376"/>
      <c r="E122" s="376"/>
      <c r="F122" s="376"/>
      <c r="G122" s="376"/>
      <c r="H122" s="376"/>
      <c r="I122" s="376"/>
      <c r="J122" s="376"/>
      <c r="K122" s="296"/>
    </row>
    <row r="123" spans="2:11" s="1" customFormat="1" ht="17.25" customHeight="1">
      <c r="B123" s="297"/>
      <c r="C123" s="269" t="s">
        <v>1209</v>
      </c>
      <c r="D123" s="269"/>
      <c r="E123" s="269"/>
      <c r="F123" s="269" t="s">
        <v>1210</v>
      </c>
      <c r="G123" s="270"/>
      <c r="H123" s="269" t="s">
        <v>60</v>
      </c>
      <c r="I123" s="269" t="s">
        <v>63</v>
      </c>
      <c r="J123" s="269" t="s">
        <v>1211</v>
      </c>
      <c r="K123" s="298"/>
    </row>
    <row r="124" spans="2:11" s="1" customFormat="1" ht="17.25" customHeight="1">
      <c r="B124" s="297"/>
      <c r="C124" s="271" t="s">
        <v>1212</v>
      </c>
      <c r="D124" s="271"/>
      <c r="E124" s="271"/>
      <c r="F124" s="272" t="s">
        <v>1213</v>
      </c>
      <c r="G124" s="273"/>
      <c r="H124" s="271"/>
      <c r="I124" s="271"/>
      <c r="J124" s="271" t="s">
        <v>1214</v>
      </c>
      <c r="K124" s="298"/>
    </row>
    <row r="125" spans="2:11" s="1" customFormat="1" ht="5.25" customHeight="1">
      <c r="B125" s="299"/>
      <c r="C125" s="274"/>
      <c r="D125" s="274"/>
      <c r="E125" s="274"/>
      <c r="F125" s="274"/>
      <c r="G125" s="300"/>
      <c r="H125" s="274"/>
      <c r="I125" s="274"/>
      <c r="J125" s="274"/>
      <c r="K125" s="301"/>
    </row>
    <row r="126" spans="2:11" s="1" customFormat="1" ht="15" customHeight="1">
      <c r="B126" s="299"/>
      <c r="C126" s="256" t="s">
        <v>1218</v>
      </c>
      <c r="D126" s="276"/>
      <c r="E126" s="276"/>
      <c r="F126" s="277" t="s">
        <v>1215</v>
      </c>
      <c r="G126" s="256"/>
      <c r="H126" s="256" t="s">
        <v>1255</v>
      </c>
      <c r="I126" s="256" t="s">
        <v>1217</v>
      </c>
      <c r="J126" s="256">
        <v>120</v>
      </c>
      <c r="K126" s="302"/>
    </row>
    <row r="127" spans="2:11" s="1" customFormat="1" ht="15" customHeight="1">
      <c r="B127" s="299"/>
      <c r="C127" s="256" t="s">
        <v>1264</v>
      </c>
      <c r="D127" s="256"/>
      <c r="E127" s="256"/>
      <c r="F127" s="277" t="s">
        <v>1215</v>
      </c>
      <c r="G127" s="256"/>
      <c r="H127" s="256" t="s">
        <v>1265</v>
      </c>
      <c r="I127" s="256" t="s">
        <v>1217</v>
      </c>
      <c r="J127" s="256" t="s">
        <v>1266</v>
      </c>
      <c r="K127" s="302"/>
    </row>
    <row r="128" spans="2:11" s="1" customFormat="1" ht="15" customHeight="1">
      <c r="B128" s="299"/>
      <c r="C128" s="256" t="s">
        <v>1163</v>
      </c>
      <c r="D128" s="256"/>
      <c r="E128" s="256"/>
      <c r="F128" s="277" t="s">
        <v>1215</v>
      </c>
      <c r="G128" s="256"/>
      <c r="H128" s="256" t="s">
        <v>1267</v>
      </c>
      <c r="I128" s="256" t="s">
        <v>1217</v>
      </c>
      <c r="J128" s="256" t="s">
        <v>1266</v>
      </c>
      <c r="K128" s="302"/>
    </row>
    <row r="129" spans="2:11" s="1" customFormat="1" ht="15" customHeight="1">
      <c r="B129" s="299"/>
      <c r="C129" s="256" t="s">
        <v>1226</v>
      </c>
      <c r="D129" s="256"/>
      <c r="E129" s="256"/>
      <c r="F129" s="277" t="s">
        <v>1221</v>
      </c>
      <c r="G129" s="256"/>
      <c r="H129" s="256" t="s">
        <v>1227</v>
      </c>
      <c r="I129" s="256" t="s">
        <v>1217</v>
      </c>
      <c r="J129" s="256">
        <v>15</v>
      </c>
      <c r="K129" s="302"/>
    </row>
    <row r="130" spans="2:11" s="1" customFormat="1" ht="15" customHeight="1">
      <c r="B130" s="299"/>
      <c r="C130" s="280" t="s">
        <v>1228</v>
      </c>
      <c r="D130" s="280"/>
      <c r="E130" s="280"/>
      <c r="F130" s="281" t="s">
        <v>1221</v>
      </c>
      <c r="G130" s="280"/>
      <c r="H130" s="280" t="s">
        <v>1229</v>
      </c>
      <c r="I130" s="280" t="s">
        <v>1217</v>
      </c>
      <c r="J130" s="280">
        <v>15</v>
      </c>
      <c r="K130" s="302"/>
    </row>
    <row r="131" spans="2:11" s="1" customFormat="1" ht="15" customHeight="1">
      <c r="B131" s="299"/>
      <c r="C131" s="280" t="s">
        <v>1230</v>
      </c>
      <c r="D131" s="280"/>
      <c r="E131" s="280"/>
      <c r="F131" s="281" t="s">
        <v>1221</v>
      </c>
      <c r="G131" s="280"/>
      <c r="H131" s="280" t="s">
        <v>1231</v>
      </c>
      <c r="I131" s="280" t="s">
        <v>1217</v>
      </c>
      <c r="J131" s="280">
        <v>20</v>
      </c>
      <c r="K131" s="302"/>
    </row>
    <row r="132" spans="2:11" s="1" customFormat="1" ht="15" customHeight="1">
      <c r="B132" s="299"/>
      <c r="C132" s="280" t="s">
        <v>1232</v>
      </c>
      <c r="D132" s="280"/>
      <c r="E132" s="280"/>
      <c r="F132" s="281" t="s">
        <v>1221</v>
      </c>
      <c r="G132" s="280"/>
      <c r="H132" s="280" t="s">
        <v>1233</v>
      </c>
      <c r="I132" s="280" t="s">
        <v>1217</v>
      </c>
      <c r="J132" s="280">
        <v>20</v>
      </c>
      <c r="K132" s="302"/>
    </row>
    <row r="133" spans="2:11" s="1" customFormat="1" ht="15" customHeight="1">
      <c r="B133" s="299"/>
      <c r="C133" s="256" t="s">
        <v>1220</v>
      </c>
      <c r="D133" s="256"/>
      <c r="E133" s="256"/>
      <c r="F133" s="277" t="s">
        <v>1221</v>
      </c>
      <c r="G133" s="256"/>
      <c r="H133" s="256" t="s">
        <v>1255</v>
      </c>
      <c r="I133" s="256" t="s">
        <v>1217</v>
      </c>
      <c r="J133" s="256">
        <v>50</v>
      </c>
      <c r="K133" s="302"/>
    </row>
    <row r="134" spans="2:11" s="1" customFormat="1" ht="15" customHeight="1">
      <c r="B134" s="299"/>
      <c r="C134" s="256" t="s">
        <v>1234</v>
      </c>
      <c r="D134" s="256"/>
      <c r="E134" s="256"/>
      <c r="F134" s="277" t="s">
        <v>1221</v>
      </c>
      <c r="G134" s="256"/>
      <c r="H134" s="256" t="s">
        <v>1255</v>
      </c>
      <c r="I134" s="256" t="s">
        <v>1217</v>
      </c>
      <c r="J134" s="256">
        <v>50</v>
      </c>
      <c r="K134" s="302"/>
    </row>
    <row r="135" spans="2:11" s="1" customFormat="1" ht="15" customHeight="1">
      <c r="B135" s="299"/>
      <c r="C135" s="256" t="s">
        <v>1240</v>
      </c>
      <c r="D135" s="256"/>
      <c r="E135" s="256"/>
      <c r="F135" s="277" t="s">
        <v>1221</v>
      </c>
      <c r="G135" s="256"/>
      <c r="H135" s="256" t="s">
        <v>1255</v>
      </c>
      <c r="I135" s="256" t="s">
        <v>1217</v>
      </c>
      <c r="J135" s="256">
        <v>50</v>
      </c>
      <c r="K135" s="302"/>
    </row>
    <row r="136" spans="2:11" s="1" customFormat="1" ht="15" customHeight="1">
      <c r="B136" s="299"/>
      <c r="C136" s="256" t="s">
        <v>1242</v>
      </c>
      <c r="D136" s="256"/>
      <c r="E136" s="256"/>
      <c r="F136" s="277" t="s">
        <v>1221</v>
      </c>
      <c r="G136" s="256"/>
      <c r="H136" s="256" t="s">
        <v>1255</v>
      </c>
      <c r="I136" s="256" t="s">
        <v>1217</v>
      </c>
      <c r="J136" s="256">
        <v>50</v>
      </c>
      <c r="K136" s="302"/>
    </row>
    <row r="137" spans="2:11" s="1" customFormat="1" ht="15" customHeight="1">
      <c r="B137" s="299"/>
      <c r="C137" s="256" t="s">
        <v>1243</v>
      </c>
      <c r="D137" s="256"/>
      <c r="E137" s="256"/>
      <c r="F137" s="277" t="s">
        <v>1221</v>
      </c>
      <c r="G137" s="256"/>
      <c r="H137" s="256" t="s">
        <v>1268</v>
      </c>
      <c r="I137" s="256" t="s">
        <v>1217</v>
      </c>
      <c r="J137" s="256">
        <v>255</v>
      </c>
      <c r="K137" s="302"/>
    </row>
    <row r="138" spans="2:11" s="1" customFormat="1" ht="15" customHeight="1">
      <c r="B138" s="299"/>
      <c r="C138" s="256" t="s">
        <v>1245</v>
      </c>
      <c r="D138" s="256"/>
      <c r="E138" s="256"/>
      <c r="F138" s="277" t="s">
        <v>1215</v>
      </c>
      <c r="G138" s="256"/>
      <c r="H138" s="256" t="s">
        <v>1269</v>
      </c>
      <c r="I138" s="256" t="s">
        <v>1247</v>
      </c>
      <c r="J138" s="256"/>
      <c r="K138" s="302"/>
    </row>
    <row r="139" spans="2:11" s="1" customFormat="1" ht="15" customHeight="1">
      <c r="B139" s="299"/>
      <c r="C139" s="256" t="s">
        <v>1248</v>
      </c>
      <c r="D139" s="256"/>
      <c r="E139" s="256"/>
      <c r="F139" s="277" t="s">
        <v>1215</v>
      </c>
      <c r="G139" s="256"/>
      <c r="H139" s="256" t="s">
        <v>1270</v>
      </c>
      <c r="I139" s="256" t="s">
        <v>1250</v>
      </c>
      <c r="J139" s="256"/>
      <c r="K139" s="302"/>
    </row>
    <row r="140" spans="2:11" s="1" customFormat="1" ht="15" customHeight="1">
      <c r="B140" s="299"/>
      <c r="C140" s="256" t="s">
        <v>1251</v>
      </c>
      <c r="D140" s="256"/>
      <c r="E140" s="256"/>
      <c r="F140" s="277" t="s">
        <v>1215</v>
      </c>
      <c r="G140" s="256"/>
      <c r="H140" s="256" t="s">
        <v>1251</v>
      </c>
      <c r="I140" s="256" t="s">
        <v>1250</v>
      </c>
      <c r="J140" s="256"/>
      <c r="K140" s="302"/>
    </row>
    <row r="141" spans="2:11" s="1" customFormat="1" ht="15" customHeight="1">
      <c r="B141" s="299"/>
      <c r="C141" s="256" t="s">
        <v>44</v>
      </c>
      <c r="D141" s="256"/>
      <c r="E141" s="256"/>
      <c r="F141" s="277" t="s">
        <v>1215</v>
      </c>
      <c r="G141" s="256"/>
      <c r="H141" s="256" t="s">
        <v>1271</v>
      </c>
      <c r="I141" s="256" t="s">
        <v>1250</v>
      </c>
      <c r="J141" s="256"/>
      <c r="K141" s="302"/>
    </row>
    <row r="142" spans="2:11" s="1" customFormat="1" ht="15" customHeight="1">
      <c r="B142" s="299"/>
      <c r="C142" s="256" t="s">
        <v>1272</v>
      </c>
      <c r="D142" s="256"/>
      <c r="E142" s="256"/>
      <c r="F142" s="277" t="s">
        <v>1215</v>
      </c>
      <c r="G142" s="256"/>
      <c r="H142" s="256" t="s">
        <v>1273</v>
      </c>
      <c r="I142" s="256" t="s">
        <v>1250</v>
      </c>
      <c r="J142" s="256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90"/>
      <c r="C144" s="290"/>
      <c r="D144" s="290"/>
      <c r="E144" s="290"/>
      <c r="F144" s="291"/>
      <c r="G144" s="290"/>
      <c r="H144" s="290"/>
      <c r="I144" s="290"/>
      <c r="J144" s="290"/>
      <c r="K144" s="290"/>
    </row>
    <row r="145" spans="2:11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2:11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pans="2:11" s="1" customFormat="1" ht="45" customHeight="1">
      <c r="B147" s="267"/>
      <c r="C147" s="375" t="s">
        <v>1274</v>
      </c>
      <c r="D147" s="375"/>
      <c r="E147" s="375"/>
      <c r="F147" s="375"/>
      <c r="G147" s="375"/>
      <c r="H147" s="375"/>
      <c r="I147" s="375"/>
      <c r="J147" s="375"/>
      <c r="K147" s="268"/>
    </row>
    <row r="148" spans="2:11" s="1" customFormat="1" ht="17.25" customHeight="1">
      <c r="B148" s="267"/>
      <c r="C148" s="269" t="s">
        <v>1209</v>
      </c>
      <c r="D148" s="269"/>
      <c r="E148" s="269"/>
      <c r="F148" s="269" t="s">
        <v>1210</v>
      </c>
      <c r="G148" s="270"/>
      <c r="H148" s="269" t="s">
        <v>60</v>
      </c>
      <c r="I148" s="269" t="s">
        <v>63</v>
      </c>
      <c r="J148" s="269" t="s">
        <v>1211</v>
      </c>
      <c r="K148" s="268"/>
    </row>
    <row r="149" spans="2:11" s="1" customFormat="1" ht="17.25" customHeight="1">
      <c r="B149" s="267"/>
      <c r="C149" s="271" t="s">
        <v>1212</v>
      </c>
      <c r="D149" s="271"/>
      <c r="E149" s="271"/>
      <c r="F149" s="272" t="s">
        <v>1213</v>
      </c>
      <c r="G149" s="273"/>
      <c r="H149" s="271"/>
      <c r="I149" s="271"/>
      <c r="J149" s="271" t="s">
        <v>1214</v>
      </c>
      <c r="K149" s="268"/>
    </row>
    <row r="150" spans="2:11" s="1" customFormat="1" ht="5.25" customHeight="1">
      <c r="B150" s="279"/>
      <c r="C150" s="274"/>
      <c r="D150" s="274"/>
      <c r="E150" s="274"/>
      <c r="F150" s="274"/>
      <c r="G150" s="275"/>
      <c r="H150" s="274"/>
      <c r="I150" s="274"/>
      <c r="J150" s="274"/>
      <c r="K150" s="302"/>
    </row>
    <row r="151" spans="2:11" s="1" customFormat="1" ht="15" customHeight="1">
      <c r="B151" s="279"/>
      <c r="C151" s="306" t="s">
        <v>1218</v>
      </c>
      <c r="D151" s="256"/>
      <c r="E151" s="256"/>
      <c r="F151" s="307" t="s">
        <v>1215</v>
      </c>
      <c r="G151" s="256"/>
      <c r="H151" s="306" t="s">
        <v>1255</v>
      </c>
      <c r="I151" s="306" t="s">
        <v>1217</v>
      </c>
      <c r="J151" s="306">
        <v>120</v>
      </c>
      <c r="K151" s="302"/>
    </row>
    <row r="152" spans="2:11" s="1" customFormat="1" ht="15" customHeight="1">
      <c r="B152" s="279"/>
      <c r="C152" s="306" t="s">
        <v>1264</v>
      </c>
      <c r="D152" s="256"/>
      <c r="E152" s="256"/>
      <c r="F152" s="307" t="s">
        <v>1215</v>
      </c>
      <c r="G152" s="256"/>
      <c r="H152" s="306" t="s">
        <v>1275</v>
      </c>
      <c r="I152" s="306" t="s">
        <v>1217</v>
      </c>
      <c r="J152" s="306" t="s">
        <v>1266</v>
      </c>
      <c r="K152" s="302"/>
    </row>
    <row r="153" spans="2:11" s="1" customFormat="1" ht="15" customHeight="1">
      <c r="B153" s="279"/>
      <c r="C153" s="306" t="s">
        <v>1163</v>
      </c>
      <c r="D153" s="256"/>
      <c r="E153" s="256"/>
      <c r="F153" s="307" t="s">
        <v>1215</v>
      </c>
      <c r="G153" s="256"/>
      <c r="H153" s="306" t="s">
        <v>1276</v>
      </c>
      <c r="I153" s="306" t="s">
        <v>1217</v>
      </c>
      <c r="J153" s="306" t="s">
        <v>1266</v>
      </c>
      <c r="K153" s="302"/>
    </row>
    <row r="154" spans="2:11" s="1" customFormat="1" ht="15" customHeight="1">
      <c r="B154" s="279"/>
      <c r="C154" s="306" t="s">
        <v>1220</v>
      </c>
      <c r="D154" s="256"/>
      <c r="E154" s="256"/>
      <c r="F154" s="307" t="s">
        <v>1221</v>
      </c>
      <c r="G154" s="256"/>
      <c r="H154" s="306" t="s">
        <v>1255</v>
      </c>
      <c r="I154" s="306" t="s">
        <v>1217</v>
      </c>
      <c r="J154" s="306">
        <v>50</v>
      </c>
      <c r="K154" s="302"/>
    </row>
    <row r="155" spans="2:11" s="1" customFormat="1" ht="15" customHeight="1">
      <c r="B155" s="279"/>
      <c r="C155" s="306" t="s">
        <v>1223</v>
      </c>
      <c r="D155" s="256"/>
      <c r="E155" s="256"/>
      <c r="F155" s="307" t="s">
        <v>1215</v>
      </c>
      <c r="G155" s="256"/>
      <c r="H155" s="306" t="s">
        <v>1255</v>
      </c>
      <c r="I155" s="306" t="s">
        <v>1225</v>
      </c>
      <c r="J155" s="306"/>
      <c r="K155" s="302"/>
    </row>
    <row r="156" spans="2:11" s="1" customFormat="1" ht="15" customHeight="1">
      <c r="B156" s="279"/>
      <c r="C156" s="306" t="s">
        <v>1234</v>
      </c>
      <c r="D156" s="256"/>
      <c r="E156" s="256"/>
      <c r="F156" s="307" t="s">
        <v>1221</v>
      </c>
      <c r="G156" s="256"/>
      <c r="H156" s="306" t="s">
        <v>1255</v>
      </c>
      <c r="I156" s="306" t="s">
        <v>1217</v>
      </c>
      <c r="J156" s="306">
        <v>50</v>
      </c>
      <c r="K156" s="302"/>
    </row>
    <row r="157" spans="2:11" s="1" customFormat="1" ht="15" customHeight="1">
      <c r="B157" s="279"/>
      <c r="C157" s="306" t="s">
        <v>1242</v>
      </c>
      <c r="D157" s="256"/>
      <c r="E157" s="256"/>
      <c r="F157" s="307" t="s">
        <v>1221</v>
      </c>
      <c r="G157" s="256"/>
      <c r="H157" s="306" t="s">
        <v>1255</v>
      </c>
      <c r="I157" s="306" t="s">
        <v>1217</v>
      </c>
      <c r="J157" s="306">
        <v>50</v>
      </c>
      <c r="K157" s="302"/>
    </row>
    <row r="158" spans="2:11" s="1" customFormat="1" ht="15" customHeight="1">
      <c r="B158" s="279"/>
      <c r="C158" s="306" t="s">
        <v>1240</v>
      </c>
      <c r="D158" s="256"/>
      <c r="E158" s="256"/>
      <c r="F158" s="307" t="s">
        <v>1221</v>
      </c>
      <c r="G158" s="256"/>
      <c r="H158" s="306" t="s">
        <v>1255</v>
      </c>
      <c r="I158" s="306" t="s">
        <v>1217</v>
      </c>
      <c r="J158" s="306">
        <v>50</v>
      </c>
      <c r="K158" s="302"/>
    </row>
    <row r="159" spans="2:11" s="1" customFormat="1" ht="15" customHeight="1">
      <c r="B159" s="279"/>
      <c r="C159" s="306" t="s">
        <v>99</v>
      </c>
      <c r="D159" s="256"/>
      <c r="E159" s="256"/>
      <c r="F159" s="307" t="s">
        <v>1215</v>
      </c>
      <c r="G159" s="256"/>
      <c r="H159" s="306" t="s">
        <v>1277</v>
      </c>
      <c r="I159" s="306" t="s">
        <v>1217</v>
      </c>
      <c r="J159" s="306" t="s">
        <v>1278</v>
      </c>
      <c r="K159" s="302"/>
    </row>
    <row r="160" spans="2:11" s="1" customFormat="1" ht="15" customHeight="1">
      <c r="B160" s="279"/>
      <c r="C160" s="306" t="s">
        <v>1279</v>
      </c>
      <c r="D160" s="256"/>
      <c r="E160" s="256"/>
      <c r="F160" s="307" t="s">
        <v>1215</v>
      </c>
      <c r="G160" s="256"/>
      <c r="H160" s="306" t="s">
        <v>1280</v>
      </c>
      <c r="I160" s="306" t="s">
        <v>1250</v>
      </c>
      <c r="J160" s="306"/>
      <c r="K160" s="302"/>
    </row>
    <row r="161" spans="2:11" s="1" customFormat="1" ht="15" customHeight="1">
      <c r="B161" s="308"/>
      <c r="C161" s="288"/>
      <c r="D161" s="288"/>
      <c r="E161" s="288"/>
      <c r="F161" s="288"/>
      <c r="G161" s="288"/>
      <c r="H161" s="288"/>
      <c r="I161" s="288"/>
      <c r="J161" s="288"/>
      <c r="K161" s="309"/>
    </row>
    <row r="162" spans="2:11" s="1" customFormat="1" ht="18.75" customHeight="1">
      <c r="B162" s="290"/>
      <c r="C162" s="300"/>
      <c r="D162" s="300"/>
      <c r="E162" s="300"/>
      <c r="F162" s="310"/>
      <c r="G162" s="300"/>
      <c r="H162" s="300"/>
      <c r="I162" s="300"/>
      <c r="J162" s="300"/>
      <c r="K162" s="290"/>
    </row>
    <row r="163" spans="2:11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376" t="s">
        <v>1281</v>
      </c>
      <c r="D165" s="376"/>
      <c r="E165" s="376"/>
      <c r="F165" s="376"/>
      <c r="G165" s="376"/>
      <c r="H165" s="376"/>
      <c r="I165" s="376"/>
      <c r="J165" s="376"/>
      <c r="K165" s="249"/>
    </row>
    <row r="166" spans="2:11" s="1" customFormat="1" ht="17.25" customHeight="1">
      <c r="B166" s="248"/>
      <c r="C166" s="269" t="s">
        <v>1209</v>
      </c>
      <c r="D166" s="269"/>
      <c r="E166" s="269"/>
      <c r="F166" s="269" t="s">
        <v>1210</v>
      </c>
      <c r="G166" s="311"/>
      <c r="H166" s="312" t="s">
        <v>60</v>
      </c>
      <c r="I166" s="312" t="s">
        <v>63</v>
      </c>
      <c r="J166" s="269" t="s">
        <v>1211</v>
      </c>
      <c r="K166" s="249"/>
    </row>
    <row r="167" spans="2:11" s="1" customFormat="1" ht="17.25" customHeight="1">
      <c r="B167" s="250"/>
      <c r="C167" s="271" t="s">
        <v>1212</v>
      </c>
      <c r="D167" s="271"/>
      <c r="E167" s="271"/>
      <c r="F167" s="272" t="s">
        <v>1213</v>
      </c>
      <c r="G167" s="313"/>
      <c r="H167" s="314"/>
      <c r="I167" s="314"/>
      <c r="J167" s="271" t="s">
        <v>1214</v>
      </c>
      <c r="K167" s="251"/>
    </row>
    <row r="168" spans="2:11" s="1" customFormat="1" ht="5.25" customHeight="1">
      <c r="B168" s="279"/>
      <c r="C168" s="274"/>
      <c r="D168" s="274"/>
      <c r="E168" s="274"/>
      <c r="F168" s="274"/>
      <c r="G168" s="275"/>
      <c r="H168" s="274"/>
      <c r="I168" s="274"/>
      <c r="J168" s="274"/>
      <c r="K168" s="302"/>
    </row>
    <row r="169" spans="2:11" s="1" customFormat="1" ht="15" customHeight="1">
      <c r="B169" s="279"/>
      <c r="C169" s="256" t="s">
        <v>1218</v>
      </c>
      <c r="D169" s="256"/>
      <c r="E169" s="256"/>
      <c r="F169" s="277" t="s">
        <v>1215</v>
      </c>
      <c r="G169" s="256"/>
      <c r="H169" s="256" t="s">
        <v>1255</v>
      </c>
      <c r="I169" s="256" t="s">
        <v>1217</v>
      </c>
      <c r="J169" s="256">
        <v>120</v>
      </c>
      <c r="K169" s="302"/>
    </row>
    <row r="170" spans="2:11" s="1" customFormat="1" ht="15" customHeight="1">
      <c r="B170" s="279"/>
      <c r="C170" s="256" t="s">
        <v>1264</v>
      </c>
      <c r="D170" s="256"/>
      <c r="E170" s="256"/>
      <c r="F170" s="277" t="s">
        <v>1215</v>
      </c>
      <c r="G170" s="256"/>
      <c r="H170" s="256" t="s">
        <v>1265</v>
      </c>
      <c r="I170" s="256" t="s">
        <v>1217</v>
      </c>
      <c r="J170" s="256" t="s">
        <v>1266</v>
      </c>
      <c r="K170" s="302"/>
    </row>
    <row r="171" spans="2:11" s="1" customFormat="1" ht="15" customHeight="1">
      <c r="B171" s="279"/>
      <c r="C171" s="256" t="s">
        <v>1163</v>
      </c>
      <c r="D171" s="256"/>
      <c r="E171" s="256"/>
      <c r="F171" s="277" t="s">
        <v>1215</v>
      </c>
      <c r="G171" s="256"/>
      <c r="H171" s="256" t="s">
        <v>1282</v>
      </c>
      <c r="I171" s="256" t="s">
        <v>1217</v>
      </c>
      <c r="J171" s="256" t="s">
        <v>1266</v>
      </c>
      <c r="K171" s="302"/>
    </row>
    <row r="172" spans="2:11" s="1" customFormat="1" ht="15" customHeight="1">
      <c r="B172" s="279"/>
      <c r="C172" s="256" t="s">
        <v>1220</v>
      </c>
      <c r="D172" s="256"/>
      <c r="E172" s="256"/>
      <c r="F172" s="277" t="s">
        <v>1221</v>
      </c>
      <c r="G172" s="256"/>
      <c r="H172" s="256" t="s">
        <v>1282</v>
      </c>
      <c r="I172" s="256" t="s">
        <v>1217</v>
      </c>
      <c r="J172" s="256">
        <v>50</v>
      </c>
      <c r="K172" s="302"/>
    </row>
    <row r="173" spans="2:11" s="1" customFormat="1" ht="15" customHeight="1">
      <c r="B173" s="279"/>
      <c r="C173" s="256" t="s">
        <v>1223</v>
      </c>
      <c r="D173" s="256"/>
      <c r="E173" s="256"/>
      <c r="F173" s="277" t="s">
        <v>1215</v>
      </c>
      <c r="G173" s="256"/>
      <c r="H173" s="256" t="s">
        <v>1282</v>
      </c>
      <c r="I173" s="256" t="s">
        <v>1225</v>
      </c>
      <c r="J173" s="256"/>
      <c r="K173" s="302"/>
    </row>
    <row r="174" spans="2:11" s="1" customFormat="1" ht="15" customHeight="1">
      <c r="B174" s="279"/>
      <c r="C174" s="256" t="s">
        <v>1234</v>
      </c>
      <c r="D174" s="256"/>
      <c r="E174" s="256"/>
      <c r="F174" s="277" t="s">
        <v>1221</v>
      </c>
      <c r="G174" s="256"/>
      <c r="H174" s="256" t="s">
        <v>1282</v>
      </c>
      <c r="I174" s="256" t="s">
        <v>1217</v>
      </c>
      <c r="J174" s="256">
        <v>50</v>
      </c>
      <c r="K174" s="302"/>
    </row>
    <row r="175" spans="2:11" s="1" customFormat="1" ht="15" customHeight="1">
      <c r="B175" s="279"/>
      <c r="C175" s="256" t="s">
        <v>1242</v>
      </c>
      <c r="D175" s="256"/>
      <c r="E175" s="256"/>
      <c r="F175" s="277" t="s">
        <v>1221</v>
      </c>
      <c r="G175" s="256"/>
      <c r="H175" s="256" t="s">
        <v>1282</v>
      </c>
      <c r="I175" s="256" t="s">
        <v>1217</v>
      </c>
      <c r="J175" s="256">
        <v>50</v>
      </c>
      <c r="K175" s="302"/>
    </row>
    <row r="176" spans="2:11" s="1" customFormat="1" ht="15" customHeight="1">
      <c r="B176" s="279"/>
      <c r="C176" s="256" t="s">
        <v>1240</v>
      </c>
      <c r="D176" s="256"/>
      <c r="E176" s="256"/>
      <c r="F176" s="277" t="s">
        <v>1221</v>
      </c>
      <c r="G176" s="256"/>
      <c r="H176" s="256" t="s">
        <v>1282</v>
      </c>
      <c r="I176" s="256" t="s">
        <v>1217</v>
      </c>
      <c r="J176" s="256">
        <v>50</v>
      </c>
      <c r="K176" s="302"/>
    </row>
    <row r="177" spans="2:11" s="1" customFormat="1" ht="15" customHeight="1">
      <c r="B177" s="279"/>
      <c r="C177" s="256" t="s">
        <v>116</v>
      </c>
      <c r="D177" s="256"/>
      <c r="E177" s="256"/>
      <c r="F177" s="277" t="s">
        <v>1215</v>
      </c>
      <c r="G177" s="256"/>
      <c r="H177" s="256" t="s">
        <v>1283</v>
      </c>
      <c r="I177" s="256" t="s">
        <v>1284</v>
      </c>
      <c r="J177" s="256"/>
      <c r="K177" s="302"/>
    </row>
    <row r="178" spans="2:11" s="1" customFormat="1" ht="15" customHeight="1">
      <c r="B178" s="279"/>
      <c r="C178" s="256" t="s">
        <v>63</v>
      </c>
      <c r="D178" s="256"/>
      <c r="E178" s="256"/>
      <c r="F178" s="277" t="s">
        <v>1215</v>
      </c>
      <c r="G178" s="256"/>
      <c r="H178" s="256" t="s">
        <v>1285</v>
      </c>
      <c r="I178" s="256" t="s">
        <v>1286</v>
      </c>
      <c r="J178" s="256">
        <v>1</v>
      </c>
      <c r="K178" s="302"/>
    </row>
    <row r="179" spans="2:11" s="1" customFormat="1" ht="15" customHeight="1">
      <c r="B179" s="279"/>
      <c r="C179" s="256" t="s">
        <v>59</v>
      </c>
      <c r="D179" s="256"/>
      <c r="E179" s="256"/>
      <c r="F179" s="277" t="s">
        <v>1215</v>
      </c>
      <c r="G179" s="256"/>
      <c r="H179" s="256" t="s">
        <v>1287</v>
      </c>
      <c r="I179" s="256" t="s">
        <v>1217</v>
      </c>
      <c r="J179" s="256">
        <v>20</v>
      </c>
      <c r="K179" s="302"/>
    </row>
    <row r="180" spans="2:11" s="1" customFormat="1" ht="15" customHeight="1">
      <c r="B180" s="279"/>
      <c r="C180" s="256" t="s">
        <v>60</v>
      </c>
      <c r="D180" s="256"/>
      <c r="E180" s="256"/>
      <c r="F180" s="277" t="s">
        <v>1215</v>
      </c>
      <c r="G180" s="256"/>
      <c r="H180" s="256" t="s">
        <v>1288</v>
      </c>
      <c r="I180" s="256" t="s">
        <v>1217</v>
      </c>
      <c r="J180" s="256">
        <v>255</v>
      </c>
      <c r="K180" s="302"/>
    </row>
    <row r="181" spans="2:11" s="1" customFormat="1" ht="15" customHeight="1">
      <c r="B181" s="279"/>
      <c r="C181" s="256" t="s">
        <v>117</v>
      </c>
      <c r="D181" s="256"/>
      <c r="E181" s="256"/>
      <c r="F181" s="277" t="s">
        <v>1215</v>
      </c>
      <c r="G181" s="256"/>
      <c r="H181" s="256" t="s">
        <v>1179</v>
      </c>
      <c r="I181" s="256" t="s">
        <v>1217</v>
      </c>
      <c r="J181" s="256">
        <v>10</v>
      </c>
      <c r="K181" s="302"/>
    </row>
    <row r="182" spans="2:11" s="1" customFormat="1" ht="15" customHeight="1">
      <c r="B182" s="279"/>
      <c r="C182" s="256" t="s">
        <v>118</v>
      </c>
      <c r="D182" s="256"/>
      <c r="E182" s="256"/>
      <c r="F182" s="277" t="s">
        <v>1215</v>
      </c>
      <c r="G182" s="256"/>
      <c r="H182" s="256" t="s">
        <v>1289</v>
      </c>
      <c r="I182" s="256" t="s">
        <v>1250</v>
      </c>
      <c r="J182" s="256"/>
      <c r="K182" s="302"/>
    </row>
    <row r="183" spans="2:11" s="1" customFormat="1" ht="15" customHeight="1">
      <c r="B183" s="279"/>
      <c r="C183" s="256" t="s">
        <v>1290</v>
      </c>
      <c r="D183" s="256"/>
      <c r="E183" s="256"/>
      <c r="F183" s="277" t="s">
        <v>1215</v>
      </c>
      <c r="G183" s="256"/>
      <c r="H183" s="256" t="s">
        <v>1291</v>
      </c>
      <c r="I183" s="256" t="s">
        <v>1250</v>
      </c>
      <c r="J183" s="256"/>
      <c r="K183" s="302"/>
    </row>
    <row r="184" spans="2:11" s="1" customFormat="1" ht="15" customHeight="1">
      <c r="B184" s="279"/>
      <c r="C184" s="256" t="s">
        <v>1279</v>
      </c>
      <c r="D184" s="256"/>
      <c r="E184" s="256"/>
      <c r="F184" s="277" t="s">
        <v>1215</v>
      </c>
      <c r="G184" s="256"/>
      <c r="H184" s="256" t="s">
        <v>1292</v>
      </c>
      <c r="I184" s="256" t="s">
        <v>1250</v>
      </c>
      <c r="J184" s="256"/>
      <c r="K184" s="302"/>
    </row>
    <row r="185" spans="2:11" s="1" customFormat="1" ht="15" customHeight="1">
      <c r="B185" s="279"/>
      <c r="C185" s="256" t="s">
        <v>121</v>
      </c>
      <c r="D185" s="256"/>
      <c r="E185" s="256"/>
      <c r="F185" s="277" t="s">
        <v>1221</v>
      </c>
      <c r="G185" s="256"/>
      <c r="H185" s="256" t="s">
        <v>1293</v>
      </c>
      <c r="I185" s="256" t="s">
        <v>1217</v>
      </c>
      <c r="J185" s="256">
        <v>50</v>
      </c>
      <c r="K185" s="302"/>
    </row>
    <row r="186" spans="2:11" s="1" customFormat="1" ht="15" customHeight="1">
      <c r="B186" s="279"/>
      <c r="C186" s="256" t="s">
        <v>1294</v>
      </c>
      <c r="D186" s="256"/>
      <c r="E186" s="256"/>
      <c r="F186" s="277" t="s">
        <v>1221</v>
      </c>
      <c r="G186" s="256"/>
      <c r="H186" s="256" t="s">
        <v>1295</v>
      </c>
      <c r="I186" s="256" t="s">
        <v>1296</v>
      </c>
      <c r="J186" s="256"/>
      <c r="K186" s="302"/>
    </row>
    <row r="187" spans="2:11" s="1" customFormat="1" ht="15" customHeight="1">
      <c r="B187" s="279"/>
      <c r="C187" s="256" t="s">
        <v>1297</v>
      </c>
      <c r="D187" s="256"/>
      <c r="E187" s="256"/>
      <c r="F187" s="277" t="s">
        <v>1221</v>
      </c>
      <c r="G187" s="256"/>
      <c r="H187" s="256" t="s">
        <v>1298</v>
      </c>
      <c r="I187" s="256" t="s">
        <v>1296</v>
      </c>
      <c r="J187" s="256"/>
      <c r="K187" s="302"/>
    </row>
    <row r="188" spans="2:11" s="1" customFormat="1" ht="15" customHeight="1">
      <c r="B188" s="279"/>
      <c r="C188" s="256" t="s">
        <v>1299</v>
      </c>
      <c r="D188" s="256"/>
      <c r="E188" s="256"/>
      <c r="F188" s="277" t="s">
        <v>1221</v>
      </c>
      <c r="G188" s="256"/>
      <c r="H188" s="256" t="s">
        <v>1300</v>
      </c>
      <c r="I188" s="256" t="s">
        <v>1296</v>
      </c>
      <c r="J188" s="256"/>
      <c r="K188" s="302"/>
    </row>
    <row r="189" spans="2:11" s="1" customFormat="1" ht="15" customHeight="1">
      <c r="B189" s="279"/>
      <c r="C189" s="315" t="s">
        <v>1301</v>
      </c>
      <c r="D189" s="256"/>
      <c r="E189" s="256"/>
      <c r="F189" s="277" t="s">
        <v>1221</v>
      </c>
      <c r="G189" s="256"/>
      <c r="H189" s="256" t="s">
        <v>1302</v>
      </c>
      <c r="I189" s="256" t="s">
        <v>1303</v>
      </c>
      <c r="J189" s="316" t="s">
        <v>1304</v>
      </c>
      <c r="K189" s="302"/>
    </row>
    <row r="190" spans="2:11" s="1" customFormat="1" ht="15" customHeight="1">
      <c r="B190" s="279"/>
      <c r="C190" s="315" t="s">
        <v>48</v>
      </c>
      <c r="D190" s="256"/>
      <c r="E190" s="256"/>
      <c r="F190" s="277" t="s">
        <v>1215</v>
      </c>
      <c r="G190" s="256"/>
      <c r="H190" s="253" t="s">
        <v>1305</v>
      </c>
      <c r="I190" s="256" t="s">
        <v>1306</v>
      </c>
      <c r="J190" s="256"/>
      <c r="K190" s="302"/>
    </row>
    <row r="191" spans="2:11" s="1" customFormat="1" ht="15" customHeight="1">
      <c r="B191" s="279"/>
      <c r="C191" s="315" t="s">
        <v>1307</v>
      </c>
      <c r="D191" s="256"/>
      <c r="E191" s="256"/>
      <c r="F191" s="277" t="s">
        <v>1215</v>
      </c>
      <c r="G191" s="256"/>
      <c r="H191" s="256" t="s">
        <v>1308</v>
      </c>
      <c r="I191" s="256" t="s">
        <v>1250</v>
      </c>
      <c r="J191" s="256"/>
      <c r="K191" s="302"/>
    </row>
    <row r="192" spans="2:11" s="1" customFormat="1" ht="15" customHeight="1">
      <c r="B192" s="279"/>
      <c r="C192" s="315" t="s">
        <v>1309</v>
      </c>
      <c r="D192" s="256"/>
      <c r="E192" s="256"/>
      <c r="F192" s="277" t="s">
        <v>1215</v>
      </c>
      <c r="G192" s="256"/>
      <c r="H192" s="256" t="s">
        <v>1310</v>
      </c>
      <c r="I192" s="256" t="s">
        <v>1250</v>
      </c>
      <c r="J192" s="256"/>
      <c r="K192" s="302"/>
    </row>
    <row r="193" spans="2:11" s="1" customFormat="1" ht="15" customHeight="1">
      <c r="B193" s="279"/>
      <c r="C193" s="315" t="s">
        <v>1311</v>
      </c>
      <c r="D193" s="256"/>
      <c r="E193" s="256"/>
      <c r="F193" s="277" t="s">
        <v>1221</v>
      </c>
      <c r="G193" s="256"/>
      <c r="H193" s="256" t="s">
        <v>1312</v>
      </c>
      <c r="I193" s="256" t="s">
        <v>1250</v>
      </c>
      <c r="J193" s="256"/>
      <c r="K193" s="302"/>
    </row>
    <row r="194" spans="2:11" s="1" customFormat="1" ht="15" customHeight="1">
      <c r="B194" s="308"/>
      <c r="C194" s="317"/>
      <c r="D194" s="288"/>
      <c r="E194" s="288"/>
      <c r="F194" s="288"/>
      <c r="G194" s="288"/>
      <c r="H194" s="288"/>
      <c r="I194" s="288"/>
      <c r="J194" s="288"/>
      <c r="K194" s="309"/>
    </row>
    <row r="195" spans="2:11" s="1" customFormat="1" ht="18.75" customHeight="1">
      <c r="B195" s="290"/>
      <c r="C195" s="300"/>
      <c r="D195" s="300"/>
      <c r="E195" s="300"/>
      <c r="F195" s="310"/>
      <c r="G195" s="300"/>
      <c r="H195" s="300"/>
      <c r="I195" s="300"/>
      <c r="J195" s="300"/>
      <c r="K195" s="290"/>
    </row>
    <row r="196" spans="2:11" s="1" customFormat="1" ht="18.75" customHeight="1">
      <c r="B196" s="290"/>
      <c r="C196" s="300"/>
      <c r="D196" s="300"/>
      <c r="E196" s="300"/>
      <c r="F196" s="310"/>
      <c r="G196" s="300"/>
      <c r="H196" s="300"/>
      <c r="I196" s="300"/>
      <c r="J196" s="300"/>
      <c r="K196" s="290"/>
    </row>
    <row r="197" spans="2:11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2:11" s="1" customFormat="1" ht="13.5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s="1" customFormat="1" ht="21">
      <c r="B199" s="248"/>
      <c r="C199" s="376" t="s">
        <v>1313</v>
      </c>
      <c r="D199" s="376"/>
      <c r="E199" s="376"/>
      <c r="F199" s="376"/>
      <c r="G199" s="376"/>
      <c r="H199" s="376"/>
      <c r="I199" s="376"/>
      <c r="J199" s="376"/>
      <c r="K199" s="249"/>
    </row>
    <row r="200" spans="2:11" s="1" customFormat="1" ht="25.5" customHeight="1">
      <c r="B200" s="248"/>
      <c r="C200" s="318" t="s">
        <v>1314</v>
      </c>
      <c r="D200" s="318"/>
      <c r="E200" s="318"/>
      <c r="F200" s="318" t="s">
        <v>1315</v>
      </c>
      <c r="G200" s="319"/>
      <c r="H200" s="377" t="s">
        <v>1316</v>
      </c>
      <c r="I200" s="377"/>
      <c r="J200" s="377"/>
      <c r="K200" s="249"/>
    </row>
    <row r="201" spans="2:11" s="1" customFormat="1" ht="5.25" customHeight="1">
      <c r="B201" s="279"/>
      <c r="C201" s="274"/>
      <c r="D201" s="274"/>
      <c r="E201" s="274"/>
      <c r="F201" s="274"/>
      <c r="G201" s="300"/>
      <c r="H201" s="274"/>
      <c r="I201" s="274"/>
      <c r="J201" s="274"/>
      <c r="K201" s="302"/>
    </row>
    <row r="202" spans="2:11" s="1" customFormat="1" ht="15" customHeight="1">
      <c r="B202" s="279"/>
      <c r="C202" s="256" t="s">
        <v>1306</v>
      </c>
      <c r="D202" s="256"/>
      <c r="E202" s="256"/>
      <c r="F202" s="277" t="s">
        <v>49</v>
      </c>
      <c r="G202" s="256"/>
      <c r="H202" s="378" t="s">
        <v>1317</v>
      </c>
      <c r="I202" s="378"/>
      <c r="J202" s="378"/>
      <c r="K202" s="302"/>
    </row>
    <row r="203" spans="2:11" s="1" customFormat="1" ht="15" customHeight="1">
      <c r="B203" s="279"/>
      <c r="C203" s="256"/>
      <c r="D203" s="256"/>
      <c r="E203" s="256"/>
      <c r="F203" s="277" t="s">
        <v>50</v>
      </c>
      <c r="G203" s="256"/>
      <c r="H203" s="378" t="s">
        <v>1318</v>
      </c>
      <c r="I203" s="378"/>
      <c r="J203" s="378"/>
      <c r="K203" s="302"/>
    </row>
    <row r="204" spans="2:11" s="1" customFormat="1" ht="15" customHeight="1">
      <c r="B204" s="279"/>
      <c r="C204" s="256"/>
      <c r="D204" s="256"/>
      <c r="E204" s="256"/>
      <c r="F204" s="277" t="s">
        <v>53</v>
      </c>
      <c r="G204" s="256"/>
      <c r="H204" s="378" t="s">
        <v>1319</v>
      </c>
      <c r="I204" s="378"/>
      <c r="J204" s="378"/>
      <c r="K204" s="302"/>
    </row>
    <row r="205" spans="2:11" s="1" customFormat="1" ht="15" customHeight="1">
      <c r="B205" s="279"/>
      <c r="C205" s="256"/>
      <c r="D205" s="256"/>
      <c r="E205" s="256"/>
      <c r="F205" s="277" t="s">
        <v>51</v>
      </c>
      <c r="G205" s="256"/>
      <c r="H205" s="378" t="s">
        <v>1320</v>
      </c>
      <c r="I205" s="378"/>
      <c r="J205" s="378"/>
      <c r="K205" s="302"/>
    </row>
    <row r="206" spans="2:11" s="1" customFormat="1" ht="15" customHeight="1">
      <c r="B206" s="279"/>
      <c r="C206" s="256"/>
      <c r="D206" s="256"/>
      <c r="E206" s="256"/>
      <c r="F206" s="277" t="s">
        <v>52</v>
      </c>
      <c r="G206" s="256"/>
      <c r="H206" s="378" t="s">
        <v>1321</v>
      </c>
      <c r="I206" s="378"/>
      <c r="J206" s="378"/>
      <c r="K206" s="302"/>
    </row>
    <row r="207" spans="2:11" s="1" customFormat="1" ht="15" customHeight="1">
      <c r="B207" s="279"/>
      <c r="C207" s="256"/>
      <c r="D207" s="256"/>
      <c r="E207" s="256"/>
      <c r="F207" s="277"/>
      <c r="G207" s="256"/>
      <c r="H207" s="256"/>
      <c r="I207" s="256"/>
      <c r="J207" s="256"/>
      <c r="K207" s="302"/>
    </row>
    <row r="208" spans="2:11" s="1" customFormat="1" ht="15" customHeight="1">
      <c r="B208" s="279"/>
      <c r="C208" s="256" t="s">
        <v>1262</v>
      </c>
      <c r="D208" s="256"/>
      <c r="E208" s="256"/>
      <c r="F208" s="277" t="s">
        <v>87</v>
      </c>
      <c r="G208" s="256"/>
      <c r="H208" s="378" t="s">
        <v>1322</v>
      </c>
      <c r="I208" s="378"/>
      <c r="J208" s="378"/>
      <c r="K208" s="302"/>
    </row>
    <row r="209" spans="2:11" s="1" customFormat="1" ht="15" customHeight="1">
      <c r="B209" s="279"/>
      <c r="C209" s="256"/>
      <c r="D209" s="256"/>
      <c r="E209" s="256"/>
      <c r="F209" s="277" t="s">
        <v>1159</v>
      </c>
      <c r="G209" s="256"/>
      <c r="H209" s="378" t="s">
        <v>1160</v>
      </c>
      <c r="I209" s="378"/>
      <c r="J209" s="378"/>
      <c r="K209" s="302"/>
    </row>
    <row r="210" spans="2:11" s="1" customFormat="1" ht="15" customHeight="1">
      <c r="B210" s="279"/>
      <c r="C210" s="256"/>
      <c r="D210" s="256"/>
      <c r="E210" s="256"/>
      <c r="F210" s="277" t="s">
        <v>1157</v>
      </c>
      <c r="G210" s="256"/>
      <c r="H210" s="378" t="s">
        <v>1323</v>
      </c>
      <c r="I210" s="378"/>
      <c r="J210" s="378"/>
      <c r="K210" s="302"/>
    </row>
    <row r="211" spans="2:11" s="1" customFormat="1" ht="15" customHeight="1">
      <c r="B211" s="320"/>
      <c r="C211" s="256"/>
      <c r="D211" s="256"/>
      <c r="E211" s="256"/>
      <c r="F211" s="277" t="s">
        <v>1161</v>
      </c>
      <c r="G211" s="315"/>
      <c r="H211" s="379" t="s">
        <v>1162</v>
      </c>
      <c r="I211" s="379"/>
      <c r="J211" s="379"/>
      <c r="K211" s="321"/>
    </row>
    <row r="212" spans="2:11" s="1" customFormat="1" ht="15" customHeight="1">
      <c r="B212" s="320"/>
      <c r="C212" s="256"/>
      <c r="D212" s="256"/>
      <c r="E212" s="256"/>
      <c r="F212" s="277" t="s">
        <v>780</v>
      </c>
      <c r="G212" s="315"/>
      <c r="H212" s="379" t="s">
        <v>1324</v>
      </c>
      <c r="I212" s="379"/>
      <c r="J212" s="379"/>
      <c r="K212" s="321"/>
    </row>
    <row r="213" spans="2:11" s="1" customFormat="1" ht="15" customHeight="1">
      <c r="B213" s="320"/>
      <c r="C213" s="256"/>
      <c r="D213" s="256"/>
      <c r="E213" s="256"/>
      <c r="F213" s="277"/>
      <c r="G213" s="315"/>
      <c r="H213" s="306"/>
      <c r="I213" s="306"/>
      <c r="J213" s="306"/>
      <c r="K213" s="321"/>
    </row>
    <row r="214" spans="2:11" s="1" customFormat="1" ht="15" customHeight="1">
      <c r="B214" s="320"/>
      <c r="C214" s="256" t="s">
        <v>1286</v>
      </c>
      <c r="D214" s="256"/>
      <c r="E214" s="256"/>
      <c r="F214" s="277">
        <v>1</v>
      </c>
      <c r="G214" s="315"/>
      <c r="H214" s="379" t="s">
        <v>1325</v>
      </c>
      <c r="I214" s="379"/>
      <c r="J214" s="379"/>
      <c r="K214" s="321"/>
    </row>
    <row r="215" spans="2:11" s="1" customFormat="1" ht="15" customHeight="1">
      <c r="B215" s="320"/>
      <c r="C215" s="256"/>
      <c r="D215" s="256"/>
      <c r="E215" s="256"/>
      <c r="F215" s="277">
        <v>2</v>
      </c>
      <c r="G215" s="315"/>
      <c r="H215" s="379" t="s">
        <v>1326</v>
      </c>
      <c r="I215" s="379"/>
      <c r="J215" s="379"/>
      <c r="K215" s="321"/>
    </row>
    <row r="216" spans="2:11" s="1" customFormat="1" ht="15" customHeight="1">
      <c r="B216" s="320"/>
      <c r="C216" s="256"/>
      <c r="D216" s="256"/>
      <c r="E216" s="256"/>
      <c r="F216" s="277">
        <v>3</v>
      </c>
      <c r="G216" s="315"/>
      <c r="H216" s="379" t="s">
        <v>1327</v>
      </c>
      <c r="I216" s="379"/>
      <c r="J216" s="379"/>
      <c r="K216" s="321"/>
    </row>
    <row r="217" spans="2:11" s="1" customFormat="1" ht="15" customHeight="1">
      <c r="B217" s="320"/>
      <c r="C217" s="256"/>
      <c r="D217" s="256"/>
      <c r="E217" s="256"/>
      <c r="F217" s="277">
        <v>4</v>
      </c>
      <c r="G217" s="315"/>
      <c r="H217" s="379" t="s">
        <v>1328</v>
      </c>
      <c r="I217" s="379"/>
      <c r="J217" s="379"/>
      <c r="K217" s="321"/>
    </row>
    <row r="218" spans="2:11" s="1" customFormat="1" ht="12.75" customHeight="1">
      <c r="B218" s="322"/>
      <c r="C218" s="323"/>
      <c r="D218" s="323"/>
      <c r="E218" s="323"/>
      <c r="F218" s="323"/>
      <c r="G218" s="323"/>
      <c r="H218" s="323"/>
      <c r="I218" s="323"/>
      <c r="J218" s="323"/>
      <c r="K218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WINDOWS-NAS\NAS</dc:creator>
  <cp:keywords/>
  <dc:description/>
  <cp:lastModifiedBy>Jiří Voráč</cp:lastModifiedBy>
  <dcterms:created xsi:type="dcterms:W3CDTF">2021-04-26T19:47:45Z</dcterms:created>
  <dcterms:modified xsi:type="dcterms:W3CDTF">2021-04-26T19:57:50Z</dcterms:modified>
  <cp:category/>
  <cp:version/>
  <cp:contentType/>
  <cp:contentStatus/>
</cp:coreProperties>
</file>