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LS2021-082 - ZŠ Pionýrů S..." sheetId="2" r:id="rId2"/>
  </sheets>
  <definedNames>
    <definedName name="_xlnm.Print_Area" localSheetId="0">'Rekapitulace stavby'!$D$4:$AO$76,'Rekapitulace stavby'!$C$82:$AQ$96</definedName>
    <definedName name="_xlnm._FilterDatabase" localSheetId="1" hidden="1">'LS2021-082 - ZŠ Pionýrů S...'!$C$137:$K$427</definedName>
    <definedName name="_xlnm.Print_Area" localSheetId="1">'LS2021-082 - ZŠ Pionýrů S...'!$C$4:$J$76,'LS2021-082 - ZŠ Pionýrů S...'!$C$82:$J$121,'LS2021-082 - ZŠ Pionýrů S...'!$C$127:$J$427</definedName>
    <definedName name="_xlnm.Print_Titles" localSheetId="0">'Rekapitulace stavby'!$92:$92</definedName>
    <definedName name="_xlnm.Print_Titles" localSheetId="1">'LS2021-082 - ZŠ Pionýrů S...'!$137:$137</definedName>
  </definedNames>
  <calcPr fullCalcOnLoad="1"/>
</workbook>
</file>

<file path=xl/sharedStrings.xml><?xml version="1.0" encoding="utf-8"?>
<sst xmlns="http://schemas.openxmlformats.org/spreadsheetml/2006/main" count="3674" uniqueCount="906">
  <si>
    <t>Export Komplet</t>
  </si>
  <si>
    <t/>
  </si>
  <si>
    <t>2.0</t>
  </si>
  <si>
    <t>ZAMOK</t>
  </si>
  <si>
    <t>False</t>
  </si>
  <si>
    <t>{50099625-59ab-4d53-9586-6b9b3518f7b9}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</si>
  <si>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</si>
  <si>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</si>
  <si>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</si>
  <si>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</si>
  <si>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</si>
  <si>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</si>
  <si>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</si>
  <si>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</si>
  <si>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LS2021-082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</si>
  <si>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</si>
  <si>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</si>
  <si>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Pionýrů Sokolov - sociální zařízení</t>
  </si>
  <si>
    <t>KSO:</t>
  </si>
  <si>
    <t>CC-CZ:</t>
  </si>
  <si>
    <t>Místo:</t>
  </si>
  <si>
    <t>Sokolov</t>
  </si>
  <si>
    <t>Datum:</t>
  </si>
  <si>
    <t>24. 10. 2021</t>
  </si>
  <si>
    <t>Zadavatel:</t>
  </si>
  <si>
    <t>IČ:</t>
  </si>
  <si>
    <t>Městský úřad Sokolov</t>
  </si>
  <si>
    <t>DIČ:</t>
  </si>
  <si>
    <t>Uchazeč:</t>
  </si>
  <si>
    <t>Vyplň údaj</t>
  </si>
  <si>
    <t>Projektant:</t>
  </si>
  <si>
    <t>MgA.Hana Fischerová</t>
  </si>
  <si>
    <t>True</t>
  </si>
  <si>
    <t>Zpracovatel:</t>
  </si>
  <si>
    <t>15759491</t>
  </si>
  <si>
    <t>Sadílek Ladislav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</si>
  <si>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</si>
  <si>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</si>
  <si>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</si>
  <si>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</si>
  <si>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</si>
  <si>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</si>
  <si>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</si>
  <si>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</si>
  <si>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</si>
  <si>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</si>
  <si>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</si>
  <si>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</si>
  <si>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</si>
  <si>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</si>
  <si>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</si>
  <si>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</si>
  <si>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</si>
  <si>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</si>
  <si>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</si>
  <si>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</si>
  <si>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</si>
  <si>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</si>
  <si>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</si>
  <si>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</si>
  <si>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</si>
  <si>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</si>
  <si>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</si>
  <si>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</si>
  <si>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</si>
  <si>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</si>
  <si>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</si>
  <si>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</si>
  <si>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</si>
  <si>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</si>
  <si>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</si>
  <si>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</si>
  <si>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</si>
  <si>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</si>
  <si>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</si>
  <si>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</si>
  <si>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</si>
  <si>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</si>
  <si>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</si>
  <si>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</si>
  <si>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</si>
  <si>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</si>
  <si>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</si>
  <si>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</si>
  <si>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</si>
  <si>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</si>
  <si>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</si>
  <si>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</si>
  <si>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</si>
  <si>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</si>
  <si>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</si>
  <si>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</si>
  <si>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</si>
  <si>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</si>
  <si>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</si>
  <si>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</si>
  <si>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</si>
  <si>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</si>
  <si>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</si>
  <si>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</si>
  <si>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</si>
  <si>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</si>
  <si>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</si>
  <si>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</si>
  <si>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</si>
  <si>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735 - Ústřední vytápění - otopná tělesa</t>
  </si>
  <si>
    <t xml:space="preserve">    741 - Elektroinstalace - silnoproud</t>
  </si>
  <si>
    <t xml:space="preserve">    743 - VRN elektro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</si>
  <si>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</si>
  <si>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</si>
  <si>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</si>
  <si>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</si>
  <si>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</si>
  <si>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</si>
  <si>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</si>
  <si>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</si>
  <si>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</si>
  <si>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</si>
  <si>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</si>
  <si>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</si>
  <si>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</si>
  <si>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</si>
  <si>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</si>
  <si>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</si>
  <si>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</si>
  <si>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</si>
  <si>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</si>
  <si>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</si>
  <si>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</si>
  <si>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</si>
  <si>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</si>
  <si>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</si>
  <si>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</si>
  <si>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</si>
  <si>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</si>
  <si>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</si>
  <si>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317142422</t>
  </si>
  <si>
    <t>Překlad nenosný pórobetonový š 100 mm v do 250 mm na tenkovrstvou maltu dl přes 1000 do 1250 mm</t>
  </si>
  <si>
    <t>kus</t>
  </si>
  <si>
    <t>4</t>
  </si>
  <si>
    <t>656385441</t>
  </si>
  <si>
    <t>342272225</t>
  </si>
  <si>
    <t>Příčka z pórobetonových hladkých tvárnic na tenkovrstvou maltu tl 100 mm</t>
  </si>
  <si>
    <t>m2</t>
  </si>
  <si>
    <t>-930276570</t>
  </si>
  <si>
    <t>VV</t>
  </si>
  <si>
    <t>WC</t>
  </si>
  <si>
    <t>((3,43+1,92+1,35)*3,1)-(1,6*2)</t>
  </si>
  <si>
    <t>342291121</t>
  </si>
  <si>
    <t>Ukotvení příček k cihelným konstrukcím plochými kotvami</t>
  </si>
  <si>
    <t>m</t>
  </si>
  <si>
    <t>91670463</t>
  </si>
  <si>
    <t>3*3,1</t>
  </si>
  <si>
    <t>346272226</t>
  </si>
  <si>
    <t>Přizdívka z pórobetonových tvárnic tl 75 mm</t>
  </si>
  <si>
    <t>416699454</t>
  </si>
  <si>
    <t>3,43*2,9</t>
  </si>
  <si>
    <t>5</t>
  </si>
  <si>
    <t>346272256</t>
  </si>
  <si>
    <t>Přizdívka z pórobetonových tvárnic tl 150 mm</t>
  </si>
  <si>
    <t>2072535365</t>
  </si>
  <si>
    <t>3,99*2,9</t>
  </si>
  <si>
    <t>Vodorovné konstrukce</t>
  </si>
  <si>
    <t>6</t>
  </si>
  <si>
    <t>417321414</t>
  </si>
  <si>
    <t>Ztužující pásy a věnce ze ŽB tř. C 20/25</t>
  </si>
  <si>
    <t>m3</t>
  </si>
  <si>
    <t>343682960</t>
  </si>
  <si>
    <t>věnce přizdívek</t>
  </si>
  <si>
    <t>(3,43*0,075*0,15)+(3,99*0,15*0,15*2)</t>
  </si>
  <si>
    <t>7</t>
  </si>
  <si>
    <t>417351115</t>
  </si>
  <si>
    <t>Zřízení bednění ztužujících věnců</t>
  </si>
  <si>
    <t>-1008520845</t>
  </si>
  <si>
    <t>(3,43*0,25)+(3,99*0,25*2)</t>
  </si>
  <si>
    <t>8</t>
  </si>
  <si>
    <t>417351116</t>
  </si>
  <si>
    <t>Odstranění bednění ztužujících věnců</t>
  </si>
  <si>
    <t>-664778467</t>
  </si>
  <si>
    <t>9</t>
  </si>
  <si>
    <t>417361821</t>
  </si>
  <si>
    <t>Výztuž ztužujících pásů a věnců betonářskou ocelí 10 505</t>
  </si>
  <si>
    <t>t</t>
  </si>
  <si>
    <t>2139153052</t>
  </si>
  <si>
    <t>((3,43*0,075*0,15)+(3,99*0,15*0,15*2))*0,09</t>
  </si>
  <si>
    <t>Úpravy povrchů, podlahy a osazování výplní</t>
  </si>
  <si>
    <t>10</t>
  </si>
  <si>
    <t>612131121</t>
  </si>
  <si>
    <t>Penetrační disperzní nátěr vnitřních stěn nanášený ručně</t>
  </si>
  <si>
    <t>-890559660</t>
  </si>
  <si>
    <t>stěny WC</t>
  </si>
  <si>
    <t>26,19*3,1</t>
  </si>
  <si>
    <t>11</t>
  </si>
  <si>
    <t>612321121</t>
  </si>
  <si>
    <t>Vápenocementová omítka hladká jednovrstvá vnitřních stěn nanášená ručně</t>
  </si>
  <si>
    <t>-1441669940</t>
  </si>
  <si>
    <t>WC pod obklad - staré stěny</t>
  </si>
  <si>
    <t>26,19*2,1</t>
  </si>
  <si>
    <t>12</t>
  </si>
  <si>
    <t>612321131</t>
  </si>
  <si>
    <t>Potažení vnitřních stěn vápenocementovým štukem tloušťky do 3 mm</t>
  </si>
  <si>
    <t>-1053474286</t>
  </si>
  <si>
    <t>nové stěny nad obkladem</t>
  </si>
  <si>
    <t>((1,67+1,67+1,65)*2*1)</t>
  </si>
  <si>
    <t>(3,43*1*2)</t>
  </si>
  <si>
    <t>Součet</t>
  </si>
  <si>
    <t>13</t>
  </si>
  <si>
    <t>612321141</t>
  </si>
  <si>
    <t>Vápenocementová omítka štuková dvouvrstvá vnitřních stěn nanášená ručně</t>
  </si>
  <si>
    <t>1084060957</t>
  </si>
  <si>
    <t>WC nad obkladem - staré stěny</t>
  </si>
  <si>
    <t>26,19*1</t>
  </si>
  <si>
    <t>14</t>
  </si>
  <si>
    <t>619991011</t>
  </si>
  <si>
    <t>Obalení konstrukcí a prvků fólií přilepenou lepící páskou</t>
  </si>
  <si>
    <t>-992408703</t>
  </si>
  <si>
    <t>okna</t>
  </si>
  <si>
    <t>(1,46*1,7*2)</t>
  </si>
  <si>
    <t>parapety</t>
  </si>
  <si>
    <t>(1,46*0,3*2)</t>
  </si>
  <si>
    <t>642944121</t>
  </si>
  <si>
    <t>Osazování ocelových zárubní dodatečné pl do 2,5 m2</t>
  </si>
  <si>
    <t>1428726602</t>
  </si>
  <si>
    <t>16</t>
  </si>
  <si>
    <t>M</t>
  </si>
  <si>
    <t>55331482</t>
  </si>
  <si>
    <t>zárubeň jednokřídlá ocelová pro zdění tl stěny 75-100mm rozměru 800/1970, 2100mm</t>
  </si>
  <si>
    <t>-50280988</t>
  </si>
  <si>
    <t>Ostatní konstrukce a práce, bourání</t>
  </si>
  <si>
    <t>17</t>
  </si>
  <si>
    <t>952901111</t>
  </si>
  <si>
    <t>Vyčištění budov bytové a občanské výstavby při výšce podlaží do 4 m</t>
  </si>
  <si>
    <t>2084322446</t>
  </si>
  <si>
    <t>28,34</t>
  </si>
  <si>
    <t>18</t>
  </si>
  <si>
    <t>953961115</t>
  </si>
  <si>
    <t>Kotvy chemickým tmelem M 20 hl 170 mm do betonu, ŽB nebo kamene s vyvrtáním otvoru</t>
  </si>
  <si>
    <t>-245048168</t>
  </si>
  <si>
    <t>19</t>
  </si>
  <si>
    <t>953961118</t>
  </si>
  <si>
    <t>Kotvy chemickým tmelem M 30 hl 270 mm do betonu, ŽB nebo kamene s vyvrtáním otvoru</t>
  </si>
  <si>
    <t>-1133911899</t>
  </si>
  <si>
    <t>20</t>
  </si>
  <si>
    <t>962031135</t>
  </si>
  <si>
    <t>Bourání příček z tvárnic nebo příčkovek tl do 50 mm</t>
  </si>
  <si>
    <t>249785178</t>
  </si>
  <si>
    <t>přizdívky WC</t>
  </si>
  <si>
    <t>2*0,56*2</t>
  </si>
  <si>
    <t>962031136</t>
  </si>
  <si>
    <t>Bourání příček z tvárnic nebo příčkovek tl do 150 mm</t>
  </si>
  <si>
    <t>-979834884</t>
  </si>
  <si>
    <t>(1,18+2,56+0,95+1,6+3,47)*2,5</t>
  </si>
  <si>
    <t>22</t>
  </si>
  <si>
    <t>965041431</t>
  </si>
  <si>
    <t>Bourání podkladů pod dlažby nebo mazanin škvárobetonových tl přes 100 mm pl do 4 m2</t>
  </si>
  <si>
    <t>18466484</t>
  </si>
  <si>
    <t>stupínek na WC</t>
  </si>
  <si>
    <t>3,43*0,56*0,15</t>
  </si>
  <si>
    <t>23</t>
  </si>
  <si>
    <t>965046111</t>
  </si>
  <si>
    <t>Broušení stávajících betonových podlah úběr do 3 mm</t>
  </si>
  <si>
    <t>960204380</t>
  </si>
  <si>
    <t>24</t>
  </si>
  <si>
    <t>968072455</t>
  </si>
  <si>
    <t>Vybourání kovových dveřních zárubní pl do 2 m2</t>
  </si>
  <si>
    <t>-875822740</t>
  </si>
  <si>
    <t>dveře na WC</t>
  </si>
  <si>
    <t>0,8*2</t>
  </si>
  <si>
    <t>25</t>
  </si>
  <si>
    <t>977151125</t>
  </si>
  <si>
    <t>Jádrové vrty diamantovými korunkami do stavebních materiálů D přes 180 do 200 mm</t>
  </si>
  <si>
    <t>-1477208614</t>
  </si>
  <si>
    <t>26</t>
  </si>
  <si>
    <t>978013191</t>
  </si>
  <si>
    <t>Otlučení (osekání) vnitřní vápenné nebo vápenocementové omítky stěn v rozsahu přes 50 do 100 %</t>
  </si>
  <si>
    <t>265885991</t>
  </si>
  <si>
    <t>26,19*3,3</t>
  </si>
  <si>
    <t>27</t>
  </si>
  <si>
    <t>988000001R</t>
  </si>
  <si>
    <t>Stavební přípomoce k ZTI a elektro</t>
  </si>
  <si>
    <t>HZS</t>
  </si>
  <si>
    <t>2071825442</t>
  </si>
  <si>
    <t>28</t>
  </si>
  <si>
    <t>988000002R</t>
  </si>
  <si>
    <t>Demontáže ZTI</t>
  </si>
  <si>
    <t>742797435</t>
  </si>
  <si>
    <t>997</t>
  </si>
  <si>
    <t>Přesun sutě</t>
  </si>
  <si>
    <t>29</t>
  </si>
  <si>
    <t>997002611</t>
  </si>
  <si>
    <t>Nakládání suti a vybouraných hmot</t>
  </si>
  <si>
    <t>-38821620</t>
  </si>
  <si>
    <t>30</t>
  </si>
  <si>
    <t>997013151</t>
  </si>
  <si>
    <t>Vnitrostaveništní doprava suti a vybouraných hmot pro budovy v do 6 m s omezením mechanizace</t>
  </si>
  <si>
    <t>1752137311</t>
  </si>
  <si>
    <t>31</t>
  </si>
  <si>
    <t>997013501</t>
  </si>
  <si>
    <t>Odvoz suti a vybouraných hmot na skládku nebo meziskládku do 1 km se složením</t>
  </si>
  <si>
    <t>76225714</t>
  </si>
  <si>
    <t>32</t>
  </si>
  <si>
    <t>997013509</t>
  </si>
  <si>
    <t>Příplatek k odvozu suti a vybouraných hmot na skládku ZKD 1 km přes 1 km</t>
  </si>
  <si>
    <t>-599998857</t>
  </si>
  <si>
    <t>11,783*12 'Přepočtené koeficientem množství</t>
  </si>
  <si>
    <t>33</t>
  </si>
  <si>
    <t>997013609</t>
  </si>
  <si>
    <t>Poplatek za uložení na skládce (skládkovné) stavebního odpadu ze směsí nebo oddělených frakcí betonu, cihel a keramických výrobků kód odpadu 17 01 07</t>
  </si>
  <si>
    <t>1764158270</t>
  </si>
  <si>
    <t>34</t>
  </si>
  <si>
    <t>997013631</t>
  </si>
  <si>
    <t>Poplatek za uložení na skládce (skládkovné) stavebního odpadu směsného kód odpadu 17 09 04</t>
  </si>
  <si>
    <t>-1542450743</t>
  </si>
  <si>
    <t>998</t>
  </si>
  <si>
    <t>Přesun hmot</t>
  </si>
  <si>
    <t>35</t>
  </si>
  <si>
    <t>998011002</t>
  </si>
  <si>
    <t>Přesun hmot pro budovy zděné v přes 6 do 12 m</t>
  </si>
  <si>
    <t>-1959307629</t>
  </si>
  <si>
    <t>PSV</t>
  </si>
  <si>
    <t>Práce a dodávky PSV</t>
  </si>
  <si>
    <t>711</t>
  </si>
  <si>
    <t>Izolace proti vodě, vlhkosti a plynům</t>
  </si>
  <si>
    <t>36</t>
  </si>
  <si>
    <t>711111001</t>
  </si>
  <si>
    <t>Provedení izolace proti zemní vlhkosti vodorovné za studena nátěrem penetračním</t>
  </si>
  <si>
    <t>243699429</t>
  </si>
  <si>
    <t>doplnění izolace 30%</t>
  </si>
  <si>
    <t>(28,84)*0,3</t>
  </si>
  <si>
    <t>37</t>
  </si>
  <si>
    <t>11163150</t>
  </si>
  <si>
    <t>lak penetrační asfaltový</t>
  </si>
  <si>
    <t>-576742232</t>
  </si>
  <si>
    <t>8,652*0,00033 'Přepočtené koeficientem množství</t>
  </si>
  <si>
    <t>38</t>
  </si>
  <si>
    <t>711141559</t>
  </si>
  <si>
    <t>Provedení izolace proti zemní vlhkosti pásy přitavením vodorovné NAIP</t>
  </si>
  <si>
    <t>-2050771197</t>
  </si>
  <si>
    <t>39</t>
  </si>
  <si>
    <t>62832001</t>
  </si>
  <si>
    <t>pás asfaltový natavitelný oxidovaný tl 3,5mm typu V60 S35 s vložkou ze skleněné rohože, s jemnozrnným minerálním posypem</t>
  </si>
  <si>
    <t>1489824425</t>
  </si>
  <si>
    <t>8,652*1,1655 'Přepočtené koeficientem množství</t>
  </si>
  <si>
    <t>40</t>
  </si>
  <si>
    <t>998711102</t>
  </si>
  <si>
    <t>Přesun hmot tonážní pro izolace proti vodě, vlhkosti a plynům v objektech v přes 6 do 12 m</t>
  </si>
  <si>
    <t>1523078574</t>
  </si>
  <si>
    <t>721</t>
  </si>
  <si>
    <t>Zdravotechnika - vnitřní kanalizace</t>
  </si>
  <si>
    <t>41</t>
  </si>
  <si>
    <t>721141103</t>
  </si>
  <si>
    <t>Potrubí kanalizační litinové bezhrdlové odpadní spojované spojkami DN 100</t>
  </si>
  <si>
    <t>-666649662</t>
  </si>
  <si>
    <t>42</t>
  </si>
  <si>
    <t>721174025</t>
  </si>
  <si>
    <t>Potrubí kanalizační z PP odpadní DN 110</t>
  </si>
  <si>
    <t>429422331</t>
  </si>
  <si>
    <t>43</t>
  </si>
  <si>
    <t>721174043</t>
  </si>
  <si>
    <t>Potrubí kanalizační z PP připojovací DN 50</t>
  </si>
  <si>
    <t>-1732032332</t>
  </si>
  <si>
    <t>44</t>
  </si>
  <si>
    <t>721174044</t>
  </si>
  <si>
    <t>Potrubí kanalizační z PP připojovací DN 75</t>
  </si>
  <si>
    <t>1709050960</t>
  </si>
  <si>
    <t>45</t>
  </si>
  <si>
    <t>998721102</t>
  </si>
  <si>
    <t>Přesun hmot tonážní pro vnitřní kanalizace v objektech v přes 6 do 12 m</t>
  </si>
  <si>
    <t>-1073837950</t>
  </si>
  <si>
    <t>722</t>
  </si>
  <si>
    <t>Zdravotechnika - vnitřní vodovod</t>
  </si>
  <si>
    <t>46</t>
  </si>
  <si>
    <t>722174002</t>
  </si>
  <si>
    <t>Potrubí vodovodní plastové PPR svar polyfúze PN 16 D 20x2,8 mm</t>
  </si>
  <si>
    <t>591399873</t>
  </si>
  <si>
    <t>47</t>
  </si>
  <si>
    <t>722174003</t>
  </si>
  <si>
    <t>Potrubí vodovodní plastové PPR svar polyfúze PN 16 D 25x3,5 mm</t>
  </si>
  <si>
    <t>1369106040</t>
  </si>
  <si>
    <t>48</t>
  </si>
  <si>
    <t>722181113</t>
  </si>
  <si>
    <t>Ochrana vodovodního potrubí plstěnými pásy DN do 25 mm</t>
  </si>
  <si>
    <t>1567627626</t>
  </si>
  <si>
    <t>49</t>
  </si>
  <si>
    <t>722232045</t>
  </si>
  <si>
    <t>Kohout kulový přímý G 1" PN 42 do 185°C vnitřní závit</t>
  </si>
  <si>
    <t>-564039012</t>
  </si>
  <si>
    <t>50</t>
  </si>
  <si>
    <t>998722102</t>
  </si>
  <si>
    <t>Přesun hmot tonážní pro vnitřní vodovod v objektech v přes 6 do 12 m</t>
  </si>
  <si>
    <t>-141971165</t>
  </si>
  <si>
    <t>723</t>
  </si>
  <si>
    <t>Zdravotechnika - vnitřní plynovod</t>
  </si>
  <si>
    <t>51</t>
  </si>
  <si>
    <t>723234353R</t>
  </si>
  <si>
    <t>Skříňka HUP 600x600x300 uzamykatelná D+M včetně začištění</t>
  </si>
  <si>
    <t>-1777496982</t>
  </si>
  <si>
    <t>725</t>
  </si>
  <si>
    <t>Zdravotechnika - zařizovací předměty</t>
  </si>
  <si>
    <t>52</t>
  </si>
  <si>
    <t>725112022</t>
  </si>
  <si>
    <t>Klozet keramický závěsný na nosné stěny s hlubokým splachováním odpad vodorovný</t>
  </si>
  <si>
    <t>soubor</t>
  </si>
  <si>
    <t>-1782345197</t>
  </si>
  <si>
    <t>1+3</t>
  </si>
  <si>
    <t>53</t>
  </si>
  <si>
    <t>725121501</t>
  </si>
  <si>
    <t>Pisoárový záchodek keramický bez splachovací nádrže bez odsávání a otvoru pro ventil</t>
  </si>
  <si>
    <t>1226245216</t>
  </si>
  <si>
    <t>54</t>
  </si>
  <si>
    <t>725211602</t>
  </si>
  <si>
    <t>Umyvadlo keramické bílé šířky 550 mm bez krytu na sifon připevněné na stěnu šrouby</t>
  </si>
  <si>
    <t>-2021871293</t>
  </si>
  <si>
    <t>55</t>
  </si>
  <si>
    <t>725211681</t>
  </si>
  <si>
    <t>Umyvadlo keramické bílé zdravotní šířky 640 mm připevněné na stěnu šrouby</t>
  </si>
  <si>
    <t>-878763507</t>
  </si>
  <si>
    <t>56</t>
  </si>
  <si>
    <t>725291511</t>
  </si>
  <si>
    <t>Doplňky zařízení koupelen a záchodů plastové dávkovač tekutého mýdla na 350 ml</t>
  </si>
  <si>
    <t>-1836402185</t>
  </si>
  <si>
    <t>57</t>
  </si>
  <si>
    <t>725291521</t>
  </si>
  <si>
    <t>Doplňky zařízení koupelen a záchodů plastové zásobník toaletních papírů</t>
  </si>
  <si>
    <t>-1893664863</t>
  </si>
  <si>
    <t>58</t>
  </si>
  <si>
    <t>725291531</t>
  </si>
  <si>
    <t>Doplňky zařízení koupelen a záchodů plastové zásobník papírových ručníků</t>
  </si>
  <si>
    <t>-1076023617</t>
  </si>
  <si>
    <t>59</t>
  </si>
  <si>
    <t>725291711</t>
  </si>
  <si>
    <t>Doplňky zařízení koupelen a záchodů smaltované madlo krakorcové dl 550 mm</t>
  </si>
  <si>
    <t>407867024</t>
  </si>
  <si>
    <t>60</t>
  </si>
  <si>
    <t>725291712</t>
  </si>
  <si>
    <t>Doplňky zařízení koupelen a záchodů smaltované madlo krakorcové dl 834 mm</t>
  </si>
  <si>
    <t>911367841</t>
  </si>
  <si>
    <t>61</t>
  </si>
  <si>
    <t>725291721</t>
  </si>
  <si>
    <t>Doplňky zařízení koupelen a záchodů smaltované madlo krakorcové sklopné dl 550 mm</t>
  </si>
  <si>
    <t>1094311821</t>
  </si>
  <si>
    <t>62</t>
  </si>
  <si>
    <t>725291722</t>
  </si>
  <si>
    <t>Doplňky zařízení koupelen a záchodů smaltované madlo krakorcové sklopné dl 834 mm</t>
  </si>
  <si>
    <t>-1793163970</t>
  </si>
  <si>
    <t>63</t>
  </si>
  <si>
    <t>725291922R</t>
  </si>
  <si>
    <t>Doplňky zařízení koupelen a záchodů - ostatní</t>
  </si>
  <si>
    <t>-753123843</t>
  </si>
  <si>
    <t>64</t>
  </si>
  <si>
    <t>55431079</t>
  </si>
  <si>
    <t>koš odpadkový nášlapný plastový 6L</t>
  </si>
  <si>
    <t>1066275824</t>
  </si>
  <si>
    <t>65</t>
  </si>
  <si>
    <t>55431080R</t>
  </si>
  <si>
    <t>věšák v kabině WC</t>
  </si>
  <si>
    <t>58655177</t>
  </si>
  <si>
    <t>66</t>
  </si>
  <si>
    <t>55431081R</t>
  </si>
  <si>
    <t>signální světelná a zvuková siréna</t>
  </si>
  <si>
    <t>1811490443</t>
  </si>
  <si>
    <t>67</t>
  </si>
  <si>
    <t>55431082R</t>
  </si>
  <si>
    <t>signální tlačítko</t>
  </si>
  <si>
    <t>-1438858197</t>
  </si>
  <si>
    <t>68</t>
  </si>
  <si>
    <t>725813111</t>
  </si>
  <si>
    <t>Ventil rohový bez připojovací trubičky nebo flexi hadičky G 1/2"</t>
  </si>
  <si>
    <t>127699584</t>
  </si>
  <si>
    <t>69</t>
  </si>
  <si>
    <t>725822611</t>
  </si>
  <si>
    <t>Baterie umyvadlová stojánková páková bez výpusti</t>
  </si>
  <si>
    <t>-187162177</t>
  </si>
  <si>
    <t>70</t>
  </si>
  <si>
    <t>725822664</t>
  </si>
  <si>
    <t>Baterie umyvadlová samouzavírací tlačná s výtokem po dobu 15 s a 6 l/min</t>
  </si>
  <si>
    <t>-2080978746</t>
  </si>
  <si>
    <t>71</t>
  </si>
  <si>
    <t>998725102</t>
  </si>
  <si>
    <t>Přesun hmot tonážní pro zařizovací předměty v objektech v přes 6 do 12 m</t>
  </si>
  <si>
    <t>137064919</t>
  </si>
  <si>
    <t>726</t>
  </si>
  <si>
    <t>Zdravotechnika - předstěnové instalace</t>
  </si>
  <si>
    <t>72</t>
  </si>
  <si>
    <t>726111031</t>
  </si>
  <si>
    <t>Instalační předstěna - klozet s ovládáním zepředu v 1080 mm závěsný do masivní zděné kce</t>
  </si>
  <si>
    <t>-1953794196</t>
  </si>
  <si>
    <t>73</t>
  </si>
  <si>
    <t>726191002</t>
  </si>
  <si>
    <t>Souprava pro předstěnovou montáž</t>
  </si>
  <si>
    <t>-385126796</t>
  </si>
  <si>
    <t>74</t>
  </si>
  <si>
    <t>998726112</t>
  </si>
  <si>
    <t>Přesun hmot tonážní pro instalační prefabrikáty v objektech v přes 6 do 12 m</t>
  </si>
  <si>
    <t>-678287073</t>
  </si>
  <si>
    <t>735</t>
  </si>
  <si>
    <t>Ústřední vytápění - otopná tělesa</t>
  </si>
  <si>
    <t>75</t>
  </si>
  <si>
    <t>735111810</t>
  </si>
  <si>
    <t>Demontáž otopného tělesa litinového článkového</t>
  </si>
  <si>
    <t>1931873863</t>
  </si>
  <si>
    <t>(1,5*0,8*3)</t>
  </si>
  <si>
    <t>76</t>
  </si>
  <si>
    <t>735119140</t>
  </si>
  <si>
    <t>Montáž otopného tělesa litinového článkového</t>
  </si>
  <si>
    <t>-307386286</t>
  </si>
  <si>
    <t>77</t>
  </si>
  <si>
    <t>735494811</t>
  </si>
  <si>
    <t>Vypuštění vody z otopných těles</t>
  </si>
  <si>
    <t>-1211662393</t>
  </si>
  <si>
    <t>741</t>
  </si>
  <si>
    <t>Elektroinstalace - silnoproud</t>
  </si>
  <si>
    <t>78</t>
  </si>
  <si>
    <t>1195256</t>
  </si>
  <si>
    <t>Splachovací senzor pro pisoar D+M</t>
  </si>
  <si>
    <t>ks</t>
  </si>
  <si>
    <t>756979412</t>
  </si>
  <si>
    <t>79</t>
  </si>
  <si>
    <t>741112061</t>
  </si>
  <si>
    <t>Montáž krabice přístrojová zapuštěná plastová kruhová</t>
  </si>
  <si>
    <t>-679351229</t>
  </si>
  <si>
    <t>80</t>
  </si>
  <si>
    <t>1188900</t>
  </si>
  <si>
    <t>KRABICE UNIVERZALNI KU 68</t>
  </si>
  <si>
    <t>-478466815</t>
  </si>
  <si>
    <t>81</t>
  </si>
  <si>
    <t>741122011</t>
  </si>
  <si>
    <t>Montáž kabel Cu bez ukončení uložený pod omítku plný kulatý 2x1,5 až 2,5 mm2 (např. CYKY)</t>
  </si>
  <si>
    <t>-322147556</t>
  </si>
  <si>
    <t>82</t>
  </si>
  <si>
    <t>1257534</t>
  </si>
  <si>
    <t>KABEL CYKY 2Dx 2,5 (CYKY-O 2X2,5) BUBEN</t>
  </si>
  <si>
    <t>-1269274555</t>
  </si>
  <si>
    <t>83</t>
  </si>
  <si>
    <t>741122012</t>
  </si>
  <si>
    <t>Montáž kabel Cu bez ukončení uložený pod omítku plný kulatý 2x4 až 6 mm2 (např. CYKY)</t>
  </si>
  <si>
    <t>679838868</t>
  </si>
  <si>
    <t>84</t>
  </si>
  <si>
    <t>1257448004</t>
  </si>
  <si>
    <t>KABEL CYKY-O 2x4, BUBEN</t>
  </si>
  <si>
    <t>1558887221</t>
  </si>
  <si>
    <t>85</t>
  </si>
  <si>
    <t>741122015</t>
  </si>
  <si>
    <t>Montáž kabel Cu bez ukončení uložený pod omítku plný kulatý 3x1,5 mm2 (např. CYKY)</t>
  </si>
  <si>
    <t>-1659260679</t>
  </si>
  <si>
    <t>86</t>
  </si>
  <si>
    <t>1257383007</t>
  </si>
  <si>
    <t>KABEL CYKY-J 3x1,5, BUBEN</t>
  </si>
  <si>
    <t>952923954</t>
  </si>
  <si>
    <t>87</t>
  </si>
  <si>
    <t>741122016</t>
  </si>
  <si>
    <t>Montáž kabel Cu bez ukončení uložený pod omítku plný kulatý 3x2,5 až 6 mm2 (např. CYKY)</t>
  </si>
  <si>
    <t>-1367372743</t>
  </si>
  <si>
    <t>88</t>
  </si>
  <si>
    <t>1257420007</t>
  </si>
  <si>
    <t>KABEL CYKY-J 3x2,5, BUBEN</t>
  </si>
  <si>
    <t>-750283717</t>
  </si>
  <si>
    <t>89</t>
  </si>
  <si>
    <t>741310101</t>
  </si>
  <si>
    <t>Montáž vypínač (polo)zapuštěný bezšroubové připojení 1-jednopólový</t>
  </si>
  <si>
    <t>-1784397898</t>
  </si>
  <si>
    <t>90</t>
  </si>
  <si>
    <t>1183318</t>
  </si>
  <si>
    <t>SPINAC JEDNOPOLOVY</t>
  </si>
  <si>
    <t>1824228588</t>
  </si>
  <si>
    <t>91</t>
  </si>
  <si>
    <t>1195604</t>
  </si>
  <si>
    <t>KRYT SPINACE JEDNODUCHY</t>
  </si>
  <si>
    <t>-146010789</t>
  </si>
  <si>
    <t>92</t>
  </si>
  <si>
    <t>1188530</t>
  </si>
  <si>
    <t>JEDNORAMECEK</t>
  </si>
  <si>
    <t>922359068</t>
  </si>
  <si>
    <t>93</t>
  </si>
  <si>
    <t>741310231</t>
  </si>
  <si>
    <t>Montáž přepínač (polo)zapuštěný šroubové připojení 5-seriový</t>
  </si>
  <si>
    <t>1816638422</t>
  </si>
  <si>
    <t>94</t>
  </si>
  <si>
    <t>1188801</t>
  </si>
  <si>
    <t>PREPINAC SERIOVY</t>
  </si>
  <si>
    <t>-1773848141</t>
  </si>
  <si>
    <t>95</t>
  </si>
  <si>
    <t>1188793</t>
  </si>
  <si>
    <t>KRYT SPINACE DELENY</t>
  </si>
  <si>
    <t>-1216415467</t>
  </si>
  <si>
    <t>96</t>
  </si>
  <si>
    <t>928991488</t>
  </si>
  <si>
    <t>97</t>
  </si>
  <si>
    <t>741313001</t>
  </si>
  <si>
    <t>Montáž zásuvka (polo)zapuštěná bezšroubové připojení 2P+PE se zapojením vodičů</t>
  </si>
  <si>
    <t>-1902382986</t>
  </si>
  <si>
    <t>98</t>
  </si>
  <si>
    <t>1183391</t>
  </si>
  <si>
    <t>ZASUVKA S CLONKAMI</t>
  </si>
  <si>
    <t>2107032742</t>
  </si>
  <si>
    <t>99</t>
  </si>
  <si>
    <t>-496110388</t>
  </si>
  <si>
    <t>100</t>
  </si>
  <si>
    <t>751111012</t>
  </si>
  <si>
    <t>Mtž vent ax ntl nástěnného základního D do 200 mm</t>
  </si>
  <si>
    <t>1120696064</t>
  </si>
  <si>
    <t>101</t>
  </si>
  <si>
    <t>1211013</t>
  </si>
  <si>
    <t>VENTILATOR TD 250/100</t>
  </si>
  <si>
    <t>-881614202</t>
  </si>
  <si>
    <t>102</t>
  </si>
  <si>
    <t>M00125</t>
  </si>
  <si>
    <t>Montáž svítidla</t>
  </si>
  <si>
    <t>1235800575</t>
  </si>
  <si>
    <t>103</t>
  </si>
  <si>
    <t>1303011</t>
  </si>
  <si>
    <t>Světla LED vsazená do podhledu, 600x300mm, 2600lm, 26W</t>
  </si>
  <si>
    <t>-526300382</t>
  </si>
  <si>
    <t>743</t>
  </si>
  <si>
    <t>VRN elektro</t>
  </si>
  <si>
    <t>104</t>
  </si>
  <si>
    <t>06500000</t>
  </si>
  <si>
    <t>Odvoz sutě</t>
  </si>
  <si>
    <t>kpl</t>
  </si>
  <si>
    <t>1605546960</t>
  </si>
  <si>
    <t>105</t>
  </si>
  <si>
    <t>065002000</t>
  </si>
  <si>
    <t>Mimostaveništní doprava materiálů</t>
  </si>
  <si>
    <t>545217049</t>
  </si>
  <si>
    <t>106</t>
  </si>
  <si>
    <t>2100050</t>
  </si>
  <si>
    <t>Dokumentace skutečného provedení</t>
  </si>
  <si>
    <t>71676725</t>
  </si>
  <si>
    <t>107</t>
  </si>
  <si>
    <t>210280003</t>
  </si>
  <si>
    <t>Zkoušky a prohlídky el rozvodů a zařízení celková prohlídka pro objem mtž prací do 1 000 000 Kč</t>
  </si>
  <si>
    <t>38884690</t>
  </si>
  <si>
    <t>108</t>
  </si>
  <si>
    <t>65000001</t>
  </si>
  <si>
    <t>Stavební přípomoce, sekání kabelových drážek, kabelové prostupy, sekání kabel.drážek v beton.podlaha</t>
  </si>
  <si>
    <t>-508398437</t>
  </si>
  <si>
    <t>763</t>
  </si>
  <si>
    <t>Konstrukce suché výstavby</t>
  </si>
  <si>
    <t>109</t>
  </si>
  <si>
    <t>763431011</t>
  </si>
  <si>
    <t>Montáž minerálního podhledu s vyjímatelnými panely vel. do 0,36 m2 na zavěšený polozapuštěný rošt</t>
  </si>
  <si>
    <t>1160581418</t>
  </si>
  <si>
    <t>110</t>
  </si>
  <si>
    <t>59036513</t>
  </si>
  <si>
    <t>deska podhledová minerální rovná bílá jemná hladká 15x600x600mm</t>
  </si>
  <si>
    <t>-525605367</t>
  </si>
  <si>
    <t>29*1,05 'Přepočtené koeficientem množství</t>
  </si>
  <si>
    <t>111</t>
  </si>
  <si>
    <t>998763101</t>
  </si>
  <si>
    <t>Přesun hmot tonážní pro dřevostavby v objektech v přes 6 do 12 m</t>
  </si>
  <si>
    <t>-1940538691</t>
  </si>
  <si>
    <t>766</t>
  </si>
  <si>
    <t>Konstrukce truhlářské</t>
  </si>
  <si>
    <t>112</t>
  </si>
  <si>
    <t>766124201R</t>
  </si>
  <si>
    <t>Montáž a dodávka stěn záchodových VK 12mm Al, vč.dveří, výška 2m</t>
  </si>
  <si>
    <t>368431514</t>
  </si>
  <si>
    <t>(1,35*3)+2,76</t>
  </si>
  <si>
    <t>113</t>
  </si>
  <si>
    <t>766660001</t>
  </si>
  <si>
    <t>Montáž dveřních křídel otvíravých jednokřídlových š do 0,8 m do ocelové zárubně</t>
  </si>
  <si>
    <t>-1013759176</t>
  </si>
  <si>
    <t>114</t>
  </si>
  <si>
    <t>61162086</t>
  </si>
  <si>
    <t>dveře jednokřídlé dřevotřískové povrch laminátový plné 800x1970-2100mm, bílé</t>
  </si>
  <si>
    <t>439029735</t>
  </si>
  <si>
    <t>115</t>
  </si>
  <si>
    <t>766660729</t>
  </si>
  <si>
    <t>Montáž dveřního interiérového kování - štítku s klikou</t>
  </si>
  <si>
    <t>177124273</t>
  </si>
  <si>
    <t>116</t>
  </si>
  <si>
    <t>54914620</t>
  </si>
  <si>
    <t>kování dveřní vrchní klika včetně rozet a montážního materiálu R PZ nerez PK</t>
  </si>
  <si>
    <t>1937258193</t>
  </si>
  <si>
    <t>117</t>
  </si>
  <si>
    <t>766660741</t>
  </si>
  <si>
    <t>Montáž dveřního kování - držadla kyvných dveří</t>
  </si>
  <si>
    <t>471680477</t>
  </si>
  <si>
    <t>118</t>
  </si>
  <si>
    <t>55147058</t>
  </si>
  <si>
    <t>madlo universální 1000mm</t>
  </si>
  <si>
    <t>256</t>
  </si>
  <si>
    <t>-1786841108</t>
  </si>
  <si>
    <t>119</t>
  </si>
  <si>
    <t>766691914</t>
  </si>
  <si>
    <t>Vyvěšení nebo zavěšení dřevěných křídel dveří pl do 2 m2</t>
  </si>
  <si>
    <t>-1101581842</t>
  </si>
  <si>
    <t>120</t>
  </si>
  <si>
    <t>998766102</t>
  </si>
  <si>
    <t>Přesun hmot tonážní pro kce truhlářské v objektech v přes 6 do 12 m</t>
  </si>
  <si>
    <t>-330491726</t>
  </si>
  <si>
    <t>771</t>
  </si>
  <si>
    <t>Podlahy z dlaždic</t>
  </si>
  <si>
    <t>121</t>
  </si>
  <si>
    <t>771111011</t>
  </si>
  <si>
    <t>Vysátí podkladu před pokládkou dlažby</t>
  </si>
  <si>
    <t>-1056464334</t>
  </si>
  <si>
    <t>122</t>
  </si>
  <si>
    <t>771121011</t>
  </si>
  <si>
    <t>Nátěr penetrační na podlahu</t>
  </si>
  <si>
    <t>-830117561</t>
  </si>
  <si>
    <t>123</t>
  </si>
  <si>
    <t>771151011</t>
  </si>
  <si>
    <t>Samonivelační stěrka podlah pevnosti 20 MPa tl 3 mm</t>
  </si>
  <si>
    <t>-1415013474</t>
  </si>
  <si>
    <t>124</t>
  </si>
  <si>
    <t>771571810</t>
  </si>
  <si>
    <t>Demontáž podlah z dlaždic keramických kladených do malty</t>
  </si>
  <si>
    <t>-809911540</t>
  </si>
  <si>
    <t>125</t>
  </si>
  <si>
    <t>771574112</t>
  </si>
  <si>
    <t>Montáž podlah keramických hladkých lepených flexibilním lepidlem přes 9 do 12 ks/m2</t>
  </si>
  <si>
    <t>1763597879</t>
  </si>
  <si>
    <t>126</t>
  </si>
  <si>
    <t>59761003</t>
  </si>
  <si>
    <t>dlažba keramická hutná hladká do interiéru přes 9 do 12ks/m2</t>
  </si>
  <si>
    <t>2066268190</t>
  </si>
  <si>
    <t>28,34*1,1 'Přepočtené koeficientem množství</t>
  </si>
  <si>
    <t>127</t>
  </si>
  <si>
    <t>771591112</t>
  </si>
  <si>
    <t>Izolace pod dlažbu nátěrem nebo stěrkou ve dvou vrstvách</t>
  </si>
  <si>
    <t>994921458</t>
  </si>
  <si>
    <t>128</t>
  </si>
  <si>
    <t>771591115</t>
  </si>
  <si>
    <t>Podlahy spárování silikonem</t>
  </si>
  <si>
    <t>722678572</t>
  </si>
  <si>
    <t>(3,43*4)+(0,74*2)+(8,455*2)+(1,83*2)+(1,65*2)</t>
  </si>
  <si>
    <t>129</t>
  </si>
  <si>
    <t>998771101</t>
  </si>
  <si>
    <t>Přesun hmot tonážní pro podlahy z dlaždic v objektech v do 6 m</t>
  </si>
  <si>
    <t>-377717893</t>
  </si>
  <si>
    <t>776</t>
  </si>
  <si>
    <t>Podlahy povlakové</t>
  </si>
  <si>
    <t>130</t>
  </si>
  <si>
    <t>776421312</t>
  </si>
  <si>
    <t>Montáž přechodových šroubovaných lišt</t>
  </si>
  <si>
    <t>974464425</t>
  </si>
  <si>
    <t>0,8</t>
  </si>
  <si>
    <t>131</t>
  </si>
  <si>
    <t>55343124</t>
  </si>
  <si>
    <t>profil přechodový Al vrtaný 30mm bronz</t>
  </si>
  <si>
    <t>-1811784520</t>
  </si>
  <si>
    <t>0,8*1,02 'Přepočtené koeficientem množství</t>
  </si>
  <si>
    <t>132</t>
  </si>
  <si>
    <t>998776102</t>
  </si>
  <si>
    <t>Přesun hmot tonážní pro podlahy povlakové v objektech v přes 6 do 12 m</t>
  </si>
  <si>
    <t>544888467</t>
  </si>
  <si>
    <t>781</t>
  </si>
  <si>
    <t>Dokončovací práce - obklady</t>
  </si>
  <si>
    <t>133</t>
  </si>
  <si>
    <t>781111011</t>
  </si>
  <si>
    <t>Ometení (oprášení) stěny při přípravě podkladu</t>
  </si>
  <si>
    <t>-2048894359</t>
  </si>
  <si>
    <t>(3,43*2,1*4)+(0,74*2,1*2)+(8,455*2,1*2)+(1,83*2*2,1)+(1,65*2,1*2)</t>
  </si>
  <si>
    <t>134</t>
  </si>
  <si>
    <t>781121011</t>
  </si>
  <si>
    <t>Nátěr penetrační na stěnu</t>
  </si>
  <si>
    <t>934674148</t>
  </si>
  <si>
    <t>135</t>
  </si>
  <si>
    <t>781131112</t>
  </si>
  <si>
    <t>Izolace pod obklad nátěrem nebo stěrkou ve dvou vrstvách</t>
  </si>
  <si>
    <t>835265447</t>
  </si>
  <si>
    <t>((7,45+2,69)*2)</t>
  </si>
  <si>
    <t>136</t>
  </si>
  <si>
    <t>781473810</t>
  </si>
  <si>
    <t>Demontáž obkladů z obkladaček keramických lepených</t>
  </si>
  <si>
    <t>1233725955</t>
  </si>
  <si>
    <t>(26,19*2)-(0,8*2)+4</t>
  </si>
  <si>
    <t>137</t>
  </si>
  <si>
    <t>781474114</t>
  </si>
  <si>
    <t>Montáž obkladů vnitřních keramických hladkých přes 19 do 22 ks/m2 lepených flexibilním lepidlem</t>
  </si>
  <si>
    <t>719683704</t>
  </si>
  <si>
    <t>138</t>
  </si>
  <si>
    <t>59761040</t>
  </si>
  <si>
    <t>obklad keramický hladký přes 19 do 22ks/m2</t>
  </si>
  <si>
    <t>-2032360970</t>
  </si>
  <si>
    <t>82,047*1,1 'Přepočtené koeficientem množství</t>
  </si>
  <si>
    <t>139</t>
  </si>
  <si>
    <t>781494511</t>
  </si>
  <si>
    <t>Plastové profily ukončovací lepené flexibilním lepidlem</t>
  </si>
  <si>
    <t>-621621072</t>
  </si>
  <si>
    <t>140</t>
  </si>
  <si>
    <t>781495115</t>
  </si>
  <si>
    <t>Spárování vnitřních obkladů silikonem</t>
  </si>
  <si>
    <t>735898114</t>
  </si>
  <si>
    <t>22*2,1</t>
  </si>
  <si>
    <t>141</t>
  </si>
  <si>
    <t>781495141</t>
  </si>
  <si>
    <t>Průnik obkladem kruhový do DN 30</t>
  </si>
  <si>
    <t>-1265334216</t>
  </si>
  <si>
    <t>142</t>
  </si>
  <si>
    <t>781495185</t>
  </si>
  <si>
    <t>Řezání pracnější rovné keramických obkládaček</t>
  </si>
  <si>
    <t>-1448633036</t>
  </si>
  <si>
    <t>4*2*2,1*10</t>
  </si>
  <si>
    <t>143</t>
  </si>
  <si>
    <t>998781102</t>
  </si>
  <si>
    <t>Přesun hmot tonážní pro obklady keramické v objektech v přes 6 do 12 m</t>
  </si>
  <si>
    <t>-1174891253</t>
  </si>
  <si>
    <t>783</t>
  </si>
  <si>
    <t>Dokončovací práce - nátěry</t>
  </si>
  <si>
    <t>144</t>
  </si>
  <si>
    <t>783101203</t>
  </si>
  <si>
    <t>Jemné obroušení podkladu truhlářských konstrukcí před provedením nátěru</t>
  </si>
  <si>
    <t>645120800</t>
  </si>
  <si>
    <t>kryty topení</t>
  </si>
  <si>
    <t>(1,46*1*2)*2</t>
  </si>
  <si>
    <t>145</t>
  </si>
  <si>
    <t>783114101</t>
  </si>
  <si>
    <t>Základní jednonásobný syntetický nátěr truhlářských konstrukcí</t>
  </si>
  <si>
    <t>2003945184</t>
  </si>
  <si>
    <t>146</t>
  </si>
  <si>
    <t>783118211</t>
  </si>
  <si>
    <t>Lakovací dvojnásobný syntetický nátěr truhlářských konstrukcí s mezibroušením</t>
  </si>
  <si>
    <t>286308818</t>
  </si>
  <si>
    <t>147</t>
  </si>
  <si>
    <t>783132111</t>
  </si>
  <si>
    <t>Lokální tmelení truhlářských konstrukcí včetně přebroušení epoxidovým tmelem plochy do 30%</t>
  </si>
  <si>
    <t>-109850338</t>
  </si>
  <si>
    <t>148</t>
  </si>
  <si>
    <t>783301401</t>
  </si>
  <si>
    <t>Ometení zámečnických konstrukcí</t>
  </si>
  <si>
    <t>-1823421697</t>
  </si>
  <si>
    <t>zárubně</t>
  </si>
  <si>
    <t>3*1,5</t>
  </si>
  <si>
    <t>149</t>
  </si>
  <si>
    <t>783314101</t>
  </si>
  <si>
    <t>Základní jednonásobný syntetický nátěr zámečnických konstrukcí</t>
  </si>
  <si>
    <t>-355092491</t>
  </si>
  <si>
    <t>150</t>
  </si>
  <si>
    <t>783315101</t>
  </si>
  <si>
    <t>Mezinátěr jednonásobný syntetický standardní zámečnických konstrukcí</t>
  </si>
  <si>
    <t>-676765128</t>
  </si>
  <si>
    <t>151</t>
  </si>
  <si>
    <t>783317101</t>
  </si>
  <si>
    <t>Krycí jednonásobný syntetický standardní nátěr zámečnických konstrukcí</t>
  </si>
  <si>
    <t>-2103673322</t>
  </si>
  <si>
    <t>152</t>
  </si>
  <si>
    <t>783601325</t>
  </si>
  <si>
    <t>Odmaštění článkových otopných těles vodou ředitelným odmašťovačem před provedením nátěru</t>
  </si>
  <si>
    <t>-1132909127</t>
  </si>
  <si>
    <t>učebny</t>
  </si>
  <si>
    <t>(1,5*0,8*3)*3</t>
  </si>
  <si>
    <t>153</t>
  </si>
  <si>
    <t>783601713</t>
  </si>
  <si>
    <t>Odmaštění vodou ředitelným odmašťovačem potrubí DN do 50 mm</t>
  </si>
  <si>
    <t>1647289458</t>
  </si>
  <si>
    <t>2*4</t>
  </si>
  <si>
    <t>154</t>
  </si>
  <si>
    <t>783614111</t>
  </si>
  <si>
    <t>Základní jednonásobný syntetický nátěr článkových otopných těles</t>
  </si>
  <si>
    <t>1798945529</t>
  </si>
  <si>
    <t>155</t>
  </si>
  <si>
    <t>783614551</t>
  </si>
  <si>
    <t>Základní jednonásobný syntetický nátěr potrubí DN do 50 mm</t>
  </si>
  <si>
    <t>-796239265</t>
  </si>
  <si>
    <t>156</t>
  </si>
  <si>
    <t>783615551</t>
  </si>
  <si>
    <t>Mezinátěr jednonásobný syntetický nátěr potrubí DN do 50 mm</t>
  </si>
  <si>
    <t>-1427528216</t>
  </si>
  <si>
    <t>157</t>
  </si>
  <si>
    <t>783617117</t>
  </si>
  <si>
    <t>Krycí dvojnásobný syntetický nátěr článkových otopných těles</t>
  </si>
  <si>
    <t>973900813</t>
  </si>
  <si>
    <t>158</t>
  </si>
  <si>
    <t>783617601</t>
  </si>
  <si>
    <t>Krycí jednonásobný syntetický nátěr potrubí DN do 50 mm</t>
  </si>
  <si>
    <t>896198204</t>
  </si>
  <si>
    <t>159</t>
  </si>
  <si>
    <t>783622111</t>
  </si>
  <si>
    <t>Tmelení článkových otopných těles disperzním tmelem</t>
  </si>
  <si>
    <t>197843390</t>
  </si>
  <si>
    <t>784</t>
  </si>
  <si>
    <t>Dokončovací práce - malby a tapety</t>
  </si>
  <si>
    <t>160</t>
  </si>
  <si>
    <t>784111001</t>
  </si>
  <si>
    <t>Oprášení (ometení ) podkladu v místnostech v do 3,80 m</t>
  </si>
  <si>
    <t>-829264918</t>
  </si>
  <si>
    <t>161</t>
  </si>
  <si>
    <t>784121001</t>
  </si>
  <si>
    <t>Oškrabání malby v mísnostech v do 3,80 m</t>
  </si>
  <si>
    <t>-199901656</t>
  </si>
  <si>
    <t>wc strop</t>
  </si>
  <si>
    <t>162</t>
  </si>
  <si>
    <t>784181101</t>
  </si>
  <si>
    <t>Základní akrylátová jednonásobná bezbarvá penetrace podkladu v místnostech v do 3,80 m</t>
  </si>
  <si>
    <t>-736409466</t>
  </si>
  <si>
    <t>163</t>
  </si>
  <si>
    <t>784211101</t>
  </si>
  <si>
    <t>Dvojnásobné bílé malby ze směsí za mokra výborně oděruvzdorných v místnostech v do 3,80 m</t>
  </si>
  <si>
    <t>-1243052167</t>
  </si>
  <si>
    <t>VRN</t>
  </si>
  <si>
    <t>Vedlejší rozpočtové náklady</t>
  </si>
  <si>
    <t>164</t>
  </si>
  <si>
    <t>030001000</t>
  </si>
  <si>
    <t>Zařízení staveniště, čištění komunikací, územní vlivy, BOZP  apod</t>
  </si>
  <si>
    <t>%</t>
  </si>
  <si>
    <t>1024</t>
  </si>
  <si>
    <t>-1091968515</t>
  </si>
  <si>
    <t>VRN1</t>
  </si>
  <si>
    <t>Průzkumné, geodetické a projektové práce</t>
  </si>
  <si>
    <t>165</t>
  </si>
  <si>
    <t>011503000</t>
  </si>
  <si>
    <t>Stavební průzkum bez rozlišení - sondy</t>
  </si>
  <si>
    <t>sou</t>
  </si>
  <si>
    <t>179069799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</si>
</sst>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34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LS2021-082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ZŠ Pionýrů Sokolov - sociální zařízení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Sokolov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24. 10. 2021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Městský úřad Sokolov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MgA.Hana Fischerová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Sadílek Ladislav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76</v>
      </c>
      <c r="BT94" s="117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0" s="7" customFormat="1" ht="24.75" customHeight="1">
      <c r="A95" s="118" t="s">
        <v>80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'LS2021-082 - ZŠ Pionýrů S...'!J28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81</v>
      </c>
      <c r="AR95" s="125"/>
      <c r="AS95" s="126">
        <v>0</v>
      </c>
      <c r="AT95" s="127">
        <f>ROUND(SUM(AV95:AW95),2)</f>
        <v>0</v>
      </c>
      <c r="AU95" s="128">
        <f>'LS2021-082 - ZŠ Pionýrů S...'!P138</f>
        <v>0</v>
      </c>
      <c r="AV95" s="127">
        <f>'LS2021-082 - ZŠ Pionýrů S...'!J31</f>
        <v>0</v>
      </c>
      <c r="AW95" s="127">
        <f>'LS2021-082 - ZŠ Pionýrů S...'!J32</f>
        <v>0</v>
      </c>
      <c r="AX95" s="127">
        <f>'LS2021-082 - ZŠ Pionýrů S...'!J33</f>
        <v>0</v>
      </c>
      <c r="AY95" s="127">
        <f>'LS2021-082 - ZŠ Pionýrů S...'!J34</f>
        <v>0</v>
      </c>
      <c r="AZ95" s="127">
        <f>'LS2021-082 - ZŠ Pionýrů S...'!F31</f>
        <v>0</v>
      </c>
      <c r="BA95" s="127">
        <f>'LS2021-082 - ZŠ Pionýrů S...'!F32</f>
        <v>0</v>
      </c>
      <c r="BB95" s="127">
        <f>'LS2021-082 - ZŠ Pionýrů S...'!F33</f>
        <v>0</v>
      </c>
      <c r="BC95" s="127">
        <f>'LS2021-082 - ZŠ Pionýrů S...'!F34</f>
        <v>0</v>
      </c>
      <c r="BD95" s="129">
        <f>'LS2021-082 - ZŠ Pionýrů S...'!F35</f>
        <v>0</v>
      </c>
      <c r="BE95" s="7"/>
      <c r="BT95" s="130" t="s">
        <v>82</v>
      </c>
      <c r="BU95" s="130" t="s">
        <v>83</v>
      </c>
      <c r="BV95" s="130" t="s">
        <v>78</v>
      </c>
      <c r="BW95" s="130" t="s">
        <v>5</v>
      </c>
      <c r="BX95" s="130" t="s">
        <v>79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LS2021-082 - ZŠ Pionýrů 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84</v>
      </c>
    </row>
    <row r="4" spans="2:46" s="1" customFormat="1" ht="24.95" customHeight="1">
      <c r="B4" s="20"/>
      <c r="D4" s="133" t="s">
        <v>85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24. 10. 2021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34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35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36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37</v>
      </c>
      <c r="E28" s="38"/>
      <c r="F28" s="38"/>
      <c r="G28" s="38"/>
      <c r="H28" s="38"/>
      <c r="I28" s="38"/>
      <c r="J28" s="145">
        <f>ROUND(J138,2)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39</v>
      </c>
      <c r="G30" s="38"/>
      <c r="H30" s="38"/>
      <c r="I30" s="146" t="s">
        <v>38</v>
      </c>
      <c r="J30" s="146" t="s">
        <v>40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41</v>
      </c>
      <c r="E31" s="135" t="s">
        <v>42</v>
      </c>
      <c r="F31" s="148">
        <f>ROUND((SUM(BE138:BE427)),2)</f>
        <v>0</v>
      </c>
      <c r="G31" s="38"/>
      <c r="H31" s="38"/>
      <c r="I31" s="149">
        <v>0.21</v>
      </c>
      <c r="J31" s="148">
        <f>ROUND(((SUM(BE138:BE427))*I31),2)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43</v>
      </c>
      <c r="F32" s="148">
        <f>ROUND((SUM(BF138:BF427)),2)</f>
        <v>0</v>
      </c>
      <c r="G32" s="38"/>
      <c r="H32" s="38"/>
      <c r="I32" s="149">
        <v>0.15</v>
      </c>
      <c r="J32" s="148">
        <f>ROUND(((SUM(BF138:BF427))*I32),2)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44</v>
      </c>
      <c r="F33" s="148">
        <f>ROUND((SUM(BG138:BG427)),2)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45</v>
      </c>
      <c r="F34" s="148">
        <f>ROUND((SUM(BH138:BH427)),2)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46</v>
      </c>
      <c r="F35" s="148">
        <f>ROUND((SUM(BI138:BI427)),2)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47</v>
      </c>
      <c r="E37" s="152"/>
      <c r="F37" s="152"/>
      <c r="G37" s="153" t="s">
        <v>48</v>
      </c>
      <c r="H37" s="154" t="s">
        <v>49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50</v>
      </c>
      <c r="E50" s="158"/>
      <c r="F50" s="158"/>
      <c r="G50" s="157" t="s">
        <v>51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52</v>
      </c>
      <c r="E61" s="160"/>
      <c r="F61" s="161" t="s">
        <v>53</v>
      </c>
      <c r="G61" s="159" t="s">
        <v>52</v>
      </c>
      <c r="H61" s="160"/>
      <c r="I61" s="160"/>
      <c r="J61" s="162" t="s">
        <v>53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54</v>
      </c>
      <c r="E65" s="163"/>
      <c r="F65" s="163"/>
      <c r="G65" s="157" t="s">
        <v>55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52</v>
      </c>
      <c r="E76" s="160"/>
      <c r="F76" s="161" t="s">
        <v>53</v>
      </c>
      <c r="G76" s="159" t="s">
        <v>52</v>
      </c>
      <c r="H76" s="160"/>
      <c r="I76" s="160"/>
      <c r="J76" s="162" t="s">
        <v>53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ZŠ Pionýrů Sokolov - sociální zařízení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Sokolov</v>
      </c>
      <c r="G87" s="40"/>
      <c r="H87" s="40"/>
      <c r="I87" s="32" t="s">
        <v>22</v>
      </c>
      <c r="J87" s="79" t="str">
        <f>IF(J10="","",J10)</f>
        <v>24. 10. 2021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Městský úřad Sokolov</v>
      </c>
      <c r="G89" s="40"/>
      <c r="H89" s="40"/>
      <c r="I89" s="32" t="s">
        <v>30</v>
      </c>
      <c r="J89" s="36" t="str">
        <f>E19</f>
        <v>MgA.Hana Fischerová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Sadílek Ladislav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87</v>
      </c>
      <c r="D92" s="169"/>
      <c r="E92" s="169"/>
      <c r="F92" s="169"/>
      <c r="G92" s="169"/>
      <c r="H92" s="169"/>
      <c r="I92" s="169"/>
      <c r="J92" s="170" t="s">
        <v>88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89</v>
      </c>
      <c r="D94" s="40"/>
      <c r="E94" s="40"/>
      <c r="F94" s="40"/>
      <c r="G94" s="40"/>
      <c r="H94" s="40"/>
      <c r="I94" s="40"/>
      <c r="J94" s="110">
        <f>J138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90</v>
      </c>
    </row>
    <row r="95" spans="1:31" s="9" customFormat="1" ht="24.95" customHeight="1">
      <c r="A95" s="9"/>
      <c r="B95" s="172"/>
      <c r="C95" s="173"/>
      <c r="D95" s="174" t="s">
        <v>91</v>
      </c>
      <c r="E95" s="175"/>
      <c r="F95" s="175"/>
      <c r="G95" s="175"/>
      <c r="H95" s="175"/>
      <c r="I95" s="175"/>
      <c r="J95" s="176">
        <f>J139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92</v>
      </c>
      <c r="E96" s="181"/>
      <c r="F96" s="181"/>
      <c r="G96" s="181"/>
      <c r="H96" s="181"/>
      <c r="I96" s="181"/>
      <c r="J96" s="182">
        <f>J140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93</v>
      </c>
      <c r="E97" s="181"/>
      <c r="F97" s="181"/>
      <c r="G97" s="181"/>
      <c r="H97" s="181"/>
      <c r="I97" s="181"/>
      <c r="J97" s="182">
        <f>J154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94</v>
      </c>
      <c r="E98" s="181"/>
      <c r="F98" s="181"/>
      <c r="G98" s="181"/>
      <c r="H98" s="181"/>
      <c r="I98" s="181"/>
      <c r="J98" s="182">
        <f>J165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95</v>
      </c>
      <c r="E99" s="181"/>
      <c r="F99" s="181"/>
      <c r="G99" s="181"/>
      <c r="H99" s="181"/>
      <c r="I99" s="181"/>
      <c r="J99" s="182">
        <f>J190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96</v>
      </c>
      <c r="E100" s="181"/>
      <c r="F100" s="181"/>
      <c r="G100" s="181"/>
      <c r="H100" s="181"/>
      <c r="I100" s="181"/>
      <c r="J100" s="182">
        <f>J217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97</v>
      </c>
      <c r="E101" s="181"/>
      <c r="F101" s="181"/>
      <c r="G101" s="181"/>
      <c r="H101" s="181"/>
      <c r="I101" s="181"/>
      <c r="J101" s="182">
        <f>J225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98</v>
      </c>
      <c r="E102" s="175"/>
      <c r="F102" s="175"/>
      <c r="G102" s="175"/>
      <c r="H102" s="175"/>
      <c r="I102" s="175"/>
      <c r="J102" s="176">
        <f>J227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99</v>
      </c>
      <c r="E103" s="181"/>
      <c r="F103" s="181"/>
      <c r="G103" s="181"/>
      <c r="H103" s="181"/>
      <c r="I103" s="181"/>
      <c r="J103" s="182">
        <f>J228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100</v>
      </c>
      <c r="E104" s="181"/>
      <c r="F104" s="181"/>
      <c r="G104" s="181"/>
      <c r="H104" s="181"/>
      <c r="I104" s="181"/>
      <c r="J104" s="182">
        <f>J238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101</v>
      </c>
      <c r="E105" s="181"/>
      <c r="F105" s="181"/>
      <c r="G105" s="181"/>
      <c r="H105" s="181"/>
      <c r="I105" s="181"/>
      <c r="J105" s="182">
        <f>J244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102</v>
      </c>
      <c r="E106" s="181"/>
      <c r="F106" s="181"/>
      <c r="G106" s="181"/>
      <c r="H106" s="181"/>
      <c r="I106" s="181"/>
      <c r="J106" s="182">
        <f>J250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103</v>
      </c>
      <c r="E107" s="181"/>
      <c r="F107" s="181"/>
      <c r="G107" s="181"/>
      <c r="H107" s="181"/>
      <c r="I107" s="181"/>
      <c r="J107" s="182">
        <f>J252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104</v>
      </c>
      <c r="E108" s="181"/>
      <c r="F108" s="181"/>
      <c r="G108" s="181"/>
      <c r="H108" s="181"/>
      <c r="I108" s="181"/>
      <c r="J108" s="182">
        <f>J274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105</v>
      </c>
      <c r="E109" s="181"/>
      <c r="F109" s="181"/>
      <c r="G109" s="181"/>
      <c r="H109" s="181"/>
      <c r="I109" s="181"/>
      <c r="J109" s="182">
        <f>J278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106</v>
      </c>
      <c r="E110" s="181"/>
      <c r="F110" s="181"/>
      <c r="G110" s="181"/>
      <c r="H110" s="181"/>
      <c r="I110" s="181"/>
      <c r="J110" s="182">
        <f>J283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107</v>
      </c>
      <c r="E111" s="181"/>
      <c r="F111" s="181"/>
      <c r="G111" s="181"/>
      <c r="H111" s="181"/>
      <c r="I111" s="181"/>
      <c r="J111" s="182">
        <f>J310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108</v>
      </c>
      <c r="E112" s="181"/>
      <c r="F112" s="181"/>
      <c r="G112" s="181"/>
      <c r="H112" s="181"/>
      <c r="I112" s="181"/>
      <c r="J112" s="182">
        <f>J316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109</v>
      </c>
      <c r="E113" s="181"/>
      <c r="F113" s="181"/>
      <c r="G113" s="181"/>
      <c r="H113" s="181"/>
      <c r="I113" s="181"/>
      <c r="J113" s="182">
        <f>J323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110</v>
      </c>
      <c r="E114" s="181"/>
      <c r="F114" s="181"/>
      <c r="G114" s="181"/>
      <c r="H114" s="181"/>
      <c r="I114" s="181"/>
      <c r="J114" s="182">
        <f>J336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111</v>
      </c>
      <c r="E115" s="181"/>
      <c r="F115" s="181"/>
      <c r="G115" s="181"/>
      <c r="H115" s="181"/>
      <c r="I115" s="181"/>
      <c r="J115" s="182">
        <f>J355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8"/>
      <c r="C116" s="179"/>
      <c r="D116" s="180" t="s">
        <v>112</v>
      </c>
      <c r="E116" s="181"/>
      <c r="F116" s="181"/>
      <c r="G116" s="181"/>
      <c r="H116" s="181"/>
      <c r="I116" s="181"/>
      <c r="J116" s="182">
        <f>J361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78"/>
      <c r="C117" s="179"/>
      <c r="D117" s="180" t="s">
        <v>113</v>
      </c>
      <c r="E117" s="181"/>
      <c r="F117" s="181"/>
      <c r="G117" s="181"/>
      <c r="H117" s="181"/>
      <c r="I117" s="181"/>
      <c r="J117" s="182">
        <f>J385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114</v>
      </c>
      <c r="E118" s="181"/>
      <c r="F118" s="181"/>
      <c r="G118" s="181"/>
      <c r="H118" s="181"/>
      <c r="I118" s="181"/>
      <c r="J118" s="182">
        <f>J409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9" customFormat="1" ht="24.95" customHeight="1">
      <c r="A119" s="9"/>
      <c r="B119" s="172"/>
      <c r="C119" s="173"/>
      <c r="D119" s="174" t="s">
        <v>115</v>
      </c>
      <c r="E119" s="175"/>
      <c r="F119" s="175"/>
      <c r="G119" s="175"/>
      <c r="H119" s="175"/>
      <c r="I119" s="175"/>
      <c r="J119" s="176">
        <f>J424</f>
        <v>0</v>
      </c>
      <c r="K119" s="173"/>
      <c r="L119" s="177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10" customFormat="1" ht="19.9" customHeight="1">
      <c r="A120" s="10"/>
      <c r="B120" s="178"/>
      <c r="C120" s="179"/>
      <c r="D120" s="180" t="s">
        <v>116</v>
      </c>
      <c r="E120" s="181"/>
      <c r="F120" s="181"/>
      <c r="G120" s="181"/>
      <c r="H120" s="181"/>
      <c r="I120" s="181"/>
      <c r="J120" s="182">
        <f>J426</f>
        <v>0</v>
      </c>
      <c r="K120" s="179"/>
      <c r="L120" s="18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2" customFormat="1" ht="21.8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66"/>
      <c r="C122" s="67"/>
      <c r="D122" s="67"/>
      <c r="E122" s="67"/>
      <c r="F122" s="67"/>
      <c r="G122" s="67"/>
      <c r="H122" s="67"/>
      <c r="I122" s="67"/>
      <c r="J122" s="67"/>
      <c r="K122" s="67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6" spans="1:31" s="2" customFormat="1" ht="6.95" customHeight="1">
      <c r="A126" s="38"/>
      <c r="B126" s="68"/>
      <c r="C126" s="69"/>
      <c r="D126" s="69"/>
      <c r="E126" s="69"/>
      <c r="F126" s="69"/>
      <c r="G126" s="69"/>
      <c r="H126" s="69"/>
      <c r="I126" s="69"/>
      <c r="J126" s="69"/>
      <c r="K126" s="69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24.95" customHeight="1">
      <c r="A127" s="38"/>
      <c r="B127" s="39"/>
      <c r="C127" s="23" t="s">
        <v>117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16</v>
      </c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6.5" customHeight="1">
      <c r="A130" s="38"/>
      <c r="B130" s="39"/>
      <c r="C130" s="40"/>
      <c r="D130" s="40"/>
      <c r="E130" s="76" t="str">
        <f>E7</f>
        <v>ZŠ Pionýrů Sokolov - sociální zařízení</v>
      </c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20</v>
      </c>
      <c r="D132" s="40"/>
      <c r="E132" s="40"/>
      <c r="F132" s="27" t="str">
        <f>F10</f>
        <v>Sokolov</v>
      </c>
      <c r="G132" s="40"/>
      <c r="H132" s="40"/>
      <c r="I132" s="32" t="s">
        <v>22</v>
      </c>
      <c r="J132" s="79" t="str">
        <f>IF(J10="","",J10)</f>
        <v>24. 10. 2021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24</v>
      </c>
      <c r="D134" s="40"/>
      <c r="E134" s="40"/>
      <c r="F134" s="27" t="str">
        <f>E13</f>
        <v>Městský úřad Sokolov</v>
      </c>
      <c r="G134" s="40"/>
      <c r="H134" s="40"/>
      <c r="I134" s="32" t="s">
        <v>30</v>
      </c>
      <c r="J134" s="36" t="str">
        <f>E19</f>
        <v>MgA.Hana Fischerová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28</v>
      </c>
      <c r="D135" s="40"/>
      <c r="E135" s="40"/>
      <c r="F135" s="27" t="str">
        <f>IF(E16="","",E16)</f>
        <v>Vyplň údaj</v>
      </c>
      <c r="G135" s="40"/>
      <c r="H135" s="40"/>
      <c r="I135" s="32" t="s">
        <v>33</v>
      </c>
      <c r="J135" s="36" t="str">
        <f>E22</f>
        <v>Sadílek Ladislav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0.3" customHeight="1">
      <c r="A136" s="38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11" customFormat="1" ht="29.25" customHeight="1">
      <c r="A137" s="184"/>
      <c r="B137" s="185"/>
      <c r="C137" s="186" t="s">
        <v>118</v>
      </c>
      <c r="D137" s="187" t="s">
        <v>62</v>
      </c>
      <c r="E137" s="187" t="s">
        <v>58</v>
      </c>
      <c r="F137" s="187" t="s">
        <v>59</v>
      </c>
      <c r="G137" s="187" t="s">
        <v>119</v>
      </c>
      <c r="H137" s="187" t="s">
        <v>120</v>
      </c>
      <c r="I137" s="187" t="s">
        <v>121</v>
      </c>
      <c r="J137" s="188" t="s">
        <v>88</v>
      </c>
      <c r="K137" s="189" t="s">
        <v>122</v>
      </c>
      <c r="L137" s="190"/>
      <c r="M137" s="100" t="s">
        <v>1</v>
      </c>
      <c r="N137" s="101" t="s">
        <v>41</v>
      </c>
      <c r="O137" s="101" t="s">
        <v>123</v>
      </c>
      <c r="P137" s="101" t="s">
        <v>124</v>
      </c>
      <c r="Q137" s="101" t="s">
        <v>125</v>
      </c>
      <c r="R137" s="101" t="s">
        <v>126</v>
      </c>
      <c r="S137" s="101" t="s">
        <v>127</v>
      </c>
      <c r="T137" s="102" t="s">
        <v>128</v>
      </c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</row>
    <row r="138" spans="1:63" s="2" customFormat="1" ht="22.8" customHeight="1">
      <c r="A138" s="38"/>
      <c r="B138" s="39"/>
      <c r="C138" s="107" t="s">
        <v>129</v>
      </c>
      <c r="D138" s="40"/>
      <c r="E138" s="40"/>
      <c r="F138" s="40"/>
      <c r="G138" s="40"/>
      <c r="H138" s="40"/>
      <c r="I138" s="40"/>
      <c r="J138" s="191">
        <f>BK138</f>
        <v>0</v>
      </c>
      <c r="K138" s="40"/>
      <c r="L138" s="44"/>
      <c r="M138" s="103"/>
      <c r="N138" s="192"/>
      <c r="O138" s="104"/>
      <c r="P138" s="193">
        <f>P139+P227+P424</f>
        <v>0</v>
      </c>
      <c r="Q138" s="104"/>
      <c r="R138" s="193">
        <f>R139+R227+R424</f>
        <v>8.11539234</v>
      </c>
      <c r="S138" s="104"/>
      <c r="T138" s="194">
        <f>T139+T227+T424</f>
        <v>11.782681199999999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76</v>
      </c>
      <c r="AU138" s="17" t="s">
        <v>90</v>
      </c>
      <c r="BK138" s="195">
        <f>BK139+BK227+BK424</f>
        <v>0</v>
      </c>
    </row>
    <row r="139" spans="1:63" s="12" customFormat="1" ht="25.9" customHeight="1">
      <c r="A139" s="12"/>
      <c r="B139" s="196"/>
      <c r="C139" s="197"/>
      <c r="D139" s="198" t="s">
        <v>76</v>
      </c>
      <c r="E139" s="199" t="s">
        <v>130</v>
      </c>
      <c r="F139" s="199" t="s">
        <v>131</v>
      </c>
      <c r="G139" s="197"/>
      <c r="H139" s="197"/>
      <c r="I139" s="200"/>
      <c r="J139" s="201">
        <f>BK139</f>
        <v>0</v>
      </c>
      <c r="K139" s="197"/>
      <c r="L139" s="202"/>
      <c r="M139" s="203"/>
      <c r="N139" s="204"/>
      <c r="O139" s="204"/>
      <c r="P139" s="205">
        <f>P140+P154+P165+P190+P217+P225</f>
        <v>0</v>
      </c>
      <c r="Q139" s="204"/>
      <c r="R139" s="205">
        <f>R140+R154+R165+R190+R217+R225</f>
        <v>4.6900914799999995</v>
      </c>
      <c r="S139" s="204"/>
      <c r="T139" s="206">
        <f>T140+T154+T165+T190+T217+T225</f>
        <v>7.721162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82</v>
      </c>
      <c r="AT139" s="208" t="s">
        <v>76</v>
      </c>
      <c r="AU139" s="208" t="s">
        <v>77</v>
      </c>
      <c r="AY139" s="207" t="s">
        <v>132</v>
      </c>
      <c r="BK139" s="209">
        <f>BK140+BK154+BK165+BK190+BK217+BK225</f>
        <v>0</v>
      </c>
    </row>
    <row r="140" spans="1:63" s="12" customFormat="1" ht="22.8" customHeight="1">
      <c r="A140" s="12"/>
      <c r="B140" s="196"/>
      <c r="C140" s="197"/>
      <c r="D140" s="198" t="s">
        <v>76</v>
      </c>
      <c r="E140" s="210" t="s">
        <v>133</v>
      </c>
      <c r="F140" s="210" t="s">
        <v>134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SUM(P141:P153)</f>
        <v>0</v>
      </c>
      <c r="Q140" s="204"/>
      <c r="R140" s="205">
        <f>SUM(R141:R153)</f>
        <v>2.53424126</v>
      </c>
      <c r="S140" s="204"/>
      <c r="T140" s="206">
        <f>SUM(T141:T153)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82</v>
      </c>
      <c r="AT140" s="208" t="s">
        <v>76</v>
      </c>
      <c r="AU140" s="208" t="s">
        <v>82</v>
      </c>
      <c r="AY140" s="207" t="s">
        <v>132</v>
      </c>
      <c r="BK140" s="209">
        <f>SUM(BK141:BK153)</f>
        <v>0</v>
      </c>
    </row>
    <row r="141" spans="1:65" s="2" customFormat="1" ht="33" customHeight="1">
      <c r="A141" s="38"/>
      <c r="B141" s="39"/>
      <c r="C141" s="212" t="s">
        <v>82</v>
      </c>
      <c r="D141" s="212" t="s">
        <v>135</v>
      </c>
      <c r="E141" s="213" t="s">
        <v>136</v>
      </c>
      <c r="F141" s="214" t="s">
        <v>137</v>
      </c>
      <c r="G141" s="215" t="s">
        <v>138</v>
      </c>
      <c r="H141" s="216">
        <v>2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42</v>
      </c>
      <c r="O141" s="91"/>
      <c r="P141" s="222">
        <f>O141*H141</f>
        <v>0</v>
      </c>
      <c r="Q141" s="222">
        <v>0.02628</v>
      </c>
      <c r="R141" s="222">
        <f>Q141*H141</f>
        <v>0.05256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139</v>
      </c>
      <c r="AT141" s="224" t="s">
        <v>135</v>
      </c>
      <c r="AU141" s="224" t="s">
        <v>84</v>
      </c>
      <c r="AY141" s="17" t="s">
        <v>132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82</v>
      </c>
      <c r="BK141" s="225">
        <f>ROUND(I141*H141,2)</f>
        <v>0</v>
      </c>
      <c r="BL141" s="17" t="s">
        <v>139</v>
      </c>
      <c r="BM141" s="224" t="s">
        <v>140</v>
      </c>
    </row>
    <row r="142" spans="1:65" s="2" customFormat="1" ht="24.15" customHeight="1">
      <c r="A142" s="38"/>
      <c r="B142" s="39"/>
      <c r="C142" s="212" t="s">
        <v>84</v>
      </c>
      <c r="D142" s="212" t="s">
        <v>135</v>
      </c>
      <c r="E142" s="213" t="s">
        <v>141</v>
      </c>
      <c r="F142" s="214" t="s">
        <v>142</v>
      </c>
      <c r="G142" s="215" t="s">
        <v>143</v>
      </c>
      <c r="H142" s="216">
        <v>17.57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0.05897</v>
      </c>
      <c r="R142" s="222">
        <f>Q142*H142</f>
        <v>1.0361029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139</v>
      </c>
      <c r="AT142" s="224" t="s">
        <v>135</v>
      </c>
      <c r="AU142" s="224" t="s">
        <v>84</v>
      </c>
      <c r="AY142" s="17" t="s">
        <v>132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82</v>
      </c>
      <c r="BK142" s="225">
        <f>ROUND(I142*H142,2)</f>
        <v>0</v>
      </c>
      <c r="BL142" s="17" t="s">
        <v>139</v>
      </c>
      <c r="BM142" s="224" t="s">
        <v>144</v>
      </c>
    </row>
    <row r="143" spans="1:51" s="13" customFormat="1" ht="12">
      <c r="A143" s="13"/>
      <c r="B143" s="226"/>
      <c r="C143" s="227"/>
      <c r="D143" s="228" t="s">
        <v>145</v>
      </c>
      <c r="E143" s="229" t="s">
        <v>1</v>
      </c>
      <c r="F143" s="230" t="s">
        <v>146</v>
      </c>
      <c r="G143" s="227"/>
      <c r="H143" s="229" t="s">
        <v>1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145</v>
      </c>
      <c r="AU143" s="236" t="s">
        <v>84</v>
      </c>
      <c r="AV143" s="13" t="s">
        <v>82</v>
      </c>
      <c r="AW143" s="13" t="s">
        <v>32</v>
      </c>
      <c r="AX143" s="13" t="s">
        <v>77</v>
      </c>
      <c r="AY143" s="236" t="s">
        <v>132</v>
      </c>
    </row>
    <row r="144" spans="1:51" s="14" customFormat="1" ht="12">
      <c r="A144" s="14"/>
      <c r="B144" s="237"/>
      <c r="C144" s="238"/>
      <c r="D144" s="228" t="s">
        <v>145</v>
      </c>
      <c r="E144" s="239" t="s">
        <v>1</v>
      </c>
      <c r="F144" s="240" t="s">
        <v>147</v>
      </c>
      <c r="G144" s="238"/>
      <c r="H144" s="241">
        <v>17.57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145</v>
      </c>
      <c r="AU144" s="247" t="s">
        <v>84</v>
      </c>
      <c r="AV144" s="14" t="s">
        <v>84</v>
      </c>
      <c r="AW144" s="14" t="s">
        <v>32</v>
      </c>
      <c r="AX144" s="14" t="s">
        <v>82</v>
      </c>
      <c r="AY144" s="247" t="s">
        <v>132</v>
      </c>
    </row>
    <row r="145" spans="1:65" s="2" customFormat="1" ht="24.15" customHeight="1">
      <c r="A145" s="38"/>
      <c r="B145" s="39"/>
      <c r="C145" s="212" t="s">
        <v>133</v>
      </c>
      <c r="D145" s="212" t="s">
        <v>135</v>
      </c>
      <c r="E145" s="213" t="s">
        <v>148</v>
      </c>
      <c r="F145" s="214" t="s">
        <v>149</v>
      </c>
      <c r="G145" s="215" t="s">
        <v>150</v>
      </c>
      <c r="H145" s="216">
        <v>9.3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0.00013</v>
      </c>
      <c r="R145" s="222">
        <f>Q145*H145</f>
        <v>0.001209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139</v>
      </c>
      <c r="AT145" s="224" t="s">
        <v>135</v>
      </c>
      <c r="AU145" s="224" t="s">
        <v>84</v>
      </c>
      <c r="AY145" s="17" t="s">
        <v>132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82</v>
      </c>
      <c r="BK145" s="225">
        <f>ROUND(I145*H145,2)</f>
        <v>0</v>
      </c>
      <c r="BL145" s="17" t="s">
        <v>139</v>
      </c>
      <c r="BM145" s="224" t="s">
        <v>151</v>
      </c>
    </row>
    <row r="146" spans="1:51" s="13" customFormat="1" ht="12">
      <c r="A146" s="13"/>
      <c r="B146" s="226"/>
      <c r="C146" s="227"/>
      <c r="D146" s="228" t="s">
        <v>145</v>
      </c>
      <c r="E146" s="229" t="s">
        <v>1</v>
      </c>
      <c r="F146" s="230" t="s">
        <v>146</v>
      </c>
      <c r="G146" s="227"/>
      <c r="H146" s="229" t="s">
        <v>1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145</v>
      </c>
      <c r="AU146" s="236" t="s">
        <v>84</v>
      </c>
      <c r="AV146" s="13" t="s">
        <v>82</v>
      </c>
      <c r="AW146" s="13" t="s">
        <v>32</v>
      </c>
      <c r="AX146" s="13" t="s">
        <v>77</v>
      </c>
      <c r="AY146" s="236" t="s">
        <v>132</v>
      </c>
    </row>
    <row r="147" spans="1:51" s="14" customFormat="1" ht="12">
      <c r="A147" s="14"/>
      <c r="B147" s="237"/>
      <c r="C147" s="238"/>
      <c r="D147" s="228" t="s">
        <v>145</v>
      </c>
      <c r="E147" s="239" t="s">
        <v>1</v>
      </c>
      <c r="F147" s="240" t="s">
        <v>152</v>
      </c>
      <c r="G147" s="238"/>
      <c r="H147" s="241">
        <v>9.3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145</v>
      </c>
      <c r="AU147" s="247" t="s">
        <v>84</v>
      </c>
      <c r="AV147" s="14" t="s">
        <v>84</v>
      </c>
      <c r="AW147" s="14" t="s">
        <v>32</v>
      </c>
      <c r="AX147" s="14" t="s">
        <v>82</v>
      </c>
      <c r="AY147" s="247" t="s">
        <v>132</v>
      </c>
    </row>
    <row r="148" spans="1:65" s="2" customFormat="1" ht="16.5" customHeight="1">
      <c r="A148" s="38"/>
      <c r="B148" s="39"/>
      <c r="C148" s="212" t="s">
        <v>139</v>
      </c>
      <c r="D148" s="212" t="s">
        <v>135</v>
      </c>
      <c r="E148" s="213" t="s">
        <v>153</v>
      </c>
      <c r="F148" s="214" t="s">
        <v>154</v>
      </c>
      <c r="G148" s="215" t="s">
        <v>143</v>
      </c>
      <c r="H148" s="216">
        <v>9.947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0.05225</v>
      </c>
      <c r="R148" s="222">
        <f>Q148*H148</f>
        <v>0.5197307499999999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139</v>
      </c>
      <c r="AT148" s="224" t="s">
        <v>135</v>
      </c>
      <c r="AU148" s="224" t="s">
        <v>84</v>
      </c>
      <c r="AY148" s="17" t="s">
        <v>132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82</v>
      </c>
      <c r="BK148" s="225">
        <f>ROUND(I148*H148,2)</f>
        <v>0</v>
      </c>
      <c r="BL148" s="17" t="s">
        <v>139</v>
      </c>
      <c r="BM148" s="224" t="s">
        <v>155</v>
      </c>
    </row>
    <row r="149" spans="1:51" s="13" customFormat="1" ht="12">
      <c r="A149" s="13"/>
      <c r="B149" s="226"/>
      <c r="C149" s="227"/>
      <c r="D149" s="228" t="s">
        <v>145</v>
      </c>
      <c r="E149" s="229" t="s">
        <v>1</v>
      </c>
      <c r="F149" s="230" t="s">
        <v>146</v>
      </c>
      <c r="G149" s="227"/>
      <c r="H149" s="229" t="s">
        <v>1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145</v>
      </c>
      <c r="AU149" s="236" t="s">
        <v>84</v>
      </c>
      <c r="AV149" s="13" t="s">
        <v>82</v>
      </c>
      <c r="AW149" s="13" t="s">
        <v>32</v>
      </c>
      <c r="AX149" s="13" t="s">
        <v>77</v>
      </c>
      <c r="AY149" s="236" t="s">
        <v>132</v>
      </c>
    </row>
    <row r="150" spans="1:51" s="14" customFormat="1" ht="12">
      <c r="A150" s="14"/>
      <c r="B150" s="237"/>
      <c r="C150" s="238"/>
      <c r="D150" s="228" t="s">
        <v>145</v>
      </c>
      <c r="E150" s="239" t="s">
        <v>1</v>
      </c>
      <c r="F150" s="240" t="s">
        <v>156</v>
      </c>
      <c r="G150" s="238"/>
      <c r="H150" s="241">
        <v>9.947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7" t="s">
        <v>145</v>
      </c>
      <c r="AU150" s="247" t="s">
        <v>84</v>
      </c>
      <c r="AV150" s="14" t="s">
        <v>84</v>
      </c>
      <c r="AW150" s="14" t="s">
        <v>32</v>
      </c>
      <c r="AX150" s="14" t="s">
        <v>82</v>
      </c>
      <c r="AY150" s="247" t="s">
        <v>132</v>
      </c>
    </row>
    <row r="151" spans="1:65" s="2" customFormat="1" ht="16.5" customHeight="1">
      <c r="A151" s="38"/>
      <c r="B151" s="39"/>
      <c r="C151" s="212" t="s">
        <v>157</v>
      </c>
      <c r="D151" s="212" t="s">
        <v>135</v>
      </c>
      <c r="E151" s="213" t="s">
        <v>158</v>
      </c>
      <c r="F151" s="214" t="s">
        <v>159</v>
      </c>
      <c r="G151" s="215" t="s">
        <v>143</v>
      </c>
      <c r="H151" s="216">
        <v>11.571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42</v>
      </c>
      <c r="O151" s="91"/>
      <c r="P151" s="222">
        <f>O151*H151</f>
        <v>0</v>
      </c>
      <c r="Q151" s="222">
        <v>0.07991</v>
      </c>
      <c r="R151" s="222">
        <f>Q151*H151</f>
        <v>0.9246386099999999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139</v>
      </c>
      <c r="AT151" s="224" t="s">
        <v>135</v>
      </c>
      <c r="AU151" s="224" t="s">
        <v>84</v>
      </c>
      <c r="AY151" s="17" t="s">
        <v>132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82</v>
      </c>
      <c r="BK151" s="225">
        <f>ROUND(I151*H151,2)</f>
        <v>0</v>
      </c>
      <c r="BL151" s="17" t="s">
        <v>139</v>
      </c>
      <c r="BM151" s="224" t="s">
        <v>160</v>
      </c>
    </row>
    <row r="152" spans="1:51" s="13" customFormat="1" ht="12">
      <c r="A152" s="13"/>
      <c r="B152" s="226"/>
      <c r="C152" s="227"/>
      <c r="D152" s="228" t="s">
        <v>145</v>
      </c>
      <c r="E152" s="229" t="s">
        <v>1</v>
      </c>
      <c r="F152" s="230" t="s">
        <v>146</v>
      </c>
      <c r="G152" s="227"/>
      <c r="H152" s="229" t="s">
        <v>1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145</v>
      </c>
      <c r="AU152" s="236" t="s">
        <v>84</v>
      </c>
      <c r="AV152" s="13" t="s">
        <v>82</v>
      </c>
      <c r="AW152" s="13" t="s">
        <v>32</v>
      </c>
      <c r="AX152" s="13" t="s">
        <v>77</v>
      </c>
      <c r="AY152" s="236" t="s">
        <v>132</v>
      </c>
    </row>
    <row r="153" spans="1:51" s="14" customFormat="1" ht="12">
      <c r="A153" s="14"/>
      <c r="B153" s="237"/>
      <c r="C153" s="238"/>
      <c r="D153" s="228" t="s">
        <v>145</v>
      </c>
      <c r="E153" s="239" t="s">
        <v>1</v>
      </c>
      <c r="F153" s="240" t="s">
        <v>161</v>
      </c>
      <c r="G153" s="238"/>
      <c r="H153" s="241">
        <v>11.571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7" t="s">
        <v>145</v>
      </c>
      <c r="AU153" s="247" t="s">
        <v>84</v>
      </c>
      <c r="AV153" s="14" t="s">
        <v>84</v>
      </c>
      <c r="AW153" s="14" t="s">
        <v>32</v>
      </c>
      <c r="AX153" s="14" t="s">
        <v>82</v>
      </c>
      <c r="AY153" s="247" t="s">
        <v>132</v>
      </c>
    </row>
    <row r="154" spans="1:63" s="12" customFormat="1" ht="22.8" customHeight="1">
      <c r="A154" s="12"/>
      <c r="B154" s="196"/>
      <c r="C154" s="197"/>
      <c r="D154" s="198" t="s">
        <v>76</v>
      </c>
      <c r="E154" s="210" t="s">
        <v>139</v>
      </c>
      <c r="F154" s="210" t="s">
        <v>162</v>
      </c>
      <c r="G154" s="197"/>
      <c r="H154" s="197"/>
      <c r="I154" s="200"/>
      <c r="J154" s="211">
        <f>BK154</f>
        <v>0</v>
      </c>
      <c r="K154" s="197"/>
      <c r="L154" s="202"/>
      <c r="M154" s="203"/>
      <c r="N154" s="204"/>
      <c r="O154" s="204"/>
      <c r="P154" s="205">
        <f>SUM(P155:P164)</f>
        <v>0</v>
      </c>
      <c r="Q154" s="204"/>
      <c r="R154" s="205">
        <f>SUM(R155:R164)</f>
        <v>0.5723326799999999</v>
      </c>
      <c r="S154" s="204"/>
      <c r="T154" s="206">
        <f>SUM(T155:T164)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7" t="s">
        <v>82</v>
      </c>
      <c r="AT154" s="208" t="s">
        <v>76</v>
      </c>
      <c r="AU154" s="208" t="s">
        <v>82</v>
      </c>
      <c r="AY154" s="207" t="s">
        <v>132</v>
      </c>
      <c r="BK154" s="209">
        <f>SUM(BK155:BK164)</f>
        <v>0</v>
      </c>
    </row>
    <row r="155" spans="1:65" s="2" customFormat="1" ht="16.5" customHeight="1">
      <c r="A155" s="38"/>
      <c r="B155" s="39"/>
      <c r="C155" s="212" t="s">
        <v>163</v>
      </c>
      <c r="D155" s="212" t="s">
        <v>135</v>
      </c>
      <c r="E155" s="213" t="s">
        <v>164</v>
      </c>
      <c r="F155" s="214" t="s">
        <v>165</v>
      </c>
      <c r="G155" s="215" t="s">
        <v>166</v>
      </c>
      <c r="H155" s="216">
        <v>0.218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2.4534</v>
      </c>
      <c r="R155" s="222">
        <f>Q155*H155</f>
        <v>0.5348411999999999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139</v>
      </c>
      <c r="AT155" s="224" t="s">
        <v>135</v>
      </c>
      <c r="AU155" s="224" t="s">
        <v>84</v>
      </c>
      <c r="AY155" s="17" t="s">
        <v>132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82</v>
      </c>
      <c r="BK155" s="225">
        <f>ROUND(I155*H155,2)</f>
        <v>0</v>
      </c>
      <c r="BL155" s="17" t="s">
        <v>139</v>
      </c>
      <c r="BM155" s="224" t="s">
        <v>167</v>
      </c>
    </row>
    <row r="156" spans="1:51" s="13" customFormat="1" ht="12">
      <c r="A156" s="13"/>
      <c r="B156" s="226"/>
      <c r="C156" s="227"/>
      <c r="D156" s="228" t="s">
        <v>145</v>
      </c>
      <c r="E156" s="229" t="s">
        <v>1</v>
      </c>
      <c r="F156" s="230" t="s">
        <v>168</v>
      </c>
      <c r="G156" s="227"/>
      <c r="H156" s="229" t="s">
        <v>1</v>
      </c>
      <c r="I156" s="231"/>
      <c r="J156" s="227"/>
      <c r="K156" s="227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145</v>
      </c>
      <c r="AU156" s="236" t="s">
        <v>84</v>
      </c>
      <c r="AV156" s="13" t="s">
        <v>82</v>
      </c>
      <c r="AW156" s="13" t="s">
        <v>32</v>
      </c>
      <c r="AX156" s="13" t="s">
        <v>77</v>
      </c>
      <c r="AY156" s="236" t="s">
        <v>132</v>
      </c>
    </row>
    <row r="157" spans="1:51" s="14" customFormat="1" ht="12">
      <c r="A157" s="14"/>
      <c r="B157" s="237"/>
      <c r="C157" s="238"/>
      <c r="D157" s="228" t="s">
        <v>145</v>
      </c>
      <c r="E157" s="239" t="s">
        <v>1</v>
      </c>
      <c r="F157" s="240" t="s">
        <v>169</v>
      </c>
      <c r="G157" s="238"/>
      <c r="H157" s="241">
        <v>0.218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7" t="s">
        <v>145</v>
      </c>
      <c r="AU157" s="247" t="s">
        <v>84</v>
      </c>
      <c r="AV157" s="14" t="s">
        <v>84</v>
      </c>
      <c r="AW157" s="14" t="s">
        <v>32</v>
      </c>
      <c r="AX157" s="14" t="s">
        <v>82</v>
      </c>
      <c r="AY157" s="247" t="s">
        <v>132</v>
      </c>
    </row>
    <row r="158" spans="1:65" s="2" customFormat="1" ht="16.5" customHeight="1">
      <c r="A158" s="38"/>
      <c r="B158" s="39"/>
      <c r="C158" s="212" t="s">
        <v>170</v>
      </c>
      <c r="D158" s="212" t="s">
        <v>135</v>
      </c>
      <c r="E158" s="213" t="s">
        <v>171</v>
      </c>
      <c r="F158" s="214" t="s">
        <v>172</v>
      </c>
      <c r="G158" s="215" t="s">
        <v>143</v>
      </c>
      <c r="H158" s="216">
        <v>2.853</v>
      </c>
      <c r="I158" s="217"/>
      <c r="J158" s="218">
        <f>ROUND(I158*H158,2)</f>
        <v>0</v>
      </c>
      <c r="K158" s="219"/>
      <c r="L158" s="44"/>
      <c r="M158" s="220" t="s">
        <v>1</v>
      </c>
      <c r="N158" s="221" t="s">
        <v>42</v>
      </c>
      <c r="O158" s="91"/>
      <c r="P158" s="222">
        <f>O158*H158</f>
        <v>0</v>
      </c>
      <c r="Q158" s="222">
        <v>0.00576</v>
      </c>
      <c r="R158" s="222">
        <f>Q158*H158</f>
        <v>0.01643328</v>
      </c>
      <c r="S158" s="222">
        <v>0</v>
      </c>
      <c r="T158" s="22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4" t="s">
        <v>139</v>
      </c>
      <c r="AT158" s="224" t="s">
        <v>135</v>
      </c>
      <c r="AU158" s="224" t="s">
        <v>84</v>
      </c>
      <c r="AY158" s="17" t="s">
        <v>132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7" t="s">
        <v>82</v>
      </c>
      <c r="BK158" s="225">
        <f>ROUND(I158*H158,2)</f>
        <v>0</v>
      </c>
      <c r="BL158" s="17" t="s">
        <v>139</v>
      </c>
      <c r="BM158" s="224" t="s">
        <v>173</v>
      </c>
    </row>
    <row r="159" spans="1:51" s="13" customFormat="1" ht="12">
      <c r="A159" s="13"/>
      <c r="B159" s="226"/>
      <c r="C159" s="227"/>
      <c r="D159" s="228" t="s">
        <v>145</v>
      </c>
      <c r="E159" s="229" t="s">
        <v>1</v>
      </c>
      <c r="F159" s="230" t="s">
        <v>168</v>
      </c>
      <c r="G159" s="227"/>
      <c r="H159" s="229" t="s">
        <v>1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145</v>
      </c>
      <c r="AU159" s="236" t="s">
        <v>84</v>
      </c>
      <c r="AV159" s="13" t="s">
        <v>82</v>
      </c>
      <c r="AW159" s="13" t="s">
        <v>32</v>
      </c>
      <c r="AX159" s="13" t="s">
        <v>77</v>
      </c>
      <c r="AY159" s="236" t="s">
        <v>132</v>
      </c>
    </row>
    <row r="160" spans="1:51" s="14" customFormat="1" ht="12">
      <c r="A160" s="14"/>
      <c r="B160" s="237"/>
      <c r="C160" s="238"/>
      <c r="D160" s="228" t="s">
        <v>145</v>
      </c>
      <c r="E160" s="239" t="s">
        <v>1</v>
      </c>
      <c r="F160" s="240" t="s">
        <v>174</v>
      </c>
      <c r="G160" s="238"/>
      <c r="H160" s="241">
        <v>2.853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145</v>
      </c>
      <c r="AU160" s="247" t="s">
        <v>84</v>
      </c>
      <c r="AV160" s="14" t="s">
        <v>84</v>
      </c>
      <c r="AW160" s="14" t="s">
        <v>32</v>
      </c>
      <c r="AX160" s="14" t="s">
        <v>82</v>
      </c>
      <c r="AY160" s="247" t="s">
        <v>132</v>
      </c>
    </row>
    <row r="161" spans="1:65" s="2" customFormat="1" ht="16.5" customHeight="1">
      <c r="A161" s="38"/>
      <c r="B161" s="39"/>
      <c r="C161" s="212" t="s">
        <v>175</v>
      </c>
      <c r="D161" s="212" t="s">
        <v>135</v>
      </c>
      <c r="E161" s="213" t="s">
        <v>176</v>
      </c>
      <c r="F161" s="214" t="s">
        <v>177</v>
      </c>
      <c r="G161" s="215" t="s">
        <v>143</v>
      </c>
      <c r="H161" s="216">
        <v>2.853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139</v>
      </c>
      <c r="AT161" s="224" t="s">
        <v>135</v>
      </c>
      <c r="AU161" s="224" t="s">
        <v>84</v>
      </c>
      <c r="AY161" s="17" t="s">
        <v>132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82</v>
      </c>
      <c r="BK161" s="225">
        <f>ROUND(I161*H161,2)</f>
        <v>0</v>
      </c>
      <c r="BL161" s="17" t="s">
        <v>139</v>
      </c>
      <c r="BM161" s="224" t="s">
        <v>178</v>
      </c>
    </row>
    <row r="162" spans="1:65" s="2" customFormat="1" ht="24.15" customHeight="1">
      <c r="A162" s="38"/>
      <c r="B162" s="39"/>
      <c r="C162" s="212" t="s">
        <v>179</v>
      </c>
      <c r="D162" s="212" t="s">
        <v>135</v>
      </c>
      <c r="E162" s="213" t="s">
        <v>180</v>
      </c>
      <c r="F162" s="214" t="s">
        <v>181</v>
      </c>
      <c r="G162" s="215" t="s">
        <v>182</v>
      </c>
      <c r="H162" s="216">
        <v>0.02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1.05291</v>
      </c>
      <c r="R162" s="222">
        <f>Q162*H162</f>
        <v>0.0210582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139</v>
      </c>
      <c r="AT162" s="224" t="s">
        <v>135</v>
      </c>
      <c r="AU162" s="224" t="s">
        <v>84</v>
      </c>
      <c r="AY162" s="17" t="s">
        <v>132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82</v>
      </c>
      <c r="BK162" s="225">
        <f>ROUND(I162*H162,2)</f>
        <v>0</v>
      </c>
      <c r="BL162" s="17" t="s">
        <v>139</v>
      </c>
      <c r="BM162" s="224" t="s">
        <v>183</v>
      </c>
    </row>
    <row r="163" spans="1:51" s="13" customFormat="1" ht="12">
      <c r="A163" s="13"/>
      <c r="B163" s="226"/>
      <c r="C163" s="227"/>
      <c r="D163" s="228" t="s">
        <v>145</v>
      </c>
      <c r="E163" s="229" t="s">
        <v>1</v>
      </c>
      <c r="F163" s="230" t="s">
        <v>168</v>
      </c>
      <c r="G163" s="227"/>
      <c r="H163" s="229" t="s">
        <v>1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145</v>
      </c>
      <c r="AU163" s="236" t="s">
        <v>84</v>
      </c>
      <c r="AV163" s="13" t="s">
        <v>82</v>
      </c>
      <c r="AW163" s="13" t="s">
        <v>32</v>
      </c>
      <c r="AX163" s="13" t="s">
        <v>77</v>
      </c>
      <c r="AY163" s="236" t="s">
        <v>132</v>
      </c>
    </row>
    <row r="164" spans="1:51" s="14" customFormat="1" ht="12">
      <c r="A164" s="14"/>
      <c r="B164" s="237"/>
      <c r="C164" s="238"/>
      <c r="D164" s="228" t="s">
        <v>145</v>
      </c>
      <c r="E164" s="239" t="s">
        <v>1</v>
      </c>
      <c r="F164" s="240" t="s">
        <v>184</v>
      </c>
      <c r="G164" s="238"/>
      <c r="H164" s="241">
        <v>0.02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145</v>
      </c>
      <c r="AU164" s="247" t="s">
        <v>84</v>
      </c>
      <c r="AV164" s="14" t="s">
        <v>84</v>
      </c>
      <c r="AW164" s="14" t="s">
        <v>32</v>
      </c>
      <c r="AX164" s="14" t="s">
        <v>82</v>
      </c>
      <c r="AY164" s="247" t="s">
        <v>132</v>
      </c>
    </row>
    <row r="165" spans="1:63" s="12" customFormat="1" ht="22.8" customHeight="1">
      <c r="A165" s="12"/>
      <c r="B165" s="196"/>
      <c r="C165" s="197"/>
      <c r="D165" s="198" t="s">
        <v>76</v>
      </c>
      <c r="E165" s="210" t="s">
        <v>163</v>
      </c>
      <c r="F165" s="210" t="s">
        <v>185</v>
      </c>
      <c r="G165" s="197"/>
      <c r="H165" s="197"/>
      <c r="I165" s="200"/>
      <c r="J165" s="211">
        <f>BK165</f>
        <v>0</v>
      </c>
      <c r="K165" s="197"/>
      <c r="L165" s="202"/>
      <c r="M165" s="203"/>
      <c r="N165" s="204"/>
      <c r="O165" s="204"/>
      <c r="P165" s="205">
        <f>SUM(P166:P189)</f>
        <v>0</v>
      </c>
      <c r="Q165" s="204"/>
      <c r="R165" s="205">
        <f>SUM(R166:R189)</f>
        <v>1.57797594</v>
      </c>
      <c r="S165" s="204"/>
      <c r="T165" s="206">
        <f>SUM(T166:T189)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7" t="s">
        <v>82</v>
      </c>
      <c r="AT165" s="208" t="s">
        <v>76</v>
      </c>
      <c r="AU165" s="208" t="s">
        <v>82</v>
      </c>
      <c r="AY165" s="207" t="s">
        <v>132</v>
      </c>
      <c r="BK165" s="209">
        <f>SUM(BK166:BK189)</f>
        <v>0</v>
      </c>
    </row>
    <row r="166" spans="1:65" s="2" customFormat="1" ht="24.15" customHeight="1">
      <c r="A166" s="38"/>
      <c r="B166" s="39"/>
      <c r="C166" s="212" t="s">
        <v>186</v>
      </c>
      <c r="D166" s="212" t="s">
        <v>135</v>
      </c>
      <c r="E166" s="213" t="s">
        <v>187</v>
      </c>
      <c r="F166" s="214" t="s">
        <v>188</v>
      </c>
      <c r="G166" s="215" t="s">
        <v>143</v>
      </c>
      <c r="H166" s="216">
        <v>81.189</v>
      </c>
      <c r="I166" s="217"/>
      <c r="J166" s="218">
        <f>ROUND(I166*H166,2)</f>
        <v>0</v>
      </c>
      <c r="K166" s="219"/>
      <c r="L166" s="44"/>
      <c r="M166" s="220" t="s">
        <v>1</v>
      </c>
      <c r="N166" s="221" t="s">
        <v>42</v>
      </c>
      <c r="O166" s="91"/>
      <c r="P166" s="222">
        <f>O166*H166</f>
        <v>0</v>
      </c>
      <c r="Q166" s="222">
        <v>0.00026</v>
      </c>
      <c r="R166" s="222">
        <f>Q166*H166</f>
        <v>0.021109139999999995</v>
      </c>
      <c r="S166" s="222">
        <v>0</v>
      </c>
      <c r="T166" s="22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4" t="s">
        <v>139</v>
      </c>
      <c r="AT166" s="224" t="s">
        <v>135</v>
      </c>
      <c r="AU166" s="224" t="s">
        <v>84</v>
      </c>
      <c r="AY166" s="17" t="s">
        <v>132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7" t="s">
        <v>82</v>
      </c>
      <c r="BK166" s="225">
        <f>ROUND(I166*H166,2)</f>
        <v>0</v>
      </c>
      <c r="BL166" s="17" t="s">
        <v>139</v>
      </c>
      <c r="BM166" s="224" t="s">
        <v>189</v>
      </c>
    </row>
    <row r="167" spans="1:51" s="13" customFormat="1" ht="12">
      <c r="A167" s="13"/>
      <c r="B167" s="226"/>
      <c r="C167" s="227"/>
      <c r="D167" s="228" t="s">
        <v>145</v>
      </c>
      <c r="E167" s="229" t="s">
        <v>1</v>
      </c>
      <c r="F167" s="230" t="s">
        <v>190</v>
      </c>
      <c r="G167" s="227"/>
      <c r="H167" s="229" t="s">
        <v>1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145</v>
      </c>
      <c r="AU167" s="236" t="s">
        <v>84</v>
      </c>
      <c r="AV167" s="13" t="s">
        <v>82</v>
      </c>
      <c r="AW167" s="13" t="s">
        <v>32</v>
      </c>
      <c r="AX167" s="13" t="s">
        <v>77</v>
      </c>
      <c r="AY167" s="236" t="s">
        <v>132</v>
      </c>
    </row>
    <row r="168" spans="1:51" s="14" customFormat="1" ht="12">
      <c r="A168" s="14"/>
      <c r="B168" s="237"/>
      <c r="C168" s="238"/>
      <c r="D168" s="228" t="s">
        <v>145</v>
      </c>
      <c r="E168" s="239" t="s">
        <v>1</v>
      </c>
      <c r="F168" s="240" t="s">
        <v>191</v>
      </c>
      <c r="G168" s="238"/>
      <c r="H168" s="241">
        <v>81.189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7" t="s">
        <v>145</v>
      </c>
      <c r="AU168" s="247" t="s">
        <v>84</v>
      </c>
      <c r="AV168" s="14" t="s">
        <v>84</v>
      </c>
      <c r="AW168" s="14" t="s">
        <v>32</v>
      </c>
      <c r="AX168" s="14" t="s">
        <v>82</v>
      </c>
      <c r="AY168" s="247" t="s">
        <v>132</v>
      </c>
    </row>
    <row r="169" spans="1:65" s="2" customFormat="1" ht="24.15" customHeight="1">
      <c r="A169" s="38"/>
      <c r="B169" s="39"/>
      <c r="C169" s="212" t="s">
        <v>192</v>
      </c>
      <c r="D169" s="212" t="s">
        <v>135</v>
      </c>
      <c r="E169" s="213" t="s">
        <v>193</v>
      </c>
      <c r="F169" s="214" t="s">
        <v>194</v>
      </c>
      <c r="G169" s="215" t="s">
        <v>143</v>
      </c>
      <c r="H169" s="216">
        <v>54.999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0.0154</v>
      </c>
      <c r="R169" s="222">
        <f>Q169*H169</f>
        <v>0.8469846000000001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139</v>
      </c>
      <c r="AT169" s="224" t="s">
        <v>135</v>
      </c>
      <c r="AU169" s="224" t="s">
        <v>84</v>
      </c>
      <c r="AY169" s="17" t="s">
        <v>132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82</v>
      </c>
      <c r="BK169" s="225">
        <f>ROUND(I169*H169,2)</f>
        <v>0</v>
      </c>
      <c r="BL169" s="17" t="s">
        <v>139</v>
      </c>
      <c r="BM169" s="224" t="s">
        <v>195</v>
      </c>
    </row>
    <row r="170" spans="1:51" s="13" customFormat="1" ht="12">
      <c r="A170" s="13"/>
      <c r="B170" s="226"/>
      <c r="C170" s="227"/>
      <c r="D170" s="228" t="s">
        <v>145</v>
      </c>
      <c r="E170" s="229" t="s">
        <v>1</v>
      </c>
      <c r="F170" s="230" t="s">
        <v>196</v>
      </c>
      <c r="G170" s="227"/>
      <c r="H170" s="229" t="s">
        <v>1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145</v>
      </c>
      <c r="AU170" s="236" t="s">
        <v>84</v>
      </c>
      <c r="AV170" s="13" t="s">
        <v>82</v>
      </c>
      <c r="AW170" s="13" t="s">
        <v>32</v>
      </c>
      <c r="AX170" s="13" t="s">
        <v>77</v>
      </c>
      <c r="AY170" s="236" t="s">
        <v>132</v>
      </c>
    </row>
    <row r="171" spans="1:51" s="14" customFormat="1" ht="12">
      <c r="A171" s="14"/>
      <c r="B171" s="237"/>
      <c r="C171" s="238"/>
      <c r="D171" s="228" t="s">
        <v>145</v>
      </c>
      <c r="E171" s="239" t="s">
        <v>1</v>
      </c>
      <c r="F171" s="240" t="s">
        <v>197</v>
      </c>
      <c r="G171" s="238"/>
      <c r="H171" s="241">
        <v>54.999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7" t="s">
        <v>145</v>
      </c>
      <c r="AU171" s="247" t="s">
        <v>84</v>
      </c>
      <c r="AV171" s="14" t="s">
        <v>84</v>
      </c>
      <c r="AW171" s="14" t="s">
        <v>32</v>
      </c>
      <c r="AX171" s="14" t="s">
        <v>82</v>
      </c>
      <c r="AY171" s="247" t="s">
        <v>132</v>
      </c>
    </row>
    <row r="172" spans="1:65" s="2" customFormat="1" ht="24.15" customHeight="1">
      <c r="A172" s="38"/>
      <c r="B172" s="39"/>
      <c r="C172" s="212" t="s">
        <v>198</v>
      </c>
      <c r="D172" s="212" t="s">
        <v>135</v>
      </c>
      <c r="E172" s="213" t="s">
        <v>199</v>
      </c>
      <c r="F172" s="214" t="s">
        <v>200</v>
      </c>
      <c r="G172" s="215" t="s">
        <v>143</v>
      </c>
      <c r="H172" s="216">
        <v>16.84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0.003</v>
      </c>
      <c r="R172" s="222">
        <f>Q172*H172</f>
        <v>0.05052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139</v>
      </c>
      <c r="AT172" s="224" t="s">
        <v>135</v>
      </c>
      <c r="AU172" s="224" t="s">
        <v>84</v>
      </c>
      <c r="AY172" s="17" t="s">
        <v>132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82</v>
      </c>
      <c r="BK172" s="225">
        <f>ROUND(I172*H172,2)</f>
        <v>0</v>
      </c>
      <c r="BL172" s="17" t="s">
        <v>139</v>
      </c>
      <c r="BM172" s="224" t="s">
        <v>201</v>
      </c>
    </row>
    <row r="173" spans="1:51" s="13" customFormat="1" ht="12">
      <c r="A173" s="13"/>
      <c r="B173" s="226"/>
      <c r="C173" s="227"/>
      <c r="D173" s="228" t="s">
        <v>145</v>
      </c>
      <c r="E173" s="229" t="s">
        <v>1</v>
      </c>
      <c r="F173" s="230" t="s">
        <v>202</v>
      </c>
      <c r="G173" s="227"/>
      <c r="H173" s="229" t="s">
        <v>1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145</v>
      </c>
      <c r="AU173" s="236" t="s">
        <v>84</v>
      </c>
      <c r="AV173" s="13" t="s">
        <v>82</v>
      </c>
      <c r="AW173" s="13" t="s">
        <v>32</v>
      </c>
      <c r="AX173" s="13" t="s">
        <v>77</v>
      </c>
      <c r="AY173" s="236" t="s">
        <v>132</v>
      </c>
    </row>
    <row r="174" spans="1:51" s="14" customFormat="1" ht="12">
      <c r="A174" s="14"/>
      <c r="B174" s="237"/>
      <c r="C174" s="238"/>
      <c r="D174" s="228" t="s">
        <v>145</v>
      </c>
      <c r="E174" s="239" t="s">
        <v>1</v>
      </c>
      <c r="F174" s="240" t="s">
        <v>203</v>
      </c>
      <c r="G174" s="238"/>
      <c r="H174" s="241">
        <v>9.98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7" t="s">
        <v>145</v>
      </c>
      <c r="AU174" s="247" t="s">
        <v>84</v>
      </c>
      <c r="AV174" s="14" t="s">
        <v>84</v>
      </c>
      <c r="AW174" s="14" t="s">
        <v>32</v>
      </c>
      <c r="AX174" s="14" t="s">
        <v>77</v>
      </c>
      <c r="AY174" s="247" t="s">
        <v>132</v>
      </c>
    </row>
    <row r="175" spans="1:51" s="14" customFormat="1" ht="12">
      <c r="A175" s="14"/>
      <c r="B175" s="237"/>
      <c r="C175" s="238"/>
      <c r="D175" s="228" t="s">
        <v>145</v>
      </c>
      <c r="E175" s="239" t="s">
        <v>1</v>
      </c>
      <c r="F175" s="240" t="s">
        <v>204</v>
      </c>
      <c r="G175" s="238"/>
      <c r="H175" s="241">
        <v>6.86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7" t="s">
        <v>145</v>
      </c>
      <c r="AU175" s="247" t="s">
        <v>84</v>
      </c>
      <c r="AV175" s="14" t="s">
        <v>84</v>
      </c>
      <c r="AW175" s="14" t="s">
        <v>32</v>
      </c>
      <c r="AX175" s="14" t="s">
        <v>77</v>
      </c>
      <c r="AY175" s="247" t="s">
        <v>132</v>
      </c>
    </row>
    <row r="176" spans="1:51" s="15" customFormat="1" ht="12">
      <c r="A176" s="15"/>
      <c r="B176" s="248"/>
      <c r="C176" s="249"/>
      <c r="D176" s="228" t="s">
        <v>145</v>
      </c>
      <c r="E176" s="250" t="s">
        <v>1</v>
      </c>
      <c r="F176" s="251" t="s">
        <v>205</v>
      </c>
      <c r="G176" s="249"/>
      <c r="H176" s="252">
        <v>16.84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8" t="s">
        <v>145</v>
      </c>
      <c r="AU176" s="258" t="s">
        <v>84</v>
      </c>
      <c r="AV176" s="15" t="s">
        <v>139</v>
      </c>
      <c r="AW176" s="15" t="s">
        <v>32</v>
      </c>
      <c r="AX176" s="15" t="s">
        <v>82</v>
      </c>
      <c r="AY176" s="258" t="s">
        <v>132</v>
      </c>
    </row>
    <row r="177" spans="1:65" s="2" customFormat="1" ht="24.15" customHeight="1">
      <c r="A177" s="38"/>
      <c r="B177" s="39"/>
      <c r="C177" s="212" t="s">
        <v>206</v>
      </c>
      <c r="D177" s="212" t="s">
        <v>135</v>
      </c>
      <c r="E177" s="213" t="s">
        <v>207</v>
      </c>
      <c r="F177" s="214" t="s">
        <v>208</v>
      </c>
      <c r="G177" s="215" t="s">
        <v>143</v>
      </c>
      <c r="H177" s="216">
        <v>26.19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0.01838</v>
      </c>
      <c r="R177" s="222">
        <f>Q177*H177</f>
        <v>0.48137220000000003</v>
      </c>
      <c r="S177" s="222">
        <v>0</v>
      </c>
      <c r="T177" s="22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139</v>
      </c>
      <c r="AT177" s="224" t="s">
        <v>135</v>
      </c>
      <c r="AU177" s="224" t="s">
        <v>84</v>
      </c>
      <c r="AY177" s="17" t="s">
        <v>132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82</v>
      </c>
      <c r="BK177" s="225">
        <f>ROUND(I177*H177,2)</f>
        <v>0</v>
      </c>
      <c r="BL177" s="17" t="s">
        <v>139</v>
      </c>
      <c r="BM177" s="224" t="s">
        <v>209</v>
      </c>
    </row>
    <row r="178" spans="1:51" s="13" customFormat="1" ht="12">
      <c r="A178" s="13"/>
      <c r="B178" s="226"/>
      <c r="C178" s="227"/>
      <c r="D178" s="228" t="s">
        <v>145</v>
      </c>
      <c r="E178" s="229" t="s">
        <v>1</v>
      </c>
      <c r="F178" s="230" t="s">
        <v>210</v>
      </c>
      <c r="G178" s="227"/>
      <c r="H178" s="229" t="s">
        <v>1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145</v>
      </c>
      <c r="AU178" s="236" t="s">
        <v>84</v>
      </c>
      <c r="AV178" s="13" t="s">
        <v>82</v>
      </c>
      <c r="AW178" s="13" t="s">
        <v>32</v>
      </c>
      <c r="AX178" s="13" t="s">
        <v>77</v>
      </c>
      <c r="AY178" s="236" t="s">
        <v>132</v>
      </c>
    </row>
    <row r="179" spans="1:51" s="14" customFormat="1" ht="12">
      <c r="A179" s="14"/>
      <c r="B179" s="237"/>
      <c r="C179" s="238"/>
      <c r="D179" s="228" t="s">
        <v>145</v>
      </c>
      <c r="E179" s="239" t="s">
        <v>1</v>
      </c>
      <c r="F179" s="240" t="s">
        <v>211</v>
      </c>
      <c r="G179" s="238"/>
      <c r="H179" s="241">
        <v>26.19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7" t="s">
        <v>145</v>
      </c>
      <c r="AU179" s="247" t="s">
        <v>84</v>
      </c>
      <c r="AV179" s="14" t="s">
        <v>84</v>
      </c>
      <c r="AW179" s="14" t="s">
        <v>32</v>
      </c>
      <c r="AX179" s="14" t="s">
        <v>82</v>
      </c>
      <c r="AY179" s="247" t="s">
        <v>132</v>
      </c>
    </row>
    <row r="180" spans="1:65" s="2" customFormat="1" ht="24.15" customHeight="1">
      <c r="A180" s="38"/>
      <c r="B180" s="39"/>
      <c r="C180" s="212" t="s">
        <v>212</v>
      </c>
      <c r="D180" s="212" t="s">
        <v>135</v>
      </c>
      <c r="E180" s="213" t="s">
        <v>213</v>
      </c>
      <c r="F180" s="214" t="s">
        <v>214</v>
      </c>
      <c r="G180" s="215" t="s">
        <v>143</v>
      </c>
      <c r="H180" s="216">
        <v>5.84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139</v>
      </c>
      <c r="AT180" s="224" t="s">
        <v>135</v>
      </c>
      <c r="AU180" s="224" t="s">
        <v>84</v>
      </c>
      <c r="AY180" s="17" t="s">
        <v>132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82</v>
      </c>
      <c r="BK180" s="225">
        <f>ROUND(I180*H180,2)</f>
        <v>0</v>
      </c>
      <c r="BL180" s="17" t="s">
        <v>139</v>
      </c>
      <c r="BM180" s="224" t="s">
        <v>215</v>
      </c>
    </row>
    <row r="181" spans="1:51" s="13" customFormat="1" ht="12">
      <c r="A181" s="13"/>
      <c r="B181" s="226"/>
      <c r="C181" s="227"/>
      <c r="D181" s="228" t="s">
        <v>145</v>
      </c>
      <c r="E181" s="229" t="s">
        <v>1</v>
      </c>
      <c r="F181" s="230" t="s">
        <v>216</v>
      </c>
      <c r="G181" s="227"/>
      <c r="H181" s="229" t="s">
        <v>1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145</v>
      </c>
      <c r="AU181" s="236" t="s">
        <v>84</v>
      </c>
      <c r="AV181" s="13" t="s">
        <v>82</v>
      </c>
      <c r="AW181" s="13" t="s">
        <v>32</v>
      </c>
      <c r="AX181" s="13" t="s">
        <v>77</v>
      </c>
      <c r="AY181" s="236" t="s">
        <v>132</v>
      </c>
    </row>
    <row r="182" spans="1:51" s="14" customFormat="1" ht="12">
      <c r="A182" s="14"/>
      <c r="B182" s="237"/>
      <c r="C182" s="238"/>
      <c r="D182" s="228" t="s">
        <v>145</v>
      </c>
      <c r="E182" s="239" t="s">
        <v>1</v>
      </c>
      <c r="F182" s="240" t="s">
        <v>217</v>
      </c>
      <c r="G182" s="238"/>
      <c r="H182" s="241">
        <v>4.964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7" t="s">
        <v>145</v>
      </c>
      <c r="AU182" s="247" t="s">
        <v>84</v>
      </c>
      <c r="AV182" s="14" t="s">
        <v>84</v>
      </c>
      <c r="AW182" s="14" t="s">
        <v>32</v>
      </c>
      <c r="AX182" s="14" t="s">
        <v>77</v>
      </c>
      <c r="AY182" s="247" t="s">
        <v>132</v>
      </c>
    </row>
    <row r="183" spans="1:51" s="13" customFormat="1" ht="12">
      <c r="A183" s="13"/>
      <c r="B183" s="226"/>
      <c r="C183" s="227"/>
      <c r="D183" s="228" t="s">
        <v>145</v>
      </c>
      <c r="E183" s="229" t="s">
        <v>1</v>
      </c>
      <c r="F183" s="230" t="s">
        <v>218</v>
      </c>
      <c r="G183" s="227"/>
      <c r="H183" s="229" t="s">
        <v>1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145</v>
      </c>
      <c r="AU183" s="236" t="s">
        <v>84</v>
      </c>
      <c r="AV183" s="13" t="s">
        <v>82</v>
      </c>
      <c r="AW183" s="13" t="s">
        <v>32</v>
      </c>
      <c r="AX183" s="13" t="s">
        <v>77</v>
      </c>
      <c r="AY183" s="236" t="s">
        <v>132</v>
      </c>
    </row>
    <row r="184" spans="1:51" s="14" customFormat="1" ht="12">
      <c r="A184" s="14"/>
      <c r="B184" s="237"/>
      <c r="C184" s="238"/>
      <c r="D184" s="228" t="s">
        <v>145</v>
      </c>
      <c r="E184" s="239" t="s">
        <v>1</v>
      </c>
      <c r="F184" s="240" t="s">
        <v>219</v>
      </c>
      <c r="G184" s="238"/>
      <c r="H184" s="241">
        <v>0.876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7" t="s">
        <v>145</v>
      </c>
      <c r="AU184" s="247" t="s">
        <v>84</v>
      </c>
      <c r="AV184" s="14" t="s">
        <v>84</v>
      </c>
      <c r="AW184" s="14" t="s">
        <v>32</v>
      </c>
      <c r="AX184" s="14" t="s">
        <v>77</v>
      </c>
      <c r="AY184" s="247" t="s">
        <v>132</v>
      </c>
    </row>
    <row r="185" spans="1:51" s="15" customFormat="1" ht="12">
      <c r="A185" s="15"/>
      <c r="B185" s="248"/>
      <c r="C185" s="249"/>
      <c r="D185" s="228" t="s">
        <v>145</v>
      </c>
      <c r="E185" s="250" t="s">
        <v>1</v>
      </c>
      <c r="F185" s="251" t="s">
        <v>205</v>
      </c>
      <c r="G185" s="249"/>
      <c r="H185" s="252">
        <v>5.840000000000001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8" t="s">
        <v>145</v>
      </c>
      <c r="AU185" s="258" t="s">
        <v>84</v>
      </c>
      <c r="AV185" s="15" t="s">
        <v>139</v>
      </c>
      <c r="AW185" s="15" t="s">
        <v>32</v>
      </c>
      <c r="AX185" s="15" t="s">
        <v>82</v>
      </c>
      <c r="AY185" s="258" t="s">
        <v>132</v>
      </c>
    </row>
    <row r="186" spans="1:65" s="2" customFormat="1" ht="21.75" customHeight="1">
      <c r="A186" s="38"/>
      <c r="B186" s="39"/>
      <c r="C186" s="212" t="s">
        <v>8</v>
      </c>
      <c r="D186" s="212" t="s">
        <v>135</v>
      </c>
      <c r="E186" s="213" t="s">
        <v>220</v>
      </c>
      <c r="F186" s="214" t="s">
        <v>221</v>
      </c>
      <c r="G186" s="215" t="s">
        <v>138</v>
      </c>
      <c r="H186" s="216">
        <v>3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0.04684</v>
      </c>
      <c r="R186" s="222">
        <f>Q186*H186</f>
        <v>0.14052</v>
      </c>
      <c r="S186" s="222">
        <v>0</v>
      </c>
      <c r="T186" s="22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139</v>
      </c>
      <c r="AT186" s="224" t="s">
        <v>135</v>
      </c>
      <c r="AU186" s="224" t="s">
        <v>84</v>
      </c>
      <c r="AY186" s="17" t="s">
        <v>132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82</v>
      </c>
      <c r="BK186" s="225">
        <f>ROUND(I186*H186,2)</f>
        <v>0</v>
      </c>
      <c r="BL186" s="17" t="s">
        <v>139</v>
      </c>
      <c r="BM186" s="224" t="s">
        <v>222</v>
      </c>
    </row>
    <row r="187" spans="1:65" s="2" customFormat="1" ht="24.15" customHeight="1">
      <c r="A187" s="38"/>
      <c r="B187" s="39"/>
      <c r="C187" s="259" t="s">
        <v>223</v>
      </c>
      <c r="D187" s="259" t="s">
        <v>224</v>
      </c>
      <c r="E187" s="260" t="s">
        <v>225</v>
      </c>
      <c r="F187" s="261" t="s">
        <v>226</v>
      </c>
      <c r="G187" s="262" t="s">
        <v>138</v>
      </c>
      <c r="H187" s="263">
        <v>3</v>
      </c>
      <c r="I187" s="264"/>
      <c r="J187" s="265">
        <f>ROUND(I187*H187,2)</f>
        <v>0</v>
      </c>
      <c r="K187" s="266"/>
      <c r="L187" s="267"/>
      <c r="M187" s="268" t="s">
        <v>1</v>
      </c>
      <c r="N187" s="269" t="s">
        <v>42</v>
      </c>
      <c r="O187" s="91"/>
      <c r="P187" s="222">
        <f>O187*H187</f>
        <v>0</v>
      </c>
      <c r="Q187" s="222">
        <v>0.01249</v>
      </c>
      <c r="R187" s="222">
        <f>Q187*H187</f>
        <v>0.037469999999999996</v>
      </c>
      <c r="S187" s="222">
        <v>0</v>
      </c>
      <c r="T187" s="22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175</v>
      </c>
      <c r="AT187" s="224" t="s">
        <v>224</v>
      </c>
      <c r="AU187" s="224" t="s">
        <v>84</v>
      </c>
      <c r="AY187" s="17" t="s">
        <v>132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82</v>
      </c>
      <c r="BK187" s="225">
        <f>ROUND(I187*H187,2)</f>
        <v>0</v>
      </c>
      <c r="BL187" s="17" t="s">
        <v>139</v>
      </c>
      <c r="BM187" s="224" t="s">
        <v>227</v>
      </c>
    </row>
    <row r="188" spans="1:51" s="13" customFormat="1" ht="12">
      <c r="A188" s="13"/>
      <c r="B188" s="226"/>
      <c r="C188" s="227"/>
      <c r="D188" s="228" t="s">
        <v>145</v>
      </c>
      <c r="E188" s="229" t="s">
        <v>1</v>
      </c>
      <c r="F188" s="230" t="s">
        <v>146</v>
      </c>
      <c r="G188" s="227"/>
      <c r="H188" s="229" t="s">
        <v>1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145</v>
      </c>
      <c r="AU188" s="236" t="s">
        <v>84</v>
      </c>
      <c r="AV188" s="13" t="s">
        <v>82</v>
      </c>
      <c r="AW188" s="13" t="s">
        <v>32</v>
      </c>
      <c r="AX188" s="13" t="s">
        <v>77</v>
      </c>
      <c r="AY188" s="236" t="s">
        <v>132</v>
      </c>
    </row>
    <row r="189" spans="1:51" s="14" customFormat="1" ht="12">
      <c r="A189" s="14"/>
      <c r="B189" s="237"/>
      <c r="C189" s="238"/>
      <c r="D189" s="228" t="s">
        <v>145</v>
      </c>
      <c r="E189" s="239" t="s">
        <v>1</v>
      </c>
      <c r="F189" s="240" t="s">
        <v>133</v>
      </c>
      <c r="G189" s="238"/>
      <c r="H189" s="241">
        <v>3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7" t="s">
        <v>145</v>
      </c>
      <c r="AU189" s="247" t="s">
        <v>84</v>
      </c>
      <c r="AV189" s="14" t="s">
        <v>84</v>
      </c>
      <c r="AW189" s="14" t="s">
        <v>32</v>
      </c>
      <c r="AX189" s="14" t="s">
        <v>82</v>
      </c>
      <c r="AY189" s="247" t="s">
        <v>132</v>
      </c>
    </row>
    <row r="190" spans="1:63" s="12" customFormat="1" ht="22.8" customHeight="1">
      <c r="A190" s="12"/>
      <c r="B190" s="196"/>
      <c r="C190" s="197"/>
      <c r="D190" s="198" t="s">
        <v>76</v>
      </c>
      <c r="E190" s="210" t="s">
        <v>179</v>
      </c>
      <c r="F190" s="210" t="s">
        <v>228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SUM(P191:P216)</f>
        <v>0</v>
      </c>
      <c r="Q190" s="204"/>
      <c r="R190" s="205">
        <f>SUM(R191:R216)</f>
        <v>0.005541600000000001</v>
      </c>
      <c r="S190" s="204"/>
      <c r="T190" s="206">
        <f>SUM(T191:T216)</f>
        <v>7.721162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82</v>
      </c>
      <c r="AT190" s="208" t="s">
        <v>76</v>
      </c>
      <c r="AU190" s="208" t="s">
        <v>82</v>
      </c>
      <c r="AY190" s="207" t="s">
        <v>132</v>
      </c>
      <c r="BK190" s="209">
        <f>SUM(BK191:BK216)</f>
        <v>0</v>
      </c>
    </row>
    <row r="191" spans="1:65" s="2" customFormat="1" ht="24.15" customHeight="1">
      <c r="A191" s="38"/>
      <c r="B191" s="39"/>
      <c r="C191" s="212" t="s">
        <v>229</v>
      </c>
      <c r="D191" s="212" t="s">
        <v>135</v>
      </c>
      <c r="E191" s="213" t="s">
        <v>230</v>
      </c>
      <c r="F191" s="214" t="s">
        <v>231</v>
      </c>
      <c r="G191" s="215" t="s">
        <v>143</v>
      </c>
      <c r="H191" s="216">
        <v>28.34</v>
      </c>
      <c r="I191" s="217"/>
      <c r="J191" s="218">
        <f>ROUND(I191*H191,2)</f>
        <v>0</v>
      </c>
      <c r="K191" s="219"/>
      <c r="L191" s="44"/>
      <c r="M191" s="220" t="s">
        <v>1</v>
      </c>
      <c r="N191" s="221" t="s">
        <v>42</v>
      </c>
      <c r="O191" s="91"/>
      <c r="P191" s="222">
        <f>O191*H191</f>
        <v>0</v>
      </c>
      <c r="Q191" s="222">
        <v>4E-05</v>
      </c>
      <c r="R191" s="222">
        <f>Q191*H191</f>
        <v>0.0011336</v>
      </c>
      <c r="S191" s="222">
        <v>0</v>
      </c>
      <c r="T191" s="22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4" t="s">
        <v>139</v>
      </c>
      <c r="AT191" s="224" t="s">
        <v>135</v>
      </c>
      <c r="AU191" s="224" t="s">
        <v>84</v>
      </c>
      <c r="AY191" s="17" t="s">
        <v>132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7" t="s">
        <v>82</v>
      </c>
      <c r="BK191" s="225">
        <f>ROUND(I191*H191,2)</f>
        <v>0</v>
      </c>
      <c r="BL191" s="17" t="s">
        <v>139</v>
      </c>
      <c r="BM191" s="224" t="s">
        <v>232</v>
      </c>
    </row>
    <row r="192" spans="1:51" s="13" customFormat="1" ht="12">
      <c r="A192" s="13"/>
      <c r="B192" s="226"/>
      <c r="C192" s="227"/>
      <c r="D192" s="228" t="s">
        <v>145</v>
      </c>
      <c r="E192" s="229" t="s">
        <v>1</v>
      </c>
      <c r="F192" s="230" t="s">
        <v>146</v>
      </c>
      <c r="G192" s="227"/>
      <c r="H192" s="229" t="s">
        <v>1</v>
      </c>
      <c r="I192" s="231"/>
      <c r="J192" s="227"/>
      <c r="K192" s="227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145</v>
      </c>
      <c r="AU192" s="236" t="s">
        <v>84</v>
      </c>
      <c r="AV192" s="13" t="s">
        <v>82</v>
      </c>
      <c r="AW192" s="13" t="s">
        <v>32</v>
      </c>
      <c r="AX192" s="13" t="s">
        <v>77</v>
      </c>
      <c r="AY192" s="236" t="s">
        <v>132</v>
      </c>
    </row>
    <row r="193" spans="1:51" s="14" customFormat="1" ht="12">
      <c r="A193" s="14"/>
      <c r="B193" s="237"/>
      <c r="C193" s="238"/>
      <c r="D193" s="228" t="s">
        <v>145</v>
      </c>
      <c r="E193" s="239" t="s">
        <v>1</v>
      </c>
      <c r="F193" s="240" t="s">
        <v>233</v>
      </c>
      <c r="G193" s="238"/>
      <c r="H193" s="241">
        <v>28.34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7" t="s">
        <v>145</v>
      </c>
      <c r="AU193" s="247" t="s">
        <v>84</v>
      </c>
      <c r="AV193" s="14" t="s">
        <v>84</v>
      </c>
      <c r="AW193" s="14" t="s">
        <v>32</v>
      </c>
      <c r="AX193" s="14" t="s">
        <v>82</v>
      </c>
      <c r="AY193" s="247" t="s">
        <v>132</v>
      </c>
    </row>
    <row r="194" spans="1:65" s="2" customFormat="1" ht="24.15" customHeight="1">
      <c r="A194" s="38"/>
      <c r="B194" s="39"/>
      <c r="C194" s="212" t="s">
        <v>234</v>
      </c>
      <c r="D194" s="212" t="s">
        <v>135</v>
      </c>
      <c r="E194" s="213" t="s">
        <v>235</v>
      </c>
      <c r="F194" s="214" t="s">
        <v>236</v>
      </c>
      <c r="G194" s="215" t="s">
        <v>138</v>
      </c>
      <c r="H194" s="216">
        <v>4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7E-05</v>
      </c>
      <c r="R194" s="222">
        <f>Q194*H194</f>
        <v>0.00028</v>
      </c>
      <c r="S194" s="222">
        <v>0</v>
      </c>
      <c r="T194" s="22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139</v>
      </c>
      <c r="AT194" s="224" t="s">
        <v>135</v>
      </c>
      <c r="AU194" s="224" t="s">
        <v>84</v>
      </c>
      <c r="AY194" s="17" t="s">
        <v>132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82</v>
      </c>
      <c r="BK194" s="225">
        <f>ROUND(I194*H194,2)</f>
        <v>0</v>
      </c>
      <c r="BL194" s="17" t="s">
        <v>139</v>
      </c>
      <c r="BM194" s="224" t="s">
        <v>237</v>
      </c>
    </row>
    <row r="195" spans="1:65" s="2" customFormat="1" ht="24.15" customHeight="1">
      <c r="A195" s="38"/>
      <c r="B195" s="39"/>
      <c r="C195" s="212" t="s">
        <v>238</v>
      </c>
      <c r="D195" s="212" t="s">
        <v>135</v>
      </c>
      <c r="E195" s="213" t="s">
        <v>239</v>
      </c>
      <c r="F195" s="214" t="s">
        <v>240</v>
      </c>
      <c r="G195" s="215" t="s">
        <v>138</v>
      </c>
      <c r="H195" s="216">
        <v>8</v>
      </c>
      <c r="I195" s="217"/>
      <c r="J195" s="218">
        <f>ROUND(I195*H195,2)</f>
        <v>0</v>
      </c>
      <c r="K195" s="219"/>
      <c r="L195" s="44"/>
      <c r="M195" s="220" t="s">
        <v>1</v>
      </c>
      <c r="N195" s="221" t="s">
        <v>42</v>
      </c>
      <c r="O195" s="91"/>
      <c r="P195" s="222">
        <f>O195*H195</f>
        <v>0</v>
      </c>
      <c r="Q195" s="222">
        <v>0.0002</v>
      </c>
      <c r="R195" s="222">
        <f>Q195*H195</f>
        <v>0.0016</v>
      </c>
      <c r="S195" s="222">
        <v>0</v>
      </c>
      <c r="T195" s="22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4" t="s">
        <v>139</v>
      </c>
      <c r="AT195" s="224" t="s">
        <v>135</v>
      </c>
      <c r="AU195" s="224" t="s">
        <v>84</v>
      </c>
      <c r="AY195" s="17" t="s">
        <v>132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7" t="s">
        <v>82</v>
      </c>
      <c r="BK195" s="225">
        <f>ROUND(I195*H195,2)</f>
        <v>0</v>
      </c>
      <c r="BL195" s="17" t="s">
        <v>139</v>
      </c>
      <c r="BM195" s="224" t="s">
        <v>241</v>
      </c>
    </row>
    <row r="196" spans="1:65" s="2" customFormat="1" ht="21.75" customHeight="1">
      <c r="A196" s="38"/>
      <c r="B196" s="39"/>
      <c r="C196" s="212" t="s">
        <v>242</v>
      </c>
      <c r="D196" s="212" t="s">
        <v>135</v>
      </c>
      <c r="E196" s="213" t="s">
        <v>243</v>
      </c>
      <c r="F196" s="214" t="s">
        <v>244</v>
      </c>
      <c r="G196" s="215" t="s">
        <v>143</v>
      </c>
      <c r="H196" s="216">
        <v>2.24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0.113</v>
      </c>
      <c r="T196" s="223">
        <f>S196*H196</f>
        <v>0.25312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139</v>
      </c>
      <c r="AT196" s="224" t="s">
        <v>135</v>
      </c>
      <c r="AU196" s="224" t="s">
        <v>84</v>
      </c>
      <c r="AY196" s="17" t="s">
        <v>132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82</v>
      </c>
      <c r="BK196" s="225">
        <f>ROUND(I196*H196,2)</f>
        <v>0</v>
      </c>
      <c r="BL196" s="17" t="s">
        <v>139</v>
      </c>
      <c r="BM196" s="224" t="s">
        <v>245</v>
      </c>
    </row>
    <row r="197" spans="1:51" s="13" customFormat="1" ht="12">
      <c r="A197" s="13"/>
      <c r="B197" s="226"/>
      <c r="C197" s="227"/>
      <c r="D197" s="228" t="s">
        <v>145</v>
      </c>
      <c r="E197" s="229" t="s">
        <v>1</v>
      </c>
      <c r="F197" s="230" t="s">
        <v>246</v>
      </c>
      <c r="G197" s="227"/>
      <c r="H197" s="229" t="s">
        <v>1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6" t="s">
        <v>145</v>
      </c>
      <c r="AU197" s="236" t="s">
        <v>84</v>
      </c>
      <c r="AV197" s="13" t="s">
        <v>82</v>
      </c>
      <c r="AW197" s="13" t="s">
        <v>32</v>
      </c>
      <c r="AX197" s="13" t="s">
        <v>77</v>
      </c>
      <c r="AY197" s="236" t="s">
        <v>132</v>
      </c>
    </row>
    <row r="198" spans="1:51" s="14" customFormat="1" ht="12">
      <c r="A198" s="14"/>
      <c r="B198" s="237"/>
      <c r="C198" s="238"/>
      <c r="D198" s="228" t="s">
        <v>145</v>
      </c>
      <c r="E198" s="239" t="s">
        <v>1</v>
      </c>
      <c r="F198" s="240" t="s">
        <v>247</v>
      </c>
      <c r="G198" s="238"/>
      <c r="H198" s="241">
        <v>2.24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7" t="s">
        <v>145</v>
      </c>
      <c r="AU198" s="247" t="s">
        <v>84</v>
      </c>
      <c r="AV198" s="14" t="s">
        <v>84</v>
      </c>
      <c r="AW198" s="14" t="s">
        <v>32</v>
      </c>
      <c r="AX198" s="14" t="s">
        <v>82</v>
      </c>
      <c r="AY198" s="247" t="s">
        <v>132</v>
      </c>
    </row>
    <row r="199" spans="1:65" s="2" customFormat="1" ht="21.75" customHeight="1">
      <c r="A199" s="38"/>
      <c r="B199" s="39"/>
      <c r="C199" s="212" t="s">
        <v>7</v>
      </c>
      <c r="D199" s="212" t="s">
        <v>135</v>
      </c>
      <c r="E199" s="213" t="s">
        <v>248</v>
      </c>
      <c r="F199" s="214" t="s">
        <v>249</v>
      </c>
      <c r="G199" s="215" t="s">
        <v>143</v>
      </c>
      <c r="H199" s="216">
        <v>24.4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0.117</v>
      </c>
      <c r="T199" s="223">
        <f>S199*H199</f>
        <v>2.8548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139</v>
      </c>
      <c r="AT199" s="224" t="s">
        <v>135</v>
      </c>
      <c r="AU199" s="224" t="s">
        <v>84</v>
      </c>
      <c r="AY199" s="17" t="s">
        <v>132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82</v>
      </c>
      <c r="BK199" s="225">
        <f>ROUND(I199*H199,2)</f>
        <v>0</v>
      </c>
      <c r="BL199" s="17" t="s">
        <v>139</v>
      </c>
      <c r="BM199" s="224" t="s">
        <v>250</v>
      </c>
    </row>
    <row r="200" spans="1:51" s="13" customFormat="1" ht="12">
      <c r="A200" s="13"/>
      <c r="B200" s="226"/>
      <c r="C200" s="227"/>
      <c r="D200" s="228" t="s">
        <v>145</v>
      </c>
      <c r="E200" s="229" t="s">
        <v>1</v>
      </c>
      <c r="F200" s="230" t="s">
        <v>146</v>
      </c>
      <c r="G200" s="227"/>
      <c r="H200" s="229" t="s">
        <v>1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145</v>
      </c>
      <c r="AU200" s="236" t="s">
        <v>84</v>
      </c>
      <c r="AV200" s="13" t="s">
        <v>82</v>
      </c>
      <c r="AW200" s="13" t="s">
        <v>32</v>
      </c>
      <c r="AX200" s="13" t="s">
        <v>77</v>
      </c>
      <c r="AY200" s="236" t="s">
        <v>132</v>
      </c>
    </row>
    <row r="201" spans="1:51" s="14" customFormat="1" ht="12">
      <c r="A201" s="14"/>
      <c r="B201" s="237"/>
      <c r="C201" s="238"/>
      <c r="D201" s="228" t="s">
        <v>145</v>
      </c>
      <c r="E201" s="239" t="s">
        <v>1</v>
      </c>
      <c r="F201" s="240" t="s">
        <v>251</v>
      </c>
      <c r="G201" s="238"/>
      <c r="H201" s="241">
        <v>24.4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7" t="s">
        <v>145</v>
      </c>
      <c r="AU201" s="247" t="s">
        <v>84</v>
      </c>
      <c r="AV201" s="14" t="s">
        <v>84</v>
      </c>
      <c r="AW201" s="14" t="s">
        <v>32</v>
      </c>
      <c r="AX201" s="14" t="s">
        <v>82</v>
      </c>
      <c r="AY201" s="247" t="s">
        <v>132</v>
      </c>
    </row>
    <row r="202" spans="1:65" s="2" customFormat="1" ht="24.15" customHeight="1">
      <c r="A202" s="38"/>
      <c r="B202" s="39"/>
      <c r="C202" s="212" t="s">
        <v>252</v>
      </c>
      <c r="D202" s="212" t="s">
        <v>135</v>
      </c>
      <c r="E202" s="213" t="s">
        <v>253</v>
      </c>
      <c r="F202" s="214" t="s">
        <v>254</v>
      </c>
      <c r="G202" s="215" t="s">
        <v>166</v>
      </c>
      <c r="H202" s="216">
        <v>0.288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1.6</v>
      </c>
      <c r="T202" s="223">
        <f>S202*H202</f>
        <v>0.4608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139</v>
      </c>
      <c r="AT202" s="224" t="s">
        <v>135</v>
      </c>
      <c r="AU202" s="224" t="s">
        <v>84</v>
      </c>
      <c r="AY202" s="17" t="s">
        <v>132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82</v>
      </c>
      <c r="BK202" s="225">
        <f>ROUND(I202*H202,2)</f>
        <v>0</v>
      </c>
      <c r="BL202" s="17" t="s">
        <v>139</v>
      </c>
      <c r="BM202" s="224" t="s">
        <v>255</v>
      </c>
    </row>
    <row r="203" spans="1:51" s="13" customFormat="1" ht="12">
      <c r="A203" s="13"/>
      <c r="B203" s="226"/>
      <c r="C203" s="227"/>
      <c r="D203" s="228" t="s">
        <v>145</v>
      </c>
      <c r="E203" s="229" t="s">
        <v>1</v>
      </c>
      <c r="F203" s="230" t="s">
        <v>256</v>
      </c>
      <c r="G203" s="227"/>
      <c r="H203" s="229" t="s">
        <v>1</v>
      </c>
      <c r="I203" s="231"/>
      <c r="J203" s="227"/>
      <c r="K203" s="227"/>
      <c r="L203" s="232"/>
      <c r="M203" s="233"/>
      <c r="N203" s="234"/>
      <c r="O203" s="234"/>
      <c r="P203" s="234"/>
      <c r="Q203" s="234"/>
      <c r="R203" s="234"/>
      <c r="S203" s="234"/>
      <c r="T203" s="23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6" t="s">
        <v>145</v>
      </c>
      <c r="AU203" s="236" t="s">
        <v>84</v>
      </c>
      <c r="AV203" s="13" t="s">
        <v>82</v>
      </c>
      <c r="AW203" s="13" t="s">
        <v>32</v>
      </c>
      <c r="AX203" s="13" t="s">
        <v>77</v>
      </c>
      <c r="AY203" s="236" t="s">
        <v>132</v>
      </c>
    </row>
    <row r="204" spans="1:51" s="14" customFormat="1" ht="12">
      <c r="A204" s="14"/>
      <c r="B204" s="237"/>
      <c r="C204" s="238"/>
      <c r="D204" s="228" t="s">
        <v>145</v>
      </c>
      <c r="E204" s="239" t="s">
        <v>1</v>
      </c>
      <c r="F204" s="240" t="s">
        <v>257</v>
      </c>
      <c r="G204" s="238"/>
      <c r="H204" s="241">
        <v>0.288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7" t="s">
        <v>145</v>
      </c>
      <c r="AU204" s="247" t="s">
        <v>84</v>
      </c>
      <c r="AV204" s="14" t="s">
        <v>84</v>
      </c>
      <c r="AW204" s="14" t="s">
        <v>32</v>
      </c>
      <c r="AX204" s="14" t="s">
        <v>82</v>
      </c>
      <c r="AY204" s="247" t="s">
        <v>132</v>
      </c>
    </row>
    <row r="205" spans="1:65" s="2" customFormat="1" ht="21.75" customHeight="1">
      <c r="A205" s="38"/>
      <c r="B205" s="39"/>
      <c r="C205" s="212" t="s">
        <v>258</v>
      </c>
      <c r="D205" s="212" t="s">
        <v>135</v>
      </c>
      <c r="E205" s="213" t="s">
        <v>259</v>
      </c>
      <c r="F205" s="214" t="s">
        <v>260</v>
      </c>
      <c r="G205" s="215" t="s">
        <v>143</v>
      </c>
      <c r="H205" s="216">
        <v>28.34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139</v>
      </c>
      <c r="AT205" s="224" t="s">
        <v>135</v>
      </c>
      <c r="AU205" s="224" t="s">
        <v>84</v>
      </c>
      <c r="AY205" s="17" t="s">
        <v>132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82</v>
      </c>
      <c r="BK205" s="225">
        <f>ROUND(I205*H205,2)</f>
        <v>0</v>
      </c>
      <c r="BL205" s="17" t="s">
        <v>139</v>
      </c>
      <c r="BM205" s="224" t="s">
        <v>261</v>
      </c>
    </row>
    <row r="206" spans="1:51" s="13" customFormat="1" ht="12">
      <c r="A206" s="13"/>
      <c r="B206" s="226"/>
      <c r="C206" s="227"/>
      <c r="D206" s="228" t="s">
        <v>145</v>
      </c>
      <c r="E206" s="229" t="s">
        <v>1</v>
      </c>
      <c r="F206" s="230" t="s">
        <v>146</v>
      </c>
      <c r="G206" s="227"/>
      <c r="H206" s="229" t="s">
        <v>1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145</v>
      </c>
      <c r="AU206" s="236" t="s">
        <v>84</v>
      </c>
      <c r="AV206" s="13" t="s">
        <v>82</v>
      </c>
      <c r="AW206" s="13" t="s">
        <v>32</v>
      </c>
      <c r="AX206" s="13" t="s">
        <v>77</v>
      </c>
      <c r="AY206" s="236" t="s">
        <v>132</v>
      </c>
    </row>
    <row r="207" spans="1:51" s="14" customFormat="1" ht="12">
      <c r="A207" s="14"/>
      <c r="B207" s="237"/>
      <c r="C207" s="238"/>
      <c r="D207" s="228" t="s">
        <v>145</v>
      </c>
      <c r="E207" s="239" t="s">
        <v>1</v>
      </c>
      <c r="F207" s="240" t="s">
        <v>233</v>
      </c>
      <c r="G207" s="238"/>
      <c r="H207" s="241">
        <v>28.34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7" t="s">
        <v>145</v>
      </c>
      <c r="AU207" s="247" t="s">
        <v>84</v>
      </c>
      <c r="AV207" s="14" t="s">
        <v>84</v>
      </c>
      <c r="AW207" s="14" t="s">
        <v>32</v>
      </c>
      <c r="AX207" s="14" t="s">
        <v>82</v>
      </c>
      <c r="AY207" s="247" t="s">
        <v>132</v>
      </c>
    </row>
    <row r="208" spans="1:65" s="2" customFormat="1" ht="21.75" customHeight="1">
      <c r="A208" s="38"/>
      <c r="B208" s="39"/>
      <c r="C208" s="212" t="s">
        <v>262</v>
      </c>
      <c r="D208" s="212" t="s">
        <v>135</v>
      </c>
      <c r="E208" s="213" t="s">
        <v>263</v>
      </c>
      <c r="F208" s="214" t="s">
        <v>264</v>
      </c>
      <c r="G208" s="215" t="s">
        <v>143</v>
      </c>
      <c r="H208" s="216">
        <v>1.6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0.076</v>
      </c>
      <c r="T208" s="223">
        <f>S208*H208</f>
        <v>0.1216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139</v>
      </c>
      <c r="AT208" s="224" t="s">
        <v>135</v>
      </c>
      <c r="AU208" s="224" t="s">
        <v>84</v>
      </c>
      <c r="AY208" s="17" t="s">
        <v>132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82</v>
      </c>
      <c r="BK208" s="225">
        <f>ROUND(I208*H208,2)</f>
        <v>0</v>
      </c>
      <c r="BL208" s="17" t="s">
        <v>139</v>
      </c>
      <c r="BM208" s="224" t="s">
        <v>265</v>
      </c>
    </row>
    <row r="209" spans="1:51" s="13" customFormat="1" ht="12">
      <c r="A209" s="13"/>
      <c r="B209" s="226"/>
      <c r="C209" s="227"/>
      <c r="D209" s="228" t="s">
        <v>145</v>
      </c>
      <c r="E209" s="229" t="s">
        <v>1</v>
      </c>
      <c r="F209" s="230" t="s">
        <v>266</v>
      </c>
      <c r="G209" s="227"/>
      <c r="H209" s="229" t="s">
        <v>1</v>
      </c>
      <c r="I209" s="231"/>
      <c r="J209" s="227"/>
      <c r="K209" s="227"/>
      <c r="L209" s="232"/>
      <c r="M209" s="233"/>
      <c r="N209" s="234"/>
      <c r="O209" s="234"/>
      <c r="P209" s="234"/>
      <c r="Q209" s="234"/>
      <c r="R209" s="234"/>
      <c r="S209" s="234"/>
      <c r="T209" s="23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6" t="s">
        <v>145</v>
      </c>
      <c r="AU209" s="236" t="s">
        <v>84</v>
      </c>
      <c r="AV209" s="13" t="s">
        <v>82</v>
      </c>
      <c r="AW209" s="13" t="s">
        <v>32</v>
      </c>
      <c r="AX209" s="13" t="s">
        <v>77</v>
      </c>
      <c r="AY209" s="236" t="s">
        <v>132</v>
      </c>
    </row>
    <row r="210" spans="1:51" s="14" customFormat="1" ht="12">
      <c r="A210" s="14"/>
      <c r="B210" s="237"/>
      <c r="C210" s="238"/>
      <c r="D210" s="228" t="s">
        <v>145</v>
      </c>
      <c r="E210" s="239" t="s">
        <v>1</v>
      </c>
      <c r="F210" s="240" t="s">
        <v>267</v>
      </c>
      <c r="G210" s="238"/>
      <c r="H210" s="241">
        <v>1.6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7" t="s">
        <v>145</v>
      </c>
      <c r="AU210" s="247" t="s">
        <v>84</v>
      </c>
      <c r="AV210" s="14" t="s">
        <v>84</v>
      </c>
      <c r="AW210" s="14" t="s">
        <v>32</v>
      </c>
      <c r="AX210" s="14" t="s">
        <v>82</v>
      </c>
      <c r="AY210" s="247" t="s">
        <v>132</v>
      </c>
    </row>
    <row r="211" spans="1:65" s="2" customFormat="1" ht="24.15" customHeight="1">
      <c r="A211" s="38"/>
      <c r="B211" s="39"/>
      <c r="C211" s="212" t="s">
        <v>268</v>
      </c>
      <c r="D211" s="212" t="s">
        <v>135</v>
      </c>
      <c r="E211" s="213" t="s">
        <v>269</v>
      </c>
      <c r="F211" s="214" t="s">
        <v>270</v>
      </c>
      <c r="G211" s="215" t="s">
        <v>150</v>
      </c>
      <c r="H211" s="216">
        <v>0.8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0.00316</v>
      </c>
      <c r="R211" s="222">
        <f>Q211*H211</f>
        <v>0.0025280000000000003</v>
      </c>
      <c r="S211" s="222">
        <v>0.069</v>
      </c>
      <c r="T211" s="223">
        <f>S211*H211</f>
        <v>0.055200000000000006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139</v>
      </c>
      <c r="AT211" s="224" t="s">
        <v>135</v>
      </c>
      <c r="AU211" s="224" t="s">
        <v>84</v>
      </c>
      <c r="AY211" s="17" t="s">
        <v>132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82</v>
      </c>
      <c r="BK211" s="225">
        <f>ROUND(I211*H211,2)</f>
        <v>0</v>
      </c>
      <c r="BL211" s="17" t="s">
        <v>139</v>
      </c>
      <c r="BM211" s="224" t="s">
        <v>271</v>
      </c>
    </row>
    <row r="212" spans="1:65" s="2" customFormat="1" ht="37.8" customHeight="1">
      <c r="A212" s="38"/>
      <c r="B212" s="39"/>
      <c r="C212" s="212" t="s">
        <v>272</v>
      </c>
      <c r="D212" s="212" t="s">
        <v>135</v>
      </c>
      <c r="E212" s="213" t="s">
        <v>273</v>
      </c>
      <c r="F212" s="214" t="s">
        <v>274</v>
      </c>
      <c r="G212" s="215" t="s">
        <v>143</v>
      </c>
      <c r="H212" s="216">
        <v>86.427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0.046</v>
      </c>
      <c r="T212" s="223">
        <f>S212*H212</f>
        <v>3.975642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139</v>
      </c>
      <c r="AT212" s="224" t="s">
        <v>135</v>
      </c>
      <c r="AU212" s="224" t="s">
        <v>84</v>
      </c>
      <c r="AY212" s="17" t="s">
        <v>132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82</v>
      </c>
      <c r="BK212" s="225">
        <f>ROUND(I212*H212,2)</f>
        <v>0</v>
      </c>
      <c r="BL212" s="17" t="s">
        <v>139</v>
      </c>
      <c r="BM212" s="224" t="s">
        <v>275</v>
      </c>
    </row>
    <row r="213" spans="1:51" s="13" customFormat="1" ht="12">
      <c r="A213" s="13"/>
      <c r="B213" s="226"/>
      <c r="C213" s="227"/>
      <c r="D213" s="228" t="s">
        <v>145</v>
      </c>
      <c r="E213" s="229" t="s">
        <v>1</v>
      </c>
      <c r="F213" s="230" t="s">
        <v>146</v>
      </c>
      <c r="G213" s="227"/>
      <c r="H213" s="229" t="s">
        <v>1</v>
      </c>
      <c r="I213" s="231"/>
      <c r="J213" s="227"/>
      <c r="K213" s="227"/>
      <c r="L213" s="232"/>
      <c r="M213" s="233"/>
      <c r="N213" s="234"/>
      <c r="O213" s="234"/>
      <c r="P213" s="234"/>
      <c r="Q213" s="234"/>
      <c r="R213" s="234"/>
      <c r="S213" s="234"/>
      <c r="T213" s="23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6" t="s">
        <v>145</v>
      </c>
      <c r="AU213" s="236" t="s">
        <v>84</v>
      </c>
      <c r="AV213" s="13" t="s">
        <v>82</v>
      </c>
      <c r="AW213" s="13" t="s">
        <v>32</v>
      </c>
      <c r="AX213" s="13" t="s">
        <v>77</v>
      </c>
      <c r="AY213" s="236" t="s">
        <v>132</v>
      </c>
    </row>
    <row r="214" spans="1:51" s="14" customFormat="1" ht="12">
      <c r="A214" s="14"/>
      <c r="B214" s="237"/>
      <c r="C214" s="238"/>
      <c r="D214" s="228" t="s">
        <v>145</v>
      </c>
      <c r="E214" s="239" t="s">
        <v>1</v>
      </c>
      <c r="F214" s="240" t="s">
        <v>276</v>
      </c>
      <c r="G214" s="238"/>
      <c r="H214" s="241">
        <v>86.427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7" t="s">
        <v>145</v>
      </c>
      <c r="AU214" s="247" t="s">
        <v>84</v>
      </c>
      <c r="AV214" s="14" t="s">
        <v>84</v>
      </c>
      <c r="AW214" s="14" t="s">
        <v>32</v>
      </c>
      <c r="AX214" s="14" t="s">
        <v>82</v>
      </c>
      <c r="AY214" s="247" t="s">
        <v>132</v>
      </c>
    </row>
    <row r="215" spans="1:65" s="2" customFormat="1" ht="16.5" customHeight="1">
      <c r="A215" s="38"/>
      <c r="B215" s="39"/>
      <c r="C215" s="212" t="s">
        <v>277</v>
      </c>
      <c r="D215" s="212" t="s">
        <v>135</v>
      </c>
      <c r="E215" s="213" t="s">
        <v>278</v>
      </c>
      <c r="F215" s="214" t="s">
        <v>279</v>
      </c>
      <c r="G215" s="215" t="s">
        <v>280</v>
      </c>
      <c r="H215" s="216">
        <v>15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139</v>
      </c>
      <c r="AT215" s="224" t="s">
        <v>135</v>
      </c>
      <c r="AU215" s="224" t="s">
        <v>84</v>
      </c>
      <c r="AY215" s="17" t="s">
        <v>132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82</v>
      </c>
      <c r="BK215" s="225">
        <f>ROUND(I215*H215,2)</f>
        <v>0</v>
      </c>
      <c r="BL215" s="17" t="s">
        <v>139</v>
      </c>
      <c r="BM215" s="224" t="s">
        <v>281</v>
      </c>
    </row>
    <row r="216" spans="1:65" s="2" customFormat="1" ht="16.5" customHeight="1">
      <c r="A216" s="38"/>
      <c r="B216" s="39"/>
      <c r="C216" s="212" t="s">
        <v>282</v>
      </c>
      <c r="D216" s="212" t="s">
        <v>135</v>
      </c>
      <c r="E216" s="213" t="s">
        <v>283</v>
      </c>
      <c r="F216" s="214" t="s">
        <v>284</v>
      </c>
      <c r="G216" s="215" t="s">
        <v>280</v>
      </c>
      <c r="H216" s="216">
        <v>11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139</v>
      </c>
      <c r="AT216" s="224" t="s">
        <v>135</v>
      </c>
      <c r="AU216" s="224" t="s">
        <v>84</v>
      </c>
      <c r="AY216" s="17" t="s">
        <v>132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82</v>
      </c>
      <c r="BK216" s="225">
        <f>ROUND(I216*H216,2)</f>
        <v>0</v>
      </c>
      <c r="BL216" s="17" t="s">
        <v>139</v>
      </c>
      <c r="BM216" s="224" t="s">
        <v>285</v>
      </c>
    </row>
    <row r="217" spans="1:63" s="12" customFormat="1" ht="22.8" customHeight="1">
      <c r="A217" s="12"/>
      <c r="B217" s="196"/>
      <c r="C217" s="197"/>
      <c r="D217" s="198" t="s">
        <v>76</v>
      </c>
      <c r="E217" s="210" t="s">
        <v>286</v>
      </c>
      <c r="F217" s="210" t="s">
        <v>287</v>
      </c>
      <c r="G217" s="197"/>
      <c r="H217" s="197"/>
      <c r="I217" s="200"/>
      <c r="J217" s="211">
        <f>BK217</f>
        <v>0</v>
      </c>
      <c r="K217" s="197"/>
      <c r="L217" s="202"/>
      <c r="M217" s="203"/>
      <c r="N217" s="204"/>
      <c r="O217" s="204"/>
      <c r="P217" s="205">
        <f>SUM(P218:P224)</f>
        <v>0</v>
      </c>
      <c r="Q217" s="204"/>
      <c r="R217" s="205">
        <f>SUM(R218:R224)</f>
        <v>0</v>
      </c>
      <c r="S217" s="204"/>
      <c r="T217" s="206">
        <f>SUM(T218:T224)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7" t="s">
        <v>82</v>
      </c>
      <c r="AT217" s="208" t="s">
        <v>76</v>
      </c>
      <c r="AU217" s="208" t="s">
        <v>82</v>
      </c>
      <c r="AY217" s="207" t="s">
        <v>132</v>
      </c>
      <c r="BK217" s="209">
        <f>SUM(BK218:BK224)</f>
        <v>0</v>
      </c>
    </row>
    <row r="218" spans="1:65" s="2" customFormat="1" ht="16.5" customHeight="1">
      <c r="A218" s="38"/>
      <c r="B218" s="39"/>
      <c r="C218" s="212" t="s">
        <v>288</v>
      </c>
      <c r="D218" s="212" t="s">
        <v>135</v>
      </c>
      <c r="E218" s="213" t="s">
        <v>289</v>
      </c>
      <c r="F218" s="214" t="s">
        <v>290</v>
      </c>
      <c r="G218" s="215" t="s">
        <v>182</v>
      </c>
      <c r="H218" s="216">
        <v>11.783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139</v>
      </c>
      <c r="AT218" s="224" t="s">
        <v>135</v>
      </c>
      <c r="AU218" s="224" t="s">
        <v>84</v>
      </c>
      <c r="AY218" s="17" t="s">
        <v>132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82</v>
      </c>
      <c r="BK218" s="225">
        <f>ROUND(I218*H218,2)</f>
        <v>0</v>
      </c>
      <c r="BL218" s="17" t="s">
        <v>139</v>
      </c>
      <c r="BM218" s="224" t="s">
        <v>291</v>
      </c>
    </row>
    <row r="219" spans="1:65" s="2" customFormat="1" ht="33" customHeight="1">
      <c r="A219" s="38"/>
      <c r="B219" s="39"/>
      <c r="C219" s="212" t="s">
        <v>292</v>
      </c>
      <c r="D219" s="212" t="s">
        <v>135</v>
      </c>
      <c r="E219" s="213" t="s">
        <v>293</v>
      </c>
      <c r="F219" s="214" t="s">
        <v>294</v>
      </c>
      <c r="G219" s="215" t="s">
        <v>182</v>
      </c>
      <c r="H219" s="216">
        <v>11.783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139</v>
      </c>
      <c r="AT219" s="224" t="s">
        <v>135</v>
      </c>
      <c r="AU219" s="224" t="s">
        <v>84</v>
      </c>
      <c r="AY219" s="17" t="s">
        <v>132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82</v>
      </c>
      <c r="BK219" s="225">
        <f>ROUND(I219*H219,2)</f>
        <v>0</v>
      </c>
      <c r="BL219" s="17" t="s">
        <v>139</v>
      </c>
      <c r="BM219" s="224" t="s">
        <v>295</v>
      </c>
    </row>
    <row r="220" spans="1:65" s="2" customFormat="1" ht="24.15" customHeight="1">
      <c r="A220" s="38"/>
      <c r="B220" s="39"/>
      <c r="C220" s="212" t="s">
        <v>296</v>
      </c>
      <c r="D220" s="212" t="s">
        <v>135</v>
      </c>
      <c r="E220" s="213" t="s">
        <v>297</v>
      </c>
      <c r="F220" s="214" t="s">
        <v>298</v>
      </c>
      <c r="G220" s="215" t="s">
        <v>182</v>
      </c>
      <c r="H220" s="216">
        <v>11.783</v>
      </c>
      <c r="I220" s="217"/>
      <c r="J220" s="218">
        <f>ROUND(I220*H220,2)</f>
        <v>0</v>
      </c>
      <c r="K220" s="219"/>
      <c r="L220" s="44"/>
      <c r="M220" s="220" t="s">
        <v>1</v>
      </c>
      <c r="N220" s="221" t="s">
        <v>42</v>
      </c>
      <c r="O220" s="91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139</v>
      </c>
      <c r="AT220" s="224" t="s">
        <v>135</v>
      </c>
      <c r="AU220" s="224" t="s">
        <v>84</v>
      </c>
      <c r="AY220" s="17" t="s">
        <v>132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82</v>
      </c>
      <c r="BK220" s="225">
        <f>ROUND(I220*H220,2)</f>
        <v>0</v>
      </c>
      <c r="BL220" s="17" t="s">
        <v>139</v>
      </c>
      <c r="BM220" s="224" t="s">
        <v>299</v>
      </c>
    </row>
    <row r="221" spans="1:65" s="2" customFormat="1" ht="24.15" customHeight="1">
      <c r="A221" s="38"/>
      <c r="B221" s="39"/>
      <c r="C221" s="212" t="s">
        <v>300</v>
      </c>
      <c r="D221" s="212" t="s">
        <v>135</v>
      </c>
      <c r="E221" s="213" t="s">
        <v>301</v>
      </c>
      <c r="F221" s="214" t="s">
        <v>302</v>
      </c>
      <c r="G221" s="215" t="s">
        <v>182</v>
      </c>
      <c r="H221" s="216">
        <v>141.396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139</v>
      </c>
      <c r="AT221" s="224" t="s">
        <v>135</v>
      </c>
      <c r="AU221" s="224" t="s">
        <v>84</v>
      </c>
      <c r="AY221" s="17" t="s">
        <v>132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82</v>
      </c>
      <c r="BK221" s="225">
        <f>ROUND(I221*H221,2)</f>
        <v>0</v>
      </c>
      <c r="BL221" s="17" t="s">
        <v>139</v>
      </c>
      <c r="BM221" s="224" t="s">
        <v>303</v>
      </c>
    </row>
    <row r="222" spans="1:51" s="14" customFormat="1" ht="12">
      <c r="A222" s="14"/>
      <c r="B222" s="237"/>
      <c r="C222" s="238"/>
      <c r="D222" s="228" t="s">
        <v>145</v>
      </c>
      <c r="E222" s="238"/>
      <c r="F222" s="240" t="s">
        <v>304</v>
      </c>
      <c r="G222" s="238"/>
      <c r="H222" s="241">
        <v>141.396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7" t="s">
        <v>145</v>
      </c>
      <c r="AU222" s="247" t="s">
        <v>84</v>
      </c>
      <c r="AV222" s="14" t="s">
        <v>84</v>
      </c>
      <c r="AW222" s="14" t="s">
        <v>4</v>
      </c>
      <c r="AX222" s="14" t="s">
        <v>82</v>
      </c>
      <c r="AY222" s="247" t="s">
        <v>132</v>
      </c>
    </row>
    <row r="223" spans="1:65" s="2" customFormat="1" ht="49.05" customHeight="1">
      <c r="A223" s="38"/>
      <c r="B223" s="39"/>
      <c r="C223" s="212" t="s">
        <v>305</v>
      </c>
      <c r="D223" s="212" t="s">
        <v>135</v>
      </c>
      <c r="E223" s="213" t="s">
        <v>306</v>
      </c>
      <c r="F223" s="214" t="s">
        <v>307</v>
      </c>
      <c r="G223" s="215" t="s">
        <v>182</v>
      </c>
      <c r="H223" s="216">
        <v>7.721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139</v>
      </c>
      <c r="AT223" s="224" t="s">
        <v>135</v>
      </c>
      <c r="AU223" s="224" t="s">
        <v>84</v>
      </c>
      <c r="AY223" s="17" t="s">
        <v>132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82</v>
      </c>
      <c r="BK223" s="225">
        <f>ROUND(I223*H223,2)</f>
        <v>0</v>
      </c>
      <c r="BL223" s="17" t="s">
        <v>139</v>
      </c>
      <c r="BM223" s="224" t="s">
        <v>308</v>
      </c>
    </row>
    <row r="224" spans="1:65" s="2" customFormat="1" ht="33" customHeight="1">
      <c r="A224" s="38"/>
      <c r="B224" s="39"/>
      <c r="C224" s="212" t="s">
        <v>309</v>
      </c>
      <c r="D224" s="212" t="s">
        <v>135</v>
      </c>
      <c r="E224" s="213" t="s">
        <v>310</v>
      </c>
      <c r="F224" s="214" t="s">
        <v>311</v>
      </c>
      <c r="G224" s="215" t="s">
        <v>182</v>
      </c>
      <c r="H224" s="216">
        <v>4.062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139</v>
      </c>
      <c r="AT224" s="224" t="s">
        <v>135</v>
      </c>
      <c r="AU224" s="224" t="s">
        <v>84</v>
      </c>
      <c r="AY224" s="17" t="s">
        <v>132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82</v>
      </c>
      <c r="BK224" s="225">
        <f>ROUND(I224*H224,2)</f>
        <v>0</v>
      </c>
      <c r="BL224" s="17" t="s">
        <v>139</v>
      </c>
      <c r="BM224" s="224" t="s">
        <v>312</v>
      </c>
    </row>
    <row r="225" spans="1:63" s="12" customFormat="1" ht="22.8" customHeight="1">
      <c r="A225" s="12"/>
      <c r="B225" s="196"/>
      <c r="C225" s="197"/>
      <c r="D225" s="198" t="s">
        <v>76</v>
      </c>
      <c r="E225" s="210" t="s">
        <v>313</v>
      </c>
      <c r="F225" s="210" t="s">
        <v>314</v>
      </c>
      <c r="G225" s="197"/>
      <c r="H225" s="197"/>
      <c r="I225" s="200"/>
      <c r="J225" s="211">
        <f>BK225</f>
        <v>0</v>
      </c>
      <c r="K225" s="197"/>
      <c r="L225" s="202"/>
      <c r="M225" s="203"/>
      <c r="N225" s="204"/>
      <c r="O225" s="204"/>
      <c r="P225" s="205">
        <f>P226</f>
        <v>0</v>
      </c>
      <c r="Q225" s="204"/>
      <c r="R225" s="205">
        <f>R226</f>
        <v>0</v>
      </c>
      <c r="S225" s="204"/>
      <c r="T225" s="206">
        <f>T226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7" t="s">
        <v>82</v>
      </c>
      <c r="AT225" s="208" t="s">
        <v>76</v>
      </c>
      <c r="AU225" s="208" t="s">
        <v>82</v>
      </c>
      <c r="AY225" s="207" t="s">
        <v>132</v>
      </c>
      <c r="BK225" s="209">
        <f>BK226</f>
        <v>0</v>
      </c>
    </row>
    <row r="226" spans="1:65" s="2" customFormat="1" ht="21.75" customHeight="1">
      <c r="A226" s="38"/>
      <c r="B226" s="39"/>
      <c r="C226" s="212" t="s">
        <v>315</v>
      </c>
      <c r="D226" s="212" t="s">
        <v>135</v>
      </c>
      <c r="E226" s="213" t="s">
        <v>316</v>
      </c>
      <c r="F226" s="214" t="s">
        <v>317</v>
      </c>
      <c r="G226" s="215" t="s">
        <v>182</v>
      </c>
      <c r="H226" s="216">
        <v>4.69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139</v>
      </c>
      <c r="AT226" s="224" t="s">
        <v>135</v>
      </c>
      <c r="AU226" s="224" t="s">
        <v>84</v>
      </c>
      <c r="AY226" s="17" t="s">
        <v>132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82</v>
      </c>
      <c r="BK226" s="225">
        <f>ROUND(I226*H226,2)</f>
        <v>0</v>
      </c>
      <c r="BL226" s="17" t="s">
        <v>139</v>
      </c>
      <c r="BM226" s="224" t="s">
        <v>318</v>
      </c>
    </row>
    <row r="227" spans="1:63" s="12" customFormat="1" ht="25.9" customHeight="1">
      <c r="A227" s="12"/>
      <c r="B227" s="196"/>
      <c r="C227" s="197"/>
      <c r="D227" s="198" t="s">
        <v>76</v>
      </c>
      <c r="E227" s="199" t="s">
        <v>319</v>
      </c>
      <c r="F227" s="199" t="s">
        <v>320</v>
      </c>
      <c r="G227" s="197"/>
      <c r="H227" s="197"/>
      <c r="I227" s="200"/>
      <c r="J227" s="201">
        <f>BK227</f>
        <v>0</v>
      </c>
      <c r="K227" s="197"/>
      <c r="L227" s="202"/>
      <c r="M227" s="203"/>
      <c r="N227" s="204"/>
      <c r="O227" s="204"/>
      <c r="P227" s="205">
        <f>P228+P238+P244+P250+P252+P274+P278+P283+P310+P316+P323+P336+P355+P361+P385+P409</f>
        <v>0</v>
      </c>
      <c r="Q227" s="204"/>
      <c r="R227" s="205">
        <f>R228+R238+R244+R250+R252+R274+R278+R283+R310+R316+R323+R336+R355+R361+R385+R409</f>
        <v>3.4253008599999997</v>
      </c>
      <c r="S227" s="204"/>
      <c r="T227" s="206">
        <f>T228+T238+T244+T250+T252+T274+T278+T283+T310+T316+T323+T336+T355+T361+T385+T409</f>
        <v>4.061519199999999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7" t="s">
        <v>84</v>
      </c>
      <c r="AT227" s="208" t="s">
        <v>76</v>
      </c>
      <c r="AU227" s="208" t="s">
        <v>77</v>
      </c>
      <c r="AY227" s="207" t="s">
        <v>132</v>
      </c>
      <c r="BK227" s="209">
        <f>BK228+BK238+BK244+BK250+BK252+BK274+BK278+BK283+BK310+BK316+BK323+BK336+BK355+BK361+BK385+BK409</f>
        <v>0</v>
      </c>
    </row>
    <row r="228" spans="1:63" s="12" customFormat="1" ht="22.8" customHeight="1">
      <c r="A228" s="12"/>
      <c r="B228" s="196"/>
      <c r="C228" s="197"/>
      <c r="D228" s="198" t="s">
        <v>76</v>
      </c>
      <c r="E228" s="210" t="s">
        <v>321</v>
      </c>
      <c r="F228" s="210" t="s">
        <v>322</v>
      </c>
      <c r="G228" s="197"/>
      <c r="H228" s="197"/>
      <c r="I228" s="200"/>
      <c r="J228" s="211">
        <f>BK228</f>
        <v>0</v>
      </c>
      <c r="K228" s="197"/>
      <c r="L228" s="202"/>
      <c r="M228" s="203"/>
      <c r="N228" s="204"/>
      <c r="O228" s="204"/>
      <c r="P228" s="205">
        <f>SUM(P229:P237)</f>
        <v>0</v>
      </c>
      <c r="Q228" s="204"/>
      <c r="R228" s="205">
        <f>SUM(R229:R237)</f>
        <v>0.054863999999999996</v>
      </c>
      <c r="S228" s="204"/>
      <c r="T228" s="206">
        <f>SUM(T229:T237)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7" t="s">
        <v>84</v>
      </c>
      <c r="AT228" s="208" t="s">
        <v>76</v>
      </c>
      <c r="AU228" s="208" t="s">
        <v>82</v>
      </c>
      <c r="AY228" s="207" t="s">
        <v>132</v>
      </c>
      <c r="BK228" s="209">
        <f>SUM(BK229:BK237)</f>
        <v>0</v>
      </c>
    </row>
    <row r="229" spans="1:65" s="2" customFormat="1" ht="24.15" customHeight="1">
      <c r="A229" s="38"/>
      <c r="B229" s="39"/>
      <c r="C229" s="212" t="s">
        <v>323</v>
      </c>
      <c r="D229" s="212" t="s">
        <v>135</v>
      </c>
      <c r="E229" s="213" t="s">
        <v>324</v>
      </c>
      <c r="F229" s="214" t="s">
        <v>325</v>
      </c>
      <c r="G229" s="215" t="s">
        <v>143</v>
      </c>
      <c r="H229" s="216">
        <v>8.652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223</v>
      </c>
      <c r="AT229" s="224" t="s">
        <v>135</v>
      </c>
      <c r="AU229" s="224" t="s">
        <v>84</v>
      </c>
      <c r="AY229" s="17" t="s">
        <v>132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82</v>
      </c>
      <c r="BK229" s="225">
        <f>ROUND(I229*H229,2)</f>
        <v>0</v>
      </c>
      <c r="BL229" s="17" t="s">
        <v>223</v>
      </c>
      <c r="BM229" s="224" t="s">
        <v>326</v>
      </c>
    </row>
    <row r="230" spans="1:51" s="13" customFormat="1" ht="12">
      <c r="A230" s="13"/>
      <c r="B230" s="226"/>
      <c r="C230" s="227"/>
      <c r="D230" s="228" t="s">
        <v>145</v>
      </c>
      <c r="E230" s="229" t="s">
        <v>1</v>
      </c>
      <c r="F230" s="230" t="s">
        <v>327</v>
      </c>
      <c r="G230" s="227"/>
      <c r="H230" s="229" t="s">
        <v>1</v>
      </c>
      <c r="I230" s="231"/>
      <c r="J230" s="227"/>
      <c r="K230" s="227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145</v>
      </c>
      <c r="AU230" s="236" t="s">
        <v>84</v>
      </c>
      <c r="AV230" s="13" t="s">
        <v>82</v>
      </c>
      <c r="AW230" s="13" t="s">
        <v>32</v>
      </c>
      <c r="AX230" s="13" t="s">
        <v>77</v>
      </c>
      <c r="AY230" s="236" t="s">
        <v>132</v>
      </c>
    </row>
    <row r="231" spans="1:51" s="14" customFormat="1" ht="12">
      <c r="A231" s="14"/>
      <c r="B231" s="237"/>
      <c r="C231" s="238"/>
      <c r="D231" s="228" t="s">
        <v>145</v>
      </c>
      <c r="E231" s="239" t="s">
        <v>1</v>
      </c>
      <c r="F231" s="240" t="s">
        <v>328</v>
      </c>
      <c r="G231" s="238"/>
      <c r="H231" s="241">
        <v>8.652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7" t="s">
        <v>145</v>
      </c>
      <c r="AU231" s="247" t="s">
        <v>84</v>
      </c>
      <c r="AV231" s="14" t="s">
        <v>84</v>
      </c>
      <c r="AW231" s="14" t="s">
        <v>32</v>
      </c>
      <c r="AX231" s="14" t="s">
        <v>82</v>
      </c>
      <c r="AY231" s="247" t="s">
        <v>132</v>
      </c>
    </row>
    <row r="232" spans="1:65" s="2" customFormat="1" ht="16.5" customHeight="1">
      <c r="A232" s="38"/>
      <c r="B232" s="39"/>
      <c r="C232" s="259" t="s">
        <v>329</v>
      </c>
      <c r="D232" s="259" t="s">
        <v>224</v>
      </c>
      <c r="E232" s="260" t="s">
        <v>330</v>
      </c>
      <c r="F232" s="261" t="s">
        <v>331</v>
      </c>
      <c r="G232" s="262" t="s">
        <v>182</v>
      </c>
      <c r="H232" s="263">
        <v>0.003</v>
      </c>
      <c r="I232" s="264"/>
      <c r="J232" s="265">
        <f>ROUND(I232*H232,2)</f>
        <v>0</v>
      </c>
      <c r="K232" s="266"/>
      <c r="L232" s="267"/>
      <c r="M232" s="268" t="s">
        <v>1</v>
      </c>
      <c r="N232" s="269" t="s">
        <v>42</v>
      </c>
      <c r="O232" s="91"/>
      <c r="P232" s="222">
        <f>O232*H232</f>
        <v>0</v>
      </c>
      <c r="Q232" s="222">
        <v>1</v>
      </c>
      <c r="R232" s="222">
        <f>Q232*H232</f>
        <v>0.003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300</v>
      </c>
      <c r="AT232" s="224" t="s">
        <v>224</v>
      </c>
      <c r="AU232" s="224" t="s">
        <v>84</v>
      </c>
      <c r="AY232" s="17" t="s">
        <v>132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82</v>
      </c>
      <c r="BK232" s="225">
        <f>ROUND(I232*H232,2)</f>
        <v>0</v>
      </c>
      <c r="BL232" s="17" t="s">
        <v>223</v>
      </c>
      <c r="BM232" s="224" t="s">
        <v>332</v>
      </c>
    </row>
    <row r="233" spans="1:51" s="14" customFormat="1" ht="12">
      <c r="A233" s="14"/>
      <c r="B233" s="237"/>
      <c r="C233" s="238"/>
      <c r="D233" s="228" t="s">
        <v>145</v>
      </c>
      <c r="E233" s="238"/>
      <c r="F233" s="240" t="s">
        <v>333</v>
      </c>
      <c r="G233" s="238"/>
      <c r="H233" s="241">
        <v>0.003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7" t="s">
        <v>145</v>
      </c>
      <c r="AU233" s="247" t="s">
        <v>84</v>
      </c>
      <c r="AV233" s="14" t="s">
        <v>84</v>
      </c>
      <c r="AW233" s="14" t="s">
        <v>4</v>
      </c>
      <c r="AX233" s="14" t="s">
        <v>82</v>
      </c>
      <c r="AY233" s="247" t="s">
        <v>132</v>
      </c>
    </row>
    <row r="234" spans="1:65" s="2" customFormat="1" ht="24.15" customHeight="1">
      <c r="A234" s="38"/>
      <c r="B234" s="39"/>
      <c r="C234" s="212" t="s">
        <v>334</v>
      </c>
      <c r="D234" s="212" t="s">
        <v>135</v>
      </c>
      <c r="E234" s="213" t="s">
        <v>335</v>
      </c>
      <c r="F234" s="214" t="s">
        <v>336</v>
      </c>
      <c r="G234" s="215" t="s">
        <v>143</v>
      </c>
      <c r="H234" s="216">
        <v>8.652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0.0004</v>
      </c>
      <c r="R234" s="222">
        <f>Q234*H234</f>
        <v>0.0034608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223</v>
      </c>
      <c r="AT234" s="224" t="s">
        <v>135</v>
      </c>
      <c r="AU234" s="224" t="s">
        <v>84</v>
      </c>
      <c r="AY234" s="17" t="s">
        <v>132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82</v>
      </c>
      <c r="BK234" s="225">
        <f>ROUND(I234*H234,2)</f>
        <v>0</v>
      </c>
      <c r="BL234" s="17" t="s">
        <v>223</v>
      </c>
      <c r="BM234" s="224" t="s">
        <v>337</v>
      </c>
    </row>
    <row r="235" spans="1:65" s="2" customFormat="1" ht="37.8" customHeight="1">
      <c r="A235" s="38"/>
      <c r="B235" s="39"/>
      <c r="C235" s="259" t="s">
        <v>338</v>
      </c>
      <c r="D235" s="259" t="s">
        <v>224</v>
      </c>
      <c r="E235" s="260" t="s">
        <v>339</v>
      </c>
      <c r="F235" s="261" t="s">
        <v>340</v>
      </c>
      <c r="G235" s="262" t="s">
        <v>143</v>
      </c>
      <c r="H235" s="263">
        <v>10.084</v>
      </c>
      <c r="I235" s="264"/>
      <c r="J235" s="265">
        <f>ROUND(I235*H235,2)</f>
        <v>0</v>
      </c>
      <c r="K235" s="266"/>
      <c r="L235" s="267"/>
      <c r="M235" s="268" t="s">
        <v>1</v>
      </c>
      <c r="N235" s="269" t="s">
        <v>42</v>
      </c>
      <c r="O235" s="91"/>
      <c r="P235" s="222">
        <f>O235*H235</f>
        <v>0</v>
      </c>
      <c r="Q235" s="222">
        <v>0.0048</v>
      </c>
      <c r="R235" s="222">
        <f>Q235*H235</f>
        <v>0.04840319999999999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300</v>
      </c>
      <c r="AT235" s="224" t="s">
        <v>224</v>
      </c>
      <c r="AU235" s="224" t="s">
        <v>84</v>
      </c>
      <c r="AY235" s="17" t="s">
        <v>132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82</v>
      </c>
      <c r="BK235" s="225">
        <f>ROUND(I235*H235,2)</f>
        <v>0</v>
      </c>
      <c r="BL235" s="17" t="s">
        <v>223</v>
      </c>
      <c r="BM235" s="224" t="s">
        <v>341</v>
      </c>
    </row>
    <row r="236" spans="1:51" s="14" customFormat="1" ht="12">
      <c r="A236" s="14"/>
      <c r="B236" s="237"/>
      <c r="C236" s="238"/>
      <c r="D236" s="228" t="s">
        <v>145</v>
      </c>
      <c r="E236" s="238"/>
      <c r="F236" s="240" t="s">
        <v>342</v>
      </c>
      <c r="G236" s="238"/>
      <c r="H236" s="241">
        <v>10.084</v>
      </c>
      <c r="I236" s="242"/>
      <c r="J236" s="238"/>
      <c r="K236" s="238"/>
      <c r="L236" s="243"/>
      <c r="M236" s="244"/>
      <c r="N236" s="245"/>
      <c r="O236" s="245"/>
      <c r="P236" s="245"/>
      <c r="Q236" s="245"/>
      <c r="R236" s="245"/>
      <c r="S236" s="245"/>
      <c r="T236" s="24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7" t="s">
        <v>145</v>
      </c>
      <c r="AU236" s="247" t="s">
        <v>84</v>
      </c>
      <c r="AV236" s="14" t="s">
        <v>84</v>
      </c>
      <c r="AW236" s="14" t="s">
        <v>4</v>
      </c>
      <c r="AX236" s="14" t="s">
        <v>82</v>
      </c>
      <c r="AY236" s="247" t="s">
        <v>132</v>
      </c>
    </row>
    <row r="237" spans="1:65" s="2" customFormat="1" ht="33" customHeight="1">
      <c r="A237" s="38"/>
      <c r="B237" s="39"/>
      <c r="C237" s="212" t="s">
        <v>343</v>
      </c>
      <c r="D237" s="212" t="s">
        <v>135</v>
      </c>
      <c r="E237" s="213" t="s">
        <v>344</v>
      </c>
      <c r="F237" s="214" t="s">
        <v>345</v>
      </c>
      <c r="G237" s="215" t="s">
        <v>182</v>
      </c>
      <c r="H237" s="216">
        <v>0.055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223</v>
      </c>
      <c r="AT237" s="224" t="s">
        <v>135</v>
      </c>
      <c r="AU237" s="224" t="s">
        <v>84</v>
      </c>
      <c r="AY237" s="17" t="s">
        <v>132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82</v>
      </c>
      <c r="BK237" s="225">
        <f>ROUND(I237*H237,2)</f>
        <v>0</v>
      </c>
      <c r="BL237" s="17" t="s">
        <v>223</v>
      </c>
      <c r="BM237" s="224" t="s">
        <v>346</v>
      </c>
    </row>
    <row r="238" spans="1:63" s="12" customFormat="1" ht="22.8" customHeight="1">
      <c r="A238" s="12"/>
      <c r="B238" s="196"/>
      <c r="C238" s="197"/>
      <c r="D238" s="198" t="s">
        <v>76</v>
      </c>
      <c r="E238" s="210" t="s">
        <v>347</v>
      </c>
      <c r="F238" s="210" t="s">
        <v>348</v>
      </c>
      <c r="G238" s="197"/>
      <c r="H238" s="197"/>
      <c r="I238" s="200"/>
      <c r="J238" s="211">
        <f>BK238</f>
        <v>0</v>
      </c>
      <c r="K238" s="197"/>
      <c r="L238" s="202"/>
      <c r="M238" s="203"/>
      <c r="N238" s="204"/>
      <c r="O238" s="204"/>
      <c r="P238" s="205">
        <f>SUM(P239:P243)</f>
        <v>0</v>
      </c>
      <c r="Q238" s="204"/>
      <c r="R238" s="205">
        <f>SUM(R239:R243)</f>
        <v>0.19947</v>
      </c>
      <c r="S238" s="204"/>
      <c r="T238" s="206">
        <f>SUM(T239:T243)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7" t="s">
        <v>84</v>
      </c>
      <c r="AT238" s="208" t="s">
        <v>76</v>
      </c>
      <c r="AU238" s="208" t="s">
        <v>82</v>
      </c>
      <c r="AY238" s="207" t="s">
        <v>132</v>
      </c>
      <c r="BK238" s="209">
        <f>SUM(BK239:BK243)</f>
        <v>0</v>
      </c>
    </row>
    <row r="239" spans="1:65" s="2" customFormat="1" ht="24.15" customHeight="1">
      <c r="A239" s="38"/>
      <c r="B239" s="39"/>
      <c r="C239" s="212" t="s">
        <v>349</v>
      </c>
      <c r="D239" s="212" t="s">
        <v>135</v>
      </c>
      <c r="E239" s="213" t="s">
        <v>350</v>
      </c>
      <c r="F239" s="214" t="s">
        <v>351</v>
      </c>
      <c r="G239" s="215" t="s">
        <v>150</v>
      </c>
      <c r="H239" s="216">
        <v>10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0.01355</v>
      </c>
      <c r="R239" s="222">
        <f>Q239*H239</f>
        <v>0.1355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223</v>
      </c>
      <c r="AT239" s="224" t="s">
        <v>135</v>
      </c>
      <c r="AU239" s="224" t="s">
        <v>84</v>
      </c>
      <c r="AY239" s="17" t="s">
        <v>132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82</v>
      </c>
      <c r="BK239" s="225">
        <f>ROUND(I239*H239,2)</f>
        <v>0</v>
      </c>
      <c r="BL239" s="17" t="s">
        <v>223</v>
      </c>
      <c r="BM239" s="224" t="s">
        <v>352</v>
      </c>
    </row>
    <row r="240" spans="1:65" s="2" customFormat="1" ht="16.5" customHeight="1">
      <c r="A240" s="38"/>
      <c r="B240" s="39"/>
      <c r="C240" s="212" t="s">
        <v>353</v>
      </c>
      <c r="D240" s="212" t="s">
        <v>135</v>
      </c>
      <c r="E240" s="213" t="s">
        <v>354</v>
      </c>
      <c r="F240" s="214" t="s">
        <v>355</v>
      </c>
      <c r="G240" s="215" t="s">
        <v>150</v>
      </c>
      <c r="H240" s="216">
        <v>26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0.00201</v>
      </c>
      <c r="R240" s="222">
        <f>Q240*H240</f>
        <v>0.05226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223</v>
      </c>
      <c r="AT240" s="224" t="s">
        <v>135</v>
      </c>
      <c r="AU240" s="224" t="s">
        <v>84</v>
      </c>
      <c r="AY240" s="17" t="s">
        <v>132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82</v>
      </c>
      <c r="BK240" s="225">
        <f>ROUND(I240*H240,2)</f>
        <v>0</v>
      </c>
      <c r="BL240" s="17" t="s">
        <v>223</v>
      </c>
      <c r="BM240" s="224" t="s">
        <v>356</v>
      </c>
    </row>
    <row r="241" spans="1:65" s="2" customFormat="1" ht="16.5" customHeight="1">
      <c r="A241" s="38"/>
      <c r="B241" s="39"/>
      <c r="C241" s="212" t="s">
        <v>357</v>
      </c>
      <c r="D241" s="212" t="s">
        <v>135</v>
      </c>
      <c r="E241" s="213" t="s">
        <v>358</v>
      </c>
      <c r="F241" s="214" t="s">
        <v>359</v>
      </c>
      <c r="G241" s="215" t="s">
        <v>150</v>
      </c>
      <c r="H241" s="216">
        <v>17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0.00048</v>
      </c>
      <c r="R241" s="222">
        <f>Q241*H241</f>
        <v>0.00816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223</v>
      </c>
      <c r="AT241" s="224" t="s">
        <v>135</v>
      </c>
      <c r="AU241" s="224" t="s">
        <v>84</v>
      </c>
      <c r="AY241" s="17" t="s">
        <v>132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82</v>
      </c>
      <c r="BK241" s="225">
        <f>ROUND(I241*H241,2)</f>
        <v>0</v>
      </c>
      <c r="BL241" s="17" t="s">
        <v>223</v>
      </c>
      <c r="BM241" s="224" t="s">
        <v>360</v>
      </c>
    </row>
    <row r="242" spans="1:65" s="2" customFormat="1" ht="16.5" customHeight="1">
      <c r="A242" s="38"/>
      <c r="B242" s="39"/>
      <c r="C242" s="212" t="s">
        <v>361</v>
      </c>
      <c r="D242" s="212" t="s">
        <v>135</v>
      </c>
      <c r="E242" s="213" t="s">
        <v>362</v>
      </c>
      <c r="F242" s="214" t="s">
        <v>363</v>
      </c>
      <c r="G242" s="215" t="s">
        <v>150</v>
      </c>
      <c r="H242" s="216">
        <v>5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0.00071</v>
      </c>
      <c r="R242" s="222">
        <f>Q242*H242</f>
        <v>0.00355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223</v>
      </c>
      <c r="AT242" s="224" t="s">
        <v>135</v>
      </c>
      <c r="AU242" s="224" t="s">
        <v>84</v>
      </c>
      <c r="AY242" s="17" t="s">
        <v>132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82</v>
      </c>
      <c r="BK242" s="225">
        <f>ROUND(I242*H242,2)</f>
        <v>0</v>
      </c>
      <c r="BL242" s="17" t="s">
        <v>223</v>
      </c>
      <c r="BM242" s="224" t="s">
        <v>364</v>
      </c>
    </row>
    <row r="243" spans="1:65" s="2" customFormat="1" ht="24.15" customHeight="1">
      <c r="A243" s="38"/>
      <c r="B243" s="39"/>
      <c r="C243" s="212" t="s">
        <v>365</v>
      </c>
      <c r="D243" s="212" t="s">
        <v>135</v>
      </c>
      <c r="E243" s="213" t="s">
        <v>366</v>
      </c>
      <c r="F243" s="214" t="s">
        <v>367</v>
      </c>
      <c r="G243" s="215" t="s">
        <v>182</v>
      </c>
      <c r="H243" s="216">
        <v>0.199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223</v>
      </c>
      <c r="AT243" s="224" t="s">
        <v>135</v>
      </c>
      <c r="AU243" s="224" t="s">
        <v>84</v>
      </c>
      <c r="AY243" s="17" t="s">
        <v>132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82</v>
      </c>
      <c r="BK243" s="225">
        <f>ROUND(I243*H243,2)</f>
        <v>0</v>
      </c>
      <c r="BL243" s="17" t="s">
        <v>223</v>
      </c>
      <c r="BM243" s="224" t="s">
        <v>368</v>
      </c>
    </row>
    <row r="244" spans="1:63" s="12" customFormat="1" ht="22.8" customHeight="1">
      <c r="A244" s="12"/>
      <c r="B244" s="196"/>
      <c r="C244" s="197"/>
      <c r="D244" s="198" t="s">
        <v>76</v>
      </c>
      <c r="E244" s="210" t="s">
        <v>369</v>
      </c>
      <c r="F244" s="210" t="s">
        <v>370</v>
      </c>
      <c r="G244" s="197"/>
      <c r="H244" s="197"/>
      <c r="I244" s="200"/>
      <c r="J244" s="211">
        <f>BK244</f>
        <v>0</v>
      </c>
      <c r="K244" s="197"/>
      <c r="L244" s="202"/>
      <c r="M244" s="203"/>
      <c r="N244" s="204"/>
      <c r="O244" s="204"/>
      <c r="P244" s="205">
        <f>SUM(P245:P249)</f>
        <v>0</v>
      </c>
      <c r="Q244" s="204"/>
      <c r="R244" s="205">
        <f>SUM(R245:R249)</f>
        <v>0.05836</v>
      </c>
      <c r="S244" s="204"/>
      <c r="T244" s="206">
        <f>SUM(T245:T249)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7" t="s">
        <v>84</v>
      </c>
      <c r="AT244" s="208" t="s">
        <v>76</v>
      </c>
      <c r="AU244" s="208" t="s">
        <v>82</v>
      </c>
      <c r="AY244" s="207" t="s">
        <v>132</v>
      </c>
      <c r="BK244" s="209">
        <f>SUM(BK245:BK249)</f>
        <v>0</v>
      </c>
    </row>
    <row r="245" spans="1:65" s="2" customFormat="1" ht="24.15" customHeight="1">
      <c r="A245" s="38"/>
      <c r="B245" s="39"/>
      <c r="C245" s="212" t="s">
        <v>371</v>
      </c>
      <c r="D245" s="212" t="s">
        <v>135</v>
      </c>
      <c r="E245" s="213" t="s">
        <v>372</v>
      </c>
      <c r="F245" s="214" t="s">
        <v>373</v>
      </c>
      <c r="G245" s="215" t="s">
        <v>150</v>
      </c>
      <c r="H245" s="216">
        <v>26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0.00084</v>
      </c>
      <c r="R245" s="222">
        <f>Q245*H245</f>
        <v>0.021840000000000002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223</v>
      </c>
      <c r="AT245" s="224" t="s">
        <v>135</v>
      </c>
      <c r="AU245" s="224" t="s">
        <v>84</v>
      </c>
      <c r="AY245" s="17" t="s">
        <v>132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82</v>
      </c>
      <c r="BK245" s="225">
        <f>ROUND(I245*H245,2)</f>
        <v>0</v>
      </c>
      <c r="BL245" s="17" t="s">
        <v>223</v>
      </c>
      <c r="BM245" s="224" t="s">
        <v>374</v>
      </c>
    </row>
    <row r="246" spans="1:65" s="2" customFormat="1" ht="24.15" customHeight="1">
      <c r="A246" s="38"/>
      <c r="B246" s="39"/>
      <c r="C246" s="212" t="s">
        <v>375</v>
      </c>
      <c r="D246" s="212" t="s">
        <v>135</v>
      </c>
      <c r="E246" s="213" t="s">
        <v>376</v>
      </c>
      <c r="F246" s="214" t="s">
        <v>377</v>
      </c>
      <c r="G246" s="215" t="s">
        <v>150</v>
      </c>
      <c r="H246" s="216">
        <v>23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0.00116</v>
      </c>
      <c r="R246" s="222">
        <f>Q246*H246</f>
        <v>0.02668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223</v>
      </c>
      <c r="AT246" s="224" t="s">
        <v>135</v>
      </c>
      <c r="AU246" s="224" t="s">
        <v>84</v>
      </c>
      <c r="AY246" s="17" t="s">
        <v>132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82</v>
      </c>
      <c r="BK246" s="225">
        <f>ROUND(I246*H246,2)</f>
        <v>0</v>
      </c>
      <c r="BL246" s="17" t="s">
        <v>223</v>
      </c>
      <c r="BM246" s="224" t="s">
        <v>378</v>
      </c>
    </row>
    <row r="247" spans="1:65" s="2" customFormat="1" ht="24.15" customHeight="1">
      <c r="A247" s="38"/>
      <c r="B247" s="39"/>
      <c r="C247" s="212" t="s">
        <v>379</v>
      </c>
      <c r="D247" s="212" t="s">
        <v>135</v>
      </c>
      <c r="E247" s="213" t="s">
        <v>380</v>
      </c>
      <c r="F247" s="214" t="s">
        <v>381</v>
      </c>
      <c r="G247" s="215" t="s">
        <v>150</v>
      </c>
      <c r="H247" s="216">
        <v>49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0.00016</v>
      </c>
      <c r="R247" s="222">
        <f>Q247*H247</f>
        <v>0.007840000000000001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223</v>
      </c>
      <c r="AT247" s="224" t="s">
        <v>135</v>
      </c>
      <c r="AU247" s="224" t="s">
        <v>84</v>
      </c>
      <c r="AY247" s="17" t="s">
        <v>132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82</v>
      </c>
      <c r="BK247" s="225">
        <f>ROUND(I247*H247,2)</f>
        <v>0</v>
      </c>
      <c r="BL247" s="17" t="s">
        <v>223</v>
      </c>
      <c r="BM247" s="224" t="s">
        <v>382</v>
      </c>
    </row>
    <row r="248" spans="1:65" s="2" customFormat="1" ht="21.75" customHeight="1">
      <c r="A248" s="38"/>
      <c r="B248" s="39"/>
      <c r="C248" s="212" t="s">
        <v>383</v>
      </c>
      <c r="D248" s="212" t="s">
        <v>135</v>
      </c>
      <c r="E248" s="213" t="s">
        <v>384</v>
      </c>
      <c r="F248" s="214" t="s">
        <v>385</v>
      </c>
      <c r="G248" s="215" t="s">
        <v>138</v>
      </c>
      <c r="H248" s="216">
        <v>4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0.0005</v>
      </c>
      <c r="R248" s="222">
        <f>Q248*H248</f>
        <v>0.002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223</v>
      </c>
      <c r="AT248" s="224" t="s">
        <v>135</v>
      </c>
      <c r="AU248" s="224" t="s">
        <v>84</v>
      </c>
      <c r="AY248" s="17" t="s">
        <v>132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82</v>
      </c>
      <c r="BK248" s="225">
        <f>ROUND(I248*H248,2)</f>
        <v>0</v>
      </c>
      <c r="BL248" s="17" t="s">
        <v>223</v>
      </c>
      <c r="BM248" s="224" t="s">
        <v>386</v>
      </c>
    </row>
    <row r="249" spans="1:65" s="2" customFormat="1" ht="24.15" customHeight="1">
      <c r="A249" s="38"/>
      <c r="B249" s="39"/>
      <c r="C249" s="212" t="s">
        <v>387</v>
      </c>
      <c r="D249" s="212" t="s">
        <v>135</v>
      </c>
      <c r="E249" s="213" t="s">
        <v>388</v>
      </c>
      <c r="F249" s="214" t="s">
        <v>389</v>
      </c>
      <c r="G249" s="215" t="s">
        <v>182</v>
      </c>
      <c r="H249" s="216">
        <v>0.058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223</v>
      </c>
      <c r="AT249" s="224" t="s">
        <v>135</v>
      </c>
      <c r="AU249" s="224" t="s">
        <v>84</v>
      </c>
      <c r="AY249" s="17" t="s">
        <v>132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82</v>
      </c>
      <c r="BK249" s="225">
        <f>ROUND(I249*H249,2)</f>
        <v>0</v>
      </c>
      <c r="BL249" s="17" t="s">
        <v>223</v>
      </c>
      <c r="BM249" s="224" t="s">
        <v>390</v>
      </c>
    </row>
    <row r="250" spans="1:63" s="12" customFormat="1" ht="22.8" customHeight="1">
      <c r="A250" s="12"/>
      <c r="B250" s="196"/>
      <c r="C250" s="197"/>
      <c r="D250" s="198" t="s">
        <v>76</v>
      </c>
      <c r="E250" s="210" t="s">
        <v>391</v>
      </c>
      <c r="F250" s="210" t="s">
        <v>392</v>
      </c>
      <c r="G250" s="197"/>
      <c r="H250" s="197"/>
      <c r="I250" s="200"/>
      <c r="J250" s="211">
        <f>BK250</f>
        <v>0</v>
      </c>
      <c r="K250" s="197"/>
      <c r="L250" s="202"/>
      <c r="M250" s="203"/>
      <c r="N250" s="204"/>
      <c r="O250" s="204"/>
      <c r="P250" s="205">
        <f>P251</f>
        <v>0</v>
      </c>
      <c r="Q250" s="204"/>
      <c r="R250" s="205">
        <f>R251</f>
        <v>0.005</v>
      </c>
      <c r="S250" s="204"/>
      <c r="T250" s="206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7" t="s">
        <v>84</v>
      </c>
      <c r="AT250" s="208" t="s">
        <v>76</v>
      </c>
      <c r="AU250" s="208" t="s">
        <v>82</v>
      </c>
      <c r="AY250" s="207" t="s">
        <v>132</v>
      </c>
      <c r="BK250" s="209">
        <f>BK251</f>
        <v>0</v>
      </c>
    </row>
    <row r="251" spans="1:65" s="2" customFormat="1" ht="24.15" customHeight="1">
      <c r="A251" s="38"/>
      <c r="B251" s="39"/>
      <c r="C251" s="212" t="s">
        <v>393</v>
      </c>
      <c r="D251" s="212" t="s">
        <v>135</v>
      </c>
      <c r="E251" s="213" t="s">
        <v>394</v>
      </c>
      <c r="F251" s="214" t="s">
        <v>395</v>
      </c>
      <c r="G251" s="215" t="s">
        <v>138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0.005</v>
      </c>
      <c r="R251" s="222">
        <f>Q251*H251</f>
        <v>0.005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223</v>
      </c>
      <c r="AT251" s="224" t="s">
        <v>135</v>
      </c>
      <c r="AU251" s="224" t="s">
        <v>84</v>
      </c>
      <c r="AY251" s="17" t="s">
        <v>132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82</v>
      </c>
      <c r="BK251" s="225">
        <f>ROUND(I251*H251,2)</f>
        <v>0</v>
      </c>
      <c r="BL251" s="17" t="s">
        <v>223</v>
      </c>
      <c r="BM251" s="224" t="s">
        <v>396</v>
      </c>
    </row>
    <row r="252" spans="1:63" s="12" customFormat="1" ht="22.8" customHeight="1">
      <c r="A252" s="12"/>
      <c r="B252" s="196"/>
      <c r="C252" s="197"/>
      <c r="D252" s="198" t="s">
        <v>76</v>
      </c>
      <c r="E252" s="210" t="s">
        <v>397</v>
      </c>
      <c r="F252" s="210" t="s">
        <v>398</v>
      </c>
      <c r="G252" s="197"/>
      <c r="H252" s="197"/>
      <c r="I252" s="200"/>
      <c r="J252" s="211">
        <f>BK252</f>
        <v>0</v>
      </c>
      <c r="K252" s="197"/>
      <c r="L252" s="202"/>
      <c r="M252" s="203"/>
      <c r="N252" s="204"/>
      <c r="O252" s="204"/>
      <c r="P252" s="205">
        <f>SUM(P253:P273)</f>
        <v>0</v>
      </c>
      <c r="Q252" s="204"/>
      <c r="R252" s="205">
        <f>SUM(R253:R273)</f>
        <v>0.19803</v>
      </c>
      <c r="S252" s="204"/>
      <c r="T252" s="206">
        <f>SUM(T253:T273)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7" t="s">
        <v>84</v>
      </c>
      <c r="AT252" s="208" t="s">
        <v>76</v>
      </c>
      <c r="AU252" s="208" t="s">
        <v>82</v>
      </c>
      <c r="AY252" s="207" t="s">
        <v>132</v>
      </c>
      <c r="BK252" s="209">
        <f>SUM(BK253:BK273)</f>
        <v>0</v>
      </c>
    </row>
    <row r="253" spans="1:65" s="2" customFormat="1" ht="24.15" customHeight="1">
      <c r="A253" s="38"/>
      <c r="B253" s="39"/>
      <c r="C253" s="212" t="s">
        <v>399</v>
      </c>
      <c r="D253" s="212" t="s">
        <v>135</v>
      </c>
      <c r="E253" s="213" t="s">
        <v>400</v>
      </c>
      <c r="F253" s="214" t="s">
        <v>401</v>
      </c>
      <c r="G253" s="215" t="s">
        <v>402</v>
      </c>
      <c r="H253" s="216">
        <v>4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0.01697</v>
      </c>
      <c r="R253" s="222">
        <f>Q253*H253</f>
        <v>0.06788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223</v>
      </c>
      <c r="AT253" s="224" t="s">
        <v>135</v>
      </c>
      <c r="AU253" s="224" t="s">
        <v>84</v>
      </c>
      <c r="AY253" s="17" t="s">
        <v>132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82</v>
      </c>
      <c r="BK253" s="225">
        <f>ROUND(I253*H253,2)</f>
        <v>0</v>
      </c>
      <c r="BL253" s="17" t="s">
        <v>223</v>
      </c>
      <c r="BM253" s="224" t="s">
        <v>403</v>
      </c>
    </row>
    <row r="254" spans="1:51" s="14" customFormat="1" ht="12">
      <c r="A254" s="14"/>
      <c r="B254" s="237"/>
      <c r="C254" s="238"/>
      <c r="D254" s="228" t="s">
        <v>145</v>
      </c>
      <c r="E254" s="239" t="s">
        <v>1</v>
      </c>
      <c r="F254" s="240" t="s">
        <v>404</v>
      </c>
      <c r="G254" s="238"/>
      <c r="H254" s="241">
        <v>4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7" t="s">
        <v>145</v>
      </c>
      <c r="AU254" s="247" t="s">
        <v>84</v>
      </c>
      <c r="AV254" s="14" t="s">
        <v>84</v>
      </c>
      <c r="AW254" s="14" t="s">
        <v>32</v>
      </c>
      <c r="AX254" s="14" t="s">
        <v>82</v>
      </c>
      <c r="AY254" s="247" t="s">
        <v>132</v>
      </c>
    </row>
    <row r="255" spans="1:65" s="2" customFormat="1" ht="24.15" customHeight="1">
      <c r="A255" s="38"/>
      <c r="B255" s="39"/>
      <c r="C255" s="212" t="s">
        <v>405</v>
      </c>
      <c r="D255" s="212" t="s">
        <v>135</v>
      </c>
      <c r="E255" s="213" t="s">
        <v>406</v>
      </c>
      <c r="F255" s="214" t="s">
        <v>407</v>
      </c>
      <c r="G255" s="215" t="s">
        <v>402</v>
      </c>
      <c r="H255" s="216">
        <v>3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0.01761</v>
      </c>
      <c r="R255" s="222">
        <f>Q255*H255</f>
        <v>0.05283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223</v>
      </c>
      <c r="AT255" s="224" t="s">
        <v>135</v>
      </c>
      <c r="AU255" s="224" t="s">
        <v>84</v>
      </c>
      <c r="AY255" s="17" t="s">
        <v>132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82</v>
      </c>
      <c r="BK255" s="225">
        <f>ROUND(I255*H255,2)</f>
        <v>0</v>
      </c>
      <c r="BL255" s="17" t="s">
        <v>223</v>
      </c>
      <c r="BM255" s="224" t="s">
        <v>408</v>
      </c>
    </row>
    <row r="256" spans="1:65" s="2" customFormat="1" ht="24.15" customHeight="1">
      <c r="A256" s="38"/>
      <c r="B256" s="39"/>
      <c r="C256" s="212" t="s">
        <v>409</v>
      </c>
      <c r="D256" s="212" t="s">
        <v>135</v>
      </c>
      <c r="E256" s="213" t="s">
        <v>410</v>
      </c>
      <c r="F256" s="214" t="s">
        <v>411</v>
      </c>
      <c r="G256" s="215" t="s">
        <v>402</v>
      </c>
      <c r="H256" s="216">
        <v>2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0.01497</v>
      </c>
      <c r="R256" s="222">
        <f>Q256*H256</f>
        <v>0.02994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223</v>
      </c>
      <c r="AT256" s="224" t="s">
        <v>135</v>
      </c>
      <c r="AU256" s="224" t="s">
        <v>84</v>
      </c>
      <c r="AY256" s="17" t="s">
        <v>132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82</v>
      </c>
      <c r="BK256" s="225">
        <f>ROUND(I256*H256,2)</f>
        <v>0</v>
      </c>
      <c r="BL256" s="17" t="s">
        <v>223</v>
      </c>
      <c r="BM256" s="224" t="s">
        <v>412</v>
      </c>
    </row>
    <row r="257" spans="1:65" s="2" customFormat="1" ht="24.15" customHeight="1">
      <c r="A257" s="38"/>
      <c r="B257" s="39"/>
      <c r="C257" s="212" t="s">
        <v>413</v>
      </c>
      <c r="D257" s="212" t="s">
        <v>135</v>
      </c>
      <c r="E257" s="213" t="s">
        <v>414</v>
      </c>
      <c r="F257" s="214" t="s">
        <v>415</v>
      </c>
      <c r="G257" s="215" t="s">
        <v>402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0.01921</v>
      </c>
      <c r="R257" s="222">
        <f>Q257*H257</f>
        <v>0.01921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223</v>
      </c>
      <c r="AT257" s="224" t="s">
        <v>135</v>
      </c>
      <c r="AU257" s="224" t="s">
        <v>84</v>
      </c>
      <c r="AY257" s="17" t="s">
        <v>132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82</v>
      </c>
      <c r="BK257" s="225">
        <f>ROUND(I257*H257,2)</f>
        <v>0</v>
      </c>
      <c r="BL257" s="17" t="s">
        <v>223</v>
      </c>
      <c r="BM257" s="224" t="s">
        <v>416</v>
      </c>
    </row>
    <row r="258" spans="1:65" s="2" customFormat="1" ht="24.15" customHeight="1">
      <c r="A258" s="38"/>
      <c r="B258" s="39"/>
      <c r="C258" s="212" t="s">
        <v>417</v>
      </c>
      <c r="D258" s="212" t="s">
        <v>135</v>
      </c>
      <c r="E258" s="213" t="s">
        <v>418</v>
      </c>
      <c r="F258" s="214" t="s">
        <v>419</v>
      </c>
      <c r="G258" s="215" t="s">
        <v>402</v>
      </c>
      <c r="H258" s="216">
        <v>2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0.00052</v>
      </c>
      <c r="R258" s="222">
        <f>Q258*H258</f>
        <v>0.00104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223</v>
      </c>
      <c r="AT258" s="224" t="s">
        <v>135</v>
      </c>
      <c r="AU258" s="224" t="s">
        <v>84</v>
      </c>
      <c r="AY258" s="17" t="s">
        <v>132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82</v>
      </c>
      <c r="BK258" s="225">
        <f>ROUND(I258*H258,2)</f>
        <v>0</v>
      </c>
      <c r="BL258" s="17" t="s">
        <v>223</v>
      </c>
      <c r="BM258" s="224" t="s">
        <v>420</v>
      </c>
    </row>
    <row r="259" spans="1:65" s="2" customFormat="1" ht="24.15" customHeight="1">
      <c r="A259" s="38"/>
      <c r="B259" s="39"/>
      <c r="C259" s="212" t="s">
        <v>421</v>
      </c>
      <c r="D259" s="212" t="s">
        <v>135</v>
      </c>
      <c r="E259" s="213" t="s">
        <v>422</v>
      </c>
      <c r="F259" s="214" t="s">
        <v>423</v>
      </c>
      <c r="G259" s="215" t="s">
        <v>402</v>
      </c>
      <c r="H259" s="216">
        <v>4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0.00052</v>
      </c>
      <c r="R259" s="222">
        <f>Q259*H259</f>
        <v>0.00208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223</v>
      </c>
      <c r="AT259" s="224" t="s">
        <v>135</v>
      </c>
      <c r="AU259" s="224" t="s">
        <v>84</v>
      </c>
      <c r="AY259" s="17" t="s">
        <v>132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82</v>
      </c>
      <c r="BK259" s="225">
        <f>ROUND(I259*H259,2)</f>
        <v>0</v>
      </c>
      <c r="BL259" s="17" t="s">
        <v>223</v>
      </c>
      <c r="BM259" s="224" t="s">
        <v>424</v>
      </c>
    </row>
    <row r="260" spans="1:65" s="2" customFormat="1" ht="24.15" customHeight="1">
      <c r="A260" s="38"/>
      <c r="B260" s="39"/>
      <c r="C260" s="212" t="s">
        <v>425</v>
      </c>
      <c r="D260" s="212" t="s">
        <v>135</v>
      </c>
      <c r="E260" s="213" t="s">
        <v>426</v>
      </c>
      <c r="F260" s="214" t="s">
        <v>427</v>
      </c>
      <c r="G260" s="215" t="s">
        <v>402</v>
      </c>
      <c r="H260" s="216">
        <v>3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0.00052</v>
      </c>
      <c r="R260" s="222">
        <f>Q260*H260</f>
        <v>0.0015599999999999998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223</v>
      </c>
      <c r="AT260" s="224" t="s">
        <v>135</v>
      </c>
      <c r="AU260" s="224" t="s">
        <v>84</v>
      </c>
      <c r="AY260" s="17" t="s">
        <v>132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82</v>
      </c>
      <c r="BK260" s="225">
        <f>ROUND(I260*H260,2)</f>
        <v>0</v>
      </c>
      <c r="BL260" s="17" t="s">
        <v>223</v>
      </c>
      <c r="BM260" s="224" t="s">
        <v>428</v>
      </c>
    </row>
    <row r="261" spans="1:65" s="2" customFormat="1" ht="24.15" customHeight="1">
      <c r="A261" s="38"/>
      <c r="B261" s="39"/>
      <c r="C261" s="212" t="s">
        <v>429</v>
      </c>
      <c r="D261" s="212" t="s">
        <v>135</v>
      </c>
      <c r="E261" s="213" t="s">
        <v>430</v>
      </c>
      <c r="F261" s="214" t="s">
        <v>431</v>
      </c>
      <c r="G261" s="215" t="s">
        <v>402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0.00075</v>
      </c>
      <c r="R261" s="222">
        <f>Q261*H261</f>
        <v>0.00075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223</v>
      </c>
      <c r="AT261" s="224" t="s">
        <v>135</v>
      </c>
      <c r="AU261" s="224" t="s">
        <v>84</v>
      </c>
      <c r="AY261" s="17" t="s">
        <v>132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82</v>
      </c>
      <c r="BK261" s="225">
        <f>ROUND(I261*H261,2)</f>
        <v>0</v>
      </c>
      <c r="BL261" s="17" t="s">
        <v>223</v>
      </c>
      <c r="BM261" s="224" t="s">
        <v>432</v>
      </c>
    </row>
    <row r="262" spans="1:65" s="2" customFormat="1" ht="24.15" customHeight="1">
      <c r="A262" s="38"/>
      <c r="B262" s="39"/>
      <c r="C262" s="212" t="s">
        <v>433</v>
      </c>
      <c r="D262" s="212" t="s">
        <v>135</v>
      </c>
      <c r="E262" s="213" t="s">
        <v>434</v>
      </c>
      <c r="F262" s="214" t="s">
        <v>435</v>
      </c>
      <c r="G262" s="215" t="s">
        <v>402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0.00085</v>
      </c>
      <c r="R262" s="222">
        <f>Q262*H262</f>
        <v>0.00085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223</v>
      </c>
      <c r="AT262" s="224" t="s">
        <v>135</v>
      </c>
      <c r="AU262" s="224" t="s">
        <v>84</v>
      </c>
      <c r="AY262" s="17" t="s">
        <v>132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82</v>
      </c>
      <c r="BK262" s="225">
        <f>ROUND(I262*H262,2)</f>
        <v>0</v>
      </c>
      <c r="BL262" s="17" t="s">
        <v>223</v>
      </c>
      <c r="BM262" s="224" t="s">
        <v>436</v>
      </c>
    </row>
    <row r="263" spans="1:65" s="2" customFormat="1" ht="24.15" customHeight="1">
      <c r="A263" s="38"/>
      <c r="B263" s="39"/>
      <c r="C263" s="212" t="s">
        <v>437</v>
      </c>
      <c r="D263" s="212" t="s">
        <v>135</v>
      </c>
      <c r="E263" s="213" t="s">
        <v>438</v>
      </c>
      <c r="F263" s="214" t="s">
        <v>439</v>
      </c>
      <c r="G263" s="215" t="s">
        <v>402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0.00075</v>
      </c>
      <c r="R263" s="222">
        <f>Q263*H263</f>
        <v>0.00075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223</v>
      </c>
      <c r="AT263" s="224" t="s">
        <v>135</v>
      </c>
      <c r="AU263" s="224" t="s">
        <v>84</v>
      </c>
      <c r="AY263" s="17" t="s">
        <v>132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82</v>
      </c>
      <c r="BK263" s="225">
        <f>ROUND(I263*H263,2)</f>
        <v>0</v>
      </c>
      <c r="BL263" s="17" t="s">
        <v>223</v>
      </c>
      <c r="BM263" s="224" t="s">
        <v>440</v>
      </c>
    </row>
    <row r="264" spans="1:65" s="2" customFormat="1" ht="24.15" customHeight="1">
      <c r="A264" s="38"/>
      <c r="B264" s="39"/>
      <c r="C264" s="212" t="s">
        <v>441</v>
      </c>
      <c r="D264" s="212" t="s">
        <v>135</v>
      </c>
      <c r="E264" s="213" t="s">
        <v>442</v>
      </c>
      <c r="F264" s="214" t="s">
        <v>443</v>
      </c>
      <c r="G264" s="215" t="s">
        <v>402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0.00085</v>
      </c>
      <c r="R264" s="222">
        <f>Q264*H264</f>
        <v>0.00085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223</v>
      </c>
      <c r="AT264" s="224" t="s">
        <v>135</v>
      </c>
      <c r="AU264" s="224" t="s">
        <v>84</v>
      </c>
      <c r="AY264" s="17" t="s">
        <v>132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82</v>
      </c>
      <c r="BK264" s="225">
        <f>ROUND(I264*H264,2)</f>
        <v>0</v>
      </c>
      <c r="BL264" s="17" t="s">
        <v>223</v>
      </c>
      <c r="BM264" s="224" t="s">
        <v>444</v>
      </c>
    </row>
    <row r="265" spans="1:65" s="2" customFormat="1" ht="16.5" customHeight="1">
      <c r="A265" s="38"/>
      <c r="B265" s="39"/>
      <c r="C265" s="212" t="s">
        <v>445</v>
      </c>
      <c r="D265" s="212" t="s">
        <v>135</v>
      </c>
      <c r="E265" s="213" t="s">
        <v>446</v>
      </c>
      <c r="F265" s="214" t="s">
        <v>447</v>
      </c>
      <c r="G265" s="215" t="s">
        <v>402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0.00085</v>
      </c>
      <c r="R265" s="222">
        <f>Q265*H265</f>
        <v>0.00085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223</v>
      </c>
      <c r="AT265" s="224" t="s">
        <v>135</v>
      </c>
      <c r="AU265" s="224" t="s">
        <v>84</v>
      </c>
      <c r="AY265" s="17" t="s">
        <v>132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82</v>
      </c>
      <c r="BK265" s="225">
        <f>ROUND(I265*H265,2)</f>
        <v>0</v>
      </c>
      <c r="BL265" s="17" t="s">
        <v>223</v>
      </c>
      <c r="BM265" s="224" t="s">
        <v>448</v>
      </c>
    </row>
    <row r="266" spans="1:65" s="2" customFormat="1" ht="16.5" customHeight="1">
      <c r="A266" s="38"/>
      <c r="B266" s="39"/>
      <c r="C266" s="259" t="s">
        <v>449</v>
      </c>
      <c r="D266" s="259" t="s">
        <v>224</v>
      </c>
      <c r="E266" s="260" t="s">
        <v>450</v>
      </c>
      <c r="F266" s="261" t="s">
        <v>451</v>
      </c>
      <c r="G266" s="262" t="s">
        <v>138</v>
      </c>
      <c r="H266" s="263">
        <v>3</v>
      </c>
      <c r="I266" s="264"/>
      <c r="J266" s="265">
        <f>ROUND(I266*H266,2)</f>
        <v>0</v>
      </c>
      <c r="K266" s="266"/>
      <c r="L266" s="267"/>
      <c r="M266" s="268" t="s">
        <v>1</v>
      </c>
      <c r="N266" s="269" t="s">
        <v>42</v>
      </c>
      <c r="O266" s="91"/>
      <c r="P266" s="222">
        <f>O266*H266</f>
        <v>0</v>
      </c>
      <c r="Q266" s="222">
        <v>0.001</v>
      </c>
      <c r="R266" s="222">
        <f>Q266*H266</f>
        <v>0.003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300</v>
      </c>
      <c r="AT266" s="224" t="s">
        <v>224</v>
      </c>
      <c r="AU266" s="224" t="s">
        <v>84</v>
      </c>
      <c r="AY266" s="17" t="s">
        <v>132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82</v>
      </c>
      <c r="BK266" s="225">
        <f>ROUND(I266*H266,2)</f>
        <v>0</v>
      </c>
      <c r="BL266" s="17" t="s">
        <v>223</v>
      </c>
      <c r="BM266" s="224" t="s">
        <v>452</v>
      </c>
    </row>
    <row r="267" spans="1:65" s="2" customFormat="1" ht="16.5" customHeight="1">
      <c r="A267" s="38"/>
      <c r="B267" s="39"/>
      <c r="C267" s="259" t="s">
        <v>453</v>
      </c>
      <c r="D267" s="259" t="s">
        <v>224</v>
      </c>
      <c r="E267" s="260" t="s">
        <v>454</v>
      </c>
      <c r="F267" s="261" t="s">
        <v>455</v>
      </c>
      <c r="G267" s="262" t="s">
        <v>138</v>
      </c>
      <c r="H267" s="263">
        <v>4</v>
      </c>
      <c r="I267" s="264"/>
      <c r="J267" s="265">
        <f>ROUND(I267*H267,2)</f>
        <v>0</v>
      </c>
      <c r="K267" s="266"/>
      <c r="L267" s="267"/>
      <c r="M267" s="268" t="s">
        <v>1</v>
      </c>
      <c r="N267" s="269" t="s">
        <v>42</v>
      </c>
      <c r="O267" s="91"/>
      <c r="P267" s="222">
        <f>O267*H267</f>
        <v>0</v>
      </c>
      <c r="Q267" s="222">
        <v>0.001</v>
      </c>
      <c r="R267" s="222">
        <f>Q267*H267</f>
        <v>0.004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300</v>
      </c>
      <c r="AT267" s="224" t="s">
        <v>224</v>
      </c>
      <c r="AU267" s="224" t="s">
        <v>84</v>
      </c>
      <c r="AY267" s="17" t="s">
        <v>132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82</v>
      </c>
      <c r="BK267" s="225">
        <f>ROUND(I267*H267,2)</f>
        <v>0</v>
      </c>
      <c r="BL267" s="17" t="s">
        <v>223</v>
      </c>
      <c r="BM267" s="224" t="s">
        <v>456</v>
      </c>
    </row>
    <row r="268" spans="1:65" s="2" customFormat="1" ht="16.5" customHeight="1">
      <c r="A268" s="38"/>
      <c r="B268" s="39"/>
      <c r="C268" s="259" t="s">
        <v>457</v>
      </c>
      <c r="D268" s="259" t="s">
        <v>224</v>
      </c>
      <c r="E268" s="260" t="s">
        <v>458</v>
      </c>
      <c r="F268" s="261" t="s">
        <v>459</v>
      </c>
      <c r="G268" s="262" t="s">
        <v>138</v>
      </c>
      <c r="H268" s="263">
        <v>1</v>
      </c>
      <c r="I268" s="264"/>
      <c r="J268" s="265">
        <f>ROUND(I268*H268,2)</f>
        <v>0</v>
      </c>
      <c r="K268" s="266"/>
      <c r="L268" s="267"/>
      <c r="M268" s="268" t="s">
        <v>1</v>
      </c>
      <c r="N268" s="269" t="s">
        <v>42</v>
      </c>
      <c r="O268" s="91"/>
      <c r="P268" s="222">
        <f>O268*H268</f>
        <v>0</v>
      </c>
      <c r="Q268" s="222">
        <v>0.001</v>
      </c>
      <c r="R268" s="222">
        <f>Q268*H268</f>
        <v>0.001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300</v>
      </c>
      <c r="AT268" s="224" t="s">
        <v>224</v>
      </c>
      <c r="AU268" s="224" t="s">
        <v>84</v>
      </c>
      <c r="AY268" s="17" t="s">
        <v>132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82</v>
      </c>
      <c r="BK268" s="225">
        <f>ROUND(I268*H268,2)</f>
        <v>0</v>
      </c>
      <c r="BL268" s="17" t="s">
        <v>223</v>
      </c>
      <c r="BM268" s="224" t="s">
        <v>460</v>
      </c>
    </row>
    <row r="269" spans="1:65" s="2" customFormat="1" ht="16.5" customHeight="1">
      <c r="A269" s="38"/>
      <c r="B269" s="39"/>
      <c r="C269" s="259" t="s">
        <v>461</v>
      </c>
      <c r="D269" s="259" t="s">
        <v>224</v>
      </c>
      <c r="E269" s="260" t="s">
        <v>462</v>
      </c>
      <c r="F269" s="261" t="s">
        <v>463</v>
      </c>
      <c r="G269" s="262" t="s">
        <v>138</v>
      </c>
      <c r="H269" s="263">
        <v>2</v>
      </c>
      <c r="I269" s="264"/>
      <c r="J269" s="265">
        <f>ROUND(I269*H269,2)</f>
        <v>0</v>
      </c>
      <c r="K269" s="266"/>
      <c r="L269" s="267"/>
      <c r="M269" s="268" t="s">
        <v>1</v>
      </c>
      <c r="N269" s="269" t="s">
        <v>42</v>
      </c>
      <c r="O269" s="91"/>
      <c r="P269" s="222">
        <f>O269*H269</f>
        <v>0</v>
      </c>
      <c r="Q269" s="222">
        <v>0.001</v>
      </c>
      <c r="R269" s="222">
        <f>Q269*H269</f>
        <v>0.002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300</v>
      </c>
      <c r="AT269" s="224" t="s">
        <v>224</v>
      </c>
      <c r="AU269" s="224" t="s">
        <v>84</v>
      </c>
      <c r="AY269" s="17" t="s">
        <v>132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82</v>
      </c>
      <c r="BK269" s="225">
        <f>ROUND(I269*H269,2)</f>
        <v>0</v>
      </c>
      <c r="BL269" s="17" t="s">
        <v>223</v>
      </c>
      <c r="BM269" s="224" t="s">
        <v>464</v>
      </c>
    </row>
    <row r="270" spans="1:65" s="2" customFormat="1" ht="24.15" customHeight="1">
      <c r="A270" s="38"/>
      <c r="B270" s="39"/>
      <c r="C270" s="212" t="s">
        <v>465</v>
      </c>
      <c r="D270" s="212" t="s">
        <v>135</v>
      </c>
      <c r="E270" s="213" t="s">
        <v>466</v>
      </c>
      <c r="F270" s="214" t="s">
        <v>467</v>
      </c>
      <c r="G270" s="215" t="s">
        <v>402</v>
      </c>
      <c r="H270" s="216">
        <v>20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0.00024</v>
      </c>
      <c r="R270" s="222">
        <f>Q270*H270</f>
        <v>0.0048000000000000004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223</v>
      </c>
      <c r="AT270" s="224" t="s">
        <v>135</v>
      </c>
      <c r="AU270" s="224" t="s">
        <v>84</v>
      </c>
      <c r="AY270" s="17" t="s">
        <v>132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82</v>
      </c>
      <c r="BK270" s="225">
        <f>ROUND(I270*H270,2)</f>
        <v>0</v>
      </c>
      <c r="BL270" s="17" t="s">
        <v>223</v>
      </c>
      <c r="BM270" s="224" t="s">
        <v>468</v>
      </c>
    </row>
    <row r="271" spans="1:65" s="2" customFormat="1" ht="21.75" customHeight="1">
      <c r="A271" s="38"/>
      <c r="B271" s="39"/>
      <c r="C271" s="212" t="s">
        <v>469</v>
      </c>
      <c r="D271" s="212" t="s">
        <v>135</v>
      </c>
      <c r="E271" s="213" t="s">
        <v>470</v>
      </c>
      <c r="F271" s="214" t="s">
        <v>471</v>
      </c>
      <c r="G271" s="215" t="s">
        <v>402</v>
      </c>
      <c r="H271" s="216">
        <v>2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0.0018</v>
      </c>
      <c r="R271" s="222">
        <f>Q271*H271</f>
        <v>0.0036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223</v>
      </c>
      <c r="AT271" s="224" t="s">
        <v>135</v>
      </c>
      <c r="AU271" s="224" t="s">
        <v>84</v>
      </c>
      <c r="AY271" s="17" t="s">
        <v>132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82</v>
      </c>
      <c r="BK271" s="225">
        <f>ROUND(I271*H271,2)</f>
        <v>0</v>
      </c>
      <c r="BL271" s="17" t="s">
        <v>223</v>
      </c>
      <c r="BM271" s="224" t="s">
        <v>472</v>
      </c>
    </row>
    <row r="272" spans="1:65" s="2" customFormat="1" ht="24.15" customHeight="1">
      <c r="A272" s="38"/>
      <c r="B272" s="39"/>
      <c r="C272" s="212" t="s">
        <v>473</v>
      </c>
      <c r="D272" s="212" t="s">
        <v>135</v>
      </c>
      <c r="E272" s="213" t="s">
        <v>474</v>
      </c>
      <c r="F272" s="214" t="s">
        <v>475</v>
      </c>
      <c r="G272" s="215" t="s">
        <v>402</v>
      </c>
      <c r="H272" s="216">
        <v>1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0.00104</v>
      </c>
      <c r="R272" s="222">
        <f>Q272*H272</f>
        <v>0.00104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223</v>
      </c>
      <c r="AT272" s="224" t="s">
        <v>135</v>
      </c>
      <c r="AU272" s="224" t="s">
        <v>84</v>
      </c>
      <c r="AY272" s="17" t="s">
        <v>132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82</v>
      </c>
      <c r="BK272" s="225">
        <f>ROUND(I272*H272,2)</f>
        <v>0</v>
      </c>
      <c r="BL272" s="17" t="s">
        <v>223</v>
      </c>
      <c r="BM272" s="224" t="s">
        <v>476</v>
      </c>
    </row>
    <row r="273" spans="1:65" s="2" customFormat="1" ht="24.15" customHeight="1">
      <c r="A273" s="38"/>
      <c r="B273" s="39"/>
      <c r="C273" s="212" t="s">
        <v>477</v>
      </c>
      <c r="D273" s="212" t="s">
        <v>135</v>
      </c>
      <c r="E273" s="213" t="s">
        <v>478</v>
      </c>
      <c r="F273" s="214" t="s">
        <v>479</v>
      </c>
      <c r="G273" s="215" t="s">
        <v>182</v>
      </c>
      <c r="H273" s="216">
        <v>0.198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223</v>
      </c>
      <c r="AT273" s="224" t="s">
        <v>135</v>
      </c>
      <c r="AU273" s="224" t="s">
        <v>84</v>
      </c>
      <c r="AY273" s="17" t="s">
        <v>132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82</v>
      </c>
      <c r="BK273" s="225">
        <f>ROUND(I273*H273,2)</f>
        <v>0</v>
      </c>
      <c r="BL273" s="17" t="s">
        <v>223</v>
      </c>
      <c r="BM273" s="224" t="s">
        <v>480</v>
      </c>
    </row>
    <row r="274" spans="1:63" s="12" customFormat="1" ht="22.8" customHeight="1">
      <c r="A274" s="12"/>
      <c r="B274" s="196"/>
      <c r="C274" s="197"/>
      <c r="D274" s="198" t="s">
        <v>76</v>
      </c>
      <c r="E274" s="210" t="s">
        <v>481</v>
      </c>
      <c r="F274" s="210" t="s">
        <v>482</v>
      </c>
      <c r="G274" s="197"/>
      <c r="H274" s="197"/>
      <c r="I274" s="200"/>
      <c r="J274" s="211">
        <f>BK274</f>
        <v>0</v>
      </c>
      <c r="K274" s="197"/>
      <c r="L274" s="202"/>
      <c r="M274" s="203"/>
      <c r="N274" s="204"/>
      <c r="O274" s="204"/>
      <c r="P274" s="205">
        <f>SUM(P275:P277)</f>
        <v>0</v>
      </c>
      <c r="Q274" s="204"/>
      <c r="R274" s="205">
        <f>SUM(R275:R277)</f>
        <v>0.0388</v>
      </c>
      <c r="S274" s="204"/>
      <c r="T274" s="206">
        <f>SUM(T275:T277)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7" t="s">
        <v>84</v>
      </c>
      <c r="AT274" s="208" t="s">
        <v>76</v>
      </c>
      <c r="AU274" s="208" t="s">
        <v>82</v>
      </c>
      <c r="AY274" s="207" t="s">
        <v>132</v>
      </c>
      <c r="BK274" s="209">
        <f>SUM(BK275:BK277)</f>
        <v>0</v>
      </c>
    </row>
    <row r="275" spans="1:65" s="2" customFormat="1" ht="33" customHeight="1">
      <c r="A275" s="38"/>
      <c r="B275" s="39"/>
      <c r="C275" s="212" t="s">
        <v>483</v>
      </c>
      <c r="D275" s="212" t="s">
        <v>135</v>
      </c>
      <c r="E275" s="213" t="s">
        <v>484</v>
      </c>
      <c r="F275" s="214" t="s">
        <v>485</v>
      </c>
      <c r="G275" s="215" t="s">
        <v>402</v>
      </c>
      <c r="H275" s="216">
        <v>4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0.0092</v>
      </c>
      <c r="R275" s="222">
        <f>Q275*H275</f>
        <v>0.0368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223</v>
      </c>
      <c r="AT275" s="224" t="s">
        <v>135</v>
      </c>
      <c r="AU275" s="224" t="s">
        <v>84</v>
      </c>
      <c r="AY275" s="17" t="s">
        <v>132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82</v>
      </c>
      <c r="BK275" s="225">
        <f>ROUND(I275*H275,2)</f>
        <v>0</v>
      </c>
      <c r="BL275" s="17" t="s">
        <v>223</v>
      </c>
      <c r="BM275" s="224" t="s">
        <v>486</v>
      </c>
    </row>
    <row r="276" spans="1:65" s="2" customFormat="1" ht="16.5" customHeight="1">
      <c r="A276" s="38"/>
      <c r="B276" s="39"/>
      <c r="C276" s="212" t="s">
        <v>487</v>
      </c>
      <c r="D276" s="212" t="s">
        <v>135</v>
      </c>
      <c r="E276" s="213" t="s">
        <v>488</v>
      </c>
      <c r="F276" s="214" t="s">
        <v>489</v>
      </c>
      <c r="G276" s="215" t="s">
        <v>402</v>
      </c>
      <c r="H276" s="216">
        <v>4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0.0005</v>
      </c>
      <c r="R276" s="222">
        <f>Q276*H276</f>
        <v>0.002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223</v>
      </c>
      <c r="AT276" s="224" t="s">
        <v>135</v>
      </c>
      <c r="AU276" s="224" t="s">
        <v>84</v>
      </c>
      <c r="AY276" s="17" t="s">
        <v>132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82</v>
      </c>
      <c r="BK276" s="225">
        <f>ROUND(I276*H276,2)</f>
        <v>0</v>
      </c>
      <c r="BL276" s="17" t="s">
        <v>223</v>
      </c>
      <c r="BM276" s="224" t="s">
        <v>490</v>
      </c>
    </row>
    <row r="277" spans="1:65" s="2" customFormat="1" ht="24.15" customHeight="1">
      <c r="A277" s="38"/>
      <c r="B277" s="39"/>
      <c r="C277" s="212" t="s">
        <v>491</v>
      </c>
      <c r="D277" s="212" t="s">
        <v>135</v>
      </c>
      <c r="E277" s="213" t="s">
        <v>492</v>
      </c>
      <c r="F277" s="214" t="s">
        <v>493</v>
      </c>
      <c r="G277" s="215" t="s">
        <v>182</v>
      </c>
      <c r="H277" s="216">
        <v>0.039</v>
      </c>
      <c r="I277" s="217"/>
      <c r="J277" s="218">
        <f>ROUND(I277*H277,2)</f>
        <v>0</v>
      </c>
      <c r="K277" s="219"/>
      <c r="L277" s="44"/>
      <c r="M277" s="220" t="s">
        <v>1</v>
      </c>
      <c r="N277" s="221" t="s">
        <v>42</v>
      </c>
      <c r="O277" s="91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223</v>
      </c>
      <c r="AT277" s="224" t="s">
        <v>135</v>
      </c>
      <c r="AU277" s="224" t="s">
        <v>84</v>
      </c>
      <c r="AY277" s="17" t="s">
        <v>132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82</v>
      </c>
      <c r="BK277" s="225">
        <f>ROUND(I277*H277,2)</f>
        <v>0</v>
      </c>
      <c r="BL277" s="17" t="s">
        <v>223</v>
      </c>
      <c r="BM277" s="224" t="s">
        <v>494</v>
      </c>
    </row>
    <row r="278" spans="1:63" s="12" customFormat="1" ht="22.8" customHeight="1">
      <c r="A278" s="12"/>
      <c r="B278" s="196"/>
      <c r="C278" s="197"/>
      <c r="D278" s="198" t="s">
        <v>76</v>
      </c>
      <c r="E278" s="210" t="s">
        <v>495</v>
      </c>
      <c r="F278" s="210" t="s">
        <v>496</v>
      </c>
      <c r="G278" s="197"/>
      <c r="H278" s="197"/>
      <c r="I278" s="200"/>
      <c r="J278" s="211">
        <f>BK278</f>
        <v>0</v>
      </c>
      <c r="K278" s="197"/>
      <c r="L278" s="202"/>
      <c r="M278" s="203"/>
      <c r="N278" s="204"/>
      <c r="O278" s="204"/>
      <c r="P278" s="205">
        <f>SUM(P279:P282)</f>
        <v>0</v>
      </c>
      <c r="Q278" s="204"/>
      <c r="R278" s="205">
        <f>SUM(R279:R282)</f>
        <v>0.005004</v>
      </c>
      <c r="S278" s="204"/>
      <c r="T278" s="206">
        <f>SUM(T279:T282)</f>
        <v>0.08568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7" t="s">
        <v>84</v>
      </c>
      <c r="AT278" s="208" t="s">
        <v>76</v>
      </c>
      <c r="AU278" s="208" t="s">
        <v>82</v>
      </c>
      <c r="AY278" s="207" t="s">
        <v>132</v>
      </c>
      <c r="BK278" s="209">
        <f>SUM(BK279:BK282)</f>
        <v>0</v>
      </c>
    </row>
    <row r="279" spans="1:65" s="2" customFormat="1" ht="16.5" customHeight="1">
      <c r="A279" s="38"/>
      <c r="B279" s="39"/>
      <c r="C279" s="212" t="s">
        <v>497</v>
      </c>
      <c r="D279" s="212" t="s">
        <v>135</v>
      </c>
      <c r="E279" s="213" t="s">
        <v>498</v>
      </c>
      <c r="F279" s="214" t="s">
        <v>499</v>
      </c>
      <c r="G279" s="215" t="s">
        <v>143</v>
      </c>
      <c r="H279" s="216">
        <v>3.6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</v>
      </c>
      <c r="R279" s="222">
        <f>Q279*H279</f>
        <v>0</v>
      </c>
      <c r="S279" s="222">
        <v>0.0238</v>
      </c>
      <c r="T279" s="223">
        <f>S279*H279</f>
        <v>0.08568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223</v>
      </c>
      <c r="AT279" s="224" t="s">
        <v>135</v>
      </c>
      <c r="AU279" s="224" t="s">
        <v>84</v>
      </c>
      <c r="AY279" s="17" t="s">
        <v>132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82</v>
      </c>
      <c r="BK279" s="225">
        <f>ROUND(I279*H279,2)</f>
        <v>0</v>
      </c>
      <c r="BL279" s="17" t="s">
        <v>223</v>
      </c>
      <c r="BM279" s="224" t="s">
        <v>500</v>
      </c>
    </row>
    <row r="280" spans="1:51" s="14" customFormat="1" ht="12">
      <c r="A280" s="14"/>
      <c r="B280" s="237"/>
      <c r="C280" s="238"/>
      <c r="D280" s="228" t="s">
        <v>145</v>
      </c>
      <c r="E280" s="239" t="s">
        <v>1</v>
      </c>
      <c r="F280" s="240" t="s">
        <v>501</v>
      </c>
      <c r="G280" s="238"/>
      <c r="H280" s="241">
        <v>3.6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7" t="s">
        <v>145</v>
      </c>
      <c r="AU280" s="247" t="s">
        <v>84</v>
      </c>
      <c r="AV280" s="14" t="s">
        <v>84</v>
      </c>
      <c r="AW280" s="14" t="s">
        <v>32</v>
      </c>
      <c r="AX280" s="14" t="s">
        <v>82</v>
      </c>
      <c r="AY280" s="247" t="s">
        <v>132</v>
      </c>
    </row>
    <row r="281" spans="1:65" s="2" customFormat="1" ht="16.5" customHeight="1">
      <c r="A281" s="38"/>
      <c r="B281" s="39"/>
      <c r="C281" s="212" t="s">
        <v>502</v>
      </c>
      <c r="D281" s="212" t="s">
        <v>135</v>
      </c>
      <c r="E281" s="213" t="s">
        <v>503</v>
      </c>
      <c r="F281" s="214" t="s">
        <v>504</v>
      </c>
      <c r="G281" s="215" t="s">
        <v>143</v>
      </c>
      <c r="H281" s="216">
        <v>3.6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0.00139</v>
      </c>
      <c r="R281" s="222">
        <f>Q281*H281</f>
        <v>0.005004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223</v>
      </c>
      <c r="AT281" s="224" t="s">
        <v>135</v>
      </c>
      <c r="AU281" s="224" t="s">
        <v>84</v>
      </c>
      <c r="AY281" s="17" t="s">
        <v>132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82</v>
      </c>
      <c r="BK281" s="225">
        <f>ROUND(I281*H281,2)</f>
        <v>0</v>
      </c>
      <c r="BL281" s="17" t="s">
        <v>223</v>
      </c>
      <c r="BM281" s="224" t="s">
        <v>505</v>
      </c>
    </row>
    <row r="282" spans="1:65" s="2" customFormat="1" ht="16.5" customHeight="1">
      <c r="A282" s="38"/>
      <c r="B282" s="39"/>
      <c r="C282" s="212" t="s">
        <v>506</v>
      </c>
      <c r="D282" s="212" t="s">
        <v>135</v>
      </c>
      <c r="E282" s="213" t="s">
        <v>507</v>
      </c>
      <c r="F282" s="214" t="s">
        <v>508</v>
      </c>
      <c r="G282" s="215" t="s">
        <v>143</v>
      </c>
      <c r="H282" s="216">
        <v>3.6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223</v>
      </c>
      <c r="AT282" s="224" t="s">
        <v>135</v>
      </c>
      <c r="AU282" s="224" t="s">
        <v>84</v>
      </c>
      <c r="AY282" s="17" t="s">
        <v>132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82</v>
      </c>
      <c r="BK282" s="225">
        <f>ROUND(I282*H282,2)</f>
        <v>0</v>
      </c>
      <c r="BL282" s="17" t="s">
        <v>223</v>
      </c>
      <c r="BM282" s="224" t="s">
        <v>509</v>
      </c>
    </row>
    <row r="283" spans="1:63" s="12" customFormat="1" ht="22.8" customHeight="1">
      <c r="A283" s="12"/>
      <c r="B283" s="196"/>
      <c r="C283" s="197"/>
      <c r="D283" s="198" t="s">
        <v>76</v>
      </c>
      <c r="E283" s="210" t="s">
        <v>510</v>
      </c>
      <c r="F283" s="210" t="s">
        <v>511</v>
      </c>
      <c r="G283" s="197"/>
      <c r="H283" s="197"/>
      <c r="I283" s="200"/>
      <c r="J283" s="211">
        <f>BK283</f>
        <v>0</v>
      </c>
      <c r="K283" s="197"/>
      <c r="L283" s="202"/>
      <c r="M283" s="203"/>
      <c r="N283" s="204"/>
      <c r="O283" s="204"/>
      <c r="P283" s="205">
        <f>SUM(P284:P309)</f>
        <v>0</v>
      </c>
      <c r="Q283" s="204"/>
      <c r="R283" s="205">
        <f>SUM(R284:R309)</f>
        <v>0</v>
      </c>
      <c r="S283" s="204"/>
      <c r="T283" s="206">
        <f>SUM(T284:T309)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7" t="s">
        <v>84</v>
      </c>
      <c r="AT283" s="208" t="s">
        <v>76</v>
      </c>
      <c r="AU283" s="208" t="s">
        <v>82</v>
      </c>
      <c r="AY283" s="207" t="s">
        <v>132</v>
      </c>
      <c r="BK283" s="209">
        <f>SUM(BK284:BK309)</f>
        <v>0</v>
      </c>
    </row>
    <row r="284" spans="1:65" s="2" customFormat="1" ht="16.5" customHeight="1">
      <c r="A284" s="38"/>
      <c r="B284" s="39"/>
      <c r="C284" s="212" t="s">
        <v>512</v>
      </c>
      <c r="D284" s="212" t="s">
        <v>135</v>
      </c>
      <c r="E284" s="213" t="s">
        <v>513</v>
      </c>
      <c r="F284" s="214" t="s">
        <v>514</v>
      </c>
      <c r="G284" s="215" t="s">
        <v>515</v>
      </c>
      <c r="H284" s="216">
        <v>3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223</v>
      </c>
      <c r="AT284" s="224" t="s">
        <v>135</v>
      </c>
      <c r="AU284" s="224" t="s">
        <v>84</v>
      </c>
      <c r="AY284" s="17" t="s">
        <v>132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82</v>
      </c>
      <c r="BK284" s="225">
        <f>ROUND(I284*H284,2)</f>
        <v>0</v>
      </c>
      <c r="BL284" s="17" t="s">
        <v>223</v>
      </c>
      <c r="BM284" s="224" t="s">
        <v>516</v>
      </c>
    </row>
    <row r="285" spans="1:65" s="2" customFormat="1" ht="21.75" customHeight="1">
      <c r="A285" s="38"/>
      <c r="B285" s="39"/>
      <c r="C285" s="212" t="s">
        <v>517</v>
      </c>
      <c r="D285" s="212" t="s">
        <v>135</v>
      </c>
      <c r="E285" s="213" t="s">
        <v>518</v>
      </c>
      <c r="F285" s="214" t="s">
        <v>519</v>
      </c>
      <c r="G285" s="215" t="s">
        <v>138</v>
      </c>
      <c r="H285" s="216">
        <v>10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223</v>
      </c>
      <c r="AT285" s="224" t="s">
        <v>135</v>
      </c>
      <c r="AU285" s="224" t="s">
        <v>84</v>
      </c>
      <c r="AY285" s="17" t="s">
        <v>132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82</v>
      </c>
      <c r="BK285" s="225">
        <f>ROUND(I285*H285,2)</f>
        <v>0</v>
      </c>
      <c r="BL285" s="17" t="s">
        <v>223</v>
      </c>
      <c r="BM285" s="224" t="s">
        <v>520</v>
      </c>
    </row>
    <row r="286" spans="1:65" s="2" customFormat="1" ht="16.5" customHeight="1">
      <c r="A286" s="38"/>
      <c r="B286" s="39"/>
      <c r="C286" s="259" t="s">
        <v>521</v>
      </c>
      <c r="D286" s="259" t="s">
        <v>224</v>
      </c>
      <c r="E286" s="260" t="s">
        <v>522</v>
      </c>
      <c r="F286" s="261" t="s">
        <v>523</v>
      </c>
      <c r="G286" s="262" t="s">
        <v>138</v>
      </c>
      <c r="H286" s="263">
        <v>10</v>
      </c>
      <c r="I286" s="264"/>
      <c r="J286" s="265">
        <f>ROUND(I286*H286,2)</f>
        <v>0</v>
      </c>
      <c r="K286" s="266"/>
      <c r="L286" s="267"/>
      <c r="M286" s="268" t="s">
        <v>1</v>
      </c>
      <c r="N286" s="269" t="s">
        <v>42</v>
      </c>
      <c r="O286" s="91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300</v>
      </c>
      <c r="AT286" s="224" t="s">
        <v>224</v>
      </c>
      <c r="AU286" s="224" t="s">
        <v>84</v>
      </c>
      <c r="AY286" s="17" t="s">
        <v>132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82</v>
      </c>
      <c r="BK286" s="225">
        <f>ROUND(I286*H286,2)</f>
        <v>0</v>
      </c>
      <c r="BL286" s="17" t="s">
        <v>223</v>
      </c>
      <c r="BM286" s="224" t="s">
        <v>524</v>
      </c>
    </row>
    <row r="287" spans="1:65" s="2" customFormat="1" ht="33" customHeight="1">
      <c r="A287" s="38"/>
      <c r="B287" s="39"/>
      <c r="C287" s="212" t="s">
        <v>525</v>
      </c>
      <c r="D287" s="212" t="s">
        <v>135</v>
      </c>
      <c r="E287" s="213" t="s">
        <v>526</v>
      </c>
      <c r="F287" s="214" t="s">
        <v>527</v>
      </c>
      <c r="G287" s="215" t="s">
        <v>150</v>
      </c>
      <c r="H287" s="216">
        <v>42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223</v>
      </c>
      <c r="AT287" s="224" t="s">
        <v>135</v>
      </c>
      <c r="AU287" s="224" t="s">
        <v>84</v>
      </c>
      <c r="AY287" s="17" t="s">
        <v>132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82</v>
      </c>
      <c r="BK287" s="225">
        <f>ROUND(I287*H287,2)</f>
        <v>0</v>
      </c>
      <c r="BL287" s="17" t="s">
        <v>223</v>
      </c>
      <c r="BM287" s="224" t="s">
        <v>528</v>
      </c>
    </row>
    <row r="288" spans="1:65" s="2" customFormat="1" ht="16.5" customHeight="1">
      <c r="A288" s="38"/>
      <c r="B288" s="39"/>
      <c r="C288" s="259" t="s">
        <v>529</v>
      </c>
      <c r="D288" s="259" t="s">
        <v>224</v>
      </c>
      <c r="E288" s="260" t="s">
        <v>530</v>
      </c>
      <c r="F288" s="261" t="s">
        <v>531</v>
      </c>
      <c r="G288" s="262" t="s">
        <v>150</v>
      </c>
      <c r="H288" s="263">
        <v>42</v>
      </c>
      <c r="I288" s="264"/>
      <c r="J288" s="265">
        <f>ROUND(I288*H288,2)</f>
        <v>0</v>
      </c>
      <c r="K288" s="266"/>
      <c r="L288" s="267"/>
      <c r="M288" s="268" t="s">
        <v>1</v>
      </c>
      <c r="N288" s="269" t="s">
        <v>42</v>
      </c>
      <c r="O288" s="91"/>
      <c r="P288" s="222">
        <f>O288*H288</f>
        <v>0</v>
      </c>
      <c r="Q288" s="222">
        <v>0</v>
      </c>
      <c r="R288" s="222">
        <f>Q288*H288</f>
        <v>0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300</v>
      </c>
      <c r="AT288" s="224" t="s">
        <v>224</v>
      </c>
      <c r="AU288" s="224" t="s">
        <v>84</v>
      </c>
      <c r="AY288" s="17" t="s">
        <v>132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82</v>
      </c>
      <c r="BK288" s="225">
        <f>ROUND(I288*H288,2)</f>
        <v>0</v>
      </c>
      <c r="BL288" s="17" t="s">
        <v>223</v>
      </c>
      <c r="BM288" s="224" t="s">
        <v>532</v>
      </c>
    </row>
    <row r="289" spans="1:65" s="2" customFormat="1" ht="24.15" customHeight="1">
      <c r="A289" s="38"/>
      <c r="B289" s="39"/>
      <c r="C289" s="212" t="s">
        <v>533</v>
      </c>
      <c r="D289" s="212" t="s">
        <v>135</v>
      </c>
      <c r="E289" s="213" t="s">
        <v>534</v>
      </c>
      <c r="F289" s="214" t="s">
        <v>535</v>
      </c>
      <c r="G289" s="215" t="s">
        <v>150</v>
      </c>
      <c r="H289" s="216">
        <v>54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223</v>
      </c>
      <c r="AT289" s="224" t="s">
        <v>135</v>
      </c>
      <c r="AU289" s="224" t="s">
        <v>84</v>
      </c>
      <c r="AY289" s="17" t="s">
        <v>132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82</v>
      </c>
      <c r="BK289" s="225">
        <f>ROUND(I289*H289,2)</f>
        <v>0</v>
      </c>
      <c r="BL289" s="17" t="s">
        <v>223</v>
      </c>
      <c r="BM289" s="224" t="s">
        <v>536</v>
      </c>
    </row>
    <row r="290" spans="1:65" s="2" customFormat="1" ht="16.5" customHeight="1">
      <c r="A290" s="38"/>
      <c r="B290" s="39"/>
      <c r="C290" s="259" t="s">
        <v>537</v>
      </c>
      <c r="D290" s="259" t="s">
        <v>224</v>
      </c>
      <c r="E290" s="260" t="s">
        <v>538</v>
      </c>
      <c r="F290" s="261" t="s">
        <v>539</v>
      </c>
      <c r="G290" s="262" t="s">
        <v>150</v>
      </c>
      <c r="H290" s="263">
        <v>54</v>
      </c>
      <c r="I290" s="264"/>
      <c r="J290" s="265">
        <f>ROUND(I290*H290,2)</f>
        <v>0</v>
      </c>
      <c r="K290" s="266"/>
      <c r="L290" s="267"/>
      <c r="M290" s="268" t="s">
        <v>1</v>
      </c>
      <c r="N290" s="269" t="s">
        <v>42</v>
      </c>
      <c r="O290" s="91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300</v>
      </c>
      <c r="AT290" s="224" t="s">
        <v>224</v>
      </c>
      <c r="AU290" s="224" t="s">
        <v>84</v>
      </c>
      <c r="AY290" s="17" t="s">
        <v>132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82</v>
      </c>
      <c r="BK290" s="225">
        <f>ROUND(I290*H290,2)</f>
        <v>0</v>
      </c>
      <c r="BL290" s="17" t="s">
        <v>223</v>
      </c>
      <c r="BM290" s="224" t="s">
        <v>540</v>
      </c>
    </row>
    <row r="291" spans="1:65" s="2" customFormat="1" ht="24.15" customHeight="1">
      <c r="A291" s="38"/>
      <c r="B291" s="39"/>
      <c r="C291" s="212" t="s">
        <v>541</v>
      </c>
      <c r="D291" s="212" t="s">
        <v>135</v>
      </c>
      <c r="E291" s="213" t="s">
        <v>542</v>
      </c>
      <c r="F291" s="214" t="s">
        <v>543</v>
      </c>
      <c r="G291" s="215" t="s">
        <v>150</v>
      </c>
      <c r="H291" s="216">
        <v>88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223</v>
      </c>
      <c r="AT291" s="224" t="s">
        <v>135</v>
      </c>
      <c r="AU291" s="224" t="s">
        <v>84</v>
      </c>
      <c r="AY291" s="17" t="s">
        <v>132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82</v>
      </c>
      <c r="BK291" s="225">
        <f>ROUND(I291*H291,2)</f>
        <v>0</v>
      </c>
      <c r="BL291" s="17" t="s">
        <v>223</v>
      </c>
      <c r="BM291" s="224" t="s">
        <v>544</v>
      </c>
    </row>
    <row r="292" spans="1:65" s="2" customFormat="1" ht="16.5" customHeight="1">
      <c r="A292" s="38"/>
      <c r="B292" s="39"/>
      <c r="C292" s="259" t="s">
        <v>545</v>
      </c>
      <c r="D292" s="259" t="s">
        <v>224</v>
      </c>
      <c r="E292" s="260" t="s">
        <v>546</v>
      </c>
      <c r="F292" s="261" t="s">
        <v>547</v>
      </c>
      <c r="G292" s="262" t="s">
        <v>150</v>
      </c>
      <c r="H292" s="263">
        <v>88</v>
      </c>
      <c r="I292" s="264"/>
      <c r="J292" s="265">
        <f>ROUND(I292*H292,2)</f>
        <v>0</v>
      </c>
      <c r="K292" s="266"/>
      <c r="L292" s="267"/>
      <c r="M292" s="268" t="s">
        <v>1</v>
      </c>
      <c r="N292" s="269" t="s">
        <v>42</v>
      </c>
      <c r="O292" s="91"/>
      <c r="P292" s="222">
        <f>O292*H292</f>
        <v>0</v>
      </c>
      <c r="Q292" s="222">
        <v>0</v>
      </c>
      <c r="R292" s="222">
        <f>Q292*H292</f>
        <v>0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300</v>
      </c>
      <c r="AT292" s="224" t="s">
        <v>224</v>
      </c>
      <c r="AU292" s="224" t="s">
        <v>84</v>
      </c>
      <c r="AY292" s="17" t="s">
        <v>132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82</v>
      </c>
      <c r="BK292" s="225">
        <f>ROUND(I292*H292,2)</f>
        <v>0</v>
      </c>
      <c r="BL292" s="17" t="s">
        <v>223</v>
      </c>
      <c r="BM292" s="224" t="s">
        <v>548</v>
      </c>
    </row>
    <row r="293" spans="1:65" s="2" customFormat="1" ht="33" customHeight="1">
      <c r="A293" s="38"/>
      <c r="B293" s="39"/>
      <c r="C293" s="212" t="s">
        <v>549</v>
      </c>
      <c r="D293" s="212" t="s">
        <v>135</v>
      </c>
      <c r="E293" s="213" t="s">
        <v>550</v>
      </c>
      <c r="F293" s="214" t="s">
        <v>551</v>
      </c>
      <c r="G293" s="215" t="s">
        <v>150</v>
      </c>
      <c r="H293" s="216">
        <v>50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</v>
      </c>
      <c r="R293" s="222">
        <f>Q293*H293</f>
        <v>0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223</v>
      </c>
      <c r="AT293" s="224" t="s">
        <v>135</v>
      </c>
      <c r="AU293" s="224" t="s">
        <v>84</v>
      </c>
      <c r="AY293" s="17" t="s">
        <v>132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82</v>
      </c>
      <c r="BK293" s="225">
        <f>ROUND(I293*H293,2)</f>
        <v>0</v>
      </c>
      <c r="BL293" s="17" t="s">
        <v>223</v>
      </c>
      <c r="BM293" s="224" t="s">
        <v>552</v>
      </c>
    </row>
    <row r="294" spans="1:65" s="2" customFormat="1" ht="16.5" customHeight="1">
      <c r="A294" s="38"/>
      <c r="B294" s="39"/>
      <c r="C294" s="259" t="s">
        <v>553</v>
      </c>
      <c r="D294" s="259" t="s">
        <v>224</v>
      </c>
      <c r="E294" s="260" t="s">
        <v>554</v>
      </c>
      <c r="F294" s="261" t="s">
        <v>555</v>
      </c>
      <c r="G294" s="262" t="s">
        <v>150</v>
      </c>
      <c r="H294" s="263">
        <v>50</v>
      </c>
      <c r="I294" s="264"/>
      <c r="J294" s="265">
        <f>ROUND(I294*H294,2)</f>
        <v>0</v>
      </c>
      <c r="K294" s="266"/>
      <c r="L294" s="267"/>
      <c r="M294" s="268" t="s">
        <v>1</v>
      </c>
      <c r="N294" s="269" t="s">
        <v>42</v>
      </c>
      <c r="O294" s="91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300</v>
      </c>
      <c r="AT294" s="224" t="s">
        <v>224</v>
      </c>
      <c r="AU294" s="224" t="s">
        <v>84</v>
      </c>
      <c r="AY294" s="17" t="s">
        <v>132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82</v>
      </c>
      <c r="BK294" s="225">
        <f>ROUND(I294*H294,2)</f>
        <v>0</v>
      </c>
      <c r="BL294" s="17" t="s">
        <v>223</v>
      </c>
      <c r="BM294" s="224" t="s">
        <v>556</v>
      </c>
    </row>
    <row r="295" spans="1:65" s="2" customFormat="1" ht="24.15" customHeight="1">
      <c r="A295" s="38"/>
      <c r="B295" s="39"/>
      <c r="C295" s="212" t="s">
        <v>557</v>
      </c>
      <c r="D295" s="212" t="s">
        <v>135</v>
      </c>
      <c r="E295" s="213" t="s">
        <v>558</v>
      </c>
      <c r="F295" s="214" t="s">
        <v>559</v>
      </c>
      <c r="G295" s="215" t="s">
        <v>138</v>
      </c>
      <c r="H295" s="216">
        <v>1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223</v>
      </c>
      <c r="AT295" s="224" t="s">
        <v>135</v>
      </c>
      <c r="AU295" s="224" t="s">
        <v>84</v>
      </c>
      <c r="AY295" s="17" t="s">
        <v>132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82</v>
      </c>
      <c r="BK295" s="225">
        <f>ROUND(I295*H295,2)</f>
        <v>0</v>
      </c>
      <c r="BL295" s="17" t="s">
        <v>223</v>
      </c>
      <c r="BM295" s="224" t="s">
        <v>560</v>
      </c>
    </row>
    <row r="296" spans="1:65" s="2" customFormat="1" ht="16.5" customHeight="1">
      <c r="A296" s="38"/>
      <c r="B296" s="39"/>
      <c r="C296" s="259" t="s">
        <v>561</v>
      </c>
      <c r="D296" s="259" t="s">
        <v>224</v>
      </c>
      <c r="E296" s="260" t="s">
        <v>562</v>
      </c>
      <c r="F296" s="261" t="s">
        <v>563</v>
      </c>
      <c r="G296" s="262" t="s">
        <v>138</v>
      </c>
      <c r="H296" s="263">
        <v>1</v>
      </c>
      <c r="I296" s="264"/>
      <c r="J296" s="265">
        <f>ROUND(I296*H296,2)</f>
        <v>0</v>
      </c>
      <c r="K296" s="266"/>
      <c r="L296" s="267"/>
      <c r="M296" s="268" t="s">
        <v>1</v>
      </c>
      <c r="N296" s="269" t="s">
        <v>42</v>
      </c>
      <c r="O296" s="91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300</v>
      </c>
      <c r="AT296" s="224" t="s">
        <v>224</v>
      </c>
      <c r="AU296" s="224" t="s">
        <v>84</v>
      </c>
      <c r="AY296" s="17" t="s">
        <v>132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82</v>
      </c>
      <c r="BK296" s="225">
        <f>ROUND(I296*H296,2)</f>
        <v>0</v>
      </c>
      <c r="BL296" s="17" t="s">
        <v>223</v>
      </c>
      <c r="BM296" s="224" t="s">
        <v>564</v>
      </c>
    </row>
    <row r="297" spans="1:65" s="2" customFormat="1" ht="16.5" customHeight="1">
      <c r="A297" s="38"/>
      <c r="B297" s="39"/>
      <c r="C297" s="259" t="s">
        <v>565</v>
      </c>
      <c r="D297" s="259" t="s">
        <v>224</v>
      </c>
      <c r="E297" s="260" t="s">
        <v>566</v>
      </c>
      <c r="F297" s="261" t="s">
        <v>567</v>
      </c>
      <c r="G297" s="262" t="s">
        <v>138</v>
      </c>
      <c r="H297" s="263">
        <v>1</v>
      </c>
      <c r="I297" s="264"/>
      <c r="J297" s="265">
        <f>ROUND(I297*H297,2)</f>
        <v>0</v>
      </c>
      <c r="K297" s="266"/>
      <c r="L297" s="267"/>
      <c r="M297" s="268" t="s">
        <v>1</v>
      </c>
      <c r="N297" s="269" t="s">
        <v>42</v>
      </c>
      <c r="O297" s="91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300</v>
      </c>
      <c r="AT297" s="224" t="s">
        <v>224</v>
      </c>
      <c r="AU297" s="224" t="s">
        <v>84</v>
      </c>
      <c r="AY297" s="17" t="s">
        <v>132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82</v>
      </c>
      <c r="BK297" s="225">
        <f>ROUND(I297*H297,2)</f>
        <v>0</v>
      </c>
      <c r="BL297" s="17" t="s">
        <v>223</v>
      </c>
      <c r="BM297" s="224" t="s">
        <v>568</v>
      </c>
    </row>
    <row r="298" spans="1:65" s="2" customFormat="1" ht="16.5" customHeight="1">
      <c r="A298" s="38"/>
      <c r="B298" s="39"/>
      <c r="C298" s="259" t="s">
        <v>569</v>
      </c>
      <c r="D298" s="259" t="s">
        <v>224</v>
      </c>
      <c r="E298" s="260" t="s">
        <v>570</v>
      </c>
      <c r="F298" s="261" t="s">
        <v>571</v>
      </c>
      <c r="G298" s="262" t="s">
        <v>138</v>
      </c>
      <c r="H298" s="263">
        <v>1</v>
      </c>
      <c r="I298" s="264"/>
      <c r="J298" s="265">
        <f>ROUND(I298*H298,2)</f>
        <v>0</v>
      </c>
      <c r="K298" s="266"/>
      <c r="L298" s="267"/>
      <c r="M298" s="268" t="s">
        <v>1</v>
      </c>
      <c r="N298" s="269" t="s">
        <v>42</v>
      </c>
      <c r="O298" s="91"/>
      <c r="P298" s="222">
        <f>O298*H298</f>
        <v>0</v>
      </c>
      <c r="Q298" s="222">
        <v>0</v>
      </c>
      <c r="R298" s="222">
        <f>Q298*H298</f>
        <v>0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300</v>
      </c>
      <c r="AT298" s="224" t="s">
        <v>224</v>
      </c>
      <c r="AU298" s="224" t="s">
        <v>84</v>
      </c>
      <c r="AY298" s="17" t="s">
        <v>132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82</v>
      </c>
      <c r="BK298" s="225">
        <f>ROUND(I298*H298,2)</f>
        <v>0</v>
      </c>
      <c r="BL298" s="17" t="s">
        <v>223</v>
      </c>
      <c r="BM298" s="224" t="s">
        <v>572</v>
      </c>
    </row>
    <row r="299" spans="1:65" s="2" customFormat="1" ht="24.15" customHeight="1">
      <c r="A299" s="38"/>
      <c r="B299" s="39"/>
      <c r="C299" s="212" t="s">
        <v>573</v>
      </c>
      <c r="D299" s="212" t="s">
        <v>135</v>
      </c>
      <c r="E299" s="213" t="s">
        <v>574</v>
      </c>
      <c r="F299" s="214" t="s">
        <v>575</v>
      </c>
      <c r="G299" s="215" t="s">
        <v>138</v>
      </c>
      <c r="H299" s="216">
        <v>1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0</v>
      </c>
      <c r="R299" s="222">
        <f>Q299*H299</f>
        <v>0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223</v>
      </c>
      <c r="AT299" s="224" t="s">
        <v>135</v>
      </c>
      <c r="AU299" s="224" t="s">
        <v>84</v>
      </c>
      <c r="AY299" s="17" t="s">
        <v>132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82</v>
      </c>
      <c r="BK299" s="225">
        <f>ROUND(I299*H299,2)</f>
        <v>0</v>
      </c>
      <c r="BL299" s="17" t="s">
        <v>223</v>
      </c>
      <c r="BM299" s="224" t="s">
        <v>576</v>
      </c>
    </row>
    <row r="300" spans="1:65" s="2" customFormat="1" ht="16.5" customHeight="1">
      <c r="A300" s="38"/>
      <c r="B300" s="39"/>
      <c r="C300" s="259" t="s">
        <v>577</v>
      </c>
      <c r="D300" s="259" t="s">
        <v>224</v>
      </c>
      <c r="E300" s="260" t="s">
        <v>578</v>
      </c>
      <c r="F300" s="261" t="s">
        <v>579</v>
      </c>
      <c r="G300" s="262" t="s">
        <v>138</v>
      </c>
      <c r="H300" s="263">
        <v>1</v>
      </c>
      <c r="I300" s="264"/>
      <c r="J300" s="265">
        <f>ROUND(I300*H300,2)</f>
        <v>0</v>
      </c>
      <c r="K300" s="266"/>
      <c r="L300" s="267"/>
      <c r="M300" s="268" t="s">
        <v>1</v>
      </c>
      <c r="N300" s="269" t="s">
        <v>42</v>
      </c>
      <c r="O300" s="91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300</v>
      </c>
      <c r="AT300" s="224" t="s">
        <v>224</v>
      </c>
      <c r="AU300" s="224" t="s">
        <v>84</v>
      </c>
      <c r="AY300" s="17" t="s">
        <v>132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82</v>
      </c>
      <c r="BK300" s="225">
        <f>ROUND(I300*H300,2)</f>
        <v>0</v>
      </c>
      <c r="BL300" s="17" t="s">
        <v>223</v>
      </c>
      <c r="BM300" s="224" t="s">
        <v>580</v>
      </c>
    </row>
    <row r="301" spans="1:65" s="2" customFormat="1" ht="16.5" customHeight="1">
      <c r="A301" s="38"/>
      <c r="B301" s="39"/>
      <c r="C301" s="259" t="s">
        <v>581</v>
      </c>
      <c r="D301" s="259" t="s">
        <v>224</v>
      </c>
      <c r="E301" s="260" t="s">
        <v>582</v>
      </c>
      <c r="F301" s="261" t="s">
        <v>583</v>
      </c>
      <c r="G301" s="262" t="s">
        <v>138</v>
      </c>
      <c r="H301" s="263">
        <v>1</v>
      </c>
      <c r="I301" s="264"/>
      <c r="J301" s="265">
        <f>ROUND(I301*H301,2)</f>
        <v>0</v>
      </c>
      <c r="K301" s="266"/>
      <c r="L301" s="267"/>
      <c r="M301" s="268" t="s">
        <v>1</v>
      </c>
      <c r="N301" s="269" t="s">
        <v>42</v>
      </c>
      <c r="O301" s="91"/>
      <c r="P301" s="222">
        <f>O301*H301</f>
        <v>0</v>
      </c>
      <c r="Q301" s="222">
        <v>0</v>
      </c>
      <c r="R301" s="222">
        <f>Q301*H301</f>
        <v>0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300</v>
      </c>
      <c r="AT301" s="224" t="s">
        <v>224</v>
      </c>
      <c r="AU301" s="224" t="s">
        <v>84</v>
      </c>
      <c r="AY301" s="17" t="s">
        <v>132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82</v>
      </c>
      <c r="BK301" s="225">
        <f>ROUND(I301*H301,2)</f>
        <v>0</v>
      </c>
      <c r="BL301" s="17" t="s">
        <v>223</v>
      </c>
      <c r="BM301" s="224" t="s">
        <v>584</v>
      </c>
    </row>
    <row r="302" spans="1:65" s="2" customFormat="1" ht="16.5" customHeight="1">
      <c r="A302" s="38"/>
      <c r="B302" s="39"/>
      <c r="C302" s="259" t="s">
        <v>585</v>
      </c>
      <c r="D302" s="259" t="s">
        <v>224</v>
      </c>
      <c r="E302" s="260" t="s">
        <v>570</v>
      </c>
      <c r="F302" s="261" t="s">
        <v>571</v>
      </c>
      <c r="G302" s="262" t="s">
        <v>138</v>
      </c>
      <c r="H302" s="263">
        <v>1</v>
      </c>
      <c r="I302" s="264"/>
      <c r="J302" s="265">
        <f>ROUND(I302*H302,2)</f>
        <v>0</v>
      </c>
      <c r="K302" s="266"/>
      <c r="L302" s="267"/>
      <c r="M302" s="268" t="s">
        <v>1</v>
      </c>
      <c r="N302" s="269" t="s">
        <v>42</v>
      </c>
      <c r="O302" s="91"/>
      <c r="P302" s="222">
        <f>O302*H302</f>
        <v>0</v>
      </c>
      <c r="Q302" s="222">
        <v>0</v>
      </c>
      <c r="R302" s="222">
        <f>Q302*H302</f>
        <v>0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300</v>
      </c>
      <c r="AT302" s="224" t="s">
        <v>224</v>
      </c>
      <c r="AU302" s="224" t="s">
        <v>84</v>
      </c>
      <c r="AY302" s="17" t="s">
        <v>132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82</v>
      </c>
      <c r="BK302" s="225">
        <f>ROUND(I302*H302,2)</f>
        <v>0</v>
      </c>
      <c r="BL302" s="17" t="s">
        <v>223</v>
      </c>
      <c r="BM302" s="224" t="s">
        <v>586</v>
      </c>
    </row>
    <row r="303" spans="1:65" s="2" customFormat="1" ht="24.15" customHeight="1">
      <c r="A303" s="38"/>
      <c r="B303" s="39"/>
      <c r="C303" s="212" t="s">
        <v>587</v>
      </c>
      <c r="D303" s="212" t="s">
        <v>135</v>
      </c>
      <c r="E303" s="213" t="s">
        <v>588</v>
      </c>
      <c r="F303" s="214" t="s">
        <v>589</v>
      </c>
      <c r="G303" s="215" t="s">
        <v>138</v>
      </c>
      <c r="H303" s="216">
        <v>2</v>
      </c>
      <c r="I303" s="217"/>
      <c r="J303" s="218">
        <f>ROUND(I303*H303,2)</f>
        <v>0</v>
      </c>
      <c r="K303" s="219"/>
      <c r="L303" s="44"/>
      <c r="M303" s="220" t="s">
        <v>1</v>
      </c>
      <c r="N303" s="221" t="s">
        <v>42</v>
      </c>
      <c r="O303" s="91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223</v>
      </c>
      <c r="AT303" s="224" t="s">
        <v>135</v>
      </c>
      <c r="AU303" s="224" t="s">
        <v>84</v>
      </c>
      <c r="AY303" s="17" t="s">
        <v>132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82</v>
      </c>
      <c r="BK303" s="225">
        <f>ROUND(I303*H303,2)</f>
        <v>0</v>
      </c>
      <c r="BL303" s="17" t="s">
        <v>223</v>
      </c>
      <c r="BM303" s="224" t="s">
        <v>590</v>
      </c>
    </row>
    <row r="304" spans="1:65" s="2" customFormat="1" ht="16.5" customHeight="1">
      <c r="A304" s="38"/>
      <c r="B304" s="39"/>
      <c r="C304" s="259" t="s">
        <v>591</v>
      </c>
      <c r="D304" s="259" t="s">
        <v>224</v>
      </c>
      <c r="E304" s="260" t="s">
        <v>592</v>
      </c>
      <c r="F304" s="261" t="s">
        <v>593</v>
      </c>
      <c r="G304" s="262" t="s">
        <v>138</v>
      </c>
      <c r="H304" s="263">
        <v>2</v>
      </c>
      <c r="I304" s="264"/>
      <c r="J304" s="265">
        <f>ROUND(I304*H304,2)</f>
        <v>0</v>
      </c>
      <c r="K304" s="266"/>
      <c r="L304" s="267"/>
      <c r="M304" s="268" t="s">
        <v>1</v>
      </c>
      <c r="N304" s="269" t="s">
        <v>42</v>
      </c>
      <c r="O304" s="91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300</v>
      </c>
      <c r="AT304" s="224" t="s">
        <v>224</v>
      </c>
      <c r="AU304" s="224" t="s">
        <v>84</v>
      </c>
      <c r="AY304" s="17" t="s">
        <v>132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82</v>
      </c>
      <c r="BK304" s="225">
        <f>ROUND(I304*H304,2)</f>
        <v>0</v>
      </c>
      <c r="BL304" s="17" t="s">
        <v>223</v>
      </c>
      <c r="BM304" s="224" t="s">
        <v>594</v>
      </c>
    </row>
    <row r="305" spans="1:65" s="2" customFormat="1" ht="16.5" customHeight="1">
      <c r="A305" s="38"/>
      <c r="B305" s="39"/>
      <c r="C305" s="259" t="s">
        <v>595</v>
      </c>
      <c r="D305" s="259" t="s">
        <v>224</v>
      </c>
      <c r="E305" s="260" t="s">
        <v>570</v>
      </c>
      <c r="F305" s="261" t="s">
        <v>571</v>
      </c>
      <c r="G305" s="262" t="s">
        <v>138</v>
      </c>
      <c r="H305" s="263">
        <v>2</v>
      </c>
      <c r="I305" s="264"/>
      <c r="J305" s="265">
        <f>ROUND(I305*H305,2)</f>
        <v>0</v>
      </c>
      <c r="K305" s="266"/>
      <c r="L305" s="267"/>
      <c r="M305" s="268" t="s">
        <v>1</v>
      </c>
      <c r="N305" s="269" t="s">
        <v>42</v>
      </c>
      <c r="O305" s="91"/>
      <c r="P305" s="222">
        <f>O305*H305</f>
        <v>0</v>
      </c>
      <c r="Q305" s="222">
        <v>0</v>
      </c>
      <c r="R305" s="222">
        <f>Q305*H305</f>
        <v>0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300</v>
      </c>
      <c r="AT305" s="224" t="s">
        <v>224</v>
      </c>
      <c r="AU305" s="224" t="s">
        <v>84</v>
      </c>
      <c r="AY305" s="17" t="s">
        <v>132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82</v>
      </c>
      <c r="BK305" s="225">
        <f>ROUND(I305*H305,2)</f>
        <v>0</v>
      </c>
      <c r="BL305" s="17" t="s">
        <v>223</v>
      </c>
      <c r="BM305" s="224" t="s">
        <v>596</v>
      </c>
    </row>
    <row r="306" spans="1:65" s="2" customFormat="1" ht="21.75" customHeight="1">
      <c r="A306" s="38"/>
      <c r="B306" s="39"/>
      <c r="C306" s="212" t="s">
        <v>597</v>
      </c>
      <c r="D306" s="212" t="s">
        <v>135</v>
      </c>
      <c r="E306" s="213" t="s">
        <v>598</v>
      </c>
      <c r="F306" s="214" t="s">
        <v>599</v>
      </c>
      <c r="G306" s="215" t="s">
        <v>138</v>
      </c>
      <c r="H306" s="216">
        <v>2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42</v>
      </c>
      <c r="O306" s="91"/>
      <c r="P306" s="222">
        <f>O306*H306</f>
        <v>0</v>
      </c>
      <c r="Q306" s="222">
        <v>0</v>
      </c>
      <c r="R306" s="222">
        <f>Q306*H306</f>
        <v>0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223</v>
      </c>
      <c r="AT306" s="224" t="s">
        <v>135</v>
      </c>
      <c r="AU306" s="224" t="s">
        <v>84</v>
      </c>
      <c r="AY306" s="17" t="s">
        <v>132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82</v>
      </c>
      <c r="BK306" s="225">
        <f>ROUND(I306*H306,2)</f>
        <v>0</v>
      </c>
      <c r="BL306" s="17" t="s">
        <v>223</v>
      </c>
      <c r="BM306" s="224" t="s">
        <v>600</v>
      </c>
    </row>
    <row r="307" spans="1:65" s="2" customFormat="1" ht="16.5" customHeight="1">
      <c r="A307" s="38"/>
      <c r="B307" s="39"/>
      <c r="C307" s="259" t="s">
        <v>601</v>
      </c>
      <c r="D307" s="259" t="s">
        <v>224</v>
      </c>
      <c r="E307" s="260" t="s">
        <v>602</v>
      </c>
      <c r="F307" s="261" t="s">
        <v>603</v>
      </c>
      <c r="G307" s="262" t="s">
        <v>138</v>
      </c>
      <c r="H307" s="263">
        <v>2</v>
      </c>
      <c r="I307" s="264"/>
      <c r="J307" s="265">
        <f>ROUND(I307*H307,2)</f>
        <v>0</v>
      </c>
      <c r="K307" s="266"/>
      <c r="L307" s="267"/>
      <c r="M307" s="268" t="s">
        <v>1</v>
      </c>
      <c r="N307" s="269" t="s">
        <v>42</v>
      </c>
      <c r="O307" s="91"/>
      <c r="P307" s="222">
        <f>O307*H307</f>
        <v>0</v>
      </c>
      <c r="Q307" s="222">
        <v>0</v>
      </c>
      <c r="R307" s="222">
        <f>Q307*H307</f>
        <v>0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300</v>
      </c>
      <c r="AT307" s="224" t="s">
        <v>224</v>
      </c>
      <c r="AU307" s="224" t="s">
        <v>84</v>
      </c>
      <c r="AY307" s="17" t="s">
        <v>132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82</v>
      </c>
      <c r="BK307" s="225">
        <f>ROUND(I307*H307,2)</f>
        <v>0</v>
      </c>
      <c r="BL307" s="17" t="s">
        <v>223</v>
      </c>
      <c r="BM307" s="224" t="s">
        <v>604</v>
      </c>
    </row>
    <row r="308" spans="1:65" s="2" customFormat="1" ht="16.5" customHeight="1">
      <c r="A308" s="38"/>
      <c r="B308" s="39"/>
      <c r="C308" s="212" t="s">
        <v>605</v>
      </c>
      <c r="D308" s="212" t="s">
        <v>135</v>
      </c>
      <c r="E308" s="213" t="s">
        <v>606</v>
      </c>
      <c r="F308" s="214" t="s">
        <v>607</v>
      </c>
      <c r="G308" s="215" t="s">
        <v>515</v>
      </c>
      <c r="H308" s="216">
        <v>10</v>
      </c>
      <c r="I308" s="217"/>
      <c r="J308" s="218">
        <f>ROUND(I308*H308,2)</f>
        <v>0</v>
      </c>
      <c r="K308" s="219"/>
      <c r="L308" s="44"/>
      <c r="M308" s="220" t="s">
        <v>1</v>
      </c>
      <c r="N308" s="221" t="s">
        <v>42</v>
      </c>
      <c r="O308" s="91"/>
      <c r="P308" s="222">
        <f>O308*H308</f>
        <v>0</v>
      </c>
      <c r="Q308" s="222">
        <v>0</v>
      </c>
      <c r="R308" s="222">
        <f>Q308*H308</f>
        <v>0</v>
      </c>
      <c r="S308" s="222">
        <v>0</v>
      </c>
      <c r="T308" s="22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4" t="s">
        <v>223</v>
      </c>
      <c r="AT308" s="224" t="s">
        <v>135</v>
      </c>
      <c r="AU308" s="224" t="s">
        <v>84</v>
      </c>
      <c r="AY308" s="17" t="s">
        <v>132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7" t="s">
        <v>82</v>
      </c>
      <c r="BK308" s="225">
        <f>ROUND(I308*H308,2)</f>
        <v>0</v>
      </c>
      <c r="BL308" s="17" t="s">
        <v>223</v>
      </c>
      <c r="BM308" s="224" t="s">
        <v>608</v>
      </c>
    </row>
    <row r="309" spans="1:65" s="2" customFormat="1" ht="24.15" customHeight="1">
      <c r="A309" s="38"/>
      <c r="B309" s="39"/>
      <c r="C309" s="259" t="s">
        <v>609</v>
      </c>
      <c r="D309" s="259" t="s">
        <v>224</v>
      </c>
      <c r="E309" s="260" t="s">
        <v>610</v>
      </c>
      <c r="F309" s="261" t="s">
        <v>611</v>
      </c>
      <c r="G309" s="262" t="s">
        <v>138</v>
      </c>
      <c r="H309" s="263">
        <v>10</v>
      </c>
      <c r="I309" s="264"/>
      <c r="J309" s="265">
        <f>ROUND(I309*H309,2)</f>
        <v>0</v>
      </c>
      <c r="K309" s="266"/>
      <c r="L309" s="267"/>
      <c r="M309" s="268" t="s">
        <v>1</v>
      </c>
      <c r="N309" s="269" t="s">
        <v>42</v>
      </c>
      <c r="O309" s="91"/>
      <c r="P309" s="222">
        <f>O309*H309</f>
        <v>0</v>
      </c>
      <c r="Q309" s="222">
        <v>0</v>
      </c>
      <c r="R309" s="222">
        <f>Q309*H309</f>
        <v>0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300</v>
      </c>
      <c r="AT309" s="224" t="s">
        <v>224</v>
      </c>
      <c r="AU309" s="224" t="s">
        <v>84</v>
      </c>
      <c r="AY309" s="17" t="s">
        <v>132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82</v>
      </c>
      <c r="BK309" s="225">
        <f>ROUND(I309*H309,2)</f>
        <v>0</v>
      </c>
      <c r="BL309" s="17" t="s">
        <v>223</v>
      </c>
      <c r="BM309" s="224" t="s">
        <v>612</v>
      </c>
    </row>
    <row r="310" spans="1:63" s="12" customFormat="1" ht="22.8" customHeight="1">
      <c r="A310" s="12"/>
      <c r="B310" s="196"/>
      <c r="C310" s="197"/>
      <c r="D310" s="198" t="s">
        <v>76</v>
      </c>
      <c r="E310" s="210" t="s">
        <v>613</v>
      </c>
      <c r="F310" s="210" t="s">
        <v>614</v>
      </c>
      <c r="G310" s="197"/>
      <c r="H310" s="197"/>
      <c r="I310" s="200"/>
      <c r="J310" s="211">
        <f>BK310</f>
        <v>0</v>
      </c>
      <c r="K310" s="197"/>
      <c r="L310" s="202"/>
      <c r="M310" s="203"/>
      <c r="N310" s="204"/>
      <c r="O310" s="204"/>
      <c r="P310" s="205">
        <f>SUM(P311:P315)</f>
        <v>0</v>
      </c>
      <c r="Q310" s="204"/>
      <c r="R310" s="205">
        <f>SUM(R311:R315)</f>
        <v>0</v>
      </c>
      <c r="S310" s="204"/>
      <c r="T310" s="206">
        <f>SUM(T311:T315)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07" t="s">
        <v>84</v>
      </c>
      <c r="AT310" s="208" t="s">
        <v>76</v>
      </c>
      <c r="AU310" s="208" t="s">
        <v>82</v>
      </c>
      <c r="AY310" s="207" t="s">
        <v>132</v>
      </c>
      <c r="BK310" s="209">
        <f>SUM(BK311:BK315)</f>
        <v>0</v>
      </c>
    </row>
    <row r="311" spans="1:65" s="2" customFormat="1" ht="16.5" customHeight="1">
      <c r="A311" s="38"/>
      <c r="B311" s="39"/>
      <c r="C311" s="212" t="s">
        <v>615</v>
      </c>
      <c r="D311" s="212" t="s">
        <v>135</v>
      </c>
      <c r="E311" s="213" t="s">
        <v>616</v>
      </c>
      <c r="F311" s="214" t="s">
        <v>617</v>
      </c>
      <c r="G311" s="215" t="s">
        <v>618</v>
      </c>
      <c r="H311" s="216">
        <v>1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</v>
      </c>
      <c r="R311" s="222">
        <f>Q311*H311</f>
        <v>0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139</v>
      </c>
      <c r="AT311" s="224" t="s">
        <v>135</v>
      </c>
      <c r="AU311" s="224" t="s">
        <v>84</v>
      </c>
      <c r="AY311" s="17" t="s">
        <v>132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82</v>
      </c>
      <c r="BK311" s="225">
        <f>ROUND(I311*H311,2)</f>
        <v>0</v>
      </c>
      <c r="BL311" s="17" t="s">
        <v>139</v>
      </c>
      <c r="BM311" s="224" t="s">
        <v>619</v>
      </c>
    </row>
    <row r="312" spans="1:65" s="2" customFormat="1" ht="16.5" customHeight="1">
      <c r="A312" s="38"/>
      <c r="B312" s="39"/>
      <c r="C312" s="212" t="s">
        <v>620</v>
      </c>
      <c r="D312" s="212" t="s">
        <v>135</v>
      </c>
      <c r="E312" s="213" t="s">
        <v>621</v>
      </c>
      <c r="F312" s="214" t="s">
        <v>622</v>
      </c>
      <c r="G312" s="215" t="s">
        <v>618</v>
      </c>
      <c r="H312" s="216">
        <v>1</v>
      </c>
      <c r="I312" s="217"/>
      <c r="J312" s="218">
        <f>ROUND(I312*H312,2)</f>
        <v>0</v>
      </c>
      <c r="K312" s="219"/>
      <c r="L312" s="44"/>
      <c r="M312" s="220" t="s">
        <v>1</v>
      </c>
      <c r="N312" s="221" t="s">
        <v>42</v>
      </c>
      <c r="O312" s="91"/>
      <c r="P312" s="222">
        <f>O312*H312</f>
        <v>0</v>
      </c>
      <c r="Q312" s="222">
        <v>0</v>
      </c>
      <c r="R312" s="222">
        <f>Q312*H312</f>
        <v>0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139</v>
      </c>
      <c r="AT312" s="224" t="s">
        <v>135</v>
      </c>
      <c r="AU312" s="224" t="s">
        <v>84</v>
      </c>
      <c r="AY312" s="17" t="s">
        <v>132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82</v>
      </c>
      <c r="BK312" s="225">
        <f>ROUND(I312*H312,2)</f>
        <v>0</v>
      </c>
      <c r="BL312" s="17" t="s">
        <v>139</v>
      </c>
      <c r="BM312" s="224" t="s">
        <v>623</v>
      </c>
    </row>
    <row r="313" spans="1:65" s="2" customFormat="1" ht="16.5" customHeight="1">
      <c r="A313" s="38"/>
      <c r="B313" s="39"/>
      <c r="C313" s="212" t="s">
        <v>624</v>
      </c>
      <c r="D313" s="212" t="s">
        <v>135</v>
      </c>
      <c r="E313" s="213" t="s">
        <v>625</v>
      </c>
      <c r="F313" s="214" t="s">
        <v>626</v>
      </c>
      <c r="G313" s="215" t="s">
        <v>618</v>
      </c>
      <c r="H313" s="216">
        <v>1</v>
      </c>
      <c r="I313" s="217"/>
      <c r="J313" s="218">
        <f>ROUND(I313*H313,2)</f>
        <v>0</v>
      </c>
      <c r="K313" s="219"/>
      <c r="L313" s="44"/>
      <c r="M313" s="220" t="s">
        <v>1</v>
      </c>
      <c r="N313" s="221" t="s">
        <v>42</v>
      </c>
      <c r="O313" s="91"/>
      <c r="P313" s="222">
        <f>O313*H313</f>
        <v>0</v>
      </c>
      <c r="Q313" s="222">
        <v>0</v>
      </c>
      <c r="R313" s="222">
        <f>Q313*H313</f>
        <v>0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139</v>
      </c>
      <c r="AT313" s="224" t="s">
        <v>135</v>
      </c>
      <c r="AU313" s="224" t="s">
        <v>84</v>
      </c>
      <c r="AY313" s="17" t="s">
        <v>132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82</v>
      </c>
      <c r="BK313" s="225">
        <f>ROUND(I313*H313,2)</f>
        <v>0</v>
      </c>
      <c r="BL313" s="17" t="s">
        <v>139</v>
      </c>
      <c r="BM313" s="224" t="s">
        <v>627</v>
      </c>
    </row>
    <row r="314" spans="1:65" s="2" customFormat="1" ht="33" customHeight="1">
      <c r="A314" s="38"/>
      <c r="B314" s="39"/>
      <c r="C314" s="212" t="s">
        <v>628</v>
      </c>
      <c r="D314" s="212" t="s">
        <v>135</v>
      </c>
      <c r="E314" s="213" t="s">
        <v>629</v>
      </c>
      <c r="F314" s="214" t="s">
        <v>630</v>
      </c>
      <c r="G314" s="215" t="s">
        <v>138</v>
      </c>
      <c r="H314" s="216">
        <v>1</v>
      </c>
      <c r="I314" s="217"/>
      <c r="J314" s="218">
        <f>ROUND(I314*H314,2)</f>
        <v>0</v>
      </c>
      <c r="K314" s="219"/>
      <c r="L314" s="44"/>
      <c r="M314" s="220" t="s">
        <v>1</v>
      </c>
      <c r="N314" s="221" t="s">
        <v>42</v>
      </c>
      <c r="O314" s="91"/>
      <c r="P314" s="222">
        <f>O314*H314</f>
        <v>0</v>
      </c>
      <c r="Q314" s="222">
        <v>0</v>
      </c>
      <c r="R314" s="222">
        <f>Q314*H314</f>
        <v>0</v>
      </c>
      <c r="S314" s="222">
        <v>0</v>
      </c>
      <c r="T314" s="22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139</v>
      </c>
      <c r="AT314" s="224" t="s">
        <v>135</v>
      </c>
      <c r="AU314" s="224" t="s">
        <v>84</v>
      </c>
      <c r="AY314" s="17" t="s">
        <v>132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7" t="s">
        <v>82</v>
      </c>
      <c r="BK314" s="225">
        <f>ROUND(I314*H314,2)</f>
        <v>0</v>
      </c>
      <c r="BL314" s="17" t="s">
        <v>139</v>
      </c>
      <c r="BM314" s="224" t="s">
        <v>631</v>
      </c>
    </row>
    <row r="315" spans="1:65" s="2" customFormat="1" ht="37.8" customHeight="1">
      <c r="A315" s="38"/>
      <c r="B315" s="39"/>
      <c r="C315" s="212" t="s">
        <v>632</v>
      </c>
      <c r="D315" s="212" t="s">
        <v>135</v>
      </c>
      <c r="E315" s="213" t="s">
        <v>633</v>
      </c>
      <c r="F315" s="214" t="s">
        <v>634</v>
      </c>
      <c r="G315" s="215" t="s">
        <v>618</v>
      </c>
      <c r="H315" s="216">
        <v>1</v>
      </c>
      <c r="I315" s="217"/>
      <c r="J315" s="218">
        <f>ROUND(I315*H315,2)</f>
        <v>0</v>
      </c>
      <c r="K315" s="219"/>
      <c r="L315" s="44"/>
      <c r="M315" s="220" t="s">
        <v>1</v>
      </c>
      <c r="N315" s="221" t="s">
        <v>42</v>
      </c>
      <c r="O315" s="91"/>
      <c r="P315" s="222">
        <f>O315*H315</f>
        <v>0</v>
      </c>
      <c r="Q315" s="222">
        <v>0</v>
      </c>
      <c r="R315" s="222">
        <f>Q315*H315</f>
        <v>0</v>
      </c>
      <c r="S315" s="222">
        <v>0</v>
      </c>
      <c r="T315" s="223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4" t="s">
        <v>139</v>
      </c>
      <c r="AT315" s="224" t="s">
        <v>135</v>
      </c>
      <c r="AU315" s="224" t="s">
        <v>84</v>
      </c>
      <c r="AY315" s="17" t="s">
        <v>132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7" t="s">
        <v>82</v>
      </c>
      <c r="BK315" s="225">
        <f>ROUND(I315*H315,2)</f>
        <v>0</v>
      </c>
      <c r="BL315" s="17" t="s">
        <v>139</v>
      </c>
      <c r="BM315" s="224" t="s">
        <v>635</v>
      </c>
    </row>
    <row r="316" spans="1:63" s="12" customFormat="1" ht="22.8" customHeight="1">
      <c r="A316" s="12"/>
      <c r="B316" s="196"/>
      <c r="C316" s="197"/>
      <c r="D316" s="198" t="s">
        <v>76</v>
      </c>
      <c r="E316" s="210" t="s">
        <v>636</v>
      </c>
      <c r="F316" s="210" t="s">
        <v>637</v>
      </c>
      <c r="G316" s="197"/>
      <c r="H316" s="197"/>
      <c r="I316" s="200"/>
      <c r="J316" s="211">
        <f>BK316</f>
        <v>0</v>
      </c>
      <c r="K316" s="197"/>
      <c r="L316" s="202"/>
      <c r="M316" s="203"/>
      <c r="N316" s="204"/>
      <c r="O316" s="204"/>
      <c r="P316" s="205">
        <f>SUM(P317:P322)</f>
        <v>0</v>
      </c>
      <c r="Q316" s="204"/>
      <c r="R316" s="205">
        <f>SUM(R317:R322)</f>
        <v>0.15573</v>
      </c>
      <c r="S316" s="204"/>
      <c r="T316" s="206">
        <f>SUM(T317:T322)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7" t="s">
        <v>84</v>
      </c>
      <c r="AT316" s="208" t="s">
        <v>76</v>
      </c>
      <c r="AU316" s="208" t="s">
        <v>82</v>
      </c>
      <c r="AY316" s="207" t="s">
        <v>132</v>
      </c>
      <c r="BK316" s="209">
        <f>SUM(BK317:BK322)</f>
        <v>0</v>
      </c>
    </row>
    <row r="317" spans="1:65" s="2" customFormat="1" ht="33" customHeight="1">
      <c r="A317" s="38"/>
      <c r="B317" s="39"/>
      <c r="C317" s="212" t="s">
        <v>638</v>
      </c>
      <c r="D317" s="212" t="s">
        <v>135</v>
      </c>
      <c r="E317" s="213" t="s">
        <v>639</v>
      </c>
      <c r="F317" s="214" t="s">
        <v>640</v>
      </c>
      <c r="G317" s="215" t="s">
        <v>143</v>
      </c>
      <c r="H317" s="216">
        <v>29</v>
      </c>
      <c r="I317" s="217"/>
      <c r="J317" s="218">
        <f>ROUND(I317*H317,2)</f>
        <v>0</v>
      </c>
      <c r="K317" s="219"/>
      <c r="L317" s="44"/>
      <c r="M317" s="220" t="s">
        <v>1</v>
      </c>
      <c r="N317" s="221" t="s">
        <v>42</v>
      </c>
      <c r="O317" s="91"/>
      <c r="P317" s="222">
        <f>O317*H317</f>
        <v>0</v>
      </c>
      <c r="Q317" s="222">
        <v>0.00117</v>
      </c>
      <c r="R317" s="222">
        <f>Q317*H317</f>
        <v>0.03393</v>
      </c>
      <c r="S317" s="222">
        <v>0</v>
      </c>
      <c r="T317" s="22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4" t="s">
        <v>223</v>
      </c>
      <c r="AT317" s="224" t="s">
        <v>135</v>
      </c>
      <c r="AU317" s="224" t="s">
        <v>84</v>
      </c>
      <c r="AY317" s="17" t="s">
        <v>132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7" t="s">
        <v>82</v>
      </c>
      <c r="BK317" s="225">
        <f>ROUND(I317*H317,2)</f>
        <v>0</v>
      </c>
      <c r="BL317" s="17" t="s">
        <v>223</v>
      </c>
      <c r="BM317" s="224" t="s">
        <v>641</v>
      </c>
    </row>
    <row r="318" spans="1:51" s="13" customFormat="1" ht="12">
      <c r="A318" s="13"/>
      <c r="B318" s="226"/>
      <c r="C318" s="227"/>
      <c r="D318" s="228" t="s">
        <v>145</v>
      </c>
      <c r="E318" s="229" t="s">
        <v>1</v>
      </c>
      <c r="F318" s="230" t="s">
        <v>146</v>
      </c>
      <c r="G318" s="227"/>
      <c r="H318" s="229" t="s">
        <v>1</v>
      </c>
      <c r="I318" s="231"/>
      <c r="J318" s="227"/>
      <c r="K318" s="227"/>
      <c r="L318" s="232"/>
      <c r="M318" s="233"/>
      <c r="N318" s="234"/>
      <c r="O318" s="234"/>
      <c r="P318" s="234"/>
      <c r="Q318" s="234"/>
      <c r="R318" s="234"/>
      <c r="S318" s="234"/>
      <c r="T318" s="23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6" t="s">
        <v>145</v>
      </c>
      <c r="AU318" s="236" t="s">
        <v>84</v>
      </c>
      <c r="AV318" s="13" t="s">
        <v>82</v>
      </c>
      <c r="AW318" s="13" t="s">
        <v>32</v>
      </c>
      <c r="AX318" s="13" t="s">
        <v>77</v>
      </c>
      <c r="AY318" s="236" t="s">
        <v>132</v>
      </c>
    </row>
    <row r="319" spans="1:51" s="14" customFormat="1" ht="12">
      <c r="A319" s="14"/>
      <c r="B319" s="237"/>
      <c r="C319" s="238"/>
      <c r="D319" s="228" t="s">
        <v>145</v>
      </c>
      <c r="E319" s="239" t="s">
        <v>1</v>
      </c>
      <c r="F319" s="240" t="s">
        <v>288</v>
      </c>
      <c r="G319" s="238"/>
      <c r="H319" s="241">
        <v>29</v>
      </c>
      <c r="I319" s="242"/>
      <c r="J319" s="238"/>
      <c r="K319" s="238"/>
      <c r="L319" s="243"/>
      <c r="M319" s="244"/>
      <c r="N319" s="245"/>
      <c r="O319" s="245"/>
      <c r="P319" s="245"/>
      <c r="Q319" s="245"/>
      <c r="R319" s="245"/>
      <c r="S319" s="245"/>
      <c r="T319" s="24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7" t="s">
        <v>145</v>
      </c>
      <c r="AU319" s="247" t="s">
        <v>84</v>
      </c>
      <c r="AV319" s="14" t="s">
        <v>84</v>
      </c>
      <c r="AW319" s="14" t="s">
        <v>32</v>
      </c>
      <c r="AX319" s="14" t="s">
        <v>82</v>
      </c>
      <c r="AY319" s="247" t="s">
        <v>132</v>
      </c>
    </row>
    <row r="320" spans="1:65" s="2" customFormat="1" ht="24.15" customHeight="1">
      <c r="A320" s="38"/>
      <c r="B320" s="39"/>
      <c r="C320" s="259" t="s">
        <v>642</v>
      </c>
      <c r="D320" s="259" t="s">
        <v>224</v>
      </c>
      <c r="E320" s="260" t="s">
        <v>643</v>
      </c>
      <c r="F320" s="261" t="s">
        <v>644</v>
      </c>
      <c r="G320" s="262" t="s">
        <v>143</v>
      </c>
      <c r="H320" s="263">
        <v>30.45</v>
      </c>
      <c r="I320" s="264"/>
      <c r="J320" s="265">
        <f>ROUND(I320*H320,2)</f>
        <v>0</v>
      </c>
      <c r="K320" s="266"/>
      <c r="L320" s="267"/>
      <c r="M320" s="268" t="s">
        <v>1</v>
      </c>
      <c r="N320" s="269" t="s">
        <v>42</v>
      </c>
      <c r="O320" s="91"/>
      <c r="P320" s="222">
        <f>O320*H320</f>
        <v>0</v>
      </c>
      <c r="Q320" s="222">
        <v>0.004</v>
      </c>
      <c r="R320" s="222">
        <f>Q320*H320</f>
        <v>0.1218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300</v>
      </c>
      <c r="AT320" s="224" t="s">
        <v>224</v>
      </c>
      <c r="AU320" s="224" t="s">
        <v>84</v>
      </c>
      <c r="AY320" s="17" t="s">
        <v>132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82</v>
      </c>
      <c r="BK320" s="225">
        <f>ROUND(I320*H320,2)</f>
        <v>0</v>
      </c>
      <c r="BL320" s="17" t="s">
        <v>223</v>
      </c>
      <c r="BM320" s="224" t="s">
        <v>645</v>
      </c>
    </row>
    <row r="321" spans="1:51" s="14" customFormat="1" ht="12">
      <c r="A321" s="14"/>
      <c r="B321" s="237"/>
      <c r="C321" s="238"/>
      <c r="D321" s="228" t="s">
        <v>145</v>
      </c>
      <c r="E321" s="238"/>
      <c r="F321" s="240" t="s">
        <v>646</v>
      </c>
      <c r="G321" s="238"/>
      <c r="H321" s="241">
        <v>30.45</v>
      </c>
      <c r="I321" s="242"/>
      <c r="J321" s="238"/>
      <c r="K321" s="238"/>
      <c r="L321" s="243"/>
      <c r="M321" s="244"/>
      <c r="N321" s="245"/>
      <c r="O321" s="245"/>
      <c r="P321" s="245"/>
      <c r="Q321" s="245"/>
      <c r="R321" s="245"/>
      <c r="S321" s="245"/>
      <c r="T321" s="24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7" t="s">
        <v>145</v>
      </c>
      <c r="AU321" s="247" t="s">
        <v>84</v>
      </c>
      <c r="AV321" s="14" t="s">
        <v>84</v>
      </c>
      <c r="AW321" s="14" t="s">
        <v>4</v>
      </c>
      <c r="AX321" s="14" t="s">
        <v>82</v>
      </c>
      <c r="AY321" s="247" t="s">
        <v>132</v>
      </c>
    </row>
    <row r="322" spans="1:65" s="2" customFormat="1" ht="24.15" customHeight="1">
      <c r="A322" s="38"/>
      <c r="B322" s="39"/>
      <c r="C322" s="212" t="s">
        <v>647</v>
      </c>
      <c r="D322" s="212" t="s">
        <v>135</v>
      </c>
      <c r="E322" s="213" t="s">
        <v>648</v>
      </c>
      <c r="F322" s="214" t="s">
        <v>649</v>
      </c>
      <c r="G322" s="215" t="s">
        <v>182</v>
      </c>
      <c r="H322" s="216">
        <v>0.156</v>
      </c>
      <c r="I322" s="217"/>
      <c r="J322" s="218">
        <f>ROUND(I322*H322,2)</f>
        <v>0</v>
      </c>
      <c r="K322" s="219"/>
      <c r="L322" s="44"/>
      <c r="M322" s="220" t="s">
        <v>1</v>
      </c>
      <c r="N322" s="221" t="s">
        <v>42</v>
      </c>
      <c r="O322" s="91"/>
      <c r="P322" s="222">
        <f>O322*H322</f>
        <v>0</v>
      </c>
      <c r="Q322" s="222">
        <v>0</v>
      </c>
      <c r="R322" s="222">
        <f>Q322*H322</f>
        <v>0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223</v>
      </c>
      <c r="AT322" s="224" t="s">
        <v>135</v>
      </c>
      <c r="AU322" s="224" t="s">
        <v>84</v>
      </c>
      <c r="AY322" s="17" t="s">
        <v>132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82</v>
      </c>
      <c r="BK322" s="225">
        <f>ROUND(I322*H322,2)</f>
        <v>0</v>
      </c>
      <c r="BL322" s="17" t="s">
        <v>223</v>
      </c>
      <c r="BM322" s="224" t="s">
        <v>650</v>
      </c>
    </row>
    <row r="323" spans="1:63" s="12" customFormat="1" ht="22.8" customHeight="1">
      <c r="A323" s="12"/>
      <c r="B323" s="196"/>
      <c r="C323" s="197"/>
      <c r="D323" s="198" t="s">
        <v>76</v>
      </c>
      <c r="E323" s="210" t="s">
        <v>651</v>
      </c>
      <c r="F323" s="210" t="s">
        <v>652</v>
      </c>
      <c r="G323" s="197"/>
      <c r="H323" s="197"/>
      <c r="I323" s="200"/>
      <c r="J323" s="211">
        <f>BK323</f>
        <v>0</v>
      </c>
      <c r="K323" s="197"/>
      <c r="L323" s="202"/>
      <c r="M323" s="203"/>
      <c r="N323" s="204"/>
      <c r="O323" s="204"/>
      <c r="P323" s="205">
        <f>SUM(P324:P335)</f>
        <v>0</v>
      </c>
      <c r="Q323" s="204"/>
      <c r="R323" s="205">
        <f>SUM(R324:R335)</f>
        <v>0.06509999999999999</v>
      </c>
      <c r="S323" s="204"/>
      <c r="T323" s="206">
        <f>SUM(T324:T335)</f>
        <v>0.12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7" t="s">
        <v>84</v>
      </c>
      <c r="AT323" s="208" t="s">
        <v>76</v>
      </c>
      <c r="AU323" s="208" t="s">
        <v>82</v>
      </c>
      <c r="AY323" s="207" t="s">
        <v>132</v>
      </c>
      <c r="BK323" s="209">
        <f>SUM(BK324:BK335)</f>
        <v>0</v>
      </c>
    </row>
    <row r="324" spans="1:65" s="2" customFormat="1" ht="24.15" customHeight="1">
      <c r="A324" s="38"/>
      <c r="B324" s="39"/>
      <c r="C324" s="212" t="s">
        <v>653</v>
      </c>
      <c r="D324" s="212" t="s">
        <v>135</v>
      </c>
      <c r="E324" s="213" t="s">
        <v>654</v>
      </c>
      <c r="F324" s="214" t="s">
        <v>655</v>
      </c>
      <c r="G324" s="215" t="s">
        <v>150</v>
      </c>
      <c r="H324" s="216">
        <v>6.81</v>
      </c>
      <c r="I324" s="217"/>
      <c r="J324" s="218">
        <f>ROUND(I324*H324,2)</f>
        <v>0</v>
      </c>
      <c r="K324" s="219"/>
      <c r="L324" s="44"/>
      <c r="M324" s="220" t="s">
        <v>1</v>
      </c>
      <c r="N324" s="221" t="s">
        <v>42</v>
      </c>
      <c r="O324" s="91"/>
      <c r="P324" s="222">
        <f>O324*H324</f>
        <v>0</v>
      </c>
      <c r="Q324" s="222">
        <v>0</v>
      </c>
      <c r="R324" s="222">
        <f>Q324*H324</f>
        <v>0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223</v>
      </c>
      <c r="AT324" s="224" t="s">
        <v>135</v>
      </c>
      <c r="AU324" s="224" t="s">
        <v>84</v>
      </c>
      <c r="AY324" s="17" t="s">
        <v>132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82</v>
      </c>
      <c r="BK324" s="225">
        <f>ROUND(I324*H324,2)</f>
        <v>0</v>
      </c>
      <c r="BL324" s="17" t="s">
        <v>223</v>
      </c>
      <c r="BM324" s="224" t="s">
        <v>656</v>
      </c>
    </row>
    <row r="325" spans="1:51" s="14" customFormat="1" ht="12">
      <c r="A325" s="14"/>
      <c r="B325" s="237"/>
      <c r="C325" s="238"/>
      <c r="D325" s="228" t="s">
        <v>145</v>
      </c>
      <c r="E325" s="239" t="s">
        <v>1</v>
      </c>
      <c r="F325" s="240" t="s">
        <v>657</v>
      </c>
      <c r="G325" s="238"/>
      <c r="H325" s="241">
        <v>6.81</v>
      </c>
      <c r="I325" s="242"/>
      <c r="J325" s="238"/>
      <c r="K325" s="238"/>
      <c r="L325" s="243"/>
      <c r="M325" s="244"/>
      <c r="N325" s="245"/>
      <c r="O325" s="245"/>
      <c r="P325" s="245"/>
      <c r="Q325" s="245"/>
      <c r="R325" s="245"/>
      <c r="S325" s="245"/>
      <c r="T325" s="24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7" t="s">
        <v>145</v>
      </c>
      <c r="AU325" s="247" t="s">
        <v>84</v>
      </c>
      <c r="AV325" s="14" t="s">
        <v>84</v>
      </c>
      <c r="AW325" s="14" t="s">
        <v>32</v>
      </c>
      <c r="AX325" s="14" t="s">
        <v>82</v>
      </c>
      <c r="AY325" s="247" t="s">
        <v>132</v>
      </c>
    </row>
    <row r="326" spans="1:65" s="2" customFormat="1" ht="24.15" customHeight="1">
      <c r="A326" s="38"/>
      <c r="B326" s="39"/>
      <c r="C326" s="212" t="s">
        <v>658</v>
      </c>
      <c r="D326" s="212" t="s">
        <v>135</v>
      </c>
      <c r="E326" s="213" t="s">
        <v>659</v>
      </c>
      <c r="F326" s="214" t="s">
        <v>660</v>
      </c>
      <c r="G326" s="215" t="s">
        <v>138</v>
      </c>
      <c r="H326" s="216">
        <v>3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223</v>
      </c>
      <c r="AT326" s="224" t="s">
        <v>135</v>
      </c>
      <c r="AU326" s="224" t="s">
        <v>84</v>
      </c>
      <c r="AY326" s="17" t="s">
        <v>132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82</v>
      </c>
      <c r="BK326" s="225">
        <f>ROUND(I326*H326,2)</f>
        <v>0</v>
      </c>
      <c r="BL326" s="17" t="s">
        <v>223</v>
      </c>
      <c r="BM326" s="224" t="s">
        <v>661</v>
      </c>
    </row>
    <row r="327" spans="1:51" s="13" customFormat="1" ht="12">
      <c r="A327" s="13"/>
      <c r="B327" s="226"/>
      <c r="C327" s="227"/>
      <c r="D327" s="228" t="s">
        <v>145</v>
      </c>
      <c r="E327" s="229" t="s">
        <v>1</v>
      </c>
      <c r="F327" s="230" t="s">
        <v>146</v>
      </c>
      <c r="G327" s="227"/>
      <c r="H327" s="229" t="s">
        <v>1</v>
      </c>
      <c r="I327" s="231"/>
      <c r="J327" s="227"/>
      <c r="K327" s="227"/>
      <c r="L327" s="232"/>
      <c r="M327" s="233"/>
      <c r="N327" s="234"/>
      <c r="O327" s="234"/>
      <c r="P327" s="234"/>
      <c r="Q327" s="234"/>
      <c r="R327" s="234"/>
      <c r="S327" s="234"/>
      <c r="T327" s="23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6" t="s">
        <v>145</v>
      </c>
      <c r="AU327" s="236" t="s">
        <v>84</v>
      </c>
      <c r="AV327" s="13" t="s">
        <v>82</v>
      </c>
      <c r="AW327" s="13" t="s">
        <v>32</v>
      </c>
      <c r="AX327" s="13" t="s">
        <v>77</v>
      </c>
      <c r="AY327" s="236" t="s">
        <v>132</v>
      </c>
    </row>
    <row r="328" spans="1:51" s="14" customFormat="1" ht="12">
      <c r="A328" s="14"/>
      <c r="B328" s="237"/>
      <c r="C328" s="238"/>
      <c r="D328" s="228" t="s">
        <v>145</v>
      </c>
      <c r="E328" s="239" t="s">
        <v>1</v>
      </c>
      <c r="F328" s="240" t="s">
        <v>133</v>
      </c>
      <c r="G328" s="238"/>
      <c r="H328" s="241">
        <v>3</v>
      </c>
      <c r="I328" s="242"/>
      <c r="J328" s="238"/>
      <c r="K328" s="238"/>
      <c r="L328" s="243"/>
      <c r="M328" s="244"/>
      <c r="N328" s="245"/>
      <c r="O328" s="245"/>
      <c r="P328" s="245"/>
      <c r="Q328" s="245"/>
      <c r="R328" s="245"/>
      <c r="S328" s="245"/>
      <c r="T328" s="24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7" t="s">
        <v>145</v>
      </c>
      <c r="AU328" s="247" t="s">
        <v>84</v>
      </c>
      <c r="AV328" s="14" t="s">
        <v>84</v>
      </c>
      <c r="AW328" s="14" t="s">
        <v>32</v>
      </c>
      <c r="AX328" s="14" t="s">
        <v>82</v>
      </c>
      <c r="AY328" s="247" t="s">
        <v>132</v>
      </c>
    </row>
    <row r="329" spans="1:65" s="2" customFormat="1" ht="24.15" customHeight="1">
      <c r="A329" s="38"/>
      <c r="B329" s="39"/>
      <c r="C329" s="259" t="s">
        <v>662</v>
      </c>
      <c r="D329" s="259" t="s">
        <v>224</v>
      </c>
      <c r="E329" s="260" t="s">
        <v>663</v>
      </c>
      <c r="F329" s="261" t="s">
        <v>664</v>
      </c>
      <c r="G329" s="262" t="s">
        <v>138</v>
      </c>
      <c r="H329" s="263">
        <v>3</v>
      </c>
      <c r="I329" s="264"/>
      <c r="J329" s="265">
        <f>ROUND(I329*H329,2)</f>
        <v>0</v>
      </c>
      <c r="K329" s="266"/>
      <c r="L329" s="267"/>
      <c r="M329" s="268" t="s">
        <v>1</v>
      </c>
      <c r="N329" s="269" t="s">
        <v>42</v>
      </c>
      <c r="O329" s="91"/>
      <c r="P329" s="222">
        <f>O329*H329</f>
        <v>0</v>
      </c>
      <c r="Q329" s="222">
        <v>0.0195</v>
      </c>
      <c r="R329" s="222">
        <f>Q329*H329</f>
        <v>0.058499999999999996</v>
      </c>
      <c r="S329" s="222">
        <v>0</v>
      </c>
      <c r="T329" s="223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4" t="s">
        <v>300</v>
      </c>
      <c r="AT329" s="224" t="s">
        <v>224</v>
      </c>
      <c r="AU329" s="224" t="s">
        <v>84</v>
      </c>
      <c r="AY329" s="17" t="s">
        <v>132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7" t="s">
        <v>82</v>
      </c>
      <c r="BK329" s="225">
        <f>ROUND(I329*H329,2)</f>
        <v>0</v>
      </c>
      <c r="BL329" s="17" t="s">
        <v>223</v>
      </c>
      <c r="BM329" s="224" t="s">
        <v>665</v>
      </c>
    </row>
    <row r="330" spans="1:65" s="2" customFormat="1" ht="21.75" customHeight="1">
      <c r="A330" s="38"/>
      <c r="B330" s="39"/>
      <c r="C330" s="212" t="s">
        <v>666</v>
      </c>
      <c r="D330" s="212" t="s">
        <v>135</v>
      </c>
      <c r="E330" s="213" t="s">
        <v>667</v>
      </c>
      <c r="F330" s="214" t="s">
        <v>668</v>
      </c>
      <c r="G330" s="215" t="s">
        <v>138</v>
      </c>
      <c r="H330" s="216">
        <v>3</v>
      </c>
      <c r="I330" s="217"/>
      <c r="J330" s="218">
        <f>ROUND(I330*H330,2)</f>
        <v>0</v>
      </c>
      <c r="K330" s="219"/>
      <c r="L330" s="44"/>
      <c r="M330" s="220" t="s">
        <v>1</v>
      </c>
      <c r="N330" s="221" t="s">
        <v>42</v>
      </c>
      <c r="O330" s="91"/>
      <c r="P330" s="222">
        <f>O330*H330</f>
        <v>0</v>
      </c>
      <c r="Q330" s="222">
        <v>0</v>
      </c>
      <c r="R330" s="222">
        <f>Q330*H330</f>
        <v>0</v>
      </c>
      <c r="S330" s="222">
        <v>0</v>
      </c>
      <c r="T330" s="22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4" t="s">
        <v>223</v>
      </c>
      <c r="AT330" s="224" t="s">
        <v>135</v>
      </c>
      <c r="AU330" s="224" t="s">
        <v>84</v>
      </c>
      <c r="AY330" s="17" t="s">
        <v>132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7" t="s">
        <v>82</v>
      </c>
      <c r="BK330" s="225">
        <f>ROUND(I330*H330,2)</f>
        <v>0</v>
      </c>
      <c r="BL330" s="17" t="s">
        <v>223</v>
      </c>
      <c r="BM330" s="224" t="s">
        <v>669</v>
      </c>
    </row>
    <row r="331" spans="1:65" s="2" customFormat="1" ht="24.15" customHeight="1">
      <c r="A331" s="38"/>
      <c r="B331" s="39"/>
      <c r="C331" s="259" t="s">
        <v>670</v>
      </c>
      <c r="D331" s="259" t="s">
        <v>224</v>
      </c>
      <c r="E331" s="260" t="s">
        <v>671</v>
      </c>
      <c r="F331" s="261" t="s">
        <v>672</v>
      </c>
      <c r="G331" s="262" t="s">
        <v>138</v>
      </c>
      <c r="H331" s="263">
        <v>3</v>
      </c>
      <c r="I331" s="264"/>
      <c r="J331" s="265">
        <f>ROUND(I331*H331,2)</f>
        <v>0</v>
      </c>
      <c r="K331" s="266"/>
      <c r="L331" s="267"/>
      <c r="M331" s="268" t="s">
        <v>1</v>
      </c>
      <c r="N331" s="269" t="s">
        <v>42</v>
      </c>
      <c r="O331" s="91"/>
      <c r="P331" s="222">
        <f>O331*H331</f>
        <v>0</v>
      </c>
      <c r="Q331" s="222">
        <v>0.0012</v>
      </c>
      <c r="R331" s="222">
        <f>Q331*H331</f>
        <v>0.0036</v>
      </c>
      <c r="S331" s="222">
        <v>0</v>
      </c>
      <c r="T331" s="223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4" t="s">
        <v>300</v>
      </c>
      <c r="AT331" s="224" t="s">
        <v>224</v>
      </c>
      <c r="AU331" s="224" t="s">
        <v>84</v>
      </c>
      <c r="AY331" s="17" t="s">
        <v>132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7" t="s">
        <v>82</v>
      </c>
      <c r="BK331" s="225">
        <f>ROUND(I331*H331,2)</f>
        <v>0</v>
      </c>
      <c r="BL331" s="17" t="s">
        <v>223</v>
      </c>
      <c r="BM331" s="224" t="s">
        <v>673</v>
      </c>
    </row>
    <row r="332" spans="1:65" s="2" customFormat="1" ht="16.5" customHeight="1">
      <c r="A332" s="38"/>
      <c r="B332" s="39"/>
      <c r="C332" s="212" t="s">
        <v>674</v>
      </c>
      <c r="D332" s="212" t="s">
        <v>135</v>
      </c>
      <c r="E332" s="213" t="s">
        <v>675</v>
      </c>
      <c r="F332" s="214" t="s">
        <v>676</v>
      </c>
      <c r="G332" s="215" t="s">
        <v>138</v>
      </c>
      <c r="H332" s="216">
        <v>2</v>
      </c>
      <c r="I332" s="217"/>
      <c r="J332" s="218">
        <f>ROUND(I332*H332,2)</f>
        <v>0</v>
      </c>
      <c r="K332" s="219"/>
      <c r="L332" s="44"/>
      <c r="M332" s="220" t="s">
        <v>1</v>
      </c>
      <c r="N332" s="221" t="s">
        <v>42</v>
      </c>
      <c r="O332" s="91"/>
      <c r="P332" s="222">
        <f>O332*H332</f>
        <v>0</v>
      </c>
      <c r="Q332" s="222">
        <v>0</v>
      </c>
      <c r="R332" s="222">
        <f>Q332*H332</f>
        <v>0</v>
      </c>
      <c r="S332" s="222">
        <v>0</v>
      </c>
      <c r="T332" s="223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4" t="s">
        <v>449</v>
      </c>
      <c r="AT332" s="224" t="s">
        <v>135</v>
      </c>
      <c r="AU332" s="224" t="s">
        <v>84</v>
      </c>
      <c r="AY332" s="17" t="s">
        <v>132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7" t="s">
        <v>82</v>
      </c>
      <c r="BK332" s="225">
        <f>ROUND(I332*H332,2)</f>
        <v>0</v>
      </c>
      <c r="BL332" s="17" t="s">
        <v>449</v>
      </c>
      <c r="BM332" s="224" t="s">
        <v>677</v>
      </c>
    </row>
    <row r="333" spans="1:65" s="2" customFormat="1" ht="16.5" customHeight="1">
      <c r="A333" s="38"/>
      <c r="B333" s="39"/>
      <c r="C333" s="259" t="s">
        <v>678</v>
      </c>
      <c r="D333" s="259" t="s">
        <v>224</v>
      </c>
      <c r="E333" s="260" t="s">
        <v>679</v>
      </c>
      <c r="F333" s="261" t="s">
        <v>680</v>
      </c>
      <c r="G333" s="262" t="s">
        <v>138</v>
      </c>
      <c r="H333" s="263">
        <v>2</v>
      </c>
      <c r="I333" s="264"/>
      <c r="J333" s="265">
        <f>ROUND(I333*H333,2)</f>
        <v>0</v>
      </c>
      <c r="K333" s="266"/>
      <c r="L333" s="267"/>
      <c r="M333" s="268" t="s">
        <v>1</v>
      </c>
      <c r="N333" s="269" t="s">
        <v>42</v>
      </c>
      <c r="O333" s="91"/>
      <c r="P333" s="222">
        <f>O333*H333</f>
        <v>0</v>
      </c>
      <c r="Q333" s="222">
        <v>0.0015</v>
      </c>
      <c r="R333" s="222">
        <f>Q333*H333</f>
        <v>0.003</v>
      </c>
      <c r="S333" s="222">
        <v>0</v>
      </c>
      <c r="T333" s="223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4" t="s">
        <v>681</v>
      </c>
      <c r="AT333" s="224" t="s">
        <v>224</v>
      </c>
      <c r="AU333" s="224" t="s">
        <v>84</v>
      </c>
      <c r="AY333" s="17" t="s">
        <v>132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7" t="s">
        <v>82</v>
      </c>
      <c r="BK333" s="225">
        <f>ROUND(I333*H333,2)</f>
        <v>0</v>
      </c>
      <c r="BL333" s="17" t="s">
        <v>449</v>
      </c>
      <c r="BM333" s="224" t="s">
        <v>682</v>
      </c>
    </row>
    <row r="334" spans="1:65" s="2" customFormat="1" ht="24.15" customHeight="1">
      <c r="A334" s="38"/>
      <c r="B334" s="39"/>
      <c r="C334" s="212" t="s">
        <v>683</v>
      </c>
      <c r="D334" s="212" t="s">
        <v>135</v>
      </c>
      <c r="E334" s="213" t="s">
        <v>684</v>
      </c>
      <c r="F334" s="214" t="s">
        <v>685</v>
      </c>
      <c r="G334" s="215" t="s">
        <v>138</v>
      </c>
      <c r="H334" s="216">
        <v>5</v>
      </c>
      <c r="I334" s="217"/>
      <c r="J334" s="218">
        <f>ROUND(I334*H334,2)</f>
        <v>0</v>
      </c>
      <c r="K334" s="219"/>
      <c r="L334" s="44"/>
      <c r="M334" s="220" t="s">
        <v>1</v>
      </c>
      <c r="N334" s="221" t="s">
        <v>42</v>
      </c>
      <c r="O334" s="91"/>
      <c r="P334" s="222">
        <f>O334*H334</f>
        <v>0</v>
      </c>
      <c r="Q334" s="222">
        <v>0</v>
      </c>
      <c r="R334" s="222">
        <f>Q334*H334</f>
        <v>0</v>
      </c>
      <c r="S334" s="222">
        <v>0.024</v>
      </c>
      <c r="T334" s="223">
        <f>S334*H334</f>
        <v>0.12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4" t="s">
        <v>223</v>
      </c>
      <c r="AT334" s="224" t="s">
        <v>135</v>
      </c>
      <c r="AU334" s="224" t="s">
        <v>84</v>
      </c>
      <c r="AY334" s="17" t="s">
        <v>132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7" t="s">
        <v>82</v>
      </c>
      <c r="BK334" s="225">
        <f>ROUND(I334*H334,2)</f>
        <v>0</v>
      </c>
      <c r="BL334" s="17" t="s">
        <v>223</v>
      </c>
      <c r="BM334" s="224" t="s">
        <v>686</v>
      </c>
    </row>
    <row r="335" spans="1:65" s="2" customFormat="1" ht="24.15" customHeight="1">
      <c r="A335" s="38"/>
      <c r="B335" s="39"/>
      <c r="C335" s="212" t="s">
        <v>687</v>
      </c>
      <c r="D335" s="212" t="s">
        <v>135</v>
      </c>
      <c r="E335" s="213" t="s">
        <v>688</v>
      </c>
      <c r="F335" s="214" t="s">
        <v>689</v>
      </c>
      <c r="G335" s="215" t="s">
        <v>182</v>
      </c>
      <c r="H335" s="216">
        <v>0.062</v>
      </c>
      <c r="I335" s="217"/>
      <c r="J335" s="218">
        <f>ROUND(I335*H335,2)</f>
        <v>0</v>
      </c>
      <c r="K335" s="219"/>
      <c r="L335" s="44"/>
      <c r="M335" s="220" t="s">
        <v>1</v>
      </c>
      <c r="N335" s="221" t="s">
        <v>42</v>
      </c>
      <c r="O335" s="91"/>
      <c r="P335" s="222">
        <f>O335*H335</f>
        <v>0</v>
      </c>
      <c r="Q335" s="222">
        <v>0</v>
      </c>
      <c r="R335" s="222">
        <f>Q335*H335</f>
        <v>0</v>
      </c>
      <c r="S335" s="222">
        <v>0</v>
      </c>
      <c r="T335" s="223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4" t="s">
        <v>223</v>
      </c>
      <c r="AT335" s="224" t="s">
        <v>135</v>
      </c>
      <c r="AU335" s="224" t="s">
        <v>84</v>
      </c>
      <c r="AY335" s="17" t="s">
        <v>132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7" t="s">
        <v>82</v>
      </c>
      <c r="BK335" s="225">
        <f>ROUND(I335*H335,2)</f>
        <v>0</v>
      </c>
      <c r="BL335" s="17" t="s">
        <v>223</v>
      </c>
      <c r="BM335" s="224" t="s">
        <v>690</v>
      </c>
    </row>
    <row r="336" spans="1:63" s="12" customFormat="1" ht="22.8" customHeight="1">
      <c r="A336" s="12"/>
      <c r="B336" s="196"/>
      <c r="C336" s="197"/>
      <c r="D336" s="198" t="s">
        <v>76</v>
      </c>
      <c r="E336" s="210" t="s">
        <v>691</v>
      </c>
      <c r="F336" s="210" t="s">
        <v>692</v>
      </c>
      <c r="G336" s="197"/>
      <c r="H336" s="197"/>
      <c r="I336" s="200"/>
      <c r="J336" s="211">
        <f>BK336</f>
        <v>0</v>
      </c>
      <c r="K336" s="197"/>
      <c r="L336" s="202"/>
      <c r="M336" s="203"/>
      <c r="N336" s="204"/>
      <c r="O336" s="204"/>
      <c r="P336" s="205">
        <f>SUM(P337:P354)</f>
        <v>0</v>
      </c>
      <c r="Q336" s="204"/>
      <c r="R336" s="205">
        <f>SUM(R337:R354)</f>
        <v>0.9215551</v>
      </c>
      <c r="S336" s="204"/>
      <c r="T336" s="206">
        <f>SUM(T337:T354)</f>
        <v>2.3570377999999996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07" t="s">
        <v>84</v>
      </c>
      <c r="AT336" s="208" t="s">
        <v>76</v>
      </c>
      <c r="AU336" s="208" t="s">
        <v>82</v>
      </c>
      <c r="AY336" s="207" t="s">
        <v>132</v>
      </c>
      <c r="BK336" s="209">
        <f>SUM(BK337:BK354)</f>
        <v>0</v>
      </c>
    </row>
    <row r="337" spans="1:65" s="2" customFormat="1" ht="16.5" customHeight="1">
      <c r="A337" s="38"/>
      <c r="B337" s="39"/>
      <c r="C337" s="212" t="s">
        <v>693</v>
      </c>
      <c r="D337" s="212" t="s">
        <v>135</v>
      </c>
      <c r="E337" s="213" t="s">
        <v>694</v>
      </c>
      <c r="F337" s="214" t="s">
        <v>695</v>
      </c>
      <c r="G337" s="215" t="s">
        <v>143</v>
      </c>
      <c r="H337" s="216">
        <v>28.34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</v>
      </c>
      <c r="R337" s="222">
        <f>Q337*H337</f>
        <v>0</v>
      </c>
      <c r="S337" s="222">
        <v>0</v>
      </c>
      <c r="T337" s="22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223</v>
      </c>
      <c r="AT337" s="224" t="s">
        <v>135</v>
      </c>
      <c r="AU337" s="224" t="s">
        <v>84</v>
      </c>
      <c r="AY337" s="17" t="s">
        <v>132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82</v>
      </c>
      <c r="BK337" s="225">
        <f>ROUND(I337*H337,2)</f>
        <v>0</v>
      </c>
      <c r="BL337" s="17" t="s">
        <v>223</v>
      </c>
      <c r="BM337" s="224" t="s">
        <v>696</v>
      </c>
    </row>
    <row r="338" spans="1:51" s="13" customFormat="1" ht="12">
      <c r="A338" s="13"/>
      <c r="B338" s="226"/>
      <c r="C338" s="227"/>
      <c r="D338" s="228" t="s">
        <v>145</v>
      </c>
      <c r="E338" s="229" t="s">
        <v>1</v>
      </c>
      <c r="F338" s="230" t="s">
        <v>146</v>
      </c>
      <c r="G338" s="227"/>
      <c r="H338" s="229" t="s">
        <v>1</v>
      </c>
      <c r="I338" s="231"/>
      <c r="J338" s="227"/>
      <c r="K338" s="227"/>
      <c r="L338" s="232"/>
      <c r="M338" s="233"/>
      <c r="N338" s="234"/>
      <c r="O338" s="234"/>
      <c r="P338" s="234"/>
      <c r="Q338" s="234"/>
      <c r="R338" s="234"/>
      <c r="S338" s="234"/>
      <c r="T338" s="23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6" t="s">
        <v>145</v>
      </c>
      <c r="AU338" s="236" t="s">
        <v>84</v>
      </c>
      <c r="AV338" s="13" t="s">
        <v>82</v>
      </c>
      <c r="AW338" s="13" t="s">
        <v>32</v>
      </c>
      <c r="AX338" s="13" t="s">
        <v>77</v>
      </c>
      <c r="AY338" s="236" t="s">
        <v>132</v>
      </c>
    </row>
    <row r="339" spans="1:51" s="14" customFormat="1" ht="12">
      <c r="A339" s="14"/>
      <c r="B339" s="237"/>
      <c r="C339" s="238"/>
      <c r="D339" s="228" t="s">
        <v>145</v>
      </c>
      <c r="E339" s="239" t="s">
        <v>1</v>
      </c>
      <c r="F339" s="240" t="s">
        <v>233</v>
      </c>
      <c r="G339" s="238"/>
      <c r="H339" s="241">
        <v>28.34</v>
      </c>
      <c r="I339" s="242"/>
      <c r="J339" s="238"/>
      <c r="K339" s="238"/>
      <c r="L339" s="243"/>
      <c r="M339" s="244"/>
      <c r="N339" s="245"/>
      <c r="O339" s="245"/>
      <c r="P339" s="245"/>
      <c r="Q339" s="245"/>
      <c r="R339" s="245"/>
      <c r="S339" s="245"/>
      <c r="T339" s="246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7" t="s">
        <v>145</v>
      </c>
      <c r="AU339" s="247" t="s">
        <v>84</v>
      </c>
      <c r="AV339" s="14" t="s">
        <v>84</v>
      </c>
      <c r="AW339" s="14" t="s">
        <v>32</v>
      </c>
      <c r="AX339" s="14" t="s">
        <v>82</v>
      </c>
      <c r="AY339" s="247" t="s">
        <v>132</v>
      </c>
    </row>
    <row r="340" spans="1:65" s="2" customFormat="1" ht="16.5" customHeight="1">
      <c r="A340" s="38"/>
      <c r="B340" s="39"/>
      <c r="C340" s="212" t="s">
        <v>697</v>
      </c>
      <c r="D340" s="212" t="s">
        <v>135</v>
      </c>
      <c r="E340" s="213" t="s">
        <v>698</v>
      </c>
      <c r="F340" s="214" t="s">
        <v>699</v>
      </c>
      <c r="G340" s="215" t="s">
        <v>143</v>
      </c>
      <c r="H340" s="216">
        <v>28.34</v>
      </c>
      <c r="I340" s="217"/>
      <c r="J340" s="218">
        <f>ROUND(I340*H340,2)</f>
        <v>0</v>
      </c>
      <c r="K340" s="219"/>
      <c r="L340" s="44"/>
      <c r="M340" s="220" t="s">
        <v>1</v>
      </c>
      <c r="N340" s="221" t="s">
        <v>42</v>
      </c>
      <c r="O340" s="91"/>
      <c r="P340" s="222">
        <f>O340*H340</f>
        <v>0</v>
      </c>
      <c r="Q340" s="222">
        <v>0.0003</v>
      </c>
      <c r="R340" s="222">
        <f>Q340*H340</f>
        <v>0.008502</v>
      </c>
      <c r="S340" s="222">
        <v>0</v>
      </c>
      <c r="T340" s="223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4" t="s">
        <v>223</v>
      </c>
      <c r="AT340" s="224" t="s">
        <v>135</v>
      </c>
      <c r="AU340" s="224" t="s">
        <v>84</v>
      </c>
      <c r="AY340" s="17" t="s">
        <v>132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17" t="s">
        <v>82</v>
      </c>
      <c r="BK340" s="225">
        <f>ROUND(I340*H340,2)</f>
        <v>0</v>
      </c>
      <c r="BL340" s="17" t="s">
        <v>223</v>
      </c>
      <c r="BM340" s="224" t="s">
        <v>700</v>
      </c>
    </row>
    <row r="341" spans="1:51" s="13" customFormat="1" ht="12">
      <c r="A341" s="13"/>
      <c r="B341" s="226"/>
      <c r="C341" s="227"/>
      <c r="D341" s="228" t="s">
        <v>145</v>
      </c>
      <c r="E341" s="229" t="s">
        <v>1</v>
      </c>
      <c r="F341" s="230" t="s">
        <v>146</v>
      </c>
      <c r="G341" s="227"/>
      <c r="H341" s="229" t="s">
        <v>1</v>
      </c>
      <c r="I341" s="231"/>
      <c r="J341" s="227"/>
      <c r="K341" s="227"/>
      <c r="L341" s="232"/>
      <c r="M341" s="233"/>
      <c r="N341" s="234"/>
      <c r="O341" s="234"/>
      <c r="P341" s="234"/>
      <c r="Q341" s="234"/>
      <c r="R341" s="234"/>
      <c r="S341" s="234"/>
      <c r="T341" s="23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6" t="s">
        <v>145</v>
      </c>
      <c r="AU341" s="236" t="s">
        <v>84</v>
      </c>
      <c r="AV341" s="13" t="s">
        <v>82</v>
      </c>
      <c r="AW341" s="13" t="s">
        <v>32</v>
      </c>
      <c r="AX341" s="13" t="s">
        <v>77</v>
      </c>
      <c r="AY341" s="236" t="s">
        <v>132</v>
      </c>
    </row>
    <row r="342" spans="1:51" s="14" customFormat="1" ht="12">
      <c r="A342" s="14"/>
      <c r="B342" s="237"/>
      <c r="C342" s="238"/>
      <c r="D342" s="228" t="s">
        <v>145</v>
      </c>
      <c r="E342" s="239" t="s">
        <v>1</v>
      </c>
      <c r="F342" s="240" t="s">
        <v>233</v>
      </c>
      <c r="G342" s="238"/>
      <c r="H342" s="241">
        <v>28.34</v>
      </c>
      <c r="I342" s="242"/>
      <c r="J342" s="238"/>
      <c r="K342" s="238"/>
      <c r="L342" s="243"/>
      <c r="M342" s="244"/>
      <c r="N342" s="245"/>
      <c r="O342" s="245"/>
      <c r="P342" s="245"/>
      <c r="Q342" s="245"/>
      <c r="R342" s="245"/>
      <c r="S342" s="245"/>
      <c r="T342" s="24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7" t="s">
        <v>145</v>
      </c>
      <c r="AU342" s="247" t="s">
        <v>84</v>
      </c>
      <c r="AV342" s="14" t="s">
        <v>84</v>
      </c>
      <c r="AW342" s="14" t="s">
        <v>32</v>
      </c>
      <c r="AX342" s="14" t="s">
        <v>82</v>
      </c>
      <c r="AY342" s="247" t="s">
        <v>132</v>
      </c>
    </row>
    <row r="343" spans="1:65" s="2" customFormat="1" ht="21.75" customHeight="1">
      <c r="A343" s="38"/>
      <c r="B343" s="39"/>
      <c r="C343" s="212" t="s">
        <v>701</v>
      </c>
      <c r="D343" s="212" t="s">
        <v>135</v>
      </c>
      <c r="E343" s="213" t="s">
        <v>702</v>
      </c>
      <c r="F343" s="214" t="s">
        <v>703</v>
      </c>
      <c r="G343" s="215" t="s">
        <v>143</v>
      </c>
      <c r="H343" s="216">
        <v>28.34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0.00455</v>
      </c>
      <c r="R343" s="222">
        <f>Q343*H343</f>
        <v>0.128947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223</v>
      </c>
      <c r="AT343" s="224" t="s">
        <v>135</v>
      </c>
      <c r="AU343" s="224" t="s">
        <v>84</v>
      </c>
      <c r="AY343" s="17" t="s">
        <v>132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82</v>
      </c>
      <c r="BK343" s="225">
        <f>ROUND(I343*H343,2)</f>
        <v>0</v>
      </c>
      <c r="BL343" s="17" t="s">
        <v>223</v>
      </c>
      <c r="BM343" s="224" t="s">
        <v>704</v>
      </c>
    </row>
    <row r="344" spans="1:65" s="2" customFormat="1" ht="24.15" customHeight="1">
      <c r="A344" s="38"/>
      <c r="B344" s="39"/>
      <c r="C344" s="212" t="s">
        <v>705</v>
      </c>
      <c r="D344" s="212" t="s">
        <v>135</v>
      </c>
      <c r="E344" s="213" t="s">
        <v>706</v>
      </c>
      <c r="F344" s="214" t="s">
        <v>707</v>
      </c>
      <c r="G344" s="215" t="s">
        <v>143</v>
      </c>
      <c r="H344" s="216">
        <v>28.34</v>
      </c>
      <c r="I344" s="217"/>
      <c r="J344" s="218">
        <f>ROUND(I344*H344,2)</f>
        <v>0</v>
      </c>
      <c r="K344" s="219"/>
      <c r="L344" s="44"/>
      <c r="M344" s="220" t="s">
        <v>1</v>
      </c>
      <c r="N344" s="221" t="s">
        <v>42</v>
      </c>
      <c r="O344" s="91"/>
      <c r="P344" s="222">
        <f>O344*H344</f>
        <v>0</v>
      </c>
      <c r="Q344" s="222">
        <v>0</v>
      </c>
      <c r="R344" s="222">
        <f>Q344*H344</f>
        <v>0</v>
      </c>
      <c r="S344" s="222">
        <v>0.08317</v>
      </c>
      <c r="T344" s="223">
        <f>S344*H344</f>
        <v>2.3570377999999996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4" t="s">
        <v>223</v>
      </c>
      <c r="AT344" s="224" t="s">
        <v>135</v>
      </c>
      <c r="AU344" s="224" t="s">
        <v>84</v>
      </c>
      <c r="AY344" s="17" t="s">
        <v>132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7" t="s">
        <v>82</v>
      </c>
      <c r="BK344" s="225">
        <f>ROUND(I344*H344,2)</f>
        <v>0</v>
      </c>
      <c r="BL344" s="17" t="s">
        <v>223</v>
      </c>
      <c r="BM344" s="224" t="s">
        <v>708</v>
      </c>
    </row>
    <row r="345" spans="1:51" s="13" customFormat="1" ht="12">
      <c r="A345" s="13"/>
      <c r="B345" s="226"/>
      <c r="C345" s="227"/>
      <c r="D345" s="228" t="s">
        <v>145</v>
      </c>
      <c r="E345" s="229" t="s">
        <v>1</v>
      </c>
      <c r="F345" s="230" t="s">
        <v>146</v>
      </c>
      <c r="G345" s="227"/>
      <c r="H345" s="229" t="s">
        <v>1</v>
      </c>
      <c r="I345" s="231"/>
      <c r="J345" s="227"/>
      <c r="K345" s="227"/>
      <c r="L345" s="232"/>
      <c r="M345" s="233"/>
      <c r="N345" s="234"/>
      <c r="O345" s="234"/>
      <c r="P345" s="234"/>
      <c r="Q345" s="234"/>
      <c r="R345" s="234"/>
      <c r="S345" s="234"/>
      <c r="T345" s="23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6" t="s">
        <v>145</v>
      </c>
      <c r="AU345" s="236" t="s">
        <v>84</v>
      </c>
      <c r="AV345" s="13" t="s">
        <v>82</v>
      </c>
      <c r="AW345" s="13" t="s">
        <v>32</v>
      </c>
      <c r="AX345" s="13" t="s">
        <v>77</v>
      </c>
      <c r="AY345" s="236" t="s">
        <v>132</v>
      </c>
    </row>
    <row r="346" spans="1:51" s="14" customFormat="1" ht="12">
      <c r="A346" s="14"/>
      <c r="B346" s="237"/>
      <c r="C346" s="238"/>
      <c r="D346" s="228" t="s">
        <v>145</v>
      </c>
      <c r="E346" s="239" t="s">
        <v>1</v>
      </c>
      <c r="F346" s="240" t="s">
        <v>233</v>
      </c>
      <c r="G346" s="238"/>
      <c r="H346" s="241">
        <v>28.34</v>
      </c>
      <c r="I346" s="242"/>
      <c r="J346" s="238"/>
      <c r="K346" s="238"/>
      <c r="L346" s="243"/>
      <c r="M346" s="244"/>
      <c r="N346" s="245"/>
      <c r="O346" s="245"/>
      <c r="P346" s="245"/>
      <c r="Q346" s="245"/>
      <c r="R346" s="245"/>
      <c r="S346" s="245"/>
      <c r="T346" s="24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7" t="s">
        <v>145</v>
      </c>
      <c r="AU346" s="247" t="s">
        <v>84</v>
      </c>
      <c r="AV346" s="14" t="s">
        <v>84</v>
      </c>
      <c r="AW346" s="14" t="s">
        <v>32</v>
      </c>
      <c r="AX346" s="14" t="s">
        <v>82</v>
      </c>
      <c r="AY346" s="247" t="s">
        <v>132</v>
      </c>
    </row>
    <row r="347" spans="1:65" s="2" customFormat="1" ht="24.15" customHeight="1">
      <c r="A347" s="38"/>
      <c r="B347" s="39"/>
      <c r="C347" s="212" t="s">
        <v>709</v>
      </c>
      <c r="D347" s="212" t="s">
        <v>135</v>
      </c>
      <c r="E347" s="213" t="s">
        <v>710</v>
      </c>
      <c r="F347" s="214" t="s">
        <v>711</v>
      </c>
      <c r="G347" s="215" t="s">
        <v>143</v>
      </c>
      <c r="H347" s="216">
        <v>28.34</v>
      </c>
      <c r="I347" s="217"/>
      <c r="J347" s="218">
        <f>ROUND(I347*H347,2)</f>
        <v>0</v>
      </c>
      <c r="K347" s="219"/>
      <c r="L347" s="44"/>
      <c r="M347" s="220" t="s">
        <v>1</v>
      </c>
      <c r="N347" s="221" t="s">
        <v>42</v>
      </c>
      <c r="O347" s="91"/>
      <c r="P347" s="222">
        <f>O347*H347</f>
        <v>0</v>
      </c>
      <c r="Q347" s="222">
        <v>0.0063</v>
      </c>
      <c r="R347" s="222">
        <f>Q347*H347</f>
        <v>0.178542</v>
      </c>
      <c r="S347" s="222">
        <v>0</v>
      </c>
      <c r="T347" s="223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4" t="s">
        <v>223</v>
      </c>
      <c r="AT347" s="224" t="s">
        <v>135</v>
      </c>
      <c r="AU347" s="224" t="s">
        <v>84</v>
      </c>
      <c r="AY347" s="17" t="s">
        <v>132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7" t="s">
        <v>82</v>
      </c>
      <c r="BK347" s="225">
        <f>ROUND(I347*H347,2)</f>
        <v>0</v>
      </c>
      <c r="BL347" s="17" t="s">
        <v>223</v>
      </c>
      <c r="BM347" s="224" t="s">
        <v>712</v>
      </c>
    </row>
    <row r="348" spans="1:65" s="2" customFormat="1" ht="24.15" customHeight="1">
      <c r="A348" s="38"/>
      <c r="B348" s="39"/>
      <c r="C348" s="259" t="s">
        <v>713</v>
      </c>
      <c r="D348" s="259" t="s">
        <v>224</v>
      </c>
      <c r="E348" s="260" t="s">
        <v>714</v>
      </c>
      <c r="F348" s="261" t="s">
        <v>715</v>
      </c>
      <c r="G348" s="262" t="s">
        <v>143</v>
      </c>
      <c r="H348" s="263">
        <v>31.174</v>
      </c>
      <c r="I348" s="264"/>
      <c r="J348" s="265">
        <f>ROUND(I348*H348,2)</f>
        <v>0</v>
      </c>
      <c r="K348" s="266"/>
      <c r="L348" s="267"/>
      <c r="M348" s="268" t="s">
        <v>1</v>
      </c>
      <c r="N348" s="269" t="s">
        <v>42</v>
      </c>
      <c r="O348" s="91"/>
      <c r="P348" s="222">
        <f>O348*H348</f>
        <v>0</v>
      </c>
      <c r="Q348" s="222">
        <v>0.018</v>
      </c>
      <c r="R348" s="222">
        <f>Q348*H348</f>
        <v>0.561132</v>
      </c>
      <c r="S348" s="222">
        <v>0</v>
      </c>
      <c r="T348" s="223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4" t="s">
        <v>300</v>
      </c>
      <c r="AT348" s="224" t="s">
        <v>224</v>
      </c>
      <c r="AU348" s="224" t="s">
        <v>84</v>
      </c>
      <c r="AY348" s="17" t="s">
        <v>132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17" t="s">
        <v>82</v>
      </c>
      <c r="BK348" s="225">
        <f>ROUND(I348*H348,2)</f>
        <v>0</v>
      </c>
      <c r="BL348" s="17" t="s">
        <v>223</v>
      </c>
      <c r="BM348" s="224" t="s">
        <v>716</v>
      </c>
    </row>
    <row r="349" spans="1:51" s="14" customFormat="1" ht="12">
      <c r="A349" s="14"/>
      <c r="B349" s="237"/>
      <c r="C349" s="238"/>
      <c r="D349" s="228" t="s">
        <v>145</v>
      </c>
      <c r="E349" s="238"/>
      <c r="F349" s="240" t="s">
        <v>717</v>
      </c>
      <c r="G349" s="238"/>
      <c r="H349" s="241">
        <v>31.174</v>
      </c>
      <c r="I349" s="242"/>
      <c r="J349" s="238"/>
      <c r="K349" s="238"/>
      <c r="L349" s="243"/>
      <c r="M349" s="244"/>
      <c r="N349" s="245"/>
      <c r="O349" s="245"/>
      <c r="P349" s="245"/>
      <c r="Q349" s="245"/>
      <c r="R349" s="245"/>
      <c r="S349" s="245"/>
      <c r="T349" s="24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7" t="s">
        <v>145</v>
      </c>
      <c r="AU349" s="247" t="s">
        <v>84</v>
      </c>
      <c r="AV349" s="14" t="s">
        <v>84</v>
      </c>
      <c r="AW349" s="14" t="s">
        <v>4</v>
      </c>
      <c r="AX349" s="14" t="s">
        <v>82</v>
      </c>
      <c r="AY349" s="247" t="s">
        <v>132</v>
      </c>
    </row>
    <row r="350" spans="1:65" s="2" customFormat="1" ht="24.15" customHeight="1">
      <c r="A350" s="38"/>
      <c r="B350" s="39"/>
      <c r="C350" s="212" t="s">
        <v>718</v>
      </c>
      <c r="D350" s="212" t="s">
        <v>135</v>
      </c>
      <c r="E350" s="213" t="s">
        <v>719</v>
      </c>
      <c r="F350" s="214" t="s">
        <v>720</v>
      </c>
      <c r="G350" s="215" t="s">
        <v>143</v>
      </c>
      <c r="H350" s="216">
        <v>28.84</v>
      </c>
      <c r="I350" s="217"/>
      <c r="J350" s="218">
        <f>ROUND(I350*H350,2)</f>
        <v>0</v>
      </c>
      <c r="K350" s="219"/>
      <c r="L350" s="44"/>
      <c r="M350" s="220" t="s">
        <v>1</v>
      </c>
      <c r="N350" s="221" t="s">
        <v>42</v>
      </c>
      <c r="O350" s="91"/>
      <c r="P350" s="222">
        <f>O350*H350</f>
        <v>0</v>
      </c>
      <c r="Q350" s="222">
        <v>0.0015</v>
      </c>
      <c r="R350" s="222">
        <f>Q350*H350</f>
        <v>0.04326</v>
      </c>
      <c r="S350" s="222">
        <v>0</v>
      </c>
      <c r="T350" s="223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4" t="s">
        <v>223</v>
      </c>
      <c r="AT350" s="224" t="s">
        <v>135</v>
      </c>
      <c r="AU350" s="224" t="s">
        <v>84</v>
      </c>
      <c r="AY350" s="17" t="s">
        <v>132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7" t="s">
        <v>82</v>
      </c>
      <c r="BK350" s="225">
        <f>ROUND(I350*H350,2)</f>
        <v>0</v>
      </c>
      <c r="BL350" s="17" t="s">
        <v>223</v>
      </c>
      <c r="BM350" s="224" t="s">
        <v>721</v>
      </c>
    </row>
    <row r="351" spans="1:65" s="2" customFormat="1" ht="16.5" customHeight="1">
      <c r="A351" s="38"/>
      <c r="B351" s="39"/>
      <c r="C351" s="212" t="s">
        <v>722</v>
      </c>
      <c r="D351" s="212" t="s">
        <v>135</v>
      </c>
      <c r="E351" s="213" t="s">
        <v>723</v>
      </c>
      <c r="F351" s="214" t="s">
        <v>724</v>
      </c>
      <c r="G351" s="215" t="s">
        <v>150</v>
      </c>
      <c r="H351" s="216">
        <v>39.07</v>
      </c>
      <c r="I351" s="217"/>
      <c r="J351" s="218">
        <f>ROUND(I351*H351,2)</f>
        <v>0</v>
      </c>
      <c r="K351" s="219"/>
      <c r="L351" s="44"/>
      <c r="M351" s="220" t="s">
        <v>1</v>
      </c>
      <c r="N351" s="221" t="s">
        <v>42</v>
      </c>
      <c r="O351" s="91"/>
      <c r="P351" s="222">
        <f>O351*H351</f>
        <v>0</v>
      </c>
      <c r="Q351" s="222">
        <v>3E-05</v>
      </c>
      <c r="R351" s="222">
        <f>Q351*H351</f>
        <v>0.0011721000000000001</v>
      </c>
      <c r="S351" s="222">
        <v>0</v>
      </c>
      <c r="T351" s="223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223</v>
      </c>
      <c r="AT351" s="224" t="s">
        <v>135</v>
      </c>
      <c r="AU351" s="224" t="s">
        <v>84</v>
      </c>
      <c r="AY351" s="17" t="s">
        <v>132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82</v>
      </c>
      <c r="BK351" s="225">
        <f>ROUND(I351*H351,2)</f>
        <v>0</v>
      </c>
      <c r="BL351" s="17" t="s">
        <v>223</v>
      </c>
      <c r="BM351" s="224" t="s">
        <v>725</v>
      </c>
    </row>
    <row r="352" spans="1:51" s="13" customFormat="1" ht="12">
      <c r="A352" s="13"/>
      <c r="B352" s="226"/>
      <c r="C352" s="227"/>
      <c r="D352" s="228" t="s">
        <v>145</v>
      </c>
      <c r="E352" s="229" t="s">
        <v>1</v>
      </c>
      <c r="F352" s="230" t="s">
        <v>146</v>
      </c>
      <c r="G352" s="227"/>
      <c r="H352" s="229" t="s">
        <v>1</v>
      </c>
      <c r="I352" s="231"/>
      <c r="J352" s="227"/>
      <c r="K352" s="227"/>
      <c r="L352" s="232"/>
      <c r="M352" s="233"/>
      <c r="N352" s="234"/>
      <c r="O352" s="234"/>
      <c r="P352" s="234"/>
      <c r="Q352" s="234"/>
      <c r="R352" s="234"/>
      <c r="S352" s="234"/>
      <c r="T352" s="23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6" t="s">
        <v>145</v>
      </c>
      <c r="AU352" s="236" t="s">
        <v>84</v>
      </c>
      <c r="AV352" s="13" t="s">
        <v>82</v>
      </c>
      <c r="AW352" s="13" t="s">
        <v>32</v>
      </c>
      <c r="AX352" s="13" t="s">
        <v>77</v>
      </c>
      <c r="AY352" s="236" t="s">
        <v>132</v>
      </c>
    </row>
    <row r="353" spans="1:51" s="14" customFormat="1" ht="12">
      <c r="A353" s="14"/>
      <c r="B353" s="237"/>
      <c r="C353" s="238"/>
      <c r="D353" s="228" t="s">
        <v>145</v>
      </c>
      <c r="E353" s="239" t="s">
        <v>1</v>
      </c>
      <c r="F353" s="240" t="s">
        <v>726</v>
      </c>
      <c r="G353" s="238"/>
      <c r="H353" s="241">
        <v>39.07</v>
      </c>
      <c r="I353" s="242"/>
      <c r="J353" s="238"/>
      <c r="K353" s="238"/>
      <c r="L353" s="243"/>
      <c r="M353" s="244"/>
      <c r="N353" s="245"/>
      <c r="O353" s="245"/>
      <c r="P353" s="245"/>
      <c r="Q353" s="245"/>
      <c r="R353" s="245"/>
      <c r="S353" s="245"/>
      <c r="T353" s="24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7" t="s">
        <v>145</v>
      </c>
      <c r="AU353" s="247" t="s">
        <v>84</v>
      </c>
      <c r="AV353" s="14" t="s">
        <v>84</v>
      </c>
      <c r="AW353" s="14" t="s">
        <v>32</v>
      </c>
      <c r="AX353" s="14" t="s">
        <v>82</v>
      </c>
      <c r="AY353" s="247" t="s">
        <v>132</v>
      </c>
    </row>
    <row r="354" spans="1:65" s="2" customFormat="1" ht="24.15" customHeight="1">
      <c r="A354" s="38"/>
      <c r="B354" s="39"/>
      <c r="C354" s="212" t="s">
        <v>727</v>
      </c>
      <c r="D354" s="212" t="s">
        <v>135</v>
      </c>
      <c r="E354" s="213" t="s">
        <v>728</v>
      </c>
      <c r="F354" s="214" t="s">
        <v>729</v>
      </c>
      <c r="G354" s="215" t="s">
        <v>182</v>
      </c>
      <c r="H354" s="216">
        <v>0.922</v>
      </c>
      <c r="I354" s="217"/>
      <c r="J354" s="218">
        <f>ROUND(I354*H354,2)</f>
        <v>0</v>
      </c>
      <c r="K354" s="219"/>
      <c r="L354" s="44"/>
      <c r="M354" s="220" t="s">
        <v>1</v>
      </c>
      <c r="N354" s="221" t="s">
        <v>42</v>
      </c>
      <c r="O354" s="91"/>
      <c r="P354" s="222">
        <f>O354*H354</f>
        <v>0</v>
      </c>
      <c r="Q354" s="222">
        <v>0</v>
      </c>
      <c r="R354" s="222">
        <f>Q354*H354</f>
        <v>0</v>
      </c>
      <c r="S354" s="222">
        <v>0</v>
      </c>
      <c r="T354" s="223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4" t="s">
        <v>223</v>
      </c>
      <c r="AT354" s="224" t="s">
        <v>135</v>
      </c>
      <c r="AU354" s="224" t="s">
        <v>84</v>
      </c>
      <c r="AY354" s="17" t="s">
        <v>132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7" t="s">
        <v>82</v>
      </c>
      <c r="BK354" s="225">
        <f>ROUND(I354*H354,2)</f>
        <v>0</v>
      </c>
      <c r="BL354" s="17" t="s">
        <v>223</v>
      </c>
      <c r="BM354" s="224" t="s">
        <v>730</v>
      </c>
    </row>
    <row r="355" spans="1:63" s="12" customFormat="1" ht="22.8" customHeight="1">
      <c r="A355" s="12"/>
      <c r="B355" s="196"/>
      <c r="C355" s="197"/>
      <c r="D355" s="198" t="s">
        <v>76</v>
      </c>
      <c r="E355" s="210" t="s">
        <v>731</v>
      </c>
      <c r="F355" s="210" t="s">
        <v>732</v>
      </c>
      <c r="G355" s="197"/>
      <c r="H355" s="197"/>
      <c r="I355" s="200"/>
      <c r="J355" s="211">
        <f>BK355</f>
        <v>0</v>
      </c>
      <c r="K355" s="197"/>
      <c r="L355" s="202"/>
      <c r="M355" s="203"/>
      <c r="N355" s="204"/>
      <c r="O355" s="204"/>
      <c r="P355" s="205">
        <f>SUM(P356:P360)</f>
        <v>0</v>
      </c>
      <c r="Q355" s="204"/>
      <c r="R355" s="205">
        <f>SUM(R356:R360)</f>
        <v>0.00013056</v>
      </c>
      <c r="S355" s="204"/>
      <c r="T355" s="206">
        <f>SUM(T356:T360)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07" t="s">
        <v>84</v>
      </c>
      <c r="AT355" s="208" t="s">
        <v>76</v>
      </c>
      <c r="AU355" s="208" t="s">
        <v>82</v>
      </c>
      <c r="AY355" s="207" t="s">
        <v>132</v>
      </c>
      <c r="BK355" s="209">
        <f>SUM(BK356:BK360)</f>
        <v>0</v>
      </c>
    </row>
    <row r="356" spans="1:65" s="2" customFormat="1" ht="16.5" customHeight="1">
      <c r="A356" s="38"/>
      <c r="B356" s="39"/>
      <c r="C356" s="212" t="s">
        <v>733</v>
      </c>
      <c r="D356" s="212" t="s">
        <v>135</v>
      </c>
      <c r="E356" s="213" t="s">
        <v>734</v>
      </c>
      <c r="F356" s="214" t="s">
        <v>735</v>
      </c>
      <c r="G356" s="215" t="s">
        <v>150</v>
      </c>
      <c r="H356" s="216">
        <v>0.8</v>
      </c>
      <c r="I356" s="217"/>
      <c r="J356" s="218">
        <f>ROUND(I356*H356,2)</f>
        <v>0</v>
      </c>
      <c r="K356" s="219"/>
      <c r="L356" s="44"/>
      <c r="M356" s="220" t="s">
        <v>1</v>
      </c>
      <c r="N356" s="221" t="s">
        <v>42</v>
      </c>
      <c r="O356" s="91"/>
      <c r="P356" s="222">
        <f>O356*H356</f>
        <v>0</v>
      </c>
      <c r="Q356" s="222">
        <v>0</v>
      </c>
      <c r="R356" s="222">
        <f>Q356*H356</f>
        <v>0</v>
      </c>
      <c r="S356" s="222">
        <v>0</v>
      </c>
      <c r="T356" s="223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4" t="s">
        <v>223</v>
      </c>
      <c r="AT356" s="224" t="s">
        <v>135</v>
      </c>
      <c r="AU356" s="224" t="s">
        <v>84</v>
      </c>
      <c r="AY356" s="17" t="s">
        <v>132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7" t="s">
        <v>82</v>
      </c>
      <c r="BK356" s="225">
        <f>ROUND(I356*H356,2)</f>
        <v>0</v>
      </c>
      <c r="BL356" s="17" t="s">
        <v>223</v>
      </c>
      <c r="BM356" s="224" t="s">
        <v>736</v>
      </c>
    </row>
    <row r="357" spans="1:51" s="14" customFormat="1" ht="12">
      <c r="A357" s="14"/>
      <c r="B357" s="237"/>
      <c r="C357" s="238"/>
      <c r="D357" s="228" t="s">
        <v>145</v>
      </c>
      <c r="E357" s="239" t="s">
        <v>1</v>
      </c>
      <c r="F357" s="240" t="s">
        <v>737</v>
      </c>
      <c r="G357" s="238"/>
      <c r="H357" s="241">
        <v>0.8</v>
      </c>
      <c r="I357" s="242"/>
      <c r="J357" s="238"/>
      <c r="K357" s="238"/>
      <c r="L357" s="243"/>
      <c r="M357" s="244"/>
      <c r="N357" s="245"/>
      <c r="O357" s="245"/>
      <c r="P357" s="245"/>
      <c r="Q357" s="245"/>
      <c r="R357" s="245"/>
      <c r="S357" s="245"/>
      <c r="T357" s="24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7" t="s">
        <v>145</v>
      </c>
      <c r="AU357" s="247" t="s">
        <v>84</v>
      </c>
      <c r="AV357" s="14" t="s">
        <v>84</v>
      </c>
      <c r="AW357" s="14" t="s">
        <v>32</v>
      </c>
      <c r="AX357" s="14" t="s">
        <v>82</v>
      </c>
      <c r="AY357" s="247" t="s">
        <v>132</v>
      </c>
    </row>
    <row r="358" spans="1:65" s="2" customFormat="1" ht="16.5" customHeight="1">
      <c r="A358" s="38"/>
      <c r="B358" s="39"/>
      <c r="C358" s="259" t="s">
        <v>738</v>
      </c>
      <c r="D358" s="259" t="s">
        <v>224</v>
      </c>
      <c r="E358" s="260" t="s">
        <v>739</v>
      </c>
      <c r="F358" s="261" t="s">
        <v>740</v>
      </c>
      <c r="G358" s="262" t="s">
        <v>150</v>
      </c>
      <c r="H358" s="263">
        <v>0.816</v>
      </c>
      <c r="I358" s="264"/>
      <c r="J358" s="265">
        <f>ROUND(I358*H358,2)</f>
        <v>0</v>
      </c>
      <c r="K358" s="266"/>
      <c r="L358" s="267"/>
      <c r="M358" s="268" t="s">
        <v>1</v>
      </c>
      <c r="N358" s="269" t="s">
        <v>42</v>
      </c>
      <c r="O358" s="91"/>
      <c r="P358" s="222">
        <f>O358*H358</f>
        <v>0</v>
      </c>
      <c r="Q358" s="222">
        <v>0.00016</v>
      </c>
      <c r="R358" s="222">
        <f>Q358*H358</f>
        <v>0.00013056</v>
      </c>
      <c r="S358" s="222">
        <v>0</v>
      </c>
      <c r="T358" s="22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4" t="s">
        <v>300</v>
      </c>
      <c r="AT358" s="224" t="s">
        <v>224</v>
      </c>
      <c r="AU358" s="224" t="s">
        <v>84</v>
      </c>
      <c r="AY358" s="17" t="s">
        <v>132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7" t="s">
        <v>82</v>
      </c>
      <c r="BK358" s="225">
        <f>ROUND(I358*H358,2)</f>
        <v>0</v>
      </c>
      <c r="BL358" s="17" t="s">
        <v>223</v>
      </c>
      <c r="BM358" s="224" t="s">
        <v>741</v>
      </c>
    </row>
    <row r="359" spans="1:51" s="14" customFormat="1" ht="12">
      <c r="A359" s="14"/>
      <c r="B359" s="237"/>
      <c r="C359" s="238"/>
      <c r="D359" s="228" t="s">
        <v>145</v>
      </c>
      <c r="E359" s="238"/>
      <c r="F359" s="240" t="s">
        <v>742</v>
      </c>
      <c r="G359" s="238"/>
      <c r="H359" s="241">
        <v>0.816</v>
      </c>
      <c r="I359" s="242"/>
      <c r="J359" s="238"/>
      <c r="K359" s="238"/>
      <c r="L359" s="243"/>
      <c r="M359" s="244"/>
      <c r="N359" s="245"/>
      <c r="O359" s="245"/>
      <c r="P359" s="245"/>
      <c r="Q359" s="245"/>
      <c r="R359" s="245"/>
      <c r="S359" s="245"/>
      <c r="T359" s="24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7" t="s">
        <v>145</v>
      </c>
      <c r="AU359" s="247" t="s">
        <v>84</v>
      </c>
      <c r="AV359" s="14" t="s">
        <v>84</v>
      </c>
      <c r="AW359" s="14" t="s">
        <v>4</v>
      </c>
      <c r="AX359" s="14" t="s">
        <v>82</v>
      </c>
      <c r="AY359" s="247" t="s">
        <v>132</v>
      </c>
    </row>
    <row r="360" spans="1:65" s="2" customFormat="1" ht="24.15" customHeight="1">
      <c r="A360" s="38"/>
      <c r="B360" s="39"/>
      <c r="C360" s="212" t="s">
        <v>743</v>
      </c>
      <c r="D360" s="212" t="s">
        <v>135</v>
      </c>
      <c r="E360" s="213" t="s">
        <v>744</v>
      </c>
      <c r="F360" s="214" t="s">
        <v>745</v>
      </c>
      <c r="G360" s="215" t="s">
        <v>182</v>
      </c>
      <c r="H360" s="216">
        <v>0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</v>
      </c>
      <c r="R360" s="222">
        <f>Q360*H360</f>
        <v>0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223</v>
      </c>
      <c r="AT360" s="224" t="s">
        <v>135</v>
      </c>
      <c r="AU360" s="224" t="s">
        <v>84</v>
      </c>
      <c r="AY360" s="17" t="s">
        <v>132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82</v>
      </c>
      <c r="BK360" s="225">
        <f>ROUND(I360*H360,2)</f>
        <v>0</v>
      </c>
      <c r="BL360" s="17" t="s">
        <v>223</v>
      </c>
      <c r="BM360" s="224" t="s">
        <v>746</v>
      </c>
    </row>
    <row r="361" spans="1:63" s="12" customFormat="1" ht="22.8" customHeight="1">
      <c r="A361" s="12"/>
      <c r="B361" s="196"/>
      <c r="C361" s="197"/>
      <c r="D361" s="198" t="s">
        <v>76</v>
      </c>
      <c r="E361" s="210" t="s">
        <v>747</v>
      </c>
      <c r="F361" s="210" t="s">
        <v>748</v>
      </c>
      <c r="G361" s="197"/>
      <c r="H361" s="197"/>
      <c r="I361" s="200"/>
      <c r="J361" s="211">
        <f>BK361</f>
        <v>0</v>
      </c>
      <c r="K361" s="197"/>
      <c r="L361" s="202"/>
      <c r="M361" s="203"/>
      <c r="N361" s="204"/>
      <c r="O361" s="204"/>
      <c r="P361" s="205">
        <f>SUM(P362:P384)</f>
        <v>0</v>
      </c>
      <c r="Q361" s="204"/>
      <c r="R361" s="205">
        <f>SUM(R362:R384)</f>
        <v>1.6479794</v>
      </c>
      <c r="S361" s="204"/>
      <c r="T361" s="206">
        <f>SUM(T362:T384)</f>
        <v>1.490016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07" t="s">
        <v>84</v>
      </c>
      <c r="AT361" s="208" t="s">
        <v>76</v>
      </c>
      <c r="AU361" s="208" t="s">
        <v>82</v>
      </c>
      <c r="AY361" s="207" t="s">
        <v>132</v>
      </c>
      <c r="BK361" s="209">
        <f>SUM(BK362:BK384)</f>
        <v>0</v>
      </c>
    </row>
    <row r="362" spans="1:65" s="2" customFormat="1" ht="16.5" customHeight="1">
      <c r="A362" s="38"/>
      <c r="B362" s="39"/>
      <c r="C362" s="212" t="s">
        <v>749</v>
      </c>
      <c r="D362" s="212" t="s">
        <v>135</v>
      </c>
      <c r="E362" s="213" t="s">
        <v>750</v>
      </c>
      <c r="F362" s="214" t="s">
        <v>751</v>
      </c>
      <c r="G362" s="215" t="s">
        <v>143</v>
      </c>
      <c r="H362" s="216">
        <v>82.047</v>
      </c>
      <c r="I362" s="217"/>
      <c r="J362" s="218">
        <f>ROUND(I362*H362,2)</f>
        <v>0</v>
      </c>
      <c r="K362" s="219"/>
      <c r="L362" s="44"/>
      <c r="M362" s="220" t="s">
        <v>1</v>
      </c>
      <c r="N362" s="221" t="s">
        <v>42</v>
      </c>
      <c r="O362" s="91"/>
      <c r="P362" s="222">
        <f>O362*H362</f>
        <v>0</v>
      </c>
      <c r="Q362" s="222">
        <v>0</v>
      </c>
      <c r="R362" s="222">
        <f>Q362*H362</f>
        <v>0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223</v>
      </c>
      <c r="AT362" s="224" t="s">
        <v>135</v>
      </c>
      <c r="AU362" s="224" t="s">
        <v>84</v>
      </c>
      <c r="AY362" s="17" t="s">
        <v>132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82</v>
      </c>
      <c r="BK362" s="225">
        <f>ROUND(I362*H362,2)</f>
        <v>0</v>
      </c>
      <c r="BL362" s="17" t="s">
        <v>223</v>
      </c>
      <c r="BM362" s="224" t="s">
        <v>752</v>
      </c>
    </row>
    <row r="363" spans="1:51" s="13" customFormat="1" ht="12">
      <c r="A363" s="13"/>
      <c r="B363" s="226"/>
      <c r="C363" s="227"/>
      <c r="D363" s="228" t="s">
        <v>145</v>
      </c>
      <c r="E363" s="229" t="s">
        <v>1</v>
      </c>
      <c r="F363" s="230" t="s">
        <v>146</v>
      </c>
      <c r="G363" s="227"/>
      <c r="H363" s="229" t="s">
        <v>1</v>
      </c>
      <c r="I363" s="231"/>
      <c r="J363" s="227"/>
      <c r="K363" s="227"/>
      <c r="L363" s="232"/>
      <c r="M363" s="233"/>
      <c r="N363" s="234"/>
      <c r="O363" s="234"/>
      <c r="P363" s="234"/>
      <c r="Q363" s="234"/>
      <c r="R363" s="234"/>
      <c r="S363" s="234"/>
      <c r="T363" s="23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6" t="s">
        <v>145</v>
      </c>
      <c r="AU363" s="236" t="s">
        <v>84</v>
      </c>
      <c r="AV363" s="13" t="s">
        <v>82</v>
      </c>
      <c r="AW363" s="13" t="s">
        <v>32</v>
      </c>
      <c r="AX363" s="13" t="s">
        <v>77</v>
      </c>
      <c r="AY363" s="236" t="s">
        <v>132</v>
      </c>
    </row>
    <row r="364" spans="1:51" s="14" customFormat="1" ht="12">
      <c r="A364" s="14"/>
      <c r="B364" s="237"/>
      <c r="C364" s="238"/>
      <c r="D364" s="228" t="s">
        <v>145</v>
      </c>
      <c r="E364" s="239" t="s">
        <v>1</v>
      </c>
      <c r="F364" s="240" t="s">
        <v>753</v>
      </c>
      <c r="G364" s="238"/>
      <c r="H364" s="241">
        <v>82.047</v>
      </c>
      <c r="I364" s="242"/>
      <c r="J364" s="238"/>
      <c r="K364" s="238"/>
      <c r="L364" s="243"/>
      <c r="M364" s="244"/>
      <c r="N364" s="245"/>
      <c r="O364" s="245"/>
      <c r="P364" s="245"/>
      <c r="Q364" s="245"/>
      <c r="R364" s="245"/>
      <c r="S364" s="245"/>
      <c r="T364" s="246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7" t="s">
        <v>145</v>
      </c>
      <c r="AU364" s="247" t="s">
        <v>84</v>
      </c>
      <c r="AV364" s="14" t="s">
        <v>84</v>
      </c>
      <c r="AW364" s="14" t="s">
        <v>32</v>
      </c>
      <c r="AX364" s="14" t="s">
        <v>82</v>
      </c>
      <c r="AY364" s="247" t="s">
        <v>132</v>
      </c>
    </row>
    <row r="365" spans="1:65" s="2" customFormat="1" ht="16.5" customHeight="1">
      <c r="A365" s="38"/>
      <c r="B365" s="39"/>
      <c r="C365" s="212" t="s">
        <v>754</v>
      </c>
      <c r="D365" s="212" t="s">
        <v>135</v>
      </c>
      <c r="E365" s="213" t="s">
        <v>755</v>
      </c>
      <c r="F365" s="214" t="s">
        <v>756</v>
      </c>
      <c r="G365" s="215" t="s">
        <v>143</v>
      </c>
      <c r="H365" s="216">
        <v>82.047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0.0003</v>
      </c>
      <c r="R365" s="222">
        <f>Q365*H365</f>
        <v>0.024614099999999996</v>
      </c>
      <c r="S365" s="222">
        <v>0</v>
      </c>
      <c r="T365" s="22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223</v>
      </c>
      <c r="AT365" s="224" t="s">
        <v>135</v>
      </c>
      <c r="AU365" s="224" t="s">
        <v>84</v>
      </c>
      <c r="AY365" s="17" t="s">
        <v>132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82</v>
      </c>
      <c r="BK365" s="225">
        <f>ROUND(I365*H365,2)</f>
        <v>0</v>
      </c>
      <c r="BL365" s="17" t="s">
        <v>223</v>
      </c>
      <c r="BM365" s="224" t="s">
        <v>757</v>
      </c>
    </row>
    <row r="366" spans="1:65" s="2" customFormat="1" ht="24.15" customHeight="1">
      <c r="A366" s="38"/>
      <c r="B366" s="39"/>
      <c r="C366" s="212" t="s">
        <v>758</v>
      </c>
      <c r="D366" s="212" t="s">
        <v>135</v>
      </c>
      <c r="E366" s="213" t="s">
        <v>759</v>
      </c>
      <c r="F366" s="214" t="s">
        <v>760</v>
      </c>
      <c r="G366" s="215" t="s">
        <v>143</v>
      </c>
      <c r="H366" s="216">
        <v>20.28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0.0015</v>
      </c>
      <c r="R366" s="222">
        <f>Q366*H366</f>
        <v>0.030420000000000003</v>
      </c>
      <c r="S366" s="222">
        <v>0</v>
      </c>
      <c r="T366" s="22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223</v>
      </c>
      <c r="AT366" s="224" t="s">
        <v>135</v>
      </c>
      <c r="AU366" s="224" t="s">
        <v>84</v>
      </c>
      <c r="AY366" s="17" t="s">
        <v>132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82</v>
      </c>
      <c r="BK366" s="225">
        <f>ROUND(I366*H366,2)</f>
        <v>0</v>
      </c>
      <c r="BL366" s="17" t="s">
        <v>223</v>
      </c>
      <c r="BM366" s="224" t="s">
        <v>761</v>
      </c>
    </row>
    <row r="367" spans="1:51" s="14" customFormat="1" ht="12">
      <c r="A367" s="14"/>
      <c r="B367" s="237"/>
      <c r="C367" s="238"/>
      <c r="D367" s="228" t="s">
        <v>145</v>
      </c>
      <c r="E367" s="239" t="s">
        <v>1</v>
      </c>
      <c r="F367" s="240" t="s">
        <v>762</v>
      </c>
      <c r="G367" s="238"/>
      <c r="H367" s="241">
        <v>20.28</v>
      </c>
      <c r="I367" s="242"/>
      <c r="J367" s="238"/>
      <c r="K367" s="238"/>
      <c r="L367" s="243"/>
      <c r="M367" s="244"/>
      <c r="N367" s="245"/>
      <c r="O367" s="245"/>
      <c r="P367" s="245"/>
      <c r="Q367" s="245"/>
      <c r="R367" s="245"/>
      <c r="S367" s="245"/>
      <c r="T367" s="246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7" t="s">
        <v>145</v>
      </c>
      <c r="AU367" s="247" t="s">
        <v>84</v>
      </c>
      <c r="AV367" s="14" t="s">
        <v>84</v>
      </c>
      <c r="AW367" s="14" t="s">
        <v>32</v>
      </c>
      <c r="AX367" s="14" t="s">
        <v>82</v>
      </c>
      <c r="AY367" s="247" t="s">
        <v>132</v>
      </c>
    </row>
    <row r="368" spans="1:65" s="2" customFormat="1" ht="24.15" customHeight="1">
      <c r="A368" s="38"/>
      <c r="B368" s="39"/>
      <c r="C368" s="212" t="s">
        <v>763</v>
      </c>
      <c r="D368" s="212" t="s">
        <v>135</v>
      </c>
      <c r="E368" s="213" t="s">
        <v>764</v>
      </c>
      <c r="F368" s="214" t="s">
        <v>765</v>
      </c>
      <c r="G368" s="215" t="s">
        <v>143</v>
      </c>
      <c r="H368" s="216">
        <v>54.78</v>
      </c>
      <c r="I368" s="217"/>
      <c r="J368" s="218">
        <f>ROUND(I368*H368,2)</f>
        <v>0</v>
      </c>
      <c r="K368" s="219"/>
      <c r="L368" s="44"/>
      <c r="M368" s="220" t="s">
        <v>1</v>
      </c>
      <c r="N368" s="221" t="s">
        <v>42</v>
      </c>
      <c r="O368" s="91"/>
      <c r="P368" s="222">
        <f>O368*H368</f>
        <v>0</v>
      </c>
      <c r="Q368" s="222">
        <v>0</v>
      </c>
      <c r="R368" s="222">
        <f>Q368*H368</f>
        <v>0</v>
      </c>
      <c r="S368" s="222">
        <v>0.0272</v>
      </c>
      <c r="T368" s="223">
        <f>S368*H368</f>
        <v>1.490016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4" t="s">
        <v>223</v>
      </c>
      <c r="AT368" s="224" t="s">
        <v>135</v>
      </c>
      <c r="AU368" s="224" t="s">
        <v>84</v>
      </c>
      <c r="AY368" s="17" t="s">
        <v>132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17" t="s">
        <v>82</v>
      </c>
      <c r="BK368" s="225">
        <f>ROUND(I368*H368,2)</f>
        <v>0</v>
      </c>
      <c r="BL368" s="17" t="s">
        <v>223</v>
      </c>
      <c r="BM368" s="224" t="s">
        <v>766</v>
      </c>
    </row>
    <row r="369" spans="1:51" s="13" customFormat="1" ht="12">
      <c r="A369" s="13"/>
      <c r="B369" s="226"/>
      <c r="C369" s="227"/>
      <c r="D369" s="228" t="s">
        <v>145</v>
      </c>
      <c r="E369" s="229" t="s">
        <v>1</v>
      </c>
      <c r="F369" s="230" t="s">
        <v>146</v>
      </c>
      <c r="G369" s="227"/>
      <c r="H369" s="229" t="s">
        <v>1</v>
      </c>
      <c r="I369" s="231"/>
      <c r="J369" s="227"/>
      <c r="K369" s="227"/>
      <c r="L369" s="232"/>
      <c r="M369" s="233"/>
      <c r="N369" s="234"/>
      <c r="O369" s="234"/>
      <c r="P369" s="234"/>
      <c r="Q369" s="234"/>
      <c r="R369" s="234"/>
      <c r="S369" s="234"/>
      <c r="T369" s="23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6" t="s">
        <v>145</v>
      </c>
      <c r="AU369" s="236" t="s">
        <v>84</v>
      </c>
      <c r="AV369" s="13" t="s">
        <v>82</v>
      </c>
      <c r="AW369" s="13" t="s">
        <v>32</v>
      </c>
      <c r="AX369" s="13" t="s">
        <v>77</v>
      </c>
      <c r="AY369" s="236" t="s">
        <v>132</v>
      </c>
    </row>
    <row r="370" spans="1:51" s="14" customFormat="1" ht="12">
      <c r="A370" s="14"/>
      <c r="B370" s="237"/>
      <c r="C370" s="238"/>
      <c r="D370" s="228" t="s">
        <v>145</v>
      </c>
      <c r="E370" s="239" t="s">
        <v>1</v>
      </c>
      <c r="F370" s="240" t="s">
        <v>767</v>
      </c>
      <c r="G370" s="238"/>
      <c r="H370" s="241">
        <v>54.78</v>
      </c>
      <c r="I370" s="242"/>
      <c r="J370" s="238"/>
      <c r="K370" s="238"/>
      <c r="L370" s="243"/>
      <c r="M370" s="244"/>
      <c r="N370" s="245"/>
      <c r="O370" s="245"/>
      <c r="P370" s="245"/>
      <c r="Q370" s="245"/>
      <c r="R370" s="245"/>
      <c r="S370" s="245"/>
      <c r="T370" s="24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7" t="s">
        <v>145</v>
      </c>
      <c r="AU370" s="247" t="s">
        <v>84</v>
      </c>
      <c r="AV370" s="14" t="s">
        <v>84</v>
      </c>
      <c r="AW370" s="14" t="s">
        <v>32</v>
      </c>
      <c r="AX370" s="14" t="s">
        <v>82</v>
      </c>
      <c r="AY370" s="247" t="s">
        <v>132</v>
      </c>
    </row>
    <row r="371" spans="1:65" s="2" customFormat="1" ht="33" customHeight="1">
      <c r="A371" s="38"/>
      <c r="B371" s="39"/>
      <c r="C371" s="212" t="s">
        <v>768</v>
      </c>
      <c r="D371" s="212" t="s">
        <v>135</v>
      </c>
      <c r="E371" s="213" t="s">
        <v>769</v>
      </c>
      <c r="F371" s="214" t="s">
        <v>770</v>
      </c>
      <c r="G371" s="215" t="s">
        <v>143</v>
      </c>
      <c r="H371" s="216">
        <v>82.047</v>
      </c>
      <c r="I371" s="217"/>
      <c r="J371" s="218">
        <f>ROUND(I371*H371,2)</f>
        <v>0</v>
      </c>
      <c r="K371" s="219"/>
      <c r="L371" s="44"/>
      <c r="M371" s="220" t="s">
        <v>1</v>
      </c>
      <c r="N371" s="221" t="s">
        <v>42</v>
      </c>
      <c r="O371" s="91"/>
      <c r="P371" s="222">
        <f>O371*H371</f>
        <v>0</v>
      </c>
      <c r="Q371" s="222">
        <v>0.0053</v>
      </c>
      <c r="R371" s="222">
        <f>Q371*H371</f>
        <v>0.4348491</v>
      </c>
      <c r="S371" s="222">
        <v>0</v>
      </c>
      <c r="T371" s="223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4" t="s">
        <v>223</v>
      </c>
      <c r="AT371" s="224" t="s">
        <v>135</v>
      </c>
      <c r="AU371" s="224" t="s">
        <v>84</v>
      </c>
      <c r="AY371" s="17" t="s">
        <v>132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7" t="s">
        <v>82</v>
      </c>
      <c r="BK371" s="225">
        <f>ROUND(I371*H371,2)</f>
        <v>0</v>
      </c>
      <c r="BL371" s="17" t="s">
        <v>223</v>
      </c>
      <c r="BM371" s="224" t="s">
        <v>771</v>
      </c>
    </row>
    <row r="372" spans="1:65" s="2" customFormat="1" ht="16.5" customHeight="1">
      <c r="A372" s="38"/>
      <c r="B372" s="39"/>
      <c r="C372" s="259" t="s">
        <v>772</v>
      </c>
      <c r="D372" s="259" t="s">
        <v>224</v>
      </c>
      <c r="E372" s="260" t="s">
        <v>773</v>
      </c>
      <c r="F372" s="261" t="s">
        <v>774</v>
      </c>
      <c r="G372" s="262" t="s">
        <v>143</v>
      </c>
      <c r="H372" s="263">
        <v>90.252</v>
      </c>
      <c r="I372" s="264"/>
      <c r="J372" s="265">
        <f>ROUND(I372*H372,2)</f>
        <v>0</v>
      </c>
      <c r="K372" s="266"/>
      <c r="L372" s="267"/>
      <c r="M372" s="268" t="s">
        <v>1</v>
      </c>
      <c r="N372" s="269" t="s">
        <v>42</v>
      </c>
      <c r="O372" s="91"/>
      <c r="P372" s="222">
        <f>O372*H372</f>
        <v>0</v>
      </c>
      <c r="Q372" s="222">
        <v>0.0126</v>
      </c>
      <c r="R372" s="222">
        <f>Q372*H372</f>
        <v>1.1371752</v>
      </c>
      <c r="S372" s="222">
        <v>0</v>
      </c>
      <c r="T372" s="22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300</v>
      </c>
      <c r="AT372" s="224" t="s">
        <v>224</v>
      </c>
      <c r="AU372" s="224" t="s">
        <v>84</v>
      </c>
      <c r="AY372" s="17" t="s">
        <v>132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82</v>
      </c>
      <c r="BK372" s="225">
        <f>ROUND(I372*H372,2)</f>
        <v>0</v>
      </c>
      <c r="BL372" s="17" t="s">
        <v>223</v>
      </c>
      <c r="BM372" s="224" t="s">
        <v>775</v>
      </c>
    </row>
    <row r="373" spans="1:51" s="14" customFormat="1" ht="12">
      <c r="A373" s="14"/>
      <c r="B373" s="237"/>
      <c r="C373" s="238"/>
      <c r="D373" s="228" t="s">
        <v>145</v>
      </c>
      <c r="E373" s="238"/>
      <c r="F373" s="240" t="s">
        <v>776</v>
      </c>
      <c r="G373" s="238"/>
      <c r="H373" s="241">
        <v>90.252</v>
      </c>
      <c r="I373" s="242"/>
      <c r="J373" s="238"/>
      <c r="K373" s="238"/>
      <c r="L373" s="243"/>
      <c r="M373" s="244"/>
      <c r="N373" s="245"/>
      <c r="O373" s="245"/>
      <c r="P373" s="245"/>
      <c r="Q373" s="245"/>
      <c r="R373" s="245"/>
      <c r="S373" s="245"/>
      <c r="T373" s="246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7" t="s">
        <v>145</v>
      </c>
      <c r="AU373" s="247" t="s">
        <v>84</v>
      </c>
      <c r="AV373" s="14" t="s">
        <v>84</v>
      </c>
      <c r="AW373" s="14" t="s">
        <v>4</v>
      </c>
      <c r="AX373" s="14" t="s">
        <v>82</v>
      </c>
      <c r="AY373" s="247" t="s">
        <v>132</v>
      </c>
    </row>
    <row r="374" spans="1:65" s="2" customFormat="1" ht="21.75" customHeight="1">
      <c r="A374" s="38"/>
      <c r="B374" s="39"/>
      <c r="C374" s="212" t="s">
        <v>777</v>
      </c>
      <c r="D374" s="212" t="s">
        <v>135</v>
      </c>
      <c r="E374" s="213" t="s">
        <v>778</v>
      </c>
      <c r="F374" s="214" t="s">
        <v>779</v>
      </c>
      <c r="G374" s="215" t="s">
        <v>150</v>
      </c>
      <c r="H374" s="216">
        <v>39.07</v>
      </c>
      <c r="I374" s="217"/>
      <c r="J374" s="218">
        <f>ROUND(I374*H374,2)</f>
        <v>0</v>
      </c>
      <c r="K374" s="219"/>
      <c r="L374" s="44"/>
      <c r="M374" s="220" t="s">
        <v>1</v>
      </c>
      <c r="N374" s="221" t="s">
        <v>42</v>
      </c>
      <c r="O374" s="91"/>
      <c r="P374" s="222">
        <f>O374*H374</f>
        <v>0</v>
      </c>
      <c r="Q374" s="222">
        <v>0.0005</v>
      </c>
      <c r="R374" s="222">
        <f>Q374*H374</f>
        <v>0.019535</v>
      </c>
      <c r="S374" s="222">
        <v>0</v>
      </c>
      <c r="T374" s="223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4" t="s">
        <v>223</v>
      </c>
      <c r="AT374" s="224" t="s">
        <v>135</v>
      </c>
      <c r="AU374" s="224" t="s">
        <v>84</v>
      </c>
      <c r="AY374" s="17" t="s">
        <v>132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7" t="s">
        <v>82</v>
      </c>
      <c r="BK374" s="225">
        <f>ROUND(I374*H374,2)</f>
        <v>0</v>
      </c>
      <c r="BL374" s="17" t="s">
        <v>223</v>
      </c>
      <c r="BM374" s="224" t="s">
        <v>780</v>
      </c>
    </row>
    <row r="375" spans="1:51" s="13" customFormat="1" ht="12">
      <c r="A375" s="13"/>
      <c r="B375" s="226"/>
      <c r="C375" s="227"/>
      <c r="D375" s="228" t="s">
        <v>145</v>
      </c>
      <c r="E375" s="229" t="s">
        <v>1</v>
      </c>
      <c r="F375" s="230" t="s">
        <v>146</v>
      </c>
      <c r="G375" s="227"/>
      <c r="H375" s="229" t="s">
        <v>1</v>
      </c>
      <c r="I375" s="231"/>
      <c r="J375" s="227"/>
      <c r="K375" s="227"/>
      <c r="L375" s="232"/>
      <c r="M375" s="233"/>
      <c r="N375" s="234"/>
      <c r="O375" s="234"/>
      <c r="P375" s="234"/>
      <c r="Q375" s="234"/>
      <c r="R375" s="234"/>
      <c r="S375" s="234"/>
      <c r="T375" s="23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6" t="s">
        <v>145</v>
      </c>
      <c r="AU375" s="236" t="s">
        <v>84</v>
      </c>
      <c r="AV375" s="13" t="s">
        <v>82</v>
      </c>
      <c r="AW375" s="13" t="s">
        <v>32</v>
      </c>
      <c r="AX375" s="13" t="s">
        <v>77</v>
      </c>
      <c r="AY375" s="236" t="s">
        <v>132</v>
      </c>
    </row>
    <row r="376" spans="1:51" s="14" customFormat="1" ht="12">
      <c r="A376" s="14"/>
      <c r="B376" s="237"/>
      <c r="C376" s="238"/>
      <c r="D376" s="228" t="s">
        <v>145</v>
      </c>
      <c r="E376" s="239" t="s">
        <v>1</v>
      </c>
      <c r="F376" s="240" t="s">
        <v>726</v>
      </c>
      <c r="G376" s="238"/>
      <c r="H376" s="241">
        <v>39.07</v>
      </c>
      <c r="I376" s="242"/>
      <c r="J376" s="238"/>
      <c r="K376" s="238"/>
      <c r="L376" s="243"/>
      <c r="M376" s="244"/>
      <c r="N376" s="245"/>
      <c r="O376" s="245"/>
      <c r="P376" s="245"/>
      <c r="Q376" s="245"/>
      <c r="R376" s="245"/>
      <c r="S376" s="245"/>
      <c r="T376" s="246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7" t="s">
        <v>145</v>
      </c>
      <c r="AU376" s="247" t="s">
        <v>84</v>
      </c>
      <c r="AV376" s="14" t="s">
        <v>84</v>
      </c>
      <c r="AW376" s="14" t="s">
        <v>32</v>
      </c>
      <c r="AX376" s="14" t="s">
        <v>82</v>
      </c>
      <c r="AY376" s="247" t="s">
        <v>132</v>
      </c>
    </row>
    <row r="377" spans="1:65" s="2" customFormat="1" ht="16.5" customHeight="1">
      <c r="A377" s="38"/>
      <c r="B377" s="39"/>
      <c r="C377" s="212" t="s">
        <v>781</v>
      </c>
      <c r="D377" s="212" t="s">
        <v>135</v>
      </c>
      <c r="E377" s="213" t="s">
        <v>782</v>
      </c>
      <c r="F377" s="214" t="s">
        <v>783</v>
      </c>
      <c r="G377" s="215" t="s">
        <v>150</v>
      </c>
      <c r="H377" s="216">
        <v>46.2</v>
      </c>
      <c r="I377" s="217"/>
      <c r="J377" s="218">
        <f>ROUND(I377*H377,2)</f>
        <v>0</v>
      </c>
      <c r="K377" s="219"/>
      <c r="L377" s="44"/>
      <c r="M377" s="220" t="s">
        <v>1</v>
      </c>
      <c r="N377" s="221" t="s">
        <v>42</v>
      </c>
      <c r="O377" s="91"/>
      <c r="P377" s="222">
        <f>O377*H377</f>
        <v>0</v>
      </c>
      <c r="Q377" s="222">
        <v>3E-05</v>
      </c>
      <c r="R377" s="222">
        <f>Q377*H377</f>
        <v>0.001386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223</v>
      </c>
      <c r="AT377" s="224" t="s">
        <v>135</v>
      </c>
      <c r="AU377" s="224" t="s">
        <v>84</v>
      </c>
      <c r="AY377" s="17" t="s">
        <v>132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82</v>
      </c>
      <c r="BK377" s="225">
        <f>ROUND(I377*H377,2)</f>
        <v>0</v>
      </c>
      <c r="BL377" s="17" t="s">
        <v>223</v>
      </c>
      <c r="BM377" s="224" t="s">
        <v>784</v>
      </c>
    </row>
    <row r="378" spans="1:51" s="13" customFormat="1" ht="12">
      <c r="A378" s="13"/>
      <c r="B378" s="226"/>
      <c r="C378" s="227"/>
      <c r="D378" s="228" t="s">
        <v>145</v>
      </c>
      <c r="E378" s="229" t="s">
        <v>1</v>
      </c>
      <c r="F378" s="230" t="s">
        <v>146</v>
      </c>
      <c r="G378" s="227"/>
      <c r="H378" s="229" t="s">
        <v>1</v>
      </c>
      <c r="I378" s="231"/>
      <c r="J378" s="227"/>
      <c r="K378" s="227"/>
      <c r="L378" s="232"/>
      <c r="M378" s="233"/>
      <c r="N378" s="234"/>
      <c r="O378" s="234"/>
      <c r="P378" s="234"/>
      <c r="Q378" s="234"/>
      <c r="R378" s="234"/>
      <c r="S378" s="234"/>
      <c r="T378" s="23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6" t="s">
        <v>145</v>
      </c>
      <c r="AU378" s="236" t="s">
        <v>84</v>
      </c>
      <c r="AV378" s="13" t="s">
        <v>82</v>
      </c>
      <c r="AW378" s="13" t="s">
        <v>32</v>
      </c>
      <c r="AX378" s="13" t="s">
        <v>77</v>
      </c>
      <c r="AY378" s="236" t="s">
        <v>132</v>
      </c>
    </row>
    <row r="379" spans="1:51" s="14" customFormat="1" ht="12">
      <c r="A379" s="14"/>
      <c r="B379" s="237"/>
      <c r="C379" s="238"/>
      <c r="D379" s="228" t="s">
        <v>145</v>
      </c>
      <c r="E379" s="239" t="s">
        <v>1</v>
      </c>
      <c r="F379" s="240" t="s">
        <v>785</v>
      </c>
      <c r="G379" s="238"/>
      <c r="H379" s="241">
        <v>46.2</v>
      </c>
      <c r="I379" s="242"/>
      <c r="J379" s="238"/>
      <c r="K379" s="238"/>
      <c r="L379" s="243"/>
      <c r="M379" s="244"/>
      <c r="N379" s="245"/>
      <c r="O379" s="245"/>
      <c r="P379" s="245"/>
      <c r="Q379" s="245"/>
      <c r="R379" s="245"/>
      <c r="S379" s="245"/>
      <c r="T379" s="246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7" t="s">
        <v>145</v>
      </c>
      <c r="AU379" s="247" t="s">
        <v>84</v>
      </c>
      <c r="AV379" s="14" t="s">
        <v>84</v>
      </c>
      <c r="AW379" s="14" t="s">
        <v>32</v>
      </c>
      <c r="AX379" s="14" t="s">
        <v>82</v>
      </c>
      <c r="AY379" s="247" t="s">
        <v>132</v>
      </c>
    </row>
    <row r="380" spans="1:65" s="2" customFormat="1" ht="16.5" customHeight="1">
      <c r="A380" s="38"/>
      <c r="B380" s="39"/>
      <c r="C380" s="212" t="s">
        <v>786</v>
      </c>
      <c r="D380" s="212" t="s">
        <v>135</v>
      </c>
      <c r="E380" s="213" t="s">
        <v>787</v>
      </c>
      <c r="F380" s="214" t="s">
        <v>788</v>
      </c>
      <c r="G380" s="215" t="s">
        <v>138</v>
      </c>
      <c r="H380" s="216">
        <v>26</v>
      </c>
      <c r="I380" s="217"/>
      <c r="J380" s="218">
        <f>ROUND(I380*H380,2)</f>
        <v>0</v>
      </c>
      <c r="K380" s="219"/>
      <c r="L380" s="44"/>
      <c r="M380" s="220" t="s">
        <v>1</v>
      </c>
      <c r="N380" s="221" t="s">
        <v>42</v>
      </c>
      <c r="O380" s="91"/>
      <c r="P380" s="222">
        <f>O380*H380</f>
        <v>0</v>
      </c>
      <c r="Q380" s="222">
        <v>0</v>
      </c>
      <c r="R380" s="222">
        <f>Q380*H380</f>
        <v>0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223</v>
      </c>
      <c r="AT380" s="224" t="s">
        <v>135</v>
      </c>
      <c r="AU380" s="224" t="s">
        <v>84</v>
      </c>
      <c r="AY380" s="17" t="s">
        <v>132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82</v>
      </c>
      <c r="BK380" s="225">
        <f>ROUND(I380*H380,2)</f>
        <v>0</v>
      </c>
      <c r="BL380" s="17" t="s">
        <v>223</v>
      </c>
      <c r="BM380" s="224" t="s">
        <v>789</v>
      </c>
    </row>
    <row r="381" spans="1:51" s="14" customFormat="1" ht="12">
      <c r="A381" s="14"/>
      <c r="B381" s="237"/>
      <c r="C381" s="238"/>
      <c r="D381" s="228" t="s">
        <v>145</v>
      </c>
      <c r="E381" s="239" t="s">
        <v>1</v>
      </c>
      <c r="F381" s="240" t="s">
        <v>272</v>
      </c>
      <c r="G381" s="238"/>
      <c r="H381" s="241">
        <v>26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7" t="s">
        <v>145</v>
      </c>
      <c r="AU381" s="247" t="s">
        <v>84</v>
      </c>
      <c r="AV381" s="14" t="s">
        <v>84</v>
      </c>
      <c r="AW381" s="14" t="s">
        <v>32</v>
      </c>
      <c r="AX381" s="14" t="s">
        <v>82</v>
      </c>
      <c r="AY381" s="247" t="s">
        <v>132</v>
      </c>
    </row>
    <row r="382" spans="1:65" s="2" customFormat="1" ht="16.5" customHeight="1">
      <c r="A382" s="38"/>
      <c r="B382" s="39"/>
      <c r="C382" s="212" t="s">
        <v>790</v>
      </c>
      <c r="D382" s="212" t="s">
        <v>135</v>
      </c>
      <c r="E382" s="213" t="s">
        <v>791</v>
      </c>
      <c r="F382" s="214" t="s">
        <v>792</v>
      </c>
      <c r="G382" s="215" t="s">
        <v>138</v>
      </c>
      <c r="H382" s="216">
        <v>168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</v>
      </c>
      <c r="R382" s="222">
        <f>Q382*H382</f>
        <v>0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223</v>
      </c>
      <c r="AT382" s="224" t="s">
        <v>135</v>
      </c>
      <c r="AU382" s="224" t="s">
        <v>84</v>
      </c>
      <c r="AY382" s="17" t="s">
        <v>132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82</v>
      </c>
      <c r="BK382" s="225">
        <f>ROUND(I382*H382,2)</f>
        <v>0</v>
      </c>
      <c r="BL382" s="17" t="s">
        <v>223</v>
      </c>
      <c r="BM382" s="224" t="s">
        <v>793</v>
      </c>
    </row>
    <row r="383" spans="1:51" s="14" customFormat="1" ht="12">
      <c r="A383" s="14"/>
      <c r="B383" s="237"/>
      <c r="C383" s="238"/>
      <c r="D383" s="228" t="s">
        <v>145</v>
      </c>
      <c r="E383" s="239" t="s">
        <v>1</v>
      </c>
      <c r="F383" s="240" t="s">
        <v>794</v>
      </c>
      <c r="G383" s="238"/>
      <c r="H383" s="241">
        <v>168</v>
      </c>
      <c r="I383" s="242"/>
      <c r="J383" s="238"/>
      <c r="K383" s="238"/>
      <c r="L383" s="243"/>
      <c r="M383" s="244"/>
      <c r="N383" s="245"/>
      <c r="O383" s="245"/>
      <c r="P383" s="245"/>
      <c r="Q383" s="245"/>
      <c r="R383" s="245"/>
      <c r="S383" s="245"/>
      <c r="T383" s="246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7" t="s">
        <v>145</v>
      </c>
      <c r="AU383" s="247" t="s">
        <v>84</v>
      </c>
      <c r="AV383" s="14" t="s">
        <v>84</v>
      </c>
      <c r="AW383" s="14" t="s">
        <v>32</v>
      </c>
      <c r="AX383" s="14" t="s">
        <v>82</v>
      </c>
      <c r="AY383" s="247" t="s">
        <v>132</v>
      </c>
    </row>
    <row r="384" spans="1:65" s="2" customFormat="1" ht="24.15" customHeight="1">
      <c r="A384" s="38"/>
      <c r="B384" s="39"/>
      <c r="C384" s="212" t="s">
        <v>795</v>
      </c>
      <c r="D384" s="212" t="s">
        <v>135</v>
      </c>
      <c r="E384" s="213" t="s">
        <v>796</v>
      </c>
      <c r="F384" s="214" t="s">
        <v>797</v>
      </c>
      <c r="G384" s="215" t="s">
        <v>182</v>
      </c>
      <c r="H384" s="216">
        <v>1.648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223</v>
      </c>
      <c r="AT384" s="224" t="s">
        <v>135</v>
      </c>
      <c r="AU384" s="224" t="s">
        <v>84</v>
      </c>
      <c r="AY384" s="17" t="s">
        <v>132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82</v>
      </c>
      <c r="BK384" s="225">
        <f>ROUND(I384*H384,2)</f>
        <v>0</v>
      </c>
      <c r="BL384" s="17" t="s">
        <v>223</v>
      </c>
      <c r="BM384" s="224" t="s">
        <v>798</v>
      </c>
    </row>
    <row r="385" spans="1:63" s="12" customFormat="1" ht="22.8" customHeight="1">
      <c r="A385" s="12"/>
      <c r="B385" s="196"/>
      <c r="C385" s="197"/>
      <c r="D385" s="198" t="s">
        <v>76</v>
      </c>
      <c r="E385" s="210" t="s">
        <v>799</v>
      </c>
      <c r="F385" s="210" t="s">
        <v>800</v>
      </c>
      <c r="G385" s="197"/>
      <c r="H385" s="197"/>
      <c r="I385" s="200"/>
      <c r="J385" s="211">
        <f>BK385</f>
        <v>0</v>
      </c>
      <c r="K385" s="197"/>
      <c r="L385" s="202"/>
      <c r="M385" s="203"/>
      <c r="N385" s="204"/>
      <c r="O385" s="204"/>
      <c r="P385" s="205">
        <f>SUM(P386:P408)</f>
        <v>0</v>
      </c>
      <c r="Q385" s="204"/>
      <c r="R385" s="205">
        <f>SUM(R386:R408)</f>
        <v>0.014107600000000001</v>
      </c>
      <c r="S385" s="204"/>
      <c r="T385" s="206">
        <f>SUM(T386:T408)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07" t="s">
        <v>84</v>
      </c>
      <c r="AT385" s="208" t="s">
        <v>76</v>
      </c>
      <c r="AU385" s="208" t="s">
        <v>82</v>
      </c>
      <c r="AY385" s="207" t="s">
        <v>132</v>
      </c>
      <c r="BK385" s="209">
        <f>SUM(BK386:BK408)</f>
        <v>0</v>
      </c>
    </row>
    <row r="386" spans="1:65" s="2" customFormat="1" ht="24.15" customHeight="1">
      <c r="A386" s="38"/>
      <c r="B386" s="39"/>
      <c r="C386" s="212" t="s">
        <v>801</v>
      </c>
      <c r="D386" s="212" t="s">
        <v>135</v>
      </c>
      <c r="E386" s="213" t="s">
        <v>802</v>
      </c>
      <c r="F386" s="214" t="s">
        <v>803</v>
      </c>
      <c r="G386" s="215" t="s">
        <v>143</v>
      </c>
      <c r="H386" s="216">
        <v>5.84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2E-05</v>
      </c>
      <c r="R386" s="222">
        <f>Q386*H386</f>
        <v>0.0001168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223</v>
      </c>
      <c r="AT386" s="224" t="s">
        <v>135</v>
      </c>
      <c r="AU386" s="224" t="s">
        <v>84</v>
      </c>
      <c r="AY386" s="17" t="s">
        <v>132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82</v>
      </c>
      <c r="BK386" s="225">
        <f>ROUND(I386*H386,2)</f>
        <v>0</v>
      </c>
      <c r="BL386" s="17" t="s">
        <v>223</v>
      </c>
      <c r="BM386" s="224" t="s">
        <v>804</v>
      </c>
    </row>
    <row r="387" spans="1:51" s="13" customFormat="1" ht="12">
      <c r="A387" s="13"/>
      <c r="B387" s="226"/>
      <c r="C387" s="227"/>
      <c r="D387" s="228" t="s">
        <v>145</v>
      </c>
      <c r="E387" s="229" t="s">
        <v>1</v>
      </c>
      <c r="F387" s="230" t="s">
        <v>805</v>
      </c>
      <c r="G387" s="227"/>
      <c r="H387" s="229" t="s">
        <v>1</v>
      </c>
      <c r="I387" s="231"/>
      <c r="J387" s="227"/>
      <c r="K387" s="227"/>
      <c r="L387" s="232"/>
      <c r="M387" s="233"/>
      <c r="N387" s="234"/>
      <c r="O387" s="234"/>
      <c r="P387" s="234"/>
      <c r="Q387" s="234"/>
      <c r="R387" s="234"/>
      <c r="S387" s="234"/>
      <c r="T387" s="23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6" t="s">
        <v>145</v>
      </c>
      <c r="AU387" s="236" t="s">
        <v>84</v>
      </c>
      <c r="AV387" s="13" t="s">
        <v>82</v>
      </c>
      <c r="AW387" s="13" t="s">
        <v>32</v>
      </c>
      <c r="AX387" s="13" t="s">
        <v>77</v>
      </c>
      <c r="AY387" s="236" t="s">
        <v>132</v>
      </c>
    </row>
    <row r="388" spans="1:51" s="14" customFormat="1" ht="12">
      <c r="A388" s="14"/>
      <c r="B388" s="237"/>
      <c r="C388" s="238"/>
      <c r="D388" s="228" t="s">
        <v>145</v>
      </c>
      <c r="E388" s="239" t="s">
        <v>1</v>
      </c>
      <c r="F388" s="240" t="s">
        <v>806</v>
      </c>
      <c r="G388" s="238"/>
      <c r="H388" s="241">
        <v>5.84</v>
      </c>
      <c r="I388" s="242"/>
      <c r="J388" s="238"/>
      <c r="K388" s="238"/>
      <c r="L388" s="243"/>
      <c r="M388" s="244"/>
      <c r="N388" s="245"/>
      <c r="O388" s="245"/>
      <c r="P388" s="245"/>
      <c r="Q388" s="245"/>
      <c r="R388" s="245"/>
      <c r="S388" s="245"/>
      <c r="T388" s="246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7" t="s">
        <v>145</v>
      </c>
      <c r="AU388" s="247" t="s">
        <v>84</v>
      </c>
      <c r="AV388" s="14" t="s">
        <v>84</v>
      </c>
      <c r="AW388" s="14" t="s">
        <v>32</v>
      </c>
      <c r="AX388" s="14" t="s">
        <v>82</v>
      </c>
      <c r="AY388" s="247" t="s">
        <v>132</v>
      </c>
    </row>
    <row r="389" spans="1:65" s="2" customFormat="1" ht="24.15" customHeight="1">
      <c r="A389" s="38"/>
      <c r="B389" s="39"/>
      <c r="C389" s="212" t="s">
        <v>807</v>
      </c>
      <c r="D389" s="212" t="s">
        <v>135</v>
      </c>
      <c r="E389" s="213" t="s">
        <v>808</v>
      </c>
      <c r="F389" s="214" t="s">
        <v>809</v>
      </c>
      <c r="G389" s="215" t="s">
        <v>143</v>
      </c>
      <c r="H389" s="216">
        <v>5.84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0.00013</v>
      </c>
      <c r="R389" s="222">
        <f>Q389*H389</f>
        <v>0.0007591999999999999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223</v>
      </c>
      <c r="AT389" s="224" t="s">
        <v>135</v>
      </c>
      <c r="AU389" s="224" t="s">
        <v>84</v>
      </c>
      <c r="AY389" s="17" t="s">
        <v>132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82</v>
      </c>
      <c r="BK389" s="225">
        <f>ROUND(I389*H389,2)</f>
        <v>0</v>
      </c>
      <c r="BL389" s="17" t="s">
        <v>223</v>
      </c>
      <c r="BM389" s="224" t="s">
        <v>810</v>
      </c>
    </row>
    <row r="390" spans="1:65" s="2" customFormat="1" ht="24.15" customHeight="1">
      <c r="A390" s="38"/>
      <c r="B390" s="39"/>
      <c r="C390" s="212" t="s">
        <v>811</v>
      </c>
      <c r="D390" s="212" t="s">
        <v>135</v>
      </c>
      <c r="E390" s="213" t="s">
        <v>812</v>
      </c>
      <c r="F390" s="214" t="s">
        <v>813</v>
      </c>
      <c r="G390" s="215" t="s">
        <v>143</v>
      </c>
      <c r="H390" s="216">
        <v>5.84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0.00029</v>
      </c>
      <c r="R390" s="222">
        <f>Q390*H390</f>
        <v>0.0016936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223</v>
      </c>
      <c r="AT390" s="224" t="s">
        <v>135</v>
      </c>
      <c r="AU390" s="224" t="s">
        <v>84</v>
      </c>
      <c r="AY390" s="17" t="s">
        <v>132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82</v>
      </c>
      <c r="BK390" s="225">
        <f>ROUND(I390*H390,2)</f>
        <v>0</v>
      </c>
      <c r="BL390" s="17" t="s">
        <v>223</v>
      </c>
      <c r="BM390" s="224" t="s">
        <v>814</v>
      </c>
    </row>
    <row r="391" spans="1:65" s="2" customFormat="1" ht="24.15" customHeight="1">
      <c r="A391" s="38"/>
      <c r="B391" s="39"/>
      <c r="C391" s="212" t="s">
        <v>815</v>
      </c>
      <c r="D391" s="212" t="s">
        <v>135</v>
      </c>
      <c r="E391" s="213" t="s">
        <v>816</v>
      </c>
      <c r="F391" s="214" t="s">
        <v>817</v>
      </c>
      <c r="G391" s="215" t="s">
        <v>143</v>
      </c>
      <c r="H391" s="216">
        <v>5.84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0.00015</v>
      </c>
      <c r="R391" s="222">
        <f>Q391*H391</f>
        <v>0.0008759999999999999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223</v>
      </c>
      <c r="AT391" s="224" t="s">
        <v>135</v>
      </c>
      <c r="AU391" s="224" t="s">
        <v>84</v>
      </c>
      <c r="AY391" s="17" t="s">
        <v>132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82</v>
      </c>
      <c r="BK391" s="225">
        <f>ROUND(I391*H391,2)</f>
        <v>0</v>
      </c>
      <c r="BL391" s="17" t="s">
        <v>223</v>
      </c>
      <c r="BM391" s="224" t="s">
        <v>818</v>
      </c>
    </row>
    <row r="392" spans="1:65" s="2" customFormat="1" ht="16.5" customHeight="1">
      <c r="A392" s="38"/>
      <c r="B392" s="39"/>
      <c r="C392" s="212" t="s">
        <v>819</v>
      </c>
      <c r="D392" s="212" t="s">
        <v>135</v>
      </c>
      <c r="E392" s="213" t="s">
        <v>820</v>
      </c>
      <c r="F392" s="214" t="s">
        <v>821</v>
      </c>
      <c r="G392" s="215" t="s">
        <v>143</v>
      </c>
      <c r="H392" s="216">
        <v>4.5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223</v>
      </c>
      <c r="AT392" s="224" t="s">
        <v>135</v>
      </c>
      <c r="AU392" s="224" t="s">
        <v>84</v>
      </c>
      <c r="AY392" s="17" t="s">
        <v>132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82</v>
      </c>
      <c r="BK392" s="225">
        <f>ROUND(I392*H392,2)</f>
        <v>0</v>
      </c>
      <c r="BL392" s="17" t="s">
        <v>223</v>
      </c>
      <c r="BM392" s="224" t="s">
        <v>822</v>
      </c>
    </row>
    <row r="393" spans="1:51" s="13" customFormat="1" ht="12">
      <c r="A393" s="13"/>
      <c r="B393" s="226"/>
      <c r="C393" s="227"/>
      <c r="D393" s="228" t="s">
        <v>145</v>
      </c>
      <c r="E393" s="229" t="s">
        <v>1</v>
      </c>
      <c r="F393" s="230" t="s">
        <v>823</v>
      </c>
      <c r="G393" s="227"/>
      <c r="H393" s="229" t="s">
        <v>1</v>
      </c>
      <c r="I393" s="231"/>
      <c r="J393" s="227"/>
      <c r="K393" s="227"/>
      <c r="L393" s="232"/>
      <c r="M393" s="233"/>
      <c r="N393" s="234"/>
      <c r="O393" s="234"/>
      <c r="P393" s="234"/>
      <c r="Q393" s="234"/>
      <c r="R393" s="234"/>
      <c r="S393" s="234"/>
      <c r="T393" s="23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6" t="s">
        <v>145</v>
      </c>
      <c r="AU393" s="236" t="s">
        <v>84</v>
      </c>
      <c r="AV393" s="13" t="s">
        <v>82</v>
      </c>
      <c r="AW393" s="13" t="s">
        <v>32</v>
      </c>
      <c r="AX393" s="13" t="s">
        <v>77</v>
      </c>
      <c r="AY393" s="236" t="s">
        <v>132</v>
      </c>
    </row>
    <row r="394" spans="1:51" s="14" customFormat="1" ht="12">
      <c r="A394" s="14"/>
      <c r="B394" s="237"/>
      <c r="C394" s="238"/>
      <c r="D394" s="228" t="s">
        <v>145</v>
      </c>
      <c r="E394" s="239" t="s">
        <v>1</v>
      </c>
      <c r="F394" s="240" t="s">
        <v>824</v>
      </c>
      <c r="G394" s="238"/>
      <c r="H394" s="241">
        <v>4.5</v>
      </c>
      <c r="I394" s="242"/>
      <c r="J394" s="238"/>
      <c r="K394" s="238"/>
      <c r="L394" s="243"/>
      <c r="M394" s="244"/>
      <c r="N394" s="245"/>
      <c r="O394" s="245"/>
      <c r="P394" s="245"/>
      <c r="Q394" s="245"/>
      <c r="R394" s="245"/>
      <c r="S394" s="245"/>
      <c r="T394" s="246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7" t="s">
        <v>145</v>
      </c>
      <c r="AU394" s="247" t="s">
        <v>84</v>
      </c>
      <c r="AV394" s="14" t="s">
        <v>84</v>
      </c>
      <c r="AW394" s="14" t="s">
        <v>32</v>
      </c>
      <c r="AX394" s="14" t="s">
        <v>82</v>
      </c>
      <c r="AY394" s="247" t="s">
        <v>132</v>
      </c>
    </row>
    <row r="395" spans="1:65" s="2" customFormat="1" ht="24.15" customHeight="1">
      <c r="A395" s="38"/>
      <c r="B395" s="39"/>
      <c r="C395" s="212" t="s">
        <v>825</v>
      </c>
      <c r="D395" s="212" t="s">
        <v>135</v>
      </c>
      <c r="E395" s="213" t="s">
        <v>826</v>
      </c>
      <c r="F395" s="214" t="s">
        <v>827</v>
      </c>
      <c r="G395" s="215" t="s">
        <v>143</v>
      </c>
      <c r="H395" s="216">
        <v>4.5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0.00014</v>
      </c>
      <c r="R395" s="222">
        <f>Q395*H395</f>
        <v>0.0006299999999999999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223</v>
      </c>
      <c r="AT395" s="224" t="s">
        <v>135</v>
      </c>
      <c r="AU395" s="224" t="s">
        <v>84</v>
      </c>
      <c r="AY395" s="17" t="s">
        <v>132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82</v>
      </c>
      <c r="BK395" s="225">
        <f>ROUND(I395*H395,2)</f>
        <v>0</v>
      </c>
      <c r="BL395" s="17" t="s">
        <v>223</v>
      </c>
      <c r="BM395" s="224" t="s">
        <v>828</v>
      </c>
    </row>
    <row r="396" spans="1:65" s="2" customFormat="1" ht="24.15" customHeight="1">
      <c r="A396" s="38"/>
      <c r="B396" s="39"/>
      <c r="C396" s="212" t="s">
        <v>829</v>
      </c>
      <c r="D396" s="212" t="s">
        <v>135</v>
      </c>
      <c r="E396" s="213" t="s">
        <v>830</v>
      </c>
      <c r="F396" s="214" t="s">
        <v>831</v>
      </c>
      <c r="G396" s="215" t="s">
        <v>143</v>
      </c>
      <c r="H396" s="216">
        <v>4.5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0.00012</v>
      </c>
      <c r="R396" s="222">
        <f>Q396*H396</f>
        <v>0.00054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223</v>
      </c>
      <c r="AT396" s="224" t="s">
        <v>135</v>
      </c>
      <c r="AU396" s="224" t="s">
        <v>84</v>
      </c>
      <c r="AY396" s="17" t="s">
        <v>132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82</v>
      </c>
      <c r="BK396" s="225">
        <f>ROUND(I396*H396,2)</f>
        <v>0</v>
      </c>
      <c r="BL396" s="17" t="s">
        <v>223</v>
      </c>
      <c r="BM396" s="224" t="s">
        <v>832</v>
      </c>
    </row>
    <row r="397" spans="1:65" s="2" customFormat="1" ht="24.15" customHeight="1">
      <c r="A397" s="38"/>
      <c r="B397" s="39"/>
      <c r="C397" s="212" t="s">
        <v>833</v>
      </c>
      <c r="D397" s="212" t="s">
        <v>135</v>
      </c>
      <c r="E397" s="213" t="s">
        <v>834</v>
      </c>
      <c r="F397" s="214" t="s">
        <v>835</v>
      </c>
      <c r="G397" s="215" t="s">
        <v>143</v>
      </c>
      <c r="H397" s="216">
        <v>4.5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0.00012</v>
      </c>
      <c r="R397" s="222">
        <f>Q397*H397</f>
        <v>0.00054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223</v>
      </c>
      <c r="AT397" s="224" t="s">
        <v>135</v>
      </c>
      <c r="AU397" s="224" t="s">
        <v>84</v>
      </c>
      <c r="AY397" s="17" t="s">
        <v>132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82</v>
      </c>
      <c r="BK397" s="225">
        <f>ROUND(I397*H397,2)</f>
        <v>0</v>
      </c>
      <c r="BL397" s="17" t="s">
        <v>223</v>
      </c>
      <c r="BM397" s="224" t="s">
        <v>836</v>
      </c>
    </row>
    <row r="398" spans="1:65" s="2" customFormat="1" ht="33" customHeight="1">
      <c r="A398" s="38"/>
      <c r="B398" s="39"/>
      <c r="C398" s="212" t="s">
        <v>837</v>
      </c>
      <c r="D398" s="212" t="s">
        <v>135</v>
      </c>
      <c r="E398" s="213" t="s">
        <v>838</v>
      </c>
      <c r="F398" s="214" t="s">
        <v>839</v>
      </c>
      <c r="G398" s="215" t="s">
        <v>143</v>
      </c>
      <c r="H398" s="216">
        <v>10.8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0.00023</v>
      </c>
      <c r="R398" s="222">
        <f>Q398*H398</f>
        <v>0.002484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223</v>
      </c>
      <c r="AT398" s="224" t="s">
        <v>135</v>
      </c>
      <c r="AU398" s="224" t="s">
        <v>84</v>
      </c>
      <c r="AY398" s="17" t="s">
        <v>132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82</v>
      </c>
      <c r="BK398" s="225">
        <f>ROUND(I398*H398,2)</f>
        <v>0</v>
      </c>
      <c r="BL398" s="17" t="s">
        <v>223</v>
      </c>
      <c r="BM398" s="224" t="s">
        <v>840</v>
      </c>
    </row>
    <row r="399" spans="1:51" s="13" customFormat="1" ht="12">
      <c r="A399" s="13"/>
      <c r="B399" s="226"/>
      <c r="C399" s="227"/>
      <c r="D399" s="228" t="s">
        <v>145</v>
      </c>
      <c r="E399" s="229" t="s">
        <v>1</v>
      </c>
      <c r="F399" s="230" t="s">
        <v>841</v>
      </c>
      <c r="G399" s="227"/>
      <c r="H399" s="229" t="s">
        <v>1</v>
      </c>
      <c r="I399" s="231"/>
      <c r="J399" s="227"/>
      <c r="K399" s="227"/>
      <c r="L399" s="232"/>
      <c r="M399" s="233"/>
      <c r="N399" s="234"/>
      <c r="O399" s="234"/>
      <c r="P399" s="234"/>
      <c r="Q399" s="234"/>
      <c r="R399" s="234"/>
      <c r="S399" s="234"/>
      <c r="T399" s="23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6" t="s">
        <v>145</v>
      </c>
      <c r="AU399" s="236" t="s">
        <v>84</v>
      </c>
      <c r="AV399" s="13" t="s">
        <v>82</v>
      </c>
      <c r="AW399" s="13" t="s">
        <v>32</v>
      </c>
      <c r="AX399" s="13" t="s">
        <v>77</v>
      </c>
      <c r="AY399" s="236" t="s">
        <v>132</v>
      </c>
    </row>
    <row r="400" spans="1:51" s="14" customFormat="1" ht="12">
      <c r="A400" s="14"/>
      <c r="B400" s="237"/>
      <c r="C400" s="238"/>
      <c r="D400" s="228" t="s">
        <v>145</v>
      </c>
      <c r="E400" s="239" t="s">
        <v>1</v>
      </c>
      <c r="F400" s="240" t="s">
        <v>842</v>
      </c>
      <c r="G400" s="238"/>
      <c r="H400" s="241">
        <v>10.8</v>
      </c>
      <c r="I400" s="242"/>
      <c r="J400" s="238"/>
      <c r="K400" s="238"/>
      <c r="L400" s="243"/>
      <c r="M400" s="244"/>
      <c r="N400" s="245"/>
      <c r="O400" s="245"/>
      <c r="P400" s="245"/>
      <c r="Q400" s="245"/>
      <c r="R400" s="245"/>
      <c r="S400" s="245"/>
      <c r="T400" s="246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7" t="s">
        <v>145</v>
      </c>
      <c r="AU400" s="247" t="s">
        <v>84</v>
      </c>
      <c r="AV400" s="14" t="s">
        <v>84</v>
      </c>
      <c r="AW400" s="14" t="s">
        <v>32</v>
      </c>
      <c r="AX400" s="14" t="s">
        <v>82</v>
      </c>
      <c r="AY400" s="247" t="s">
        <v>132</v>
      </c>
    </row>
    <row r="401" spans="1:65" s="2" customFormat="1" ht="24.15" customHeight="1">
      <c r="A401" s="38"/>
      <c r="B401" s="39"/>
      <c r="C401" s="212" t="s">
        <v>843</v>
      </c>
      <c r="D401" s="212" t="s">
        <v>135</v>
      </c>
      <c r="E401" s="213" t="s">
        <v>844</v>
      </c>
      <c r="F401" s="214" t="s">
        <v>845</v>
      </c>
      <c r="G401" s="215" t="s">
        <v>150</v>
      </c>
      <c r="H401" s="216">
        <v>8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2E-05</v>
      </c>
      <c r="R401" s="222">
        <f>Q401*H401</f>
        <v>0.00016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223</v>
      </c>
      <c r="AT401" s="224" t="s">
        <v>135</v>
      </c>
      <c r="AU401" s="224" t="s">
        <v>84</v>
      </c>
      <c r="AY401" s="17" t="s">
        <v>132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82</v>
      </c>
      <c r="BK401" s="225">
        <f>ROUND(I401*H401,2)</f>
        <v>0</v>
      </c>
      <c r="BL401" s="17" t="s">
        <v>223</v>
      </c>
      <c r="BM401" s="224" t="s">
        <v>846</v>
      </c>
    </row>
    <row r="402" spans="1:51" s="14" customFormat="1" ht="12">
      <c r="A402" s="14"/>
      <c r="B402" s="237"/>
      <c r="C402" s="238"/>
      <c r="D402" s="228" t="s">
        <v>145</v>
      </c>
      <c r="E402" s="239" t="s">
        <v>1</v>
      </c>
      <c r="F402" s="240" t="s">
        <v>847</v>
      </c>
      <c r="G402" s="238"/>
      <c r="H402" s="241">
        <v>8</v>
      </c>
      <c r="I402" s="242"/>
      <c r="J402" s="238"/>
      <c r="K402" s="238"/>
      <c r="L402" s="243"/>
      <c r="M402" s="244"/>
      <c r="N402" s="245"/>
      <c r="O402" s="245"/>
      <c r="P402" s="245"/>
      <c r="Q402" s="245"/>
      <c r="R402" s="245"/>
      <c r="S402" s="245"/>
      <c r="T402" s="246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7" t="s">
        <v>145</v>
      </c>
      <c r="AU402" s="247" t="s">
        <v>84</v>
      </c>
      <c r="AV402" s="14" t="s">
        <v>84</v>
      </c>
      <c r="AW402" s="14" t="s">
        <v>32</v>
      </c>
      <c r="AX402" s="14" t="s">
        <v>82</v>
      </c>
      <c r="AY402" s="247" t="s">
        <v>132</v>
      </c>
    </row>
    <row r="403" spans="1:65" s="2" customFormat="1" ht="24.15" customHeight="1">
      <c r="A403" s="38"/>
      <c r="B403" s="39"/>
      <c r="C403" s="212" t="s">
        <v>848</v>
      </c>
      <c r="D403" s="212" t="s">
        <v>135</v>
      </c>
      <c r="E403" s="213" t="s">
        <v>849</v>
      </c>
      <c r="F403" s="214" t="s">
        <v>850</v>
      </c>
      <c r="G403" s="215" t="s">
        <v>143</v>
      </c>
      <c r="H403" s="216">
        <v>10.8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0.00016</v>
      </c>
      <c r="R403" s="222">
        <f>Q403*H403</f>
        <v>0.0017280000000000002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223</v>
      </c>
      <c r="AT403" s="224" t="s">
        <v>135</v>
      </c>
      <c r="AU403" s="224" t="s">
        <v>84</v>
      </c>
      <c r="AY403" s="17" t="s">
        <v>132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82</v>
      </c>
      <c r="BK403" s="225">
        <f>ROUND(I403*H403,2)</f>
        <v>0</v>
      </c>
      <c r="BL403" s="17" t="s">
        <v>223</v>
      </c>
      <c r="BM403" s="224" t="s">
        <v>851</v>
      </c>
    </row>
    <row r="404" spans="1:65" s="2" customFormat="1" ht="24.15" customHeight="1">
      <c r="A404" s="38"/>
      <c r="B404" s="39"/>
      <c r="C404" s="212" t="s">
        <v>852</v>
      </c>
      <c r="D404" s="212" t="s">
        <v>135</v>
      </c>
      <c r="E404" s="213" t="s">
        <v>853</v>
      </c>
      <c r="F404" s="214" t="s">
        <v>854</v>
      </c>
      <c r="G404" s="215" t="s">
        <v>150</v>
      </c>
      <c r="H404" s="216">
        <v>8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2E-05</v>
      </c>
      <c r="R404" s="222">
        <f>Q404*H404</f>
        <v>0.00016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223</v>
      </c>
      <c r="AT404" s="224" t="s">
        <v>135</v>
      </c>
      <c r="AU404" s="224" t="s">
        <v>84</v>
      </c>
      <c r="AY404" s="17" t="s">
        <v>132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82</v>
      </c>
      <c r="BK404" s="225">
        <f>ROUND(I404*H404,2)</f>
        <v>0</v>
      </c>
      <c r="BL404" s="17" t="s">
        <v>223</v>
      </c>
      <c r="BM404" s="224" t="s">
        <v>855</v>
      </c>
    </row>
    <row r="405" spans="1:65" s="2" customFormat="1" ht="24.15" customHeight="1">
      <c r="A405" s="38"/>
      <c r="B405" s="39"/>
      <c r="C405" s="212" t="s">
        <v>856</v>
      </c>
      <c r="D405" s="212" t="s">
        <v>135</v>
      </c>
      <c r="E405" s="213" t="s">
        <v>857</v>
      </c>
      <c r="F405" s="214" t="s">
        <v>858</v>
      </c>
      <c r="G405" s="215" t="s">
        <v>150</v>
      </c>
      <c r="H405" s="216">
        <v>8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6E-05</v>
      </c>
      <c r="R405" s="222">
        <f>Q405*H405</f>
        <v>0.00048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223</v>
      </c>
      <c r="AT405" s="224" t="s">
        <v>135</v>
      </c>
      <c r="AU405" s="224" t="s">
        <v>84</v>
      </c>
      <c r="AY405" s="17" t="s">
        <v>132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82</v>
      </c>
      <c r="BK405" s="225">
        <f>ROUND(I405*H405,2)</f>
        <v>0</v>
      </c>
      <c r="BL405" s="17" t="s">
        <v>223</v>
      </c>
      <c r="BM405" s="224" t="s">
        <v>859</v>
      </c>
    </row>
    <row r="406" spans="1:65" s="2" customFormat="1" ht="24.15" customHeight="1">
      <c r="A406" s="38"/>
      <c r="B406" s="39"/>
      <c r="C406" s="212" t="s">
        <v>860</v>
      </c>
      <c r="D406" s="212" t="s">
        <v>135</v>
      </c>
      <c r="E406" s="213" t="s">
        <v>861</v>
      </c>
      <c r="F406" s="214" t="s">
        <v>862</v>
      </c>
      <c r="G406" s="215" t="s">
        <v>143</v>
      </c>
      <c r="H406" s="216">
        <v>10.8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0.00031</v>
      </c>
      <c r="R406" s="222">
        <f>Q406*H406</f>
        <v>0.0033480000000000003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223</v>
      </c>
      <c r="AT406" s="224" t="s">
        <v>135</v>
      </c>
      <c r="AU406" s="224" t="s">
        <v>84</v>
      </c>
      <c r="AY406" s="17" t="s">
        <v>132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82</v>
      </c>
      <c r="BK406" s="225">
        <f>ROUND(I406*H406,2)</f>
        <v>0</v>
      </c>
      <c r="BL406" s="17" t="s">
        <v>223</v>
      </c>
      <c r="BM406" s="224" t="s">
        <v>863</v>
      </c>
    </row>
    <row r="407" spans="1:65" s="2" customFormat="1" ht="24.15" customHeight="1">
      <c r="A407" s="38"/>
      <c r="B407" s="39"/>
      <c r="C407" s="212" t="s">
        <v>864</v>
      </c>
      <c r="D407" s="212" t="s">
        <v>135</v>
      </c>
      <c r="E407" s="213" t="s">
        <v>865</v>
      </c>
      <c r="F407" s="214" t="s">
        <v>866</v>
      </c>
      <c r="G407" s="215" t="s">
        <v>150</v>
      </c>
      <c r="H407" s="216">
        <v>8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2E-05</v>
      </c>
      <c r="R407" s="222">
        <f>Q407*H407</f>
        <v>0.00016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223</v>
      </c>
      <c r="AT407" s="224" t="s">
        <v>135</v>
      </c>
      <c r="AU407" s="224" t="s">
        <v>84</v>
      </c>
      <c r="AY407" s="17" t="s">
        <v>132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82</v>
      </c>
      <c r="BK407" s="225">
        <f>ROUND(I407*H407,2)</f>
        <v>0</v>
      </c>
      <c r="BL407" s="17" t="s">
        <v>223</v>
      </c>
      <c r="BM407" s="224" t="s">
        <v>867</v>
      </c>
    </row>
    <row r="408" spans="1:65" s="2" customFormat="1" ht="21.75" customHeight="1">
      <c r="A408" s="38"/>
      <c r="B408" s="39"/>
      <c r="C408" s="212" t="s">
        <v>868</v>
      </c>
      <c r="D408" s="212" t="s">
        <v>135</v>
      </c>
      <c r="E408" s="213" t="s">
        <v>869</v>
      </c>
      <c r="F408" s="214" t="s">
        <v>870</v>
      </c>
      <c r="G408" s="215" t="s">
        <v>143</v>
      </c>
      <c r="H408" s="216">
        <v>10.8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4E-05</v>
      </c>
      <c r="R408" s="222">
        <f>Q408*H408</f>
        <v>0.00043200000000000004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223</v>
      </c>
      <c r="AT408" s="224" t="s">
        <v>135</v>
      </c>
      <c r="AU408" s="224" t="s">
        <v>84</v>
      </c>
      <c r="AY408" s="17" t="s">
        <v>132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82</v>
      </c>
      <c r="BK408" s="225">
        <f>ROUND(I408*H408,2)</f>
        <v>0</v>
      </c>
      <c r="BL408" s="17" t="s">
        <v>223</v>
      </c>
      <c r="BM408" s="224" t="s">
        <v>871</v>
      </c>
    </row>
    <row r="409" spans="1:63" s="12" customFormat="1" ht="22.8" customHeight="1">
      <c r="A409" s="12"/>
      <c r="B409" s="196"/>
      <c r="C409" s="197"/>
      <c r="D409" s="198" t="s">
        <v>76</v>
      </c>
      <c r="E409" s="210" t="s">
        <v>872</v>
      </c>
      <c r="F409" s="210" t="s">
        <v>873</v>
      </c>
      <c r="G409" s="197"/>
      <c r="H409" s="197"/>
      <c r="I409" s="200"/>
      <c r="J409" s="211">
        <f>BK409</f>
        <v>0</v>
      </c>
      <c r="K409" s="197"/>
      <c r="L409" s="202"/>
      <c r="M409" s="203"/>
      <c r="N409" s="204"/>
      <c r="O409" s="204"/>
      <c r="P409" s="205">
        <f>SUM(P410:P423)</f>
        <v>0</v>
      </c>
      <c r="Q409" s="204"/>
      <c r="R409" s="205">
        <f>SUM(R410:R423)</f>
        <v>0.061170199999999994</v>
      </c>
      <c r="S409" s="204"/>
      <c r="T409" s="206">
        <f>SUM(T410:T423)</f>
        <v>0.0087854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07" t="s">
        <v>84</v>
      </c>
      <c r="AT409" s="208" t="s">
        <v>76</v>
      </c>
      <c r="AU409" s="208" t="s">
        <v>82</v>
      </c>
      <c r="AY409" s="207" t="s">
        <v>132</v>
      </c>
      <c r="BK409" s="209">
        <f>SUM(BK410:BK423)</f>
        <v>0</v>
      </c>
    </row>
    <row r="410" spans="1:65" s="2" customFormat="1" ht="24.15" customHeight="1">
      <c r="A410" s="38"/>
      <c r="B410" s="39"/>
      <c r="C410" s="212" t="s">
        <v>874</v>
      </c>
      <c r="D410" s="212" t="s">
        <v>135</v>
      </c>
      <c r="E410" s="213" t="s">
        <v>875</v>
      </c>
      <c r="F410" s="214" t="s">
        <v>876</v>
      </c>
      <c r="G410" s="215" t="s">
        <v>143</v>
      </c>
      <c r="H410" s="216">
        <v>71.37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223</v>
      </c>
      <c r="AT410" s="224" t="s">
        <v>135</v>
      </c>
      <c r="AU410" s="224" t="s">
        <v>84</v>
      </c>
      <c r="AY410" s="17" t="s">
        <v>132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82</v>
      </c>
      <c r="BK410" s="225">
        <f>ROUND(I410*H410,2)</f>
        <v>0</v>
      </c>
      <c r="BL410" s="17" t="s">
        <v>223</v>
      </c>
      <c r="BM410" s="224" t="s">
        <v>877</v>
      </c>
    </row>
    <row r="411" spans="1:65" s="2" customFormat="1" ht="16.5" customHeight="1">
      <c r="A411" s="38"/>
      <c r="B411" s="39"/>
      <c r="C411" s="212" t="s">
        <v>878</v>
      </c>
      <c r="D411" s="212" t="s">
        <v>135</v>
      </c>
      <c r="E411" s="213" t="s">
        <v>879</v>
      </c>
      <c r="F411" s="214" t="s">
        <v>880</v>
      </c>
      <c r="G411" s="215" t="s">
        <v>143</v>
      </c>
      <c r="H411" s="216">
        <v>28.34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0.001</v>
      </c>
      <c r="R411" s="222">
        <f>Q411*H411</f>
        <v>0.02834</v>
      </c>
      <c r="S411" s="222">
        <v>0.00031</v>
      </c>
      <c r="T411" s="223">
        <f>S411*H411</f>
        <v>0.0087854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223</v>
      </c>
      <c r="AT411" s="224" t="s">
        <v>135</v>
      </c>
      <c r="AU411" s="224" t="s">
        <v>84</v>
      </c>
      <c r="AY411" s="17" t="s">
        <v>132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82</v>
      </c>
      <c r="BK411" s="225">
        <f>ROUND(I411*H411,2)</f>
        <v>0</v>
      </c>
      <c r="BL411" s="17" t="s">
        <v>223</v>
      </c>
      <c r="BM411" s="224" t="s">
        <v>881</v>
      </c>
    </row>
    <row r="412" spans="1:51" s="13" customFormat="1" ht="12">
      <c r="A412" s="13"/>
      <c r="B412" s="226"/>
      <c r="C412" s="227"/>
      <c r="D412" s="228" t="s">
        <v>145</v>
      </c>
      <c r="E412" s="229" t="s">
        <v>1</v>
      </c>
      <c r="F412" s="230" t="s">
        <v>882</v>
      </c>
      <c r="G412" s="227"/>
      <c r="H412" s="229" t="s">
        <v>1</v>
      </c>
      <c r="I412" s="231"/>
      <c r="J412" s="227"/>
      <c r="K412" s="227"/>
      <c r="L412" s="232"/>
      <c r="M412" s="233"/>
      <c r="N412" s="234"/>
      <c r="O412" s="234"/>
      <c r="P412" s="234"/>
      <c r="Q412" s="234"/>
      <c r="R412" s="234"/>
      <c r="S412" s="234"/>
      <c r="T412" s="23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6" t="s">
        <v>145</v>
      </c>
      <c r="AU412" s="236" t="s">
        <v>84</v>
      </c>
      <c r="AV412" s="13" t="s">
        <v>82</v>
      </c>
      <c r="AW412" s="13" t="s">
        <v>32</v>
      </c>
      <c r="AX412" s="13" t="s">
        <v>77</v>
      </c>
      <c r="AY412" s="236" t="s">
        <v>132</v>
      </c>
    </row>
    <row r="413" spans="1:51" s="14" customFormat="1" ht="12">
      <c r="A413" s="14"/>
      <c r="B413" s="237"/>
      <c r="C413" s="238"/>
      <c r="D413" s="228" t="s">
        <v>145</v>
      </c>
      <c r="E413" s="239" t="s">
        <v>1</v>
      </c>
      <c r="F413" s="240" t="s">
        <v>233</v>
      </c>
      <c r="G413" s="238"/>
      <c r="H413" s="241">
        <v>28.34</v>
      </c>
      <c r="I413" s="242"/>
      <c r="J413" s="238"/>
      <c r="K413" s="238"/>
      <c r="L413" s="243"/>
      <c r="M413" s="244"/>
      <c r="N413" s="245"/>
      <c r="O413" s="245"/>
      <c r="P413" s="245"/>
      <c r="Q413" s="245"/>
      <c r="R413" s="245"/>
      <c r="S413" s="245"/>
      <c r="T413" s="246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7" t="s">
        <v>145</v>
      </c>
      <c r="AU413" s="247" t="s">
        <v>84</v>
      </c>
      <c r="AV413" s="14" t="s">
        <v>84</v>
      </c>
      <c r="AW413" s="14" t="s">
        <v>32</v>
      </c>
      <c r="AX413" s="14" t="s">
        <v>82</v>
      </c>
      <c r="AY413" s="247" t="s">
        <v>132</v>
      </c>
    </row>
    <row r="414" spans="1:65" s="2" customFormat="1" ht="24.15" customHeight="1">
      <c r="A414" s="38"/>
      <c r="B414" s="39"/>
      <c r="C414" s="212" t="s">
        <v>883</v>
      </c>
      <c r="D414" s="212" t="s">
        <v>135</v>
      </c>
      <c r="E414" s="213" t="s">
        <v>884</v>
      </c>
      <c r="F414" s="214" t="s">
        <v>885</v>
      </c>
      <c r="G414" s="215" t="s">
        <v>143</v>
      </c>
      <c r="H414" s="216">
        <v>71.37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0.0002</v>
      </c>
      <c r="R414" s="222">
        <f>Q414*H414</f>
        <v>0.014274000000000002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223</v>
      </c>
      <c r="AT414" s="224" t="s">
        <v>135</v>
      </c>
      <c r="AU414" s="224" t="s">
        <v>84</v>
      </c>
      <c r="AY414" s="17" t="s">
        <v>132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82</v>
      </c>
      <c r="BK414" s="225">
        <f>ROUND(I414*H414,2)</f>
        <v>0</v>
      </c>
      <c r="BL414" s="17" t="s">
        <v>223</v>
      </c>
      <c r="BM414" s="224" t="s">
        <v>886</v>
      </c>
    </row>
    <row r="415" spans="1:51" s="13" customFormat="1" ht="12">
      <c r="A415" s="13"/>
      <c r="B415" s="226"/>
      <c r="C415" s="227"/>
      <c r="D415" s="228" t="s">
        <v>145</v>
      </c>
      <c r="E415" s="229" t="s">
        <v>1</v>
      </c>
      <c r="F415" s="230" t="s">
        <v>882</v>
      </c>
      <c r="G415" s="227"/>
      <c r="H415" s="229" t="s">
        <v>1</v>
      </c>
      <c r="I415" s="231"/>
      <c r="J415" s="227"/>
      <c r="K415" s="227"/>
      <c r="L415" s="232"/>
      <c r="M415" s="233"/>
      <c r="N415" s="234"/>
      <c r="O415" s="234"/>
      <c r="P415" s="234"/>
      <c r="Q415" s="234"/>
      <c r="R415" s="234"/>
      <c r="S415" s="234"/>
      <c r="T415" s="23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6" t="s">
        <v>145</v>
      </c>
      <c r="AU415" s="236" t="s">
        <v>84</v>
      </c>
      <c r="AV415" s="13" t="s">
        <v>82</v>
      </c>
      <c r="AW415" s="13" t="s">
        <v>32</v>
      </c>
      <c r="AX415" s="13" t="s">
        <v>77</v>
      </c>
      <c r="AY415" s="236" t="s">
        <v>132</v>
      </c>
    </row>
    <row r="416" spans="1:51" s="14" customFormat="1" ht="12">
      <c r="A416" s="14"/>
      <c r="B416" s="237"/>
      <c r="C416" s="238"/>
      <c r="D416" s="228" t="s">
        <v>145</v>
      </c>
      <c r="E416" s="239" t="s">
        <v>1</v>
      </c>
      <c r="F416" s="240" t="s">
        <v>233</v>
      </c>
      <c r="G416" s="238"/>
      <c r="H416" s="241">
        <v>28.34</v>
      </c>
      <c r="I416" s="242"/>
      <c r="J416" s="238"/>
      <c r="K416" s="238"/>
      <c r="L416" s="243"/>
      <c r="M416" s="244"/>
      <c r="N416" s="245"/>
      <c r="O416" s="245"/>
      <c r="P416" s="245"/>
      <c r="Q416" s="245"/>
      <c r="R416" s="245"/>
      <c r="S416" s="245"/>
      <c r="T416" s="246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7" t="s">
        <v>145</v>
      </c>
      <c r="AU416" s="247" t="s">
        <v>84</v>
      </c>
      <c r="AV416" s="14" t="s">
        <v>84</v>
      </c>
      <c r="AW416" s="14" t="s">
        <v>32</v>
      </c>
      <c r="AX416" s="14" t="s">
        <v>77</v>
      </c>
      <c r="AY416" s="247" t="s">
        <v>132</v>
      </c>
    </row>
    <row r="417" spans="1:51" s="13" customFormat="1" ht="12">
      <c r="A417" s="13"/>
      <c r="B417" s="226"/>
      <c r="C417" s="227"/>
      <c r="D417" s="228" t="s">
        <v>145</v>
      </c>
      <c r="E417" s="229" t="s">
        <v>1</v>
      </c>
      <c r="F417" s="230" t="s">
        <v>210</v>
      </c>
      <c r="G417" s="227"/>
      <c r="H417" s="229" t="s">
        <v>1</v>
      </c>
      <c r="I417" s="231"/>
      <c r="J417" s="227"/>
      <c r="K417" s="227"/>
      <c r="L417" s="232"/>
      <c r="M417" s="233"/>
      <c r="N417" s="234"/>
      <c r="O417" s="234"/>
      <c r="P417" s="234"/>
      <c r="Q417" s="234"/>
      <c r="R417" s="234"/>
      <c r="S417" s="234"/>
      <c r="T417" s="23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6" t="s">
        <v>145</v>
      </c>
      <c r="AU417" s="236" t="s">
        <v>84</v>
      </c>
      <c r="AV417" s="13" t="s">
        <v>82</v>
      </c>
      <c r="AW417" s="13" t="s">
        <v>32</v>
      </c>
      <c r="AX417" s="13" t="s">
        <v>77</v>
      </c>
      <c r="AY417" s="236" t="s">
        <v>132</v>
      </c>
    </row>
    <row r="418" spans="1:51" s="14" customFormat="1" ht="12">
      <c r="A418" s="14"/>
      <c r="B418" s="237"/>
      <c r="C418" s="238"/>
      <c r="D418" s="228" t="s">
        <v>145</v>
      </c>
      <c r="E418" s="239" t="s">
        <v>1</v>
      </c>
      <c r="F418" s="240" t="s">
        <v>211</v>
      </c>
      <c r="G418" s="238"/>
      <c r="H418" s="241">
        <v>26.19</v>
      </c>
      <c r="I418" s="242"/>
      <c r="J418" s="238"/>
      <c r="K418" s="238"/>
      <c r="L418" s="243"/>
      <c r="M418" s="244"/>
      <c r="N418" s="245"/>
      <c r="O418" s="245"/>
      <c r="P418" s="245"/>
      <c r="Q418" s="245"/>
      <c r="R418" s="245"/>
      <c r="S418" s="245"/>
      <c r="T418" s="246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7" t="s">
        <v>145</v>
      </c>
      <c r="AU418" s="247" t="s">
        <v>84</v>
      </c>
      <c r="AV418" s="14" t="s">
        <v>84</v>
      </c>
      <c r="AW418" s="14" t="s">
        <v>32</v>
      </c>
      <c r="AX418" s="14" t="s">
        <v>77</v>
      </c>
      <c r="AY418" s="247" t="s">
        <v>132</v>
      </c>
    </row>
    <row r="419" spans="1:51" s="13" customFormat="1" ht="12">
      <c r="A419" s="13"/>
      <c r="B419" s="226"/>
      <c r="C419" s="227"/>
      <c r="D419" s="228" t="s">
        <v>145</v>
      </c>
      <c r="E419" s="229" t="s">
        <v>1</v>
      </c>
      <c r="F419" s="230" t="s">
        <v>202</v>
      </c>
      <c r="G419" s="227"/>
      <c r="H419" s="229" t="s">
        <v>1</v>
      </c>
      <c r="I419" s="231"/>
      <c r="J419" s="227"/>
      <c r="K419" s="227"/>
      <c r="L419" s="232"/>
      <c r="M419" s="233"/>
      <c r="N419" s="234"/>
      <c r="O419" s="234"/>
      <c r="P419" s="234"/>
      <c r="Q419" s="234"/>
      <c r="R419" s="234"/>
      <c r="S419" s="234"/>
      <c r="T419" s="23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6" t="s">
        <v>145</v>
      </c>
      <c r="AU419" s="236" t="s">
        <v>84</v>
      </c>
      <c r="AV419" s="13" t="s">
        <v>82</v>
      </c>
      <c r="AW419" s="13" t="s">
        <v>32</v>
      </c>
      <c r="AX419" s="13" t="s">
        <v>77</v>
      </c>
      <c r="AY419" s="236" t="s">
        <v>132</v>
      </c>
    </row>
    <row r="420" spans="1:51" s="14" customFormat="1" ht="12">
      <c r="A420" s="14"/>
      <c r="B420" s="237"/>
      <c r="C420" s="238"/>
      <c r="D420" s="228" t="s">
        <v>145</v>
      </c>
      <c r="E420" s="239" t="s">
        <v>1</v>
      </c>
      <c r="F420" s="240" t="s">
        <v>203</v>
      </c>
      <c r="G420" s="238"/>
      <c r="H420" s="241">
        <v>9.98</v>
      </c>
      <c r="I420" s="242"/>
      <c r="J420" s="238"/>
      <c r="K420" s="238"/>
      <c r="L420" s="243"/>
      <c r="M420" s="244"/>
      <c r="N420" s="245"/>
      <c r="O420" s="245"/>
      <c r="P420" s="245"/>
      <c r="Q420" s="245"/>
      <c r="R420" s="245"/>
      <c r="S420" s="245"/>
      <c r="T420" s="246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7" t="s">
        <v>145</v>
      </c>
      <c r="AU420" s="247" t="s">
        <v>84</v>
      </c>
      <c r="AV420" s="14" t="s">
        <v>84</v>
      </c>
      <c r="AW420" s="14" t="s">
        <v>32</v>
      </c>
      <c r="AX420" s="14" t="s">
        <v>77</v>
      </c>
      <c r="AY420" s="247" t="s">
        <v>132</v>
      </c>
    </row>
    <row r="421" spans="1:51" s="14" customFormat="1" ht="12">
      <c r="A421" s="14"/>
      <c r="B421" s="237"/>
      <c r="C421" s="238"/>
      <c r="D421" s="228" t="s">
        <v>145</v>
      </c>
      <c r="E421" s="239" t="s">
        <v>1</v>
      </c>
      <c r="F421" s="240" t="s">
        <v>204</v>
      </c>
      <c r="G421" s="238"/>
      <c r="H421" s="241">
        <v>6.86</v>
      </c>
      <c r="I421" s="242"/>
      <c r="J421" s="238"/>
      <c r="K421" s="238"/>
      <c r="L421" s="243"/>
      <c r="M421" s="244"/>
      <c r="N421" s="245"/>
      <c r="O421" s="245"/>
      <c r="P421" s="245"/>
      <c r="Q421" s="245"/>
      <c r="R421" s="245"/>
      <c r="S421" s="245"/>
      <c r="T421" s="246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7" t="s">
        <v>145</v>
      </c>
      <c r="AU421" s="247" t="s">
        <v>84</v>
      </c>
      <c r="AV421" s="14" t="s">
        <v>84</v>
      </c>
      <c r="AW421" s="14" t="s">
        <v>32</v>
      </c>
      <c r="AX421" s="14" t="s">
        <v>77</v>
      </c>
      <c r="AY421" s="247" t="s">
        <v>132</v>
      </c>
    </row>
    <row r="422" spans="1:51" s="15" customFormat="1" ht="12">
      <c r="A422" s="15"/>
      <c r="B422" s="248"/>
      <c r="C422" s="249"/>
      <c r="D422" s="228" t="s">
        <v>145</v>
      </c>
      <c r="E422" s="250" t="s">
        <v>1</v>
      </c>
      <c r="F422" s="251" t="s">
        <v>205</v>
      </c>
      <c r="G422" s="249"/>
      <c r="H422" s="252">
        <v>71.37</v>
      </c>
      <c r="I422" s="253"/>
      <c r="J422" s="249"/>
      <c r="K422" s="249"/>
      <c r="L422" s="254"/>
      <c r="M422" s="255"/>
      <c r="N422" s="256"/>
      <c r="O422" s="256"/>
      <c r="P422" s="256"/>
      <c r="Q422" s="256"/>
      <c r="R422" s="256"/>
      <c r="S422" s="256"/>
      <c r="T422" s="257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8" t="s">
        <v>145</v>
      </c>
      <c r="AU422" s="258" t="s">
        <v>84</v>
      </c>
      <c r="AV422" s="15" t="s">
        <v>139</v>
      </c>
      <c r="AW422" s="15" t="s">
        <v>32</v>
      </c>
      <c r="AX422" s="15" t="s">
        <v>82</v>
      </c>
      <c r="AY422" s="258" t="s">
        <v>132</v>
      </c>
    </row>
    <row r="423" spans="1:65" s="2" customFormat="1" ht="33" customHeight="1">
      <c r="A423" s="38"/>
      <c r="B423" s="39"/>
      <c r="C423" s="212" t="s">
        <v>887</v>
      </c>
      <c r="D423" s="212" t="s">
        <v>135</v>
      </c>
      <c r="E423" s="213" t="s">
        <v>888</v>
      </c>
      <c r="F423" s="214" t="s">
        <v>889</v>
      </c>
      <c r="G423" s="215" t="s">
        <v>143</v>
      </c>
      <c r="H423" s="216">
        <v>71.37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0.00026</v>
      </c>
      <c r="R423" s="222">
        <f>Q423*H423</f>
        <v>0.0185562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223</v>
      </c>
      <c r="AT423" s="224" t="s">
        <v>135</v>
      </c>
      <c r="AU423" s="224" t="s">
        <v>84</v>
      </c>
      <c r="AY423" s="17" t="s">
        <v>132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82</v>
      </c>
      <c r="BK423" s="225">
        <f>ROUND(I423*H423,2)</f>
        <v>0</v>
      </c>
      <c r="BL423" s="17" t="s">
        <v>223</v>
      </c>
      <c r="BM423" s="224" t="s">
        <v>890</v>
      </c>
    </row>
    <row r="424" spans="1:63" s="12" customFormat="1" ht="25.9" customHeight="1">
      <c r="A424" s="12"/>
      <c r="B424" s="196"/>
      <c r="C424" s="197"/>
      <c r="D424" s="198" t="s">
        <v>76</v>
      </c>
      <c r="E424" s="199" t="s">
        <v>891</v>
      </c>
      <c r="F424" s="199" t="s">
        <v>892</v>
      </c>
      <c r="G424" s="197"/>
      <c r="H424" s="197"/>
      <c r="I424" s="200"/>
      <c r="J424" s="201">
        <f>BK424</f>
        <v>0</v>
      </c>
      <c r="K424" s="197"/>
      <c r="L424" s="202"/>
      <c r="M424" s="203"/>
      <c r="N424" s="204"/>
      <c r="O424" s="204"/>
      <c r="P424" s="205">
        <f>P425+P426</f>
        <v>0</v>
      </c>
      <c r="Q424" s="204"/>
      <c r="R424" s="205">
        <f>R425+R426</f>
        <v>0</v>
      </c>
      <c r="S424" s="204"/>
      <c r="T424" s="206">
        <f>T425+T426</f>
        <v>0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207" t="s">
        <v>157</v>
      </c>
      <c r="AT424" s="208" t="s">
        <v>76</v>
      </c>
      <c r="AU424" s="208" t="s">
        <v>77</v>
      </c>
      <c r="AY424" s="207" t="s">
        <v>132</v>
      </c>
      <c r="BK424" s="209">
        <f>BK425+BK426</f>
        <v>0</v>
      </c>
    </row>
    <row r="425" spans="1:65" s="2" customFormat="1" ht="24.15" customHeight="1">
      <c r="A425" s="38"/>
      <c r="B425" s="39"/>
      <c r="C425" s="212" t="s">
        <v>893</v>
      </c>
      <c r="D425" s="212" t="s">
        <v>135</v>
      </c>
      <c r="E425" s="213" t="s">
        <v>894</v>
      </c>
      <c r="F425" s="214" t="s">
        <v>895</v>
      </c>
      <c r="G425" s="215" t="s">
        <v>896</v>
      </c>
      <c r="H425" s="270"/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897</v>
      </c>
      <c r="AT425" s="224" t="s">
        <v>135</v>
      </c>
      <c r="AU425" s="224" t="s">
        <v>82</v>
      </c>
      <c r="AY425" s="17" t="s">
        <v>132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82</v>
      </c>
      <c r="BK425" s="225">
        <f>ROUND(I425*H425,2)</f>
        <v>0</v>
      </c>
      <c r="BL425" s="17" t="s">
        <v>897</v>
      </c>
      <c r="BM425" s="224" t="s">
        <v>898</v>
      </c>
    </row>
    <row r="426" spans="1:63" s="12" customFormat="1" ht="22.8" customHeight="1">
      <c r="A426" s="12"/>
      <c r="B426" s="196"/>
      <c r="C426" s="197"/>
      <c r="D426" s="198" t="s">
        <v>76</v>
      </c>
      <c r="E426" s="210" t="s">
        <v>899</v>
      </c>
      <c r="F426" s="210" t="s">
        <v>900</v>
      </c>
      <c r="G426" s="197"/>
      <c r="H426" s="197"/>
      <c r="I426" s="200"/>
      <c r="J426" s="211">
        <f>BK426</f>
        <v>0</v>
      </c>
      <c r="K426" s="197"/>
      <c r="L426" s="202"/>
      <c r="M426" s="203"/>
      <c r="N426" s="204"/>
      <c r="O426" s="204"/>
      <c r="P426" s="205">
        <f>P427</f>
        <v>0</v>
      </c>
      <c r="Q426" s="204"/>
      <c r="R426" s="205">
        <f>R427</f>
        <v>0</v>
      </c>
      <c r="S426" s="204"/>
      <c r="T426" s="206">
        <f>T427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07" t="s">
        <v>157</v>
      </c>
      <c r="AT426" s="208" t="s">
        <v>76</v>
      </c>
      <c r="AU426" s="208" t="s">
        <v>82</v>
      </c>
      <c r="AY426" s="207" t="s">
        <v>132</v>
      </c>
      <c r="BK426" s="209">
        <f>BK427</f>
        <v>0</v>
      </c>
    </row>
    <row r="427" spans="1:65" s="2" customFormat="1" ht="16.5" customHeight="1">
      <c r="A427" s="38"/>
      <c r="B427" s="39"/>
      <c r="C427" s="212" t="s">
        <v>901</v>
      </c>
      <c r="D427" s="212" t="s">
        <v>135</v>
      </c>
      <c r="E427" s="213" t="s">
        <v>902</v>
      </c>
      <c r="F427" s="214" t="s">
        <v>903</v>
      </c>
      <c r="G427" s="215" t="s">
        <v>904</v>
      </c>
      <c r="H427" s="216">
        <v>1</v>
      </c>
      <c r="I427" s="217"/>
      <c r="J427" s="218">
        <f>ROUND(I427*H427,2)</f>
        <v>0</v>
      </c>
      <c r="K427" s="219"/>
      <c r="L427" s="44"/>
      <c r="M427" s="271" t="s">
        <v>1</v>
      </c>
      <c r="N427" s="272" t="s">
        <v>42</v>
      </c>
      <c r="O427" s="273"/>
      <c r="P427" s="274">
        <f>O427*H427</f>
        <v>0</v>
      </c>
      <c r="Q427" s="274">
        <v>0</v>
      </c>
      <c r="R427" s="274">
        <f>Q427*H427</f>
        <v>0</v>
      </c>
      <c r="S427" s="274">
        <v>0</v>
      </c>
      <c r="T427" s="275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897</v>
      </c>
      <c r="AT427" s="224" t="s">
        <v>135</v>
      </c>
      <c r="AU427" s="224" t="s">
        <v>84</v>
      </c>
      <c r="AY427" s="17" t="s">
        <v>132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82</v>
      </c>
      <c r="BK427" s="225">
        <f>ROUND(I427*H427,2)</f>
        <v>0</v>
      </c>
      <c r="BL427" s="17" t="s">
        <v>897</v>
      </c>
      <c r="BM427" s="224" t="s">
        <v>905</v>
      </c>
    </row>
    <row r="428" spans="1:31" s="2" customFormat="1" ht="6.95" customHeight="1">
      <c r="A428" s="38"/>
      <c r="B428" s="66"/>
      <c r="C428" s="67"/>
      <c r="D428" s="67"/>
      <c r="E428" s="67"/>
      <c r="F428" s="67"/>
      <c r="G428" s="67"/>
      <c r="H428" s="67"/>
      <c r="I428" s="67"/>
      <c r="J428" s="67"/>
      <c r="K428" s="67"/>
      <c r="L428" s="44"/>
      <c r="M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</row>
  </sheetData>
  <sheetProtection password="CC35" sheet="1" objects="1" scenarios="1" formatColumns="0" formatRows="0" autoFilter="0"/>
  <autoFilter ref="C137:K427"/>
  <mergeCells count="6">
    <mergeCell ref="E7:H7"/>
    <mergeCell ref="E16:H16"/>
    <mergeCell ref="E25:H25"/>
    <mergeCell ref="E85:H85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ACERNBLS\LSada</dc:creator>
  <cp:keywords/>
  <dc:description/>
  <cp:lastModifiedBy>ACERNBLS\LSada</cp:lastModifiedBy>
  <dcterms:created xsi:type="dcterms:W3CDTF">2021-10-26T06:24:40Z</dcterms:created>
  <dcterms:modified xsi:type="dcterms:W3CDTF">2021-10-26T06:24:43Z</dcterms:modified>
  <cp:category/>
  <cp:version/>
  <cp:contentType/>
  <cp:contentStatus/>
</cp:coreProperties>
</file>