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Pěstitelství - výsad..." sheetId="2" r:id="rId2"/>
    <sheet name="03 - Mobiliář a technické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Pěstitelství - výsad...'!$C$118:$L$148</definedName>
    <definedName name="_xlnm.Print_Area" localSheetId="1">'01 - Pěstitelství - výsad...'!$C$4:$K$76,'01 - Pěstitelství - výsad...'!$C$82:$K$100,'01 - Pěstitelství - výsad...'!$C$106:$L$148</definedName>
    <definedName name="_xlnm.Print_Titles" localSheetId="1">'01 - Pěstitelství - výsad...'!$118:$118</definedName>
    <definedName name="_xlnm._FilterDatabase" localSheetId="2" hidden="1">'03 - Mobiliář a technické...'!$C$116:$L$121</definedName>
    <definedName name="_xlnm.Print_Area" localSheetId="2">'03 - Mobiliář a technické...'!$C$4:$K$76,'03 - Mobiliář a technické...'!$C$82:$K$98,'03 - Mobiliář a technické...'!$C$104:$L$121</definedName>
    <definedName name="_xlnm.Print_Titles" localSheetId="2">'03 - Mobiliář a technické...'!$116:$116</definedName>
  </definedNames>
  <calcPr/>
</workbook>
</file>

<file path=xl/calcChain.xml><?xml version="1.0" encoding="utf-8"?>
<calcChain xmlns="http://schemas.openxmlformats.org/spreadsheetml/2006/main">
  <c i="3" l="1" r="K39"/>
  <c r="K38"/>
  <c i="1" r="BA96"/>
  <c i="3" r="K37"/>
  <c i="1" r="AZ96"/>
  <c i="3" r="BI120"/>
  <c r="BH120"/>
  <c r="BG120"/>
  <c r="BF120"/>
  <c r="X120"/>
  <c r="V120"/>
  <c r="T120"/>
  <c r="P120"/>
  <c r="BI119"/>
  <c r="BH119"/>
  <c r="BG119"/>
  <c r="BF119"/>
  <c r="X119"/>
  <c r="V119"/>
  <c r="T119"/>
  <c r="P119"/>
  <c r="J113"/>
  <c r="F113"/>
  <c r="F111"/>
  <c r="E109"/>
  <c r="J91"/>
  <c r="F91"/>
  <c r="F89"/>
  <c r="E87"/>
  <c r="J24"/>
  <c r="E24"/>
  <c r="J114"/>
  <c r="J23"/>
  <c r="J18"/>
  <c r="E18"/>
  <c r="F114"/>
  <c r="J17"/>
  <c r="J12"/>
  <c r="J111"/>
  <c r="E7"/>
  <c r="E107"/>
  <c i="2" r="K39"/>
  <c r="K38"/>
  <c i="1" r="BA95"/>
  <c i="2" r="K37"/>
  <c i="1" r="AZ95"/>
  <c i="2"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3"/>
  <c r="BH143"/>
  <c r="BG143"/>
  <c r="BF143"/>
  <c r="X143"/>
  <c r="V143"/>
  <c r="T143"/>
  <c r="P143"/>
  <c r="BI140"/>
  <c r="BH140"/>
  <c r="BG140"/>
  <c r="BF140"/>
  <c r="X140"/>
  <c r="V140"/>
  <c r="T140"/>
  <c r="P140"/>
  <c r="BI137"/>
  <c r="BH137"/>
  <c r="BG137"/>
  <c r="BF137"/>
  <c r="X137"/>
  <c r="V137"/>
  <c r="T137"/>
  <c r="P137"/>
  <c r="BI133"/>
  <c r="BH133"/>
  <c r="BG133"/>
  <c r="BF133"/>
  <c r="X133"/>
  <c r="V133"/>
  <c r="T133"/>
  <c r="P133"/>
  <c r="BI130"/>
  <c r="BH130"/>
  <c r="BG130"/>
  <c r="BF130"/>
  <c r="X130"/>
  <c r="V130"/>
  <c r="T130"/>
  <c r="P130"/>
  <c r="BI126"/>
  <c r="BH126"/>
  <c r="BG126"/>
  <c r="BF126"/>
  <c r="X126"/>
  <c r="V126"/>
  <c r="T126"/>
  <c r="P126"/>
  <c r="BI122"/>
  <c r="BH122"/>
  <c r="BG122"/>
  <c r="BF122"/>
  <c r="X122"/>
  <c r="V122"/>
  <c r="T122"/>
  <c r="P122"/>
  <c r="J115"/>
  <c r="F115"/>
  <c r="F113"/>
  <c r="E111"/>
  <c r="J91"/>
  <c r="F91"/>
  <c r="F89"/>
  <c r="E87"/>
  <c r="J24"/>
  <c r="E24"/>
  <c r="J92"/>
  <c r="J23"/>
  <c r="J18"/>
  <c r="E18"/>
  <c r="F116"/>
  <c r="J17"/>
  <c r="J12"/>
  <c r="J113"/>
  <c r="E7"/>
  <c r="E109"/>
  <c i="1" r="L90"/>
  <c r="AM90"/>
  <c r="AM89"/>
  <c r="L89"/>
  <c r="AM87"/>
  <c r="L87"/>
  <c r="L85"/>
  <c r="L84"/>
  <c i="2" r="Q145"/>
  <c r="Q130"/>
  <c r="Q122"/>
  <c r="R133"/>
  <c r="R122"/>
  <c r="R145"/>
  <c r="Q133"/>
  <c i="3" r="R119"/>
  <c r="Q119"/>
  <c i="2" r="R148"/>
  <c i="3" r="Q120"/>
  <c i="2" r="Q148"/>
  <c r="Q147"/>
  <c r="Q146"/>
  <c r="Q140"/>
  <c r="R130"/>
  <c i="1" r="AU94"/>
  <c i="3" r="R120"/>
  <c i="2" r="R143"/>
  <c r="Q137"/>
  <c r="R126"/>
  <c r="Q143"/>
  <c r="R137"/>
  <c r="R147"/>
  <c r="R140"/>
  <c r="Q126"/>
  <c r="R146"/>
  <c i="3" r="BK120"/>
  <c i="2" r="K147"/>
  <c r="BE147"/>
  <c r="BK146"/>
  <c r="BK143"/>
  <c r="BK133"/>
  <c r="K126"/>
  <c r="BE126"/>
  <c i="3" r="BK119"/>
  <c i="2" r="BK148"/>
  <c r="BK145"/>
  <c r="BK140"/>
  <c r="BK130"/>
  <c r="K122"/>
  <c r="BE122"/>
  <c r="K137"/>
  <c r="BE137"/>
  <c i="3" l="1" r="V118"/>
  <c r="V117"/>
  <c r="BK118"/>
  <c r="BK117"/>
  <c r="K117"/>
  <c r="K96"/>
  <c i="2" r="T121"/>
  <c r="T120"/>
  <c r="T119"/>
  <c i="1" r="AW95"/>
  <c i="3" r="T118"/>
  <c r="T117"/>
  <c i="1" r="AW96"/>
  <c i="2" r="Q121"/>
  <c r="Q120"/>
  <c r="Q119"/>
  <c r="I96"/>
  <c r="K30"/>
  <c i="1" r="AS95"/>
  <c i="2" r="V144"/>
  <c i="3" r="X118"/>
  <c r="X117"/>
  <c i="2" r="X121"/>
  <c r="X120"/>
  <c r="X119"/>
  <c r="T144"/>
  <c r="R144"/>
  <c r="J99"/>
  <c i="3" r="R118"/>
  <c r="R117"/>
  <c r="J96"/>
  <c r="K31"/>
  <c i="1" r="AT96"/>
  <c i="2" r="R121"/>
  <c r="J98"/>
  <c r="X144"/>
  <c i="3" r="Q118"/>
  <c r="Q117"/>
  <c r="I96"/>
  <c r="K30"/>
  <c i="1" r="AS96"/>
  <c i="2" r="V121"/>
  <c r="V120"/>
  <c r="V119"/>
  <c r="Q144"/>
  <c r="I99"/>
  <c r="E85"/>
  <c r="J116"/>
  <c r="J89"/>
  <c r="F92"/>
  <c i="3" r="E85"/>
  <c r="J89"/>
  <c r="F92"/>
  <c r="J92"/>
  <c i="2" r="F39"/>
  <c i="1" r="BF95"/>
  <c i="2" r="F38"/>
  <c i="1" r="BE95"/>
  <c i="3" r="F37"/>
  <c i="1" r="BD96"/>
  <c i="2" r="F36"/>
  <c i="1" r="BC95"/>
  <c i="2" r="K36"/>
  <c i="1" r="AY95"/>
  <c i="3" r="F38"/>
  <c i="1" r="BE96"/>
  <c i="3" r="K36"/>
  <c i="1" r="AY96"/>
  <c i="2" r="F37"/>
  <c i="1" r="BD95"/>
  <c i="3" r="F36"/>
  <c i="1" r="BC96"/>
  <c i="3" r="F39"/>
  <c i="1" r="BF96"/>
  <c i="2" r="K148"/>
  <c r="BE148"/>
  <c r="K143"/>
  <c r="BE143"/>
  <c r="K146"/>
  <c r="BE146"/>
  <c r="K133"/>
  <c r="BE133"/>
  <c r="K140"/>
  <c r="BE140"/>
  <c r="K130"/>
  <c r="BE130"/>
  <c r="K145"/>
  <c r="BE145"/>
  <c r="BK122"/>
  <c i="3" r="K119"/>
  <c r="BE119"/>
  <c i="2" r="BK126"/>
  <c r="BK137"/>
  <c r="BK121"/>
  <c r="BK120"/>
  <c r="BK147"/>
  <c r="BK144"/>
  <c r="K144"/>
  <c r="K99"/>
  <c i="3" r="K120"/>
  <c r="BE120"/>
  <c i="2" l="1" r="I97"/>
  <c r="R120"/>
  <c r="J97"/>
  <c r="K121"/>
  <c r="K98"/>
  <c r="K120"/>
  <c r="K97"/>
  <c i="3" r="K118"/>
  <c r="K97"/>
  <c r="I97"/>
  <c r="J97"/>
  <c i="2" r="I98"/>
  <c r="BK119"/>
  <c r="K119"/>
  <c r="K32"/>
  <c i="1" r="AG95"/>
  <c r="BF94"/>
  <c r="W33"/>
  <c r="BE94"/>
  <c r="W32"/>
  <c i="3" r="F35"/>
  <c i="1" r="BB96"/>
  <c r="BD94"/>
  <c r="W31"/>
  <c i="3" r="K32"/>
  <c i="1" r="AG96"/>
  <c r="AS94"/>
  <c i="3" r="K35"/>
  <c i="1" r="AX96"/>
  <c r="AV96"/>
  <c r="AW94"/>
  <c r="BC94"/>
  <c r="W30"/>
  <c i="2" r="K35"/>
  <c i="1" r="AX95"/>
  <c r="AV95"/>
  <c i="2" r="F35"/>
  <c i="1" r="BB95"/>
  <c i="3" l="1" r="K41"/>
  <c i="2" r="K41"/>
  <c r="K96"/>
  <c r="R119"/>
  <c r="J96"/>
  <c r="K31"/>
  <c i="1" r="AT95"/>
  <c r="AN95"/>
  <c r="AN96"/>
  <c r="AG94"/>
  <c r="AT94"/>
  <c r="BB94"/>
  <c r="W29"/>
  <c r="BA94"/>
  <c r="AZ94"/>
  <c r="AY94"/>
  <c r="AK30"/>
  <c l="1" r="AX94"/>
  <c r="AK29"/>
  <c r="AK26"/>
  <c l="1" r="AK35"/>
  <c r="AV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<sst xmlns="http://schemas.openxmlformats.org/spreadsheetml/2006/main">
  <si>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</si>
  <si>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</si>
  <si>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</si>
  <si>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</si>
  <si>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</si>
  <si>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</si>
  <si>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{0a77006d-c071-45a2-bfc2-cedd6d39d965}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</si>
  <si>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</si>
  <si>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</si>
  <si>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</si>
  <si>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</si>
  <si>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</si>
  <si>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</si>
  <si>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</si>
  <si>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</si>
  <si>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2019078_02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</si>
  <si>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</si>
  <si>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</si>
  <si>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Přírodní školní zahrada, ZŠ Pionýrů, Sokolov</t>
  </si>
  <si>
    <t>KSO:</t>
  </si>
  <si>
    <t>CC-CZ:</t>
  </si>
  <si>
    <t>Místo:</t>
  </si>
  <si>
    <t>Sokolov</t>
  </si>
  <si>
    <t>Datum:</t>
  </si>
  <si>
    <t>2. 2. 2020</t>
  </si>
  <si>
    <t>Zadavatel:</t>
  </si>
  <si>
    <t>IČ:</t>
  </si>
  <si>
    <t>00 259 586</t>
  </si>
  <si>
    <t>Město Sokolov</t>
  </si>
  <si>
    <t>DIČ:</t>
  </si>
  <si>
    <t>CZ 00259586</t>
  </si>
  <si>
    <t>Uchazeč:</t>
  </si>
  <si>
    <t>Vyplň údaj</t>
  </si>
  <si>
    <t>Projektant:</t>
  </si>
  <si>
    <t>869 442 66</t>
  </si>
  <si>
    <t>Ing. Tomáš Prinz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</si>
  <si>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</si>
  <si>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</si>
  <si>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</si>
  <si>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</si>
  <si>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</si>
  <si>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</si>
  <si>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</si>
  <si>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</si>
  <si>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</si>
  <si>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</si>
  <si>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</si>
  <si>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</si>
  <si>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</si>
  <si>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</si>
  <si>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</si>
  <si>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</si>
  <si>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</si>
  <si>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</si>
  <si>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</si>
  <si>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</si>
  <si>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</si>
  <si>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</si>
  <si>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</si>
  <si>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</si>
  <si>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</si>
  <si>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</si>
  <si>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</si>
  <si>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</si>
  <si>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</si>
  <si>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</si>
  <si>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</si>
  <si>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</si>
  <si>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</si>
  <si>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</si>
  <si>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</si>
  <si>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</si>
  <si>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</si>
  <si>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</si>
  <si>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</si>
  <si>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</si>
  <si>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</si>
  <si>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</si>
  <si>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</si>
  <si>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</si>
  <si>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</si>
  <si>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</si>
  <si>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</si>
  <si>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</si>
  <si>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</si>
  <si>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</si>
  <si>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</si>
  <si>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Pěstitelství - výsadba rostlin</t>
  </si>
  <si>
    <t>STA</t>
  </si>
  <si>
    <t>1</t>
  </si>
  <si>
    <t>{7c836ab0-b77c-4767-adc3-a67cc8ef6922}</t>
  </si>
  <si>
    <t>2</t>
  </si>
  <si>
    <t>03</t>
  </si>
  <si>
    <t>Mobiliář a technické vybavení</t>
  </si>
  <si>
    <t>{d2bb98fa-f657-459b-8369-0fd0ad03f44c}</t>
  </si>
  <si>
    <t>KRYCÍ LIST SOUPISU PRACÍ</t>
  </si>
  <si>
    <t>Objekt:</t>
  </si>
  <si>
    <t>01 - Pěstitelství - výsadba rostlin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</si>
  <si>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</si>
  <si>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</si>
  <si>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</si>
  <si>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</si>
  <si>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</si>
  <si>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</si>
  <si>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</si>
  <si>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</si>
  <si>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</si>
  <si>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</si>
  <si>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</si>
  <si>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>01 - Specifikace rostlin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</si>
  <si>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</si>
  <si>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</si>
  <si>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</si>
  <si>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</si>
  <si>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</si>
  <si>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</si>
  <si>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</si>
  <si>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</si>
  <si>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</si>
  <si>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</si>
  <si>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</si>
  <si>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</si>
  <si>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</si>
  <si>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</si>
  <si>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</si>
  <si>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</si>
  <si>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</si>
  <si>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</si>
  <si>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</si>
  <si>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</si>
  <si>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</si>
  <si>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</si>
  <si>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183101215</t>
  </si>
  <si>
    <t>Hloubení jamek pro vysazování rostlin v zemině tř.1 až 4 s výměnou půdy z 50% v rovině nebo na svahu do 1:5, objemu přes 0,125 do 0,40 m3</t>
  </si>
  <si>
    <t>kus</t>
  </si>
  <si>
    <t>4</t>
  </si>
  <si>
    <t>-1101585958</t>
  </si>
  <si>
    <t>P</t>
  </si>
  <si>
    <t>Poznámka k položce:_x000d_
stromy, vel. 175-200, 250-300, 12/14</t>
  </si>
  <si>
    <t>VV</t>
  </si>
  <si>
    <t>7" vícekmenné formy</t>
  </si>
  <si>
    <t>Součet</t>
  </si>
  <si>
    <t>M</t>
  </si>
  <si>
    <t>10321100R</t>
  </si>
  <si>
    <t>kompost pro výsadbu</t>
  </si>
  <si>
    <t>m3</t>
  </si>
  <si>
    <t>8</t>
  </si>
  <si>
    <t>-866059214</t>
  </si>
  <si>
    <t xml:space="preserve">Poznámka k položce:_x000d_
výměna půdy - výsadba stromů_x000d_
</t>
  </si>
  <si>
    <t>7*(0,4*0,5) " jamky do 0,4 m3</t>
  </si>
  <si>
    <t>3</t>
  </si>
  <si>
    <t>184102113</t>
  </si>
  <si>
    <t xml:space="preserve">Výsadba dřeviny s balem do předem vyhloubené jamky se zalitím  v rovině nebo na svahu do 1:5, při průměru balu přes 300 do 400 mm</t>
  </si>
  <si>
    <t>-84614523</t>
  </si>
  <si>
    <t>184215412</t>
  </si>
  <si>
    <t>Zhotovení závlahové mísy u solitérních dřevin v rovině nebo na svahu do 1:5, o průměru mísy přes 0,5 do 1 m</t>
  </si>
  <si>
    <t>-1532267616</t>
  </si>
  <si>
    <t>Poznámka k položce:_x000d_
stromy</t>
  </si>
  <si>
    <t>5</t>
  </si>
  <si>
    <t>184911421</t>
  </si>
  <si>
    <t>Mulčování vysazených rostlin mulčovací kůrou, tl. do 100 mm v rovině nebo na svahu do 1:5</t>
  </si>
  <si>
    <t>m2</t>
  </si>
  <si>
    <t>-2074678803</t>
  </si>
  <si>
    <t>6</t>
  </si>
  <si>
    <t>10391100</t>
  </si>
  <si>
    <t>kůra mulčovací VL</t>
  </si>
  <si>
    <t>-1787930187</t>
  </si>
  <si>
    <t>7*0,103 'Přepočtené koeficientem množství</t>
  </si>
  <si>
    <t>7</t>
  </si>
  <si>
    <t>R1</t>
  </si>
  <si>
    <t>Dopravné - rostlinný materiál</t>
  </si>
  <si>
    <t>kpl.</t>
  </si>
  <si>
    <t>2075208164</t>
  </si>
  <si>
    <t>Specifikace rostlin</t>
  </si>
  <si>
    <t>S6</t>
  </si>
  <si>
    <t>Amelanchier lamarckii ´Ballerina´, vck. 150-200</t>
  </si>
  <si>
    <t>256</t>
  </si>
  <si>
    <t>64</t>
  </si>
  <si>
    <t>-412005906</t>
  </si>
  <si>
    <t>9</t>
  </si>
  <si>
    <t>S7</t>
  </si>
  <si>
    <t>Aronia melanocarpa 80-100</t>
  </si>
  <si>
    <t>-1985487940</t>
  </si>
  <si>
    <t>10</t>
  </si>
  <si>
    <t>S8</t>
  </si>
  <si>
    <t>Cornus mas ´Golden Glorie´, 150 - 175</t>
  </si>
  <si>
    <t>-821422674</t>
  </si>
  <si>
    <t>11</t>
  </si>
  <si>
    <t>S9</t>
  </si>
  <si>
    <t>Hippophae rhamnoides ´Duo´, 150 - 175</t>
  </si>
  <si>
    <t>-964924788</t>
  </si>
  <si>
    <t>03 - Mobiliář a technické vybavení</t>
  </si>
  <si>
    <t>02 - Specifikace mobiliáře</t>
  </si>
  <si>
    <t>02</t>
  </si>
  <si>
    <t>Specifikace mobiliáře</t>
  </si>
  <si>
    <t>R2</t>
  </si>
  <si>
    <t>Dřevěný stůl 1500 x 750 x 850 mm, lepený hranol, impregnace proti plísním, dřevokazným houbám, dvojitý ochranný olejový nátěr</t>
  </si>
  <si>
    <t>-30735023</t>
  </si>
  <si>
    <t>R3</t>
  </si>
  <si>
    <t>Dřevěná lavice 1500 x 450 x 450 mm</t>
  </si>
  <si>
    <t>263903495</t>
  </si>
  <si>
    <t>Poznámka k položce:_x000d_
specifikace viz obrazová příloha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</si>
</sst>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4" fontId="22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="1" customFormat="1" ht="24.96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="1" customFormat="1" ht="36.96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G10" s="30"/>
      <c r="BS10" s="16" t="s">
        <v>7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G11" s="30"/>
      <c r="BS11" s="16" t="s">
        <v>7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G13" s="30"/>
      <c r="BS13" s="16" t="s">
        <v>7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G14" s="30"/>
      <c r="BS14" s="16" t="s">
        <v>7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G16" s="30"/>
      <c r="BS16" s="16" t="s">
        <v>4</v>
      </c>
    </row>
    <row r="17" s="1" customFormat="1" ht="18.48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="1" customFormat="1" ht="18.48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="2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G28" s="30"/>
    </row>
    <row r="2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 2)</f>
        <v>0</v>
      </c>
      <c r="AL29" s="46"/>
      <c r="AM29" s="46"/>
      <c r="AN29" s="46"/>
      <c r="AO29" s="46"/>
      <c r="AP29" s="46"/>
      <c r="AQ29" s="46"/>
      <c r="AR29" s="49"/>
      <c r="BG29" s="50"/>
    </row>
    <row r="30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 2)</f>
        <v>0</v>
      </c>
      <c r="AL30" s="46"/>
      <c r="AM30" s="46"/>
      <c r="AN30" s="46"/>
      <c r="AO30" s="46"/>
      <c r="AP30" s="46"/>
      <c r="AQ30" s="46"/>
      <c r="AR30" s="49"/>
      <c r="BG30" s="50"/>
    </row>
    <row r="31" hidden="1" s="3" customFormat="1" ht="14.4" customHeight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hidden="1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hidden="1" s="3" customFormat="1" ht="14.4" customHeight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="2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G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G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="2" customFormat="1" ht="24.96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2019078_02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="5" customFormat="1" ht="36.96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Přírodní školní zahrada, ZŠ Pionýrů, Sokolov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Sokolov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2. 2. 2020</v>
      </c>
      <c r="AN87" s="78"/>
      <c r="AO87" s="39"/>
      <c r="AP87" s="39"/>
      <c r="AQ87" s="39"/>
      <c r="AR87" s="43"/>
      <c r="BG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Sokolov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>Ing. Tomáš Prinz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="2" customFormat="1" ht="29.28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0" t="s">
        <v>76</v>
      </c>
      <c r="BE92" s="100" t="s">
        <v>77</v>
      </c>
      <c r="BF92" s="101" t="s">
        <v>78</v>
      </c>
      <c r="BG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="6" customFormat="1" ht="32.4" customHeight="1">
      <c r="A94" s="6"/>
      <c r="B94" s="105"/>
      <c r="C94" s="106" t="s">
        <v>79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ROUND(SUM(AT95:AT96),2)</f>
        <v>0</v>
      </c>
      <c r="AU94" s="114">
        <f>ROUND(SUM(AU95:AU96),2)</f>
        <v>0</v>
      </c>
      <c r="AV94" s="114">
        <f>ROUND(SUM(AX94:AY94),2)</f>
        <v>0</v>
      </c>
      <c r="AW94" s="115">
        <f>ROUND(SUM(AW95:AW96),5)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ROUND(SUM(BB95:BB96),2)</f>
        <v>0</v>
      </c>
      <c r="BC94" s="114">
        <f>ROUND(SUM(BC95:BC96),2)</f>
        <v>0</v>
      </c>
      <c r="BD94" s="114">
        <f>ROUND(SUM(BD95:BD96),2)</f>
        <v>0</v>
      </c>
      <c r="BE94" s="114">
        <f>ROUND(SUM(BE95:BE96),2)</f>
        <v>0</v>
      </c>
      <c r="BF94" s="116">
        <f>ROUND(SUM(BF95:BF96),2)</f>
        <v>0</v>
      </c>
      <c r="BG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6</v>
      </c>
      <c r="BX94" s="117" t="s">
        <v>84</v>
      </c>
      <c r="CL94" s="117" t="s">
        <v>1</v>
      </c>
    </row>
    <row r="95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Pěstitelství - výsad...'!K32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88</v>
      </c>
      <c r="AR95" s="126"/>
      <c r="AS95" s="127">
        <f>'01 - Pěstitelství - výsad...'!K30</f>
        <v>0</v>
      </c>
      <c r="AT95" s="128">
        <f>'01 - Pěstitelství - výsad...'!K31</f>
        <v>0</v>
      </c>
      <c r="AU95" s="128">
        <v>0</v>
      </c>
      <c r="AV95" s="128">
        <f>ROUND(SUM(AX95:AY95),2)</f>
        <v>0</v>
      </c>
      <c r="AW95" s="129">
        <f>'01 - Pěstitelství - výsad...'!T119</f>
        <v>0</v>
      </c>
      <c r="AX95" s="128">
        <f>'01 - Pěstitelství - výsad...'!K35</f>
        <v>0</v>
      </c>
      <c r="AY95" s="128">
        <f>'01 - Pěstitelství - výsad...'!K36</f>
        <v>0</v>
      </c>
      <c r="AZ95" s="128">
        <f>'01 - Pěstitelství - výsad...'!K37</f>
        <v>0</v>
      </c>
      <c r="BA95" s="128">
        <f>'01 - Pěstitelství - výsad...'!K38</f>
        <v>0</v>
      </c>
      <c r="BB95" s="128">
        <f>'01 - Pěstitelství - výsad...'!F35</f>
        <v>0</v>
      </c>
      <c r="BC95" s="128">
        <f>'01 - Pěstitelství - výsad...'!F36</f>
        <v>0</v>
      </c>
      <c r="BD95" s="128">
        <f>'01 - Pěstitelství - výsad...'!F37</f>
        <v>0</v>
      </c>
      <c r="BE95" s="128">
        <f>'01 - Pěstitelství - výsad...'!F38</f>
        <v>0</v>
      </c>
      <c r="BF95" s="130">
        <f>'01 - Pěstitelství - výsad...'!F39</f>
        <v>0</v>
      </c>
      <c r="BG95" s="7"/>
      <c r="BT95" s="131" t="s">
        <v>89</v>
      </c>
      <c r="BV95" s="131" t="s">
        <v>83</v>
      </c>
      <c r="BW95" s="131" t="s">
        <v>90</v>
      </c>
      <c r="BX95" s="131" t="s">
        <v>6</v>
      </c>
      <c r="CL95" s="131" t="s">
        <v>1</v>
      </c>
      <c r="CM95" s="131" t="s">
        <v>91</v>
      </c>
    </row>
    <row r="96" s="7" customFormat="1" ht="16.5" customHeight="1">
      <c r="A96" s="119" t="s">
        <v>85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'03 - Mobiliář a technické...'!K32</f>
        <v>0</v>
      </c>
      <c r="AH96" s="123"/>
      <c r="AI96" s="123"/>
      <c r="AJ96" s="123"/>
      <c r="AK96" s="123"/>
      <c r="AL96" s="123"/>
      <c r="AM96" s="123"/>
      <c r="AN96" s="124">
        <f>SUM(AG96,AV96)</f>
        <v>0</v>
      </c>
      <c r="AO96" s="123"/>
      <c r="AP96" s="123"/>
      <c r="AQ96" s="125" t="s">
        <v>88</v>
      </c>
      <c r="AR96" s="126"/>
      <c r="AS96" s="132">
        <f>'03 - Mobiliář a technické...'!K30</f>
        <v>0</v>
      </c>
      <c r="AT96" s="133">
        <f>'03 - Mobiliář a technické...'!K31</f>
        <v>0</v>
      </c>
      <c r="AU96" s="133">
        <v>0</v>
      </c>
      <c r="AV96" s="133">
        <f>ROUND(SUM(AX96:AY96),2)</f>
        <v>0</v>
      </c>
      <c r="AW96" s="134">
        <f>'03 - Mobiliář a technické...'!T117</f>
        <v>0</v>
      </c>
      <c r="AX96" s="133">
        <f>'03 - Mobiliář a technické...'!K35</f>
        <v>0</v>
      </c>
      <c r="AY96" s="133">
        <f>'03 - Mobiliář a technické...'!K36</f>
        <v>0</v>
      </c>
      <c r="AZ96" s="133">
        <f>'03 - Mobiliář a technické...'!K37</f>
        <v>0</v>
      </c>
      <c r="BA96" s="133">
        <f>'03 - Mobiliář a technické...'!K38</f>
        <v>0</v>
      </c>
      <c r="BB96" s="133">
        <f>'03 - Mobiliář a technické...'!F35</f>
        <v>0</v>
      </c>
      <c r="BC96" s="133">
        <f>'03 - Mobiliář a technické...'!F36</f>
        <v>0</v>
      </c>
      <c r="BD96" s="133">
        <f>'03 - Mobiliář a technické...'!F37</f>
        <v>0</v>
      </c>
      <c r="BE96" s="133">
        <f>'03 - Mobiliář a technické...'!F38</f>
        <v>0</v>
      </c>
      <c r="BF96" s="135">
        <f>'03 - Mobiliář a technické...'!F39</f>
        <v>0</v>
      </c>
      <c r="BG96" s="7"/>
      <c r="BT96" s="131" t="s">
        <v>89</v>
      </c>
      <c r="BV96" s="131" t="s">
        <v>83</v>
      </c>
      <c r="BW96" s="131" t="s">
        <v>94</v>
      </c>
      <c r="BX96" s="131" t="s">
        <v>6</v>
      </c>
      <c r="CL96" s="131" t="s">
        <v>1</v>
      </c>
      <c r="CM96" s="131" t="s">
        <v>91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sheetProtection sheet="1" formatColumns="0" formatRows="0" objects="1" scenarios="1" spinCount="100000" saltValue="vSJ6olLDhuH7OXxwTsTYtdpIIMKEthmfWFcPJMQBU5Sg6ieWxqhXJExxnQloDcPRrK8Np96JU2LEkcKitygwWQ==" hashValue="p7ED0AAQNjhj9RjGsIOFd3RrJyXrd7WhR8yDDaPOrpt3CCOPG5UqpqrFwLlLcUiOq03ktTJ2Rsp2jTl6UqKiDw==" algorithmName="SHA-512" password="CC35"/>
  <mergeCells count="46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G2"/>
  </mergeCells>
  <hyperlinks>
    <hyperlink ref="A95" location="'01 - Pěstitelství - výsad...'!C2" display="/"/>
    <hyperlink ref="A96" location="'03 - Mobiliář a technick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9"/>
      <c r="K3" s="138"/>
      <c r="L3" s="138"/>
      <c r="M3" s="19"/>
      <c r="AT3" s="16" t="s">
        <v>91</v>
      </c>
    </row>
    <row r="4" s="1" customFormat="1" ht="24.96" customHeight="1">
      <c r="B4" s="19"/>
      <c r="D4" s="140" t="s">
        <v>95</v>
      </c>
      <c r="I4" s="136"/>
      <c r="J4" s="136"/>
      <c r="M4" s="19"/>
      <c r="N4" s="141" t="s">
        <v>11</v>
      </c>
      <c r="AT4" s="16" t="s">
        <v>4</v>
      </c>
    </row>
    <row r="5" s="1" customFormat="1" ht="6.96" customHeight="1">
      <c r="B5" s="19"/>
      <c r="I5" s="136"/>
      <c r="J5" s="136"/>
      <c r="M5" s="19"/>
    </row>
    <row r="6" s="1" customFormat="1" ht="12" customHeight="1">
      <c r="B6" s="19"/>
      <c r="D6" s="142" t="s">
        <v>17</v>
      </c>
      <c r="I6" s="136"/>
      <c r="J6" s="136"/>
      <c r="M6" s="19"/>
    </row>
    <row r="7" s="1" customFormat="1" ht="16.5" customHeight="1">
      <c r="B7" s="19"/>
      <c r="E7" s="143" t="str">
        <f>'Rekapitulace stavby'!K6</f>
        <v>Přírodní školní zahrada, ZŠ Pionýrů, Sokolov</v>
      </c>
      <c r="F7" s="142"/>
      <c r="G7" s="142"/>
      <c r="H7" s="142"/>
      <c r="I7" s="136"/>
      <c r="J7" s="136"/>
      <c r="M7" s="19"/>
    </row>
    <row r="8" s="2" customFormat="1" ht="12" customHeight="1">
      <c r="A8" s="37"/>
      <c r="B8" s="43"/>
      <c r="C8" s="37"/>
      <c r="D8" s="142" t="s">
        <v>96</v>
      </c>
      <c r="E8" s="37"/>
      <c r="F8" s="37"/>
      <c r="G8" s="37"/>
      <c r="H8" s="37"/>
      <c r="I8" s="144"/>
      <c r="J8" s="144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5" t="s">
        <v>97</v>
      </c>
      <c r="F9" s="37"/>
      <c r="G9" s="37"/>
      <c r="H9" s="37"/>
      <c r="I9" s="144"/>
      <c r="J9" s="144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4"/>
      <c r="J10" s="144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2" t="s">
        <v>19</v>
      </c>
      <c r="E11" s="37"/>
      <c r="F11" s="146" t="s">
        <v>1</v>
      </c>
      <c r="G11" s="37"/>
      <c r="H11" s="37"/>
      <c r="I11" s="147" t="s">
        <v>20</v>
      </c>
      <c r="J11" s="148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2" t="s">
        <v>21</v>
      </c>
      <c r="E12" s="37"/>
      <c r="F12" s="146" t="s">
        <v>22</v>
      </c>
      <c r="G12" s="37"/>
      <c r="H12" s="37"/>
      <c r="I12" s="147" t="s">
        <v>23</v>
      </c>
      <c r="J12" s="149" t="str">
        <f>'Rekapitulace stavby'!AN8</f>
        <v>2. 2. 2020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4"/>
      <c r="J13" s="144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2" t="s">
        <v>25</v>
      </c>
      <c r="E14" s="37"/>
      <c r="F14" s="37"/>
      <c r="G14" s="37"/>
      <c r="H14" s="37"/>
      <c r="I14" s="147" t="s">
        <v>26</v>
      </c>
      <c r="J14" s="148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6" t="s">
        <v>28</v>
      </c>
      <c r="F15" s="37"/>
      <c r="G15" s="37"/>
      <c r="H15" s="37"/>
      <c r="I15" s="147" t="s">
        <v>29</v>
      </c>
      <c r="J15" s="148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4"/>
      <c r="J16" s="144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2" t="s">
        <v>31</v>
      </c>
      <c r="E17" s="37"/>
      <c r="F17" s="37"/>
      <c r="G17" s="37"/>
      <c r="H17" s="37"/>
      <c r="I17" s="147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6"/>
      <c r="G18" s="146"/>
      <c r="H18" s="146"/>
      <c r="I18" s="147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4"/>
      <c r="J19" s="144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2" t="s">
        <v>33</v>
      </c>
      <c r="E20" s="37"/>
      <c r="F20" s="37"/>
      <c r="G20" s="37"/>
      <c r="H20" s="37"/>
      <c r="I20" s="147" t="s">
        <v>26</v>
      </c>
      <c r="J20" s="148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6" t="s">
        <v>35</v>
      </c>
      <c r="F21" s="37"/>
      <c r="G21" s="37"/>
      <c r="H21" s="37"/>
      <c r="I21" s="147" t="s">
        <v>29</v>
      </c>
      <c r="J21" s="148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4"/>
      <c r="J22" s="144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2" t="s">
        <v>36</v>
      </c>
      <c r="E23" s="37"/>
      <c r="F23" s="37"/>
      <c r="G23" s="37"/>
      <c r="H23" s="37"/>
      <c r="I23" s="147" t="s">
        <v>26</v>
      </c>
      <c r="J23" s="148" t="str">
        <f>IF('Rekapitulace stavby'!AN19="","",'Rekapitulace stavby'!AN19)</f>
        <v/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6" t="str">
        <f>IF('Rekapitulace stavby'!E20="","",'Rekapitulace stavby'!E20)</f>
        <v xml:space="preserve"> </v>
      </c>
      <c r="F24" s="37"/>
      <c r="G24" s="37"/>
      <c r="H24" s="37"/>
      <c r="I24" s="147" t="s">
        <v>29</v>
      </c>
      <c r="J24" s="148" t="str">
        <f>IF('Rekapitulace stavby'!AN20="","",'Rekapitulace stavby'!AN20)</f>
        <v/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4"/>
      <c r="J25" s="144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2" t="s">
        <v>38</v>
      </c>
      <c r="E26" s="37"/>
      <c r="F26" s="37"/>
      <c r="G26" s="37"/>
      <c r="H26" s="37"/>
      <c r="I26" s="144"/>
      <c r="J26" s="144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3"/>
      <c r="K27" s="150"/>
      <c r="L27" s="150"/>
      <c r="M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4"/>
      <c r="J28" s="144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6"/>
      <c r="J29" s="156"/>
      <c r="K29" s="155"/>
      <c r="L29" s="155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2" t="s">
        <v>98</v>
      </c>
      <c r="F30" s="37"/>
      <c r="G30" s="37"/>
      <c r="H30" s="37"/>
      <c r="I30" s="144"/>
      <c r="J30" s="144"/>
      <c r="K30" s="157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2" t="s">
        <v>99</v>
      </c>
      <c r="F31" s="37"/>
      <c r="G31" s="37"/>
      <c r="H31" s="37"/>
      <c r="I31" s="144"/>
      <c r="J31" s="144"/>
      <c r="K31" s="157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144"/>
      <c r="J32" s="144"/>
      <c r="K32" s="159">
        <f>ROUND(K119,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6"/>
      <c r="J33" s="156"/>
      <c r="K33" s="155"/>
      <c r="L33" s="155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1" t="s">
        <v>40</v>
      </c>
      <c r="J34" s="144"/>
      <c r="K34" s="160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2" t="s">
        <v>43</v>
      </c>
      <c r="E35" s="142" t="s">
        <v>44</v>
      </c>
      <c r="F35" s="157">
        <f>ROUND((SUM(BE119:BE148)),  2)</f>
        <v>0</v>
      </c>
      <c r="G35" s="37"/>
      <c r="H35" s="37"/>
      <c r="I35" s="163">
        <v>0.20999999999999999</v>
      </c>
      <c r="J35" s="144"/>
      <c r="K35" s="157">
        <f>ROUND(((SUM(BE119:BE148))*I35),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42" t="s">
        <v>45</v>
      </c>
      <c r="F36" s="157">
        <f>ROUND((SUM(BF119:BF148)),  2)</f>
        <v>0</v>
      </c>
      <c r="G36" s="37"/>
      <c r="H36" s="37"/>
      <c r="I36" s="163">
        <v>0.14999999999999999</v>
      </c>
      <c r="J36" s="144"/>
      <c r="K36" s="157">
        <f>ROUND(((SUM(BF119:BF148))*I36),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2" t="s">
        <v>46</v>
      </c>
      <c r="F37" s="157">
        <f>ROUND((SUM(BG119:BG148)),  2)</f>
        <v>0</v>
      </c>
      <c r="G37" s="37"/>
      <c r="H37" s="37"/>
      <c r="I37" s="163">
        <v>0.20999999999999999</v>
      </c>
      <c r="J37" s="144"/>
      <c r="K37" s="157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2" t="s">
        <v>47</v>
      </c>
      <c r="F38" s="157">
        <f>ROUND((SUM(BH119:BH148)),  2)</f>
        <v>0</v>
      </c>
      <c r="G38" s="37"/>
      <c r="H38" s="37"/>
      <c r="I38" s="163">
        <v>0.14999999999999999</v>
      </c>
      <c r="J38" s="144"/>
      <c r="K38" s="157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42" t="s">
        <v>48</v>
      </c>
      <c r="F39" s="157">
        <f>ROUND((SUM(BI119:BI148)),  2)</f>
        <v>0</v>
      </c>
      <c r="G39" s="37"/>
      <c r="H39" s="37"/>
      <c r="I39" s="163">
        <v>0</v>
      </c>
      <c r="J39" s="144"/>
      <c r="K39" s="157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4"/>
      <c r="J40" s="144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9"/>
      <c r="J41" s="169"/>
      <c r="K41" s="170">
        <f>SUM(K32:K39)</f>
        <v>0</v>
      </c>
      <c r="L41" s="171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4"/>
      <c r="J42" s="144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36"/>
      <c r="J43" s="136"/>
      <c r="M43" s="19"/>
    </row>
    <row r="44" s="1" customFormat="1" ht="14.4" customHeight="1">
      <c r="B44" s="19"/>
      <c r="I44" s="136"/>
      <c r="J44" s="136"/>
      <c r="M44" s="19"/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2" t="s">
        <v>52</v>
      </c>
      <c r="E50" s="173"/>
      <c r="F50" s="173"/>
      <c r="G50" s="172" t="s">
        <v>53</v>
      </c>
      <c r="H50" s="173"/>
      <c r="I50" s="174"/>
      <c r="J50" s="174"/>
      <c r="K50" s="173"/>
      <c r="L50" s="173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17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2" t="s">
        <v>56</v>
      </c>
      <c r="E65" s="180"/>
      <c r="F65" s="180"/>
      <c r="G65" s="172" t="s">
        <v>57</v>
      </c>
      <c r="H65" s="180"/>
      <c r="I65" s="181"/>
      <c r="J65" s="181"/>
      <c r="K65" s="180"/>
      <c r="L65" s="180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17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2"/>
      <c r="C77" s="183"/>
      <c r="D77" s="183"/>
      <c r="E77" s="183"/>
      <c r="F77" s="183"/>
      <c r="G77" s="183"/>
      <c r="H77" s="183"/>
      <c r="I77" s="184"/>
      <c r="J77" s="184"/>
      <c r="K77" s="183"/>
      <c r="L77" s="183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5"/>
      <c r="C81" s="186"/>
      <c r="D81" s="186"/>
      <c r="E81" s="186"/>
      <c r="F81" s="186"/>
      <c r="G81" s="186"/>
      <c r="H81" s="186"/>
      <c r="I81" s="187"/>
      <c r="J81" s="187"/>
      <c r="K81" s="186"/>
      <c r="L81" s="186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144"/>
      <c r="J82" s="144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4"/>
      <c r="J83" s="144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4"/>
      <c r="J84" s="144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8" t="str">
        <f>E7</f>
        <v>Přírodní školní zahrada, ZŠ Pionýrů, Sokolov</v>
      </c>
      <c r="F85" s="31"/>
      <c r="G85" s="31"/>
      <c r="H85" s="31"/>
      <c r="I85" s="144"/>
      <c r="J85" s="144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144"/>
      <c r="J86" s="144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01 - Pěstitelství - výsadba rostlin</v>
      </c>
      <c r="F87" s="39"/>
      <c r="G87" s="39"/>
      <c r="H87" s="39"/>
      <c r="I87" s="144"/>
      <c r="J87" s="144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4"/>
      <c r="J88" s="144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Sokolov</v>
      </c>
      <c r="G89" s="39"/>
      <c r="H89" s="39"/>
      <c r="I89" s="147" t="s">
        <v>23</v>
      </c>
      <c r="J89" s="149" t="str">
        <f>IF(J12="","",J12)</f>
        <v>2. 2. 2020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4"/>
      <c r="J90" s="144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Sokolov</v>
      </c>
      <c r="G91" s="39"/>
      <c r="H91" s="39"/>
      <c r="I91" s="147" t="s">
        <v>33</v>
      </c>
      <c r="J91" s="189" t="str">
        <f>E21</f>
        <v>Ing. Tomáš Prinz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7" t="s">
        <v>36</v>
      </c>
      <c r="J92" s="189" t="str">
        <f>E24</f>
        <v xml:space="preserve"> 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4"/>
      <c r="J93" s="144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0" t="s">
        <v>101</v>
      </c>
      <c r="D94" s="191"/>
      <c r="E94" s="191"/>
      <c r="F94" s="191"/>
      <c r="G94" s="191"/>
      <c r="H94" s="191"/>
      <c r="I94" s="192" t="s">
        <v>102</v>
      </c>
      <c r="J94" s="192" t="s">
        <v>103</v>
      </c>
      <c r="K94" s="193" t="s">
        <v>104</v>
      </c>
      <c r="L94" s="191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4"/>
      <c r="J95" s="144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4" t="s">
        <v>105</v>
      </c>
      <c r="D96" s="39"/>
      <c r="E96" s="39"/>
      <c r="F96" s="39"/>
      <c r="G96" s="39"/>
      <c r="H96" s="39"/>
      <c r="I96" s="195">
        <f>Q119</f>
        <v>0</v>
      </c>
      <c r="J96" s="195">
        <f>R119</f>
        <v>0</v>
      </c>
      <c r="K96" s="109">
        <f>K119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="9" customFormat="1" ht="24.96" customHeight="1">
      <c r="A97" s="9"/>
      <c r="B97" s="196"/>
      <c r="C97" s="197"/>
      <c r="D97" s="198" t="s">
        <v>107</v>
      </c>
      <c r="E97" s="199"/>
      <c r="F97" s="199"/>
      <c r="G97" s="199"/>
      <c r="H97" s="199"/>
      <c r="I97" s="200">
        <f>Q120</f>
        <v>0</v>
      </c>
      <c r="J97" s="200">
        <f>R120</f>
        <v>0</v>
      </c>
      <c r="K97" s="201">
        <f>K120</f>
        <v>0</v>
      </c>
      <c r="L97" s="197"/>
      <c r="M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3"/>
      <c r="C98" s="204"/>
      <c r="D98" s="205" t="s">
        <v>108</v>
      </c>
      <c r="E98" s="206"/>
      <c r="F98" s="206"/>
      <c r="G98" s="206"/>
      <c r="H98" s="206"/>
      <c r="I98" s="207">
        <f>Q121</f>
        <v>0</v>
      </c>
      <c r="J98" s="207">
        <f>R121</f>
        <v>0</v>
      </c>
      <c r="K98" s="208">
        <f>K121</f>
        <v>0</v>
      </c>
      <c r="L98" s="204"/>
      <c r="M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109</v>
      </c>
      <c r="E99" s="199"/>
      <c r="F99" s="199"/>
      <c r="G99" s="199"/>
      <c r="H99" s="199"/>
      <c r="I99" s="200">
        <f>Q144</f>
        <v>0</v>
      </c>
      <c r="J99" s="200">
        <f>R144</f>
        <v>0</v>
      </c>
      <c r="K99" s="201">
        <f>K144</f>
        <v>0</v>
      </c>
      <c r="L99" s="197"/>
      <c r="M99" s="20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144"/>
      <c r="J100" s="144"/>
      <c r="K100" s="39"/>
      <c r="L100" s="39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65"/>
      <c r="C101" s="66"/>
      <c r="D101" s="66"/>
      <c r="E101" s="66"/>
      <c r="F101" s="66"/>
      <c r="G101" s="66"/>
      <c r="H101" s="66"/>
      <c r="I101" s="184"/>
      <c r="J101" s="184"/>
      <c r="K101" s="66"/>
      <c r="L101" s="66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7"/>
      <c r="C105" s="68"/>
      <c r="D105" s="68"/>
      <c r="E105" s="68"/>
      <c r="F105" s="68"/>
      <c r="G105" s="68"/>
      <c r="H105" s="68"/>
      <c r="I105" s="187"/>
      <c r="J105" s="187"/>
      <c r="K105" s="68"/>
      <c r="L105" s="68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110</v>
      </c>
      <c r="D106" s="39"/>
      <c r="E106" s="39"/>
      <c r="F106" s="39"/>
      <c r="G106" s="39"/>
      <c r="H106" s="39"/>
      <c r="I106" s="144"/>
      <c r="J106" s="144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144"/>
      <c r="J107" s="144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144"/>
      <c r="J108" s="144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188" t="str">
        <f>E7</f>
        <v>Přírodní školní zahrada, ZŠ Pionýrů, Sokolov</v>
      </c>
      <c r="F109" s="31"/>
      <c r="G109" s="31"/>
      <c r="H109" s="31"/>
      <c r="I109" s="144"/>
      <c r="J109" s="144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96</v>
      </c>
      <c r="D110" s="39"/>
      <c r="E110" s="39"/>
      <c r="F110" s="39"/>
      <c r="G110" s="39"/>
      <c r="H110" s="39"/>
      <c r="I110" s="144"/>
      <c r="J110" s="144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75" t="str">
        <f>E9</f>
        <v>01 - Pěstitelství - výsadba rostlin</v>
      </c>
      <c r="F111" s="39"/>
      <c r="G111" s="39"/>
      <c r="H111" s="39"/>
      <c r="I111" s="144"/>
      <c r="J111" s="144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4"/>
      <c r="J112" s="144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21</v>
      </c>
      <c r="D113" s="39"/>
      <c r="E113" s="39"/>
      <c r="F113" s="26" t="str">
        <f>F12</f>
        <v>Sokolov</v>
      </c>
      <c r="G113" s="39"/>
      <c r="H113" s="39"/>
      <c r="I113" s="147" t="s">
        <v>23</v>
      </c>
      <c r="J113" s="149" t="str">
        <f>IF(J12="","",J12)</f>
        <v>2. 2. 2020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144"/>
      <c r="J114" s="144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25</v>
      </c>
      <c r="D115" s="39"/>
      <c r="E115" s="39"/>
      <c r="F115" s="26" t="str">
        <f>E15</f>
        <v>Město Sokolov</v>
      </c>
      <c r="G115" s="39"/>
      <c r="H115" s="39"/>
      <c r="I115" s="147" t="s">
        <v>33</v>
      </c>
      <c r="J115" s="189" t="str">
        <f>E21</f>
        <v>Ing. Tomáš Prinz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31</v>
      </c>
      <c r="D116" s="39"/>
      <c r="E116" s="39"/>
      <c r="F116" s="26" t="str">
        <f>IF(E18="","",E18)</f>
        <v>Vyplň údaj</v>
      </c>
      <c r="G116" s="39"/>
      <c r="H116" s="39"/>
      <c r="I116" s="147" t="s">
        <v>36</v>
      </c>
      <c r="J116" s="189" t="str">
        <f>E24</f>
        <v xml:space="preserve"> 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9"/>
      <c r="D117" s="39"/>
      <c r="E117" s="39"/>
      <c r="F117" s="39"/>
      <c r="G117" s="39"/>
      <c r="H117" s="39"/>
      <c r="I117" s="144"/>
      <c r="J117" s="144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210"/>
      <c r="B118" s="211"/>
      <c r="C118" s="212" t="s">
        <v>111</v>
      </c>
      <c r="D118" s="213" t="s">
        <v>64</v>
      </c>
      <c r="E118" s="213" t="s">
        <v>60</v>
      </c>
      <c r="F118" s="213" t="s">
        <v>61</v>
      </c>
      <c r="G118" s="213" t="s">
        <v>112</v>
      </c>
      <c r="H118" s="213" t="s">
        <v>113</v>
      </c>
      <c r="I118" s="214" t="s">
        <v>114</v>
      </c>
      <c r="J118" s="214" t="s">
        <v>115</v>
      </c>
      <c r="K118" s="215" t="s">
        <v>104</v>
      </c>
      <c r="L118" s="216" t="s">
        <v>116</v>
      </c>
      <c r="M118" s="217"/>
      <c r="N118" s="99" t="s">
        <v>1</v>
      </c>
      <c r="O118" s="100" t="s">
        <v>43</v>
      </c>
      <c r="P118" s="100" t="s">
        <v>117</v>
      </c>
      <c r="Q118" s="100" t="s">
        <v>118</v>
      </c>
      <c r="R118" s="100" t="s">
        <v>119</v>
      </c>
      <c r="S118" s="100" t="s">
        <v>120</v>
      </c>
      <c r="T118" s="100" t="s">
        <v>121</v>
      </c>
      <c r="U118" s="100" t="s">
        <v>122</v>
      </c>
      <c r="V118" s="100" t="s">
        <v>123</v>
      </c>
      <c r="W118" s="100" t="s">
        <v>124</v>
      </c>
      <c r="X118" s="101" t="s">
        <v>125</v>
      </c>
      <c r="Y118" s="210"/>
      <c r="Z118" s="210"/>
      <c r="AA118" s="210"/>
      <c r="AB118" s="210"/>
      <c r="AC118" s="210"/>
      <c r="AD118" s="210"/>
      <c r="AE118" s="210"/>
    </row>
    <row r="119" s="2" customFormat="1" ht="22.8" customHeight="1">
      <c r="A119" s="37"/>
      <c r="B119" s="38"/>
      <c r="C119" s="106" t="s">
        <v>126</v>
      </c>
      <c r="D119" s="39"/>
      <c r="E119" s="39"/>
      <c r="F119" s="39"/>
      <c r="G119" s="39"/>
      <c r="H119" s="39"/>
      <c r="I119" s="144"/>
      <c r="J119" s="144"/>
      <c r="K119" s="218">
        <f>BK119</f>
        <v>0</v>
      </c>
      <c r="L119" s="39"/>
      <c r="M119" s="43"/>
      <c r="N119" s="102"/>
      <c r="O119" s="219"/>
      <c r="P119" s="103"/>
      <c r="Q119" s="220">
        <f>Q120+Q144</f>
        <v>0</v>
      </c>
      <c r="R119" s="220">
        <f>R120+R144</f>
        <v>0</v>
      </c>
      <c r="S119" s="103"/>
      <c r="T119" s="221">
        <f>T120+T144</f>
        <v>0</v>
      </c>
      <c r="U119" s="103"/>
      <c r="V119" s="221">
        <f>V120+V144</f>
        <v>0.45219999999999999</v>
      </c>
      <c r="W119" s="103"/>
      <c r="X119" s="222">
        <f>X120+X144</f>
        <v>0</v>
      </c>
      <c r="Y119" s="37"/>
      <c r="Z119" s="37"/>
      <c r="AA119" s="37"/>
      <c r="AB119" s="37"/>
      <c r="AC119" s="37"/>
      <c r="AD119" s="37"/>
      <c r="AE119" s="37"/>
      <c r="AT119" s="16" t="s">
        <v>80</v>
      </c>
      <c r="AU119" s="16" t="s">
        <v>106</v>
      </c>
      <c r="BK119" s="223">
        <f>BK120+BK144</f>
        <v>0</v>
      </c>
    </row>
    <row r="120" s="12" customFormat="1" ht="25.92" customHeight="1">
      <c r="A120" s="12"/>
      <c r="B120" s="224"/>
      <c r="C120" s="225"/>
      <c r="D120" s="226" t="s">
        <v>80</v>
      </c>
      <c r="E120" s="227" t="s">
        <v>127</v>
      </c>
      <c r="F120" s="227" t="s">
        <v>128</v>
      </c>
      <c r="G120" s="225"/>
      <c r="H120" s="225"/>
      <c r="I120" s="228"/>
      <c r="J120" s="228"/>
      <c r="K120" s="229">
        <f>BK120</f>
        <v>0</v>
      </c>
      <c r="L120" s="225"/>
      <c r="M120" s="230"/>
      <c r="N120" s="231"/>
      <c r="O120" s="232"/>
      <c r="P120" s="232"/>
      <c r="Q120" s="233">
        <f>Q121</f>
        <v>0</v>
      </c>
      <c r="R120" s="233">
        <f>R121</f>
        <v>0</v>
      </c>
      <c r="S120" s="232"/>
      <c r="T120" s="234">
        <f>T121</f>
        <v>0</v>
      </c>
      <c r="U120" s="232"/>
      <c r="V120" s="234">
        <f>V121</f>
        <v>0.45219999999999999</v>
      </c>
      <c r="W120" s="232"/>
      <c r="X120" s="235">
        <f>X121</f>
        <v>0</v>
      </c>
      <c r="Y120" s="12"/>
      <c r="Z120" s="12"/>
      <c r="AA120" s="12"/>
      <c r="AB120" s="12"/>
      <c r="AC120" s="12"/>
      <c r="AD120" s="12"/>
      <c r="AE120" s="12"/>
      <c r="AR120" s="236" t="s">
        <v>89</v>
      </c>
      <c r="AT120" s="237" t="s">
        <v>80</v>
      </c>
      <c r="AU120" s="237" t="s">
        <v>81</v>
      </c>
      <c r="AY120" s="236" t="s">
        <v>129</v>
      </c>
      <c r="BK120" s="238">
        <f>BK121</f>
        <v>0</v>
      </c>
    </row>
    <row r="121" s="12" customFormat="1" ht="22.8" customHeight="1">
      <c r="A121" s="12"/>
      <c r="B121" s="224"/>
      <c r="C121" s="225"/>
      <c r="D121" s="226" t="s">
        <v>80</v>
      </c>
      <c r="E121" s="239" t="s">
        <v>89</v>
      </c>
      <c r="F121" s="239" t="s">
        <v>130</v>
      </c>
      <c r="G121" s="225"/>
      <c r="H121" s="225"/>
      <c r="I121" s="228"/>
      <c r="J121" s="228"/>
      <c r="K121" s="240">
        <f>BK121</f>
        <v>0</v>
      </c>
      <c r="L121" s="225"/>
      <c r="M121" s="230"/>
      <c r="N121" s="231"/>
      <c r="O121" s="232"/>
      <c r="P121" s="232"/>
      <c r="Q121" s="233">
        <f>SUM(Q122:Q143)</f>
        <v>0</v>
      </c>
      <c r="R121" s="233">
        <f>SUM(R122:R143)</f>
        <v>0</v>
      </c>
      <c r="S121" s="232"/>
      <c r="T121" s="234">
        <f>SUM(T122:T143)</f>
        <v>0</v>
      </c>
      <c r="U121" s="232"/>
      <c r="V121" s="234">
        <f>SUM(V122:V143)</f>
        <v>0.45219999999999999</v>
      </c>
      <c r="W121" s="232"/>
      <c r="X121" s="235">
        <f>SUM(X122:X143)</f>
        <v>0</v>
      </c>
      <c r="Y121" s="12"/>
      <c r="Z121" s="12"/>
      <c r="AA121" s="12"/>
      <c r="AB121" s="12"/>
      <c r="AC121" s="12"/>
      <c r="AD121" s="12"/>
      <c r="AE121" s="12"/>
      <c r="AR121" s="236" t="s">
        <v>89</v>
      </c>
      <c r="AT121" s="237" t="s">
        <v>80</v>
      </c>
      <c r="AU121" s="237" t="s">
        <v>89</v>
      </c>
      <c r="AY121" s="236" t="s">
        <v>129</v>
      </c>
      <c r="BK121" s="238">
        <f>SUM(BK122:BK143)</f>
        <v>0</v>
      </c>
    </row>
    <row r="122" s="2" customFormat="1" ht="33" customHeight="1">
      <c r="A122" s="37"/>
      <c r="B122" s="38"/>
      <c r="C122" s="241" t="s">
        <v>89</v>
      </c>
      <c r="D122" s="241" t="s">
        <v>131</v>
      </c>
      <c r="E122" s="242" t="s">
        <v>132</v>
      </c>
      <c r="F122" s="243" t="s">
        <v>133</v>
      </c>
      <c r="G122" s="244" t="s">
        <v>134</v>
      </c>
      <c r="H122" s="245">
        <v>7</v>
      </c>
      <c r="I122" s="246"/>
      <c r="J122" s="246"/>
      <c r="K122" s="247">
        <f>ROUND(P122*H122,2)</f>
        <v>0</v>
      </c>
      <c r="L122" s="248"/>
      <c r="M122" s="43"/>
      <c r="N122" s="249" t="s">
        <v>1</v>
      </c>
      <c r="O122" s="250" t="s">
        <v>44</v>
      </c>
      <c r="P122" s="251">
        <f>I122+J122</f>
        <v>0</v>
      </c>
      <c r="Q122" s="251">
        <f>ROUND(I122*H122,2)</f>
        <v>0</v>
      </c>
      <c r="R122" s="251">
        <f>ROUND(J122*H122,2)</f>
        <v>0</v>
      </c>
      <c r="S122" s="90"/>
      <c r="T122" s="252">
        <f>S122*H122</f>
        <v>0</v>
      </c>
      <c r="U122" s="252">
        <v>0</v>
      </c>
      <c r="V122" s="252">
        <f>U122*H122</f>
        <v>0</v>
      </c>
      <c r="W122" s="252">
        <v>0</v>
      </c>
      <c r="X122" s="253">
        <f>W122*H122</f>
        <v>0</v>
      </c>
      <c r="Y122" s="37"/>
      <c r="Z122" s="37"/>
      <c r="AA122" s="37"/>
      <c r="AB122" s="37"/>
      <c r="AC122" s="37"/>
      <c r="AD122" s="37"/>
      <c r="AE122" s="37"/>
      <c r="AR122" s="254" t="s">
        <v>135</v>
      </c>
      <c r="AT122" s="254" t="s">
        <v>131</v>
      </c>
      <c r="AU122" s="254" t="s">
        <v>91</v>
      </c>
      <c r="AY122" s="16" t="s">
        <v>129</v>
      </c>
      <c r="BE122" s="255">
        <f>IF(O122="základní",K122,0)</f>
        <v>0</v>
      </c>
      <c r="BF122" s="255">
        <f>IF(O122="snížená",K122,0)</f>
        <v>0</v>
      </c>
      <c r="BG122" s="255">
        <f>IF(O122="zákl. přenesená",K122,0)</f>
        <v>0</v>
      </c>
      <c r="BH122" s="255">
        <f>IF(O122="sníž. přenesená",K122,0)</f>
        <v>0</v>
      </c>
      <c r="BI122" s="255">
        <f>IF(O122="nulová",K122,0)</f>
        <v>0</v>
      </c>
      <c r="BJ122" s="16" t="s">
        <v>89</v>
      </c>
      <c r="BK122" s="255">
        <f>ROUND(P122*H122,2)</f>
        <v>0</v>
      </c>
      <c r="BL122" s="16" t="s">
        <v>135</v>
      </c>
      <c r="BM122" s="254" t="s">
        <v>136</v>
      </c>
    </row>
    <row r="123" s="2" customFormat="1">
      <c r="A123" s="37"/>
      <c r="B123" s="38"/>
      <c r="C123" s="39"/>
      <c r="D123" s="256" t="s">
        <v>137</v>
      </c>
      <c r="E123" s="39"/>
      <c r="F123" s="257" t="s">
        <v>138</v>
      </c>
      <c r="G123" s="39"/>
      <c r="H123" s="39"/>
      <c r="I123" s="144"/>
      <c r="J123" s="144"/>
      <c r="K123" s="39"/>
      <c r="L123" s="39"/>
      <c r="M123" s="43"/>
      <c r="N123" s="258"/>
      <c r="O123" s="259"/>
      <c r="P123" s="90"/>
      <c r="Q123" s="90"/>
      <c r="R123" s="90"/>
      <c r="S123" s="90"/>
      <c r="T123" s="90"/>
      <c r="U123" s="90"/>
      <c r="V123" s="90"/>
      <c r="W123" s="90"/>
      <c r="X123" s="91"/>
      <c r="Y123" s="37"/>
      <c r="Z123" s="37"/>
      <c r="AA123" s="37"/>
      <c r="AB123" s="37"/>
      <c r="AC123" s="37"/>
      <c r="AD123" s="37"/>
      <c r="AE123" s="37"/>
      <c r="AT123" s="16" t="s">
        <v>137</v>
      </c>
      <c r="AU123" s="16" t="s">
        <v>91</v>
      </c>
    </row>
    <row r="124" s="13" customFormat="1">
      <c r="A124" s="13"/>
      <c r="B124" s="260"/>
      <c r="C124" s="261"/>
      <c r="D124" s="256" t="s">
        <v>139</v>
      </c>
      <c r="E124" s="262" t="s">
        <v>1</v>
      </c>
      <c r="F124" s="263" t="s">
        <v>140</v>
      </c>
      <c r="G124" s="261"/>
      <c r="H124" s="264">
        <v>7</v>
      </c>
      <c r="I124" s="265"/>
      <c r="J124" s="265"/>
      <c r="K124" s="261"/>
      <c r="L124" s="261"/>
      <c r="M124" s="266"/>
      <c r="N124" s="267"/>
      <c r="O124" s="268"/>
      <c r="P124" s="268"/>
      <c r="Q124" s="268"/>
      <c r="R124" s="268"/>
      <c r="S124" s="268"/>
      <c r="T124" s="268"/>
      <c r="U124" s="268"/>
      <c r="V124" s="268"/>
      <c r="W124" s="268"/>
      <c r="X124" s="269"/>
      <c r="Y124" s="13"/>
      <c r="Z124" s="13"/>
      <c r="AA124" s="13"/>
      <c r="AB124" s="13"/>
      <c r="AC124" s="13"/>
      <c r="AD124" s="13"/>
      <c r="AE124" s="13"/>
      <c r="AT124" s="270" t="s">
        <v>139</v>
      </c>
      <c r="AU124" s="270" t="s">
        <v>91</v>
      </c>
      <c r="AV124" s="13" t="s">
        <v>91</v>
      </c>
      <c r="AW124" s="13" t="s">
        <v>5</v>
      </c>
      <c r="AX124" s="13" t="s">
        <v>81</v>
      </c>
      <c r="AY124" s="270" t="s">
        <v>129</v>
      </c>
    </row>
    <row r="125" s="14" customFormat="1">
      <c r="A125" s="14"/>
      <c r="B125" s="271"/>
      <c r="C125" s="272"/>
      <c r="D125" s="256" t="s">
        <v>139</v>
      </c>
      <c r="E125" s="273" t="s">
        <v>1</v>
      </c>
      <c r="F125" s="274" t="s">
        <v>141</v>
      </c>
      <c r="G125" s="272"/>
      <c r="H125" s="275">
        <v>7</v>
      </c>
      <c r="I125" s="276"/>
      <c r="J125" s="276"/>
      <c r="K125" s="272"/>
      <c r="L125" s="272"/>
      <c r="M125" s="277"/>
      <c r="N125" s="278"/>
      <c r="O125" s="279"/>
      <c r="P125" s="279"/>
      <c r="Q125" s="279"/>
      <c r="R125" s="279"/>
      <c r="S125" s="279"/>
      <c r="T125" s="279"/>
      <c r="U125" s="279"/>
      <c r="V125" s="279"/>
      <c r="W125" s="279"/>
      <c r="X125" s="280"/>
      <c r="Y125" s="14"/>
      <c r="Z125" s="14"/>
      <c r="AA125" s="14"/>
      <c r="AB125" s="14"/>
      <c r="AC125" s="14"/>
      <c r="AD125" s="14"/>
      <c r="AE125" s="14"/>
      <c r="AT125" s="281" t="s">
        <v>139</v>
      </c>
      <c r="AU125" s="281" t="s">
        <v>91</v>
      </c>
      <c r="AV125" s="14" t="s">
        <v>135</v>
      </c>
      <c r="AW125" s="14" t="s">
        <v>5</v>
      </c>
      <c r="AX125" s="14" t="s">
        <v>89</v>
      </c>
      <c r="AY125" s="281" t="s">
        <v>129</v>
      </c>
    </row>
    <row r="126" s="2" customFormat="1" ht="16.5" customHeight="1">
      <c r="A126" s="37"/>
      <c r="B126" s="38"/>
      <c r="C126" s="282" t="s">
        <v>91</v>
      </c>
      <c r="D126" s="282" t="s">
        <v>142</v>
      </c>
      <c r="E126" s="283" t="s">
        <v>143</v>
      </c>
      <c r="F126" s="284" t="s">
        <v>144</v>
      </c>
      <c r="G126" s="285" t="s">
        <v>145</v>
      </c>
      <c r="H126" s="286">
        <v>1.3999999999999999</v>
      </c>
      <c r="I126" s="287"/>
      <c r="J126" s="288"/>
      <c r="K126" s="289">
        <f>ROUND(P126*H126,2)</f>
        <v>0</v>
      </c>
      <c r="L126" s="290"/>
      <c r="M126" s="291"/>
      <c r="N126" s="292" t="s">
        <v>1</v>
      </c>
      <c r="O126" s="250" t="s">
        <v>44</v>
      </c>
      <c r="P126" s="251">
        <f>I126+J126</f>
        <v>0</v>
      </c>
      <c r="Q126" s="251">
        <f>ROUND(I126*H126,2)</f>
        <v>0</v>
      </c>
      <c r="R126" s="251">
        <f>ROUND(J126*H126,2)</f>
        <v>0</v>
      </c>
      <c r="S126" s="90"/>
      <c r="T126" s="252">
        <f>S126*H126</f>
        <v>0</v>
      </c>
      <c r="U126" s="252">
        <v>0.22</v>
      </c>
      <c r="V126" s="252">
        <f>U126*H126</f>
        <v>0.308</v>
      </c>
      <c r="W126" s="252">
        <v>0</v>
      </c>
      <c r="X126" s="253">
        <f>W126*H126</f>
        <v>0</v>
      </c>
      <c r="Y126" s="37"/>
      <c r="Z126" s="37"/>
      <c r="AA126" s="37"/>
      <c r="AB126" s="37"/>
      <c r="AC126" s="37"/>
      <c r="AD126" s="37"/>
      <c r="AE126" s="37"/>
      <c r="AR126" s="254" t="s">
        <v>146</v>
      </c>
      <c r="AT126" s="254" t="s">
        <v>142</v>
      </c>
      <c r="AU126" s="254" t="s">
        <v>91</v>
      </c>
      <c r="AY126" s="16" t="s">
        <v>129</v>
      </c>
      <c r="BE126" s="255">
        <f>IF(O126="základní",K126,0)</f>
        <v>0</v>
      </c>
      <c r="BF126" s="255">
        <f>IF(O126="snížená",K126,0)</f>
        <v>0</v>
      </c>
      <c r="BG126" s="255">
        <f>IF(O126="zákl. přenesená",K126,0)</f>
        <v>0</v>
      </c>
      <c r="BH126" s="255">
        <f>IF(O126="sníž. přenesená",K126,0)</f>
        <v>0</v>
      </c>
      <c r="BI126" s="255">
        <f>IF(O126="nulová",K126,0)</f>
        <v>0</v>
      </c>
      <c r="BJ126" s="16" t="s">
        <v>89</v>
      </c>
      <c r="BK126" s="255">
        <f>ROUND(P126*H126,2)</f>
        <v>0</v>
      </c>
      <c r="BL126" s="16" t="s">
        <v>135</v>
      </c>
      <c r="BM126" s="254" t="s">
        <v>147</v>
      </c>
    </row>
    <row r="127" s="2" customFormat="1">
      <c r="A127" s="37"/>
      <c r="B127" s="38"/>
      <c r="C127" s="39"/>
      <c r="D127" s="256" t="s">
        <v>137</v>
      </c>
      <c r="E127" s="39"/>
      <c r="F127" s="257" t="s">
        <v>148</v>
      </c>
      <c r="G127" s="39"/>
      <c r="H127" s="39"/>
      <c r="I127" s="144"/>
      <c r="J127" s="144"/>
      <c r="K127" s="39"/>
      <c r="L127" s="39"/>
      <c r="M127" s="43"/>
      <c r="N127" s="258"/>
      <c r="O127" s="259"/>
      <c r="P127" s="90"/>
      <c r="Q127" s="90"/>
      <c r="R127" s="90"/>
      <c r="S127" s="90"/>
      <c r="T127" s="90"/>
      <c r="U127" s="90"/>
      <c r="V127" s="90"/>
      <c r="W127" s="90"/>
      <c r="X127" s="91"/>
      <c r="Y127" s="37"/>
      <c r="Z127" s="37"/>
      <c r="AA127" s="37"/>
      <c r="AB127" s="37"/>
      <c r="AC127" s="37"/>
      <c r="AD127" s="37"/>
      <c r="AE127" s="37"/>
      <c r="AT127" s="16" t="s">
        <v>137</v>
      </c>
      <c r="AU127" s="16" t="s">
        <v>91</v>
      </c>
    </row>
    <row r="128" s="13" customFormat="1">
      <c r="A128" s="13"/>
      <c r="B128" s="260"/>
      <c r="C128" s="261"/>
      <c r="D128" s="256" t="s">
        <v>139</v>
      </c>
      <c r="E128" s="262" t="s">
        <v>1</v>
      </c>
      <c r="F128" s="263" t="s">
        <v>149</v>
      </c>
      <c r="G128" s="261"/>
      <c r="H128" s="264">
        <v>1.3999999999999999</v>
      </c>
      <c r="I128" s="265"/>
      <c r="J128" s="265"/>
      <c r="K128" s="261"/>
      <c r="L128" s="261"/>
      <c r="M128" s="266"/>
      <c r="N128" s="267"/>
      <c r="O128" s="268"/>
      <c r="P128" s="268"/>
      <c r="Q128" s="268"/>
      <c r="R128" s="268"/>
      <c r="S128" s="268"/>
      <c r="T128" s="268"/>
      <c r="U128" s="268"/>
      <c r="V128" s="268"/>
      <c r="W128" s="268"/>
      <c r="X128" s="269"/>
      <c r="Y128" s="13"/>
      <c r="Z128" s="13"/>
      <c r="AA128" s="13"/>
      <c r="AB128" s="13"/>
      <c r="AC128" s="13"/>
      <c r="AD128" s="13"/>
      <c r="AE128" s="13"/>
      <c r="AT128" s="270" t="s">
        <v>139</v>
      </c>
      <c r="AU128" s="270" t="s">
        <v>91</v>
      </c>
      <c r="AV128" s="13" t="s">
        <v>91</v>
      </c>
      <c r="AW128" s="13" t="s">
        <v>5</v>
      </c>
      <c r="AX128" s="13" t="s">
        <v>81</v>
      </c>
      <c r="AY128" s="270" t="s">
        <v>129</v>
      </c>
    </row>
    <row r="129" s="14" customFormat="1">
      <c r="A129" s="14"/>
      <c r="B129" s="271"/>
      <c r="C129" s="272"/>
      <c r="D129" s="256" t="s">
        <v>139</v>
      </c>
      <c r="E129" s="273" t="s">
        <v>1</v>
      </c>
      <c r="F129" s="274" t="s">
        <v>141</v>
      </c>
      <c r="G129" s="272"/>
      <c r="H129" s="275">
        <v>1.3999999999999999</v>
      </c>
      <c r="I129" s="276"/>
      <c r="J129" s="276"/>
      <c r="K129" s="272"/>
      <c r="L129" s="272"/>
      <c r="M129" s="277"/>
      <c r="N129" s="278"/>
      <c r="O129" s="279"/>
      <c r="P129" s="279"/>
      <c r="Q129" s="279"/>
      <c r="R129" s="279"/>
      <c r="S129" s="279"/>
      <c r="T129" s="279"/>
      <c r="U129" s="279"/>
      <c r="V129" s="279"/>
      <c r="W129" s="279"/>
      <c r="X129" s="280"/>
      <c r="Y129" s="14"/>
      <c r="Z129" s="14"/>
      <c r="AA129" s="14"/>
      <c r="AB129" s="14"/>
      <c r="AC129" s="14"/>
      <c r="AD129" s="14"/>
      <c r="AE129" s="14"/>
      <c r="AT129" s="281" t="s">
        <v>139</v>
      </c>
      <c r="AU129" s="281" t="s">
        <v>91</v>
      </c>
      <c r="AV129" s="14" t="s">
        <v>135</v>
      </c>
      <c r="AW129" s="14" t="s">
        <v>5</v>
      </c>
      <c r="AX129" s="14" t="s">
        <v>89</v>
      </c>
      <c r="AY129" s="281" t="s">
        <v>129</v>
      </c>
    </row>
    <row r="130" s="2" customFormat="1" ht="33" customHeight="1">
      <c r="A130" s="37"/>
      <c r="B130" s="38"/>
      <c r="C130" s="241" t="s">
        <v>150</v>
      </c>
      <c r="D130" s="241" t="s">
        <v>131</v>
      </c>
      <c r="E130" s="242" t="s">
        <v>151</v>
      </c>
      <c r="F130" s="243" t="s">
        <v>152</v>
      </c>
      <c r="G130" s="244" t="s">
        <v>134</v>
      </c>
      <c r="H130" s="245">
        <v>7</v>
      </c>
      <c r="I130" s="246"/>
      <c r="J130" s="246"/>
      <c r="K130" s="247">
        <f>ROUND(P130*H130,2)</f>
        <v>0</v>
      </c>
      <c r="L130" s="248"/>
      <c r="M130" s="43"/>
      <c r="N130" s="249" t="s">
        <v>1</v>
      </c>
      <c r="O130" s="250" t="s">
        <v>44</v>
      </c>
      <c r="P130" s="251">
        <f>I130+J130</f>
        <v>0</v>
      </c>
      <c r="Q130" s="251">
        <f>ROUND(I130*H130,2)</f>
        <v>0</v>
      </c>
      <c r="R130" s="251">
        <f>ROUND(J130*H130,2)</f>
        <v>0</v>
      </c>
      <c r="S130" s="90"/>
      <c r="T130" s="252">
        <f>S130*H130</f>
        <v>0</v>
      </c>
      <c r="U130" s="252">
        <v>0</v>
      </c>
      <c r="V130" s="252">
        <f>U130*H130</f>
        <v>0</v>
      </c>
      <c r="W130" s="252">
        <v>0</v>
      </c>
      <c r="X130" s="253">
        <f>W130*H130</f>
        <v>0</v>
      </c>
      <c r="Y130" s="37"/>
      <c r="Z130" s="37"/>
      <c r="AA130" s="37"/>
      <c r="AB130" s="37"/>
      <c r="AC130" s="37"/>
      <c r="AD130" s="37"/>
      <c r="AE130" s="37"/>
      <c r="AR130" s="254" t="s">
        <v>135</v>
      </c>
      <c r="AT130" s="254" t="s">
        <v>131</v>
      </c>
      <c r="AU130" s="254" t="s">
        <v>91</v>
      </c>
      <c r="AY130" s="16" t="s">
        <v>129</v>
      </c>
      <c r="BE130" s="255">
        <f>IF(O130="základní",K130,0)</f>
        <v>0</v>
      </c>
      <c r="BF130" s="255">
        <f>IF(O130="snížená",K130,0)</f>
        <v>0</v>
      </c>
      <c r="BG130" s="255">
        <f>IF(O130="zákl. přenesená",K130,0)</f>
        <v>0</v>
      </c>
      <c r="BH130" s="255">
        <f>IF(O130="sníž. přenesená",K130,0)</f>
        <v>0</v>
      </c>
      <c r="BI130" s="255">
        <f>IF(O130="nulová",K130,0)</f>
        <v>0</v>
      </c>
      <c r="BJ130" s="16" t="s">
        <v>89</v>
      </c>
      <c r="BK130" s="255">
        <f>ROUND(P130*H130,2)</f>
        <v>0</v>
      </c>
      <c r="BL130" s="16" t="s">
        <v>135</v>
      </c>
      <c r="BM130" s="254" t="s">
        <v>153</v>
      </c>
    </row>
    <row r="131" s="13" customFormat="1">
      <c r="A131" s="13"/>
      <c r="B131" s="260"/>
      <c r="C131" s="261"/>
      <c r="D131" s="256" t="s">
        <v>139</v>
      </c>
      <c r="E131" s="262" t="s">
        <v>1</v>
      </c>
      <c r="F131" s="263" t="s">
        <v>140</v>
      </c>
      <c r="G131" s="261"/>
      <c r="H131" s="264">
        <v>7</v>
      </c>
      <c r="I131" s="265"/>
      <c r="J131" s="265"/>
      <c r="K131" s="261"/>
      <c r="L131" s="261"/>
      <c r="M131" s="266"/>
      <c r="N131" s="267"/>
      <c r="O131" s="268"/>
      <c r="P131" s="268"/>
      <c r="Q131" s="268"/>
      <c r="R131" s="268"/>
      <c r="S131" s="268"/>
      <c r="T131" s="268"/>
      <c r="U131" s="268"/>
      <c r="V131" s="268"/>
      <c r="W131" s="268"/>
      <c r="X131" s="269"/>
      <c r="Y131" s="13"/>
      <c r="Z131" s="13"/>
      <c r="AA131" s="13"/>
      <c r="AB131" s="13"/>
      <c r="AC131" s="13"/>
      <c r="AD131" s="13"/>
      <c r="AE131" s="13"/>
      <c r="AT131" s="270" t="s">
        <v>139</v>
      </c>
      <c r="AU131" s="270" t="s">
        <v>91</v>
      </c>
      <c r="AV131" s="13" t="s">
        <v>91</v>
      </c>
      <c r="AW131" s="13" t="s">
        <v>5</v>
      </c>
      <c r="AX131" s="13" t="s">
        <v>81</v>
      </c>
      <c r="AY131" s="270" t="s">
        <v>129</v>
      </c>
    </row>
    <row r="132" s="14" customFormat="1">
      <c r="A132" s="14"/>
      <c r="B132" s="271"/>
      <c r="C132" s="272"/>
      <c r="D132" s="256" t="s">
        <v>139</v>
      </c>
      <c r="E132" s="273" t="s">
        <v>1</v>
      </c>
      <c r="F132" s="274" t="s">
        <v>141</v>
      </c>
      <c r="G132" s="272"/>
      <c r="H132" s="275">
        <v>7</v>
      </c>
      <c r="I132" s="276"/>
      <c r="J132" s="276"/>
      <c r="K132" s="272"/>
      <c r="L132" s="272"/>
      <c r="M132" s="277"/>
      <c r="N132" s="278"/>
      <c r="O132" s="279"/>
      <c r="P132" s="279"/>
      <c r="Q132" s="279"/>
      <c r="R132" s="279"/>
      <c r="S132" s="279"/>
      <c r="T132" s="279"/>
      <c r="U132" s="279"/>
      <c r="V132" s="279"/>
      <c r="W132" s="279"/>
      <c r="X132" s="280"/>
      <c r="Y132" s="14"/>
      <c r="Z132" s="14"/>
      <c r="AA132" s="14"/>
      <c r="AB132" s="14"/>
      <c r="AC132" s="14"/>
      <c r="AD132" s="14"/>
      <c r="AE132" s="14"/>
      <c r="AT132" s="281" t="s">
        <v>139</v>
      </c>
      <c r="AU132" s="281" t="s">
        <v>91</v>
      </c>
      <c r="AV132" s="14" t="s">
        <v>135</v>
      </c>
      <c r="AW132" s="14" t="s">
        <v>5</v>
      </c>
      <c r="AX132" s="14" t="s">
        <v>89</v>
      </c>
      <c r="AY132" s="281" t="s">
        <v>129</v>
      </c>
    </row>
    <row r="133" s="2" customFormat="1" ht="21.75" customHeight="1">
      <c r="A133" s="37"/>
      <c r="B133" s="38"/>
      <c r="C133" s="241" t="s">
        <v>135</v>
      </c>
      <c r="D133" s="241" t="s">
        <v>131</v>
      </c>
      <c r="E133" s="242" t="s">
        <v>154</v>
      </c>
      <c r="F133" s="243" t="s">
        <v>155</v>
      </c>
      <c r="G133" s="244" t="s">
        <v>134</v>
      </c>
      <c r="H133" s="245">
        <v>7</v>
      </c>
      <c r="I133" s="246"/>
      <c r="J133" s="246"/>
      <c r="K133" s="247">
        <f>ROUND(P133*H133,2)</f>
        <v>0</v>
      </c>
      <c r="L133" s="248"/>
      <c r="M133" s="43"/>
      <c r="N133" s="249" t="s">
        <v>1</v>
      </c>
      <c r="O133" s="250" t="s">
        <v>44</v>
      </c>
      <c r="P133" s="251">
        <f>I133+J133</f>
        <v>0</v>
      </c>
      <c r="Q133" s="251">
        <f>ROUND(I133*H133,2)</f>
        <v>0</v>
      </c>
      <c r="R133" s="251">
        <f>ROUND(J133*H133,2)</f>
        <v>0</v>
      </c>
      <c r="S133" s="90"/>
      <c r="T133" s="252">
        <f>S133*H133</f>
        <v>0</v>
      </c>
      <c r="U133" s="252">
        <v>0</v>
      </c>
      <c r="V133" s="252">
        <f>U133*H133</f>
        <v>0</v>
      </c>
      <c r="W133" s="252">
        <v>0</v>
      </c>
      <c r="X133" s="253">
        <f>W133*H133</f>
        <v>0</v>
      </c>
      <c r="Y133" s="37"/>
      <c r="Z133" s="37"/>
      <c r="AA133" s="37"/>
      <c r="AB133" s="37"/>
      <c r="AC133" s="37"/>
      <c r="AD133" s="37"/>
      <c r="AE133" s="37"/>
      <c r="AR133" s="254" t="s">
        <v>135</v>
      </c>
      <c r="AT133" s="254" t="s">
        <v>131</v>
      </c>
      <c r="AU133" s="254" t="s">
        <v>91</v>
      </c>
      <c r="AY133" s="16" t="s">
        <v>129</v>
      </c>
      <c r="BE133" s="255">
        <f>IF(O133="základní",K133,0)</f>
        <v>0</v>
      </c>
      <c r="BF133" s="255">
        <f>IF(O133="snížená",K133,0)</f>
        <v>0</v>
      </c>
      <c r="BG133" s="255">
        <f>IF(O133="zákl. přenesená",K133,0)</f>
        <v>0</v>
      </c>
      <c r="BH133" s="255">
        <f>IF(O133="sníž. přenesená",K133,0)</f>
        <v>0</v>
      </c>
      <c r="BI133" s="255">
        <f>IF(O133="nulová",K133,0)</f>
        <v>0</v>
      </c>
      <c r="BJ133" s="16" t="s">
        <v>89</v>
      </c>
      <c r="BK133" s="255">
        <f>ROUND(P133*H133,2)</f>
        <v>0</v>
      </c>
      <c r="BL133" s="16" t="s">
        <v>135</v>
      </c>
      <c r="BM133" s="254" t="s">
        <v>156</v>
      </c>
    </row>
    <row r="134" s="2" customFormat="1">
      <c r="A134" s="37"/>
      <c r="B134" s="38"/>
      <c r="C134" s="39"/>
      <c r="D134" s="256" t="s">
        <v>137</v>
      </c>
      <c r="E134" s="39"/>
      <c r="F134" s="257" t="s">
        <v>157</v>
      </c>
      <c r="G134" s="39"/>
      <c r="H134" s="39"/>
      <c r="I134" s="144"/>
      <c r="J134" s="144"/>
      <c r="K134" s="39"/>
      <c r="L134" s="39"/>
      <c r="M134" s="43"/>
      <c r="N134" s="258"/>
      <c r="O134" s="259"/>
      <c r="P134" s="90"/>
      <c r="Q134" s="90"/>
      <c r="R134" s="90"/>
      <c r="S134" s="90"/>
      <c r="T134" s="90"/>
      <c r="U134" s="90"/>
      <c r="V134" s="90"/>
      <c r="W134" s="90"/>
      <c r="X134" s="91"/>
      <c r="Y134" s="37"/>
      <c r="Z134" s="37"/>
      <c r="AA134" s="37"/>
      <c r="AB134" s="37"/>
      <c r="AC134" s="37"/>
      <c r="AD134" s="37"/>
      <c r="AE134" s="37"/>
      <c r="AT134" s="16" t="s">
        <v>137</v>
      </c>
      <c r="AU134" s="16" t="s">
        <v>91</v>
      </c>
    </row>
    <row r="135" s="13" customFormat="1">
      <c r="A135" s="13"/>
      <c r="B135" s="260"/>
      <c r="C135" s="261"/>
      <c r="D135" s="256" t="s">
        <v>139</v>
      </c>
      <c r="E135" s="262" t="s">
        <v>1</v>
      </c>
      <c r="F135" s="263" t="s">
        <v>140</v>
      </c>
      <c r="G135" s="261"/>
      <c r="H135" s="264">
        <v>7</v>
      </c>
      <c r="I135" s="265"/>
      <c r="J135" s="265"/>
      <c r="K135" s="261"/>
      <c r="L135" s="261"/>
      <c r="M135" s="266"/>
      <c r="N135" s="267"/>
      <c r="O135" s="268"/>
      <c r="P135" s="268"/>
      <c r="Q135" s="268"/>
      <c r="R135" s="268"/>
      <c r="S135" s="268"/>
      <c r="T135" s="268"/>
      <c r="U135" s="268"/>
      <c r="V135" s="268"/>
      <c r="W135" s="268"/>
      <c r="X135" s="269"/>
      <c r="Y135" s="13"/>
      <c r="Z135" s="13"/>
      <c r="AA135" s="13"/>
      <c r="AB135" s="13"/>
      <c r="AC135" s="13"/>
      <c r="AD135" s="13"/>
      <c r="AE135" s="13"/>
      <c r="AT135" s="270" t="s">
        <v>139</v>
      </c>
      <c r="AU135" s="270" t="s">
        <v>91</v>
      </c>
      <c r="AV135" s="13" t="s">
        <v>91</v>
      </c>
      <c r="AW135" s="13" t="s">
        <v>5</v>
      </c>
      <c r="AX135" s="13" t="s">
        <v>81</v>
      </c>
      <c r="AY135" s="270" t="s">
        <v>129</v>
      </c>
    </row>
    <row r="136" s="14" customFormat="1">
      <c r="A136" s="14"/>
      <c r="B136" s="271"/>
      <c r="C136" s="272"/>
      <c r="D136" s="256" t="s">
        <v>139</v>
      </c>
      <c r="E136" s="273" t="s">
        <v>1</v>
      </c>
      <c r="F136" s="274" t="s">
        <v>141</v>
      </c>
      <c r="G136" s="272"/>
      <c r="H136" s="275">
        <v>7</v>
      </c>
      <c r="I136" s="276"/>
      <c r="J136" s="276"/>
      <c r="K136" s="272"/>
      <c r="L136" s="272"/>
      <c r="M136" s="277"/>
      <c r="N136" s="278"/>
      <c r="O136" s="279"/>
      <c r="P136" s="279"/>
      <c r="Q136" s="279"/>
      <c r="R136" s="279"/>
      <c r="S136" s="279"/>
      <c r="T136" s="279"/>
      <c r="U136" s="279"/>
      <c r="V136" s="279"/>
      <c r="W136" s="279"/>
      <c r="X136" s="280"/>
      <c r="Y136" s="14"/>
      <c r="Z136" s="14"/>
      <c r="AA136" s="14"/>
      <c r="AB136" s="14"/>
      <c r="AC136" s="14"/>
      <c r="AD136" s="14"/>
      <c r="AE136" s="14"/>
      <c r="AT136" s="281" t="s">
        <v>139</v>
      </c>
      <c r="AU136" s="281" t="s">
        <v>91</v>
      </c>
      <c r="AV136" s="14" t="s">
        <v>135</v>
      </c>
      <c r="AW136" s="14" t="s">
        <v>5</v>
      </c>
      <c r="AX136" s="14" t="s">
        <v>89</v>
      </c>
      <c r="AY136" s="281" t="s">
        <v>129</v>
      </c>
    </row>
    <row r="137" s="2" customFormat="1" ht="21.75" customHeight="1">
      <c r="A137" s="37"/>
      <c r="B137" s="38"/>
      <c r="C137" s="241" t="s">
        <v>158</v>
      </c>
      <c r="D137" s="241" t="s">
        <v>131</v>
      </c>
      <c r="E137" s="242" t="s">
        <v>159</v>
      </c>
      <c r="F137" s="243" t="s">
        <v>160</v>
      </c>
      <c r="G137" s="244" t="s">
        <v>161</v>
      </c>
      <c r="H137" s="245">
        <v>7</v>
      </c>
      <c r="I137" s="246"/>
      <c r="J137" s="246"/>
      <c r="K137" s="247">
        <f>ROUND(P137*H137,2)</f>
        <v>0</v>
      </c>
      <c r="L137" s="248"/>
      <c r="M137" s="43"/>
      <c r="N137" s="249" t="s">
        <v>1</v>
      </c>
      <c r="O137" s="250" t="s">
        <v>44</v>
      </c>
      <c r="P137" s="251">
        <f>I137+J137</f>
        <v>0</v>
      </c>
      <c r="Q137" s="251">
        <f>ROUND(I137*H137,2)</f>
        <v>0</v>
      </c>
      <c r="R137" s="251">
        <f>ROUND(J137*H137,2)</f>
        <v>0</v>
      </c>
      <c r="S137" s="90"/>
      <c r="T137" s="252">
        <f>S137*H137</f>
        <v>0</v>
      </c>
      <c r="U137" s="252">
        <v>0</v>
      </c>
      <c r="V137" s="252">
        <f>U137*H137</f>
        <v>0</v>
      </c>
      <c r="W137" s="252">
        <v>0</v>
      </c>
      <c r="X137" s="253">
        <f>W137*H137</f>
        <v>0</v>
      </c>
      <c r="Y137" s="37"/>
      <c r="Z137" s="37"/>
      <c r="AA137" s="37"/>
      <c r="AB137" s="37"/>
      <c r="AC137" s="37"/>
      <c r="AD137" s="37"/>
      <c r="AE137" s="37"/>
      <c r="AR137" s="254" t="s">
        <v>135</v>
      </c>
      <c r="AT137" s="254" t="s">
        <v>131</v>
      </c>
      <c r="AU137" s="254" t="s">
        <v>91</v>
      </c>
      <c r="AY137" s="16" t="s">
        <v>129</v>
      </c>
      <c r="BE137" s="255">
        <f>IF(O137="základní",K137,0)</f>
        <v>0</v>
      </c>
      <c r="BF137" s="255">
        <f>IF(O137="snížená",K137,0)</f>
        <v>0</v>
      </c>
      <c r="BG137" s="255">
        <f>IF(O137="zákl. přenesená",K137,0)</f>
        <v>0</v>
      </c>
      <c r="BH137" s="255">
        <f>IF(O137="sníž. přenesená",K137,0)</f>
        <v>0</v>
      </c>
      <c r="BI137" s="255">
        <f>IF(O137="nulová",K137,0)</f>
        <v>0</v>
      </c>
      <c r="BJ137" s="16" t="s">
        <v>89</v>
      </c>
      <c r="BK137" s="255">
        <f>ROUND(P137*H137,2)</f>
        <v>0</v>
      </c>
      <c r="BL137" s="16" t="s">
        <v>135</v>
      </c>
      <c r="BM137" s="254" t="s">
        <v>162</v>
      </c>
    </row>
    <row r="138" s="13" customFormat="1">
      <c r="A138" s="13"/>
      <c r="B138" s="260"/>
      <c r="C138" s="261"/>
      <c r="D138" s="256" t="s">
        <v>139</v>
      </c>
      <c r="E138" s="262" t="s">
        <v>1</v>
      </c>
      <c r="F138" s="263" t="s">
        <v>140</v>
      </c>
      <c r="G138" s="261"/>
      <c r="H138" s="264">
        <v>7</v>
      </c>
      <c r="I138" s="265"/>
      <c r="J138" s="265"/>
      <c r="K138" s="261"/>
      <c r="L138" s="261"/>
      <c r="M138" s="266"/>
      <c r="N138" s="267"/>
      <c r="O138" s="268"/>
      <c r="P138" s="268"/>
      <c r="Q138" s="268"/>
      <c r="R138" s="268"/>
      <c r="S138" s="268"/>
      <c r="T138" s="268"/>
      <c r="U138" s="268"/>
      <c r="V138" s="268"/>
      <c r="W138" s="268"/>
      <c r="X138" s="269"/>
      <c r="Y138" s="13"/>
      <c r="Z138" s="13"/>
      <c r="AA138" s="13"/>
      <c r="AB138" s="13"/>
      <c r="AC138" s="13"/>
      <c r="AD138" s="13"/>
      <c r="AE138" s="13"/>
      <c r="AT138" s="270" t="s">
        <v>139</v>
      </c>
      <c r="AU138" s="270" t="s">
        <v>91</v>
      </c>
      <c r="AV138" s="13" t="s">
        <v>91</v>
      </c>
      <c r="AW138" s="13" t="s">
        <v>5</v>
      </c>
      <c r="AX138" s="13" t="s">
        <v>81</v>
      </c>
      <c r="AY138" s="270" t="s">
        <v>129</v>
      </c>
    </row>
    <row r="139" s="14" customFormat="1">
      <c r="A139" s="14"/>
      <c r="B139" s="271"/>
      <c r="C139" s="272"/>
      <c r="D139" s="256" t="s">
        <v>139</v>
      </c>
      <c r="E139" s="273" t="s">
        <v>1</v>
      </c>
      <c r="F139" s="274" t="s">
        <v>141</v>
      </c>
      <c r="G139" s="272"/>
      <c r="H139" s="275">
        <v>7</v>
      </c>
      <c r="I139" s="276"/>
      <c r="J139" s="276"/>
      <c r="K139" s="272"/>
      <c r="L139" s="272"/>
      <c r="M139" s="277"/>
      <c r="N139" s="278"/>
      <c r="O139" s="279"/>
      <c r="P139" s="279"/>
      <c r="Q139" s="279"/>
      <c r="R139" s="279"/>
      <c r="S139" s="279"/>
      <c r="T139" s="279"/>
      <c r="U139" s="279"/>
      <c r="V139" s="279"/>
      <c r="W139" s="279"/>
      <c r="X139" s="280"/>
      <c r="Y139" s="14"/>
      <c r="Z139" s="14"/>
      <c r="AA139" s="14"/>
      <c r="AB139" s="14"/>
      <c r="AC139" s="14"/>
      <c r="AD139" s="14"/>
      <c r="AE139" s="14"/>
      <c r="AT139" s="281" t="s">
        <v>139</v>
      </c>
      <c r="AU139" s="281" t="s">
        <v>91</v>
      </c>
      <c r="AV139" s="14" t="s">
        <v>135</v>
      </c>
      <c r="AW139" s="14" t="s">
        <v>5</v>
      </c>
      <c r="AX139" s="14" t="s">
        <v>89</v>
      </c>
      <c r="AY139" s="281" t="s">
        <v>129</v>
      </c>
    </row>
    <row r="140" s="2" customFormat="1" ht="16.5" customHeight="1">
      <c r="A140" s="37"/>
      <c r="B140" s="38"/>
      <c r="C140" s="282" t="s">
        <v>163</v>
      </c>
      <c r="D140" s="282" t="s">
        <v>142</v>
      </c>
      <c r="E140" s="283" t="s">
        <v>164</v>
      </c>
      <c r="F140" s="284" t="s">
        <v>165</v>
      </c>
      <c r="G140" s="285" t="s">
        <v>145</v>
      </c>
      <c r="H140" s="286">
        <v>0.72099999999999997</v>
      </c>
      <c r="I140" s="287"/>
      <c r="J140" s="288"/>
      <c r="K140" s="289">
        <f>ROUND(P140*H140,2)</f>
        <v>0</v>
      </c>
      <c r="L140" s="290"/>
      <c r="M140" s="291"/>
      <c r="N140" s="292" t="s">
        <v>1</v>
      </c>
      <c r="O140" s="250" t="s">
        <v>44</v>
      </c>
      <c r="P140" s="251">
        <f>I140+J140</f>
        <v>0</v>
      </c>
      <c r="Q140" s="251">
        <f>ROUND(I140*H140,2)</f>
        <v>0</v>
      </c>
      <c r="R140" s="251">
        <f>ROUND(J140*H140,2)</f>
        <v>0</v>
      </c>
      <c r="S140" s="90"/>
      <c r="T140" s="252">
        <f>S140*H140</f>
        <v>0</v>
      </c>
      <c r="U140" s="252">
        <v>0.20000000000000001</v>
      </c>
      <c r="V140" s="252">
        <f>U140*H140</f>
        <v>0.1442</v>
      </c>
      <c r="W140" s="252">
        <v>0</v>
      </c>
      <c r="X140" s="253">
        <f>W140*H140</f>
        <v>0</v>
      </c>
      <c r="Y140" s="37"/>
      <c r="Z140" s="37"/>
      <c r="AA140" s="37"/>
      <c r="AB140" s="37"/>
      <c r="AC140" s="37"/>
      <c r="AD140" s="37"/>
      <c r="AE140" s="37"/>
      <c r="AR140" s="254" t="s">
        <v>146</v>
      </c>
      <c r="AT140" s="254" t="s">
        <v>142</v>
      </c>
      <c r="AU140" s="254" t="s">
        <v>91</v>
      </c>
      <c r="AY140" s="16" t="s">
        <v>129</v>
      </c>
      <c r="BE140" s="255">
        <f>IF(O140="základní",K140,0)</f>
        <v>0</v>
      </c>
      <c r="BF140" s="255">
        <f>IF(O140="snížená",K140,0)</f>
        <v>0</v>
      </c>
      <c r="BG140" s="255">
        <f>IF(O140="zákl. přenesená",K140,0)</f>
        <v>0</v>
      </c>
      <c r="BH140" s="255">
        <f>IF(O140="sníž. přenesená",K140,0)</f>
        <v>0</v>
      </c>
      <c r="BI140" s="255">
        <f>IF(O140="nulová",K140,0)</f>
        <v>0</v>
      </c>
      <c r="BJ140" s="16" t="s">
        <v>89</v>
      </c>
      <c r="BK140" s="255">
        <f>ROUND(P140*H140,2)</f>
        <v>0</v>
      </c>
      <c r="BL140" s="16" t="s">
        <v>135</v>
      </c>
      <c r="BM140" s="254" t="s">
        <v>166</v>
      </c>
    </row>
    <row r="141" s="13" customFormat="1">
      <c r="A141" s="13"/>
      <c r="B141" s="260"/>
      <c r="C141" s="261"/>
      <c r="D141" s="256" t="s">
        <v>139</v>
      </c>
      <c r="E141" s="262" t="s">
        <v>1</v>
      </c>
      <c r="F141" s="263" t="s">
        <v>140</v>
      </c>
      <c r="G141" s="261"/>
      <c r="H141" s="264">
        <v>7</v>
      </c>
      <c r="I141" s="265"/>
      <c r="J141" s="265"/>
      <c r="K141" s="261"/>
      <c r="L141" s="261"/>
      <c r="M141" s="266"/>
      <c r="N141" s="267"/>
      <c r="O141" s="268"/>
      <c r="P141" s="268"/>
      <c r="Q141" s="268"/>
      <c r="R141" s="268"/>
      <c r="S141" s="268"/>
      <c r="T141" s="268"/>
      <c r="U141" s="268"/>
      <c r="V141" s="268"/>
      <c r="W141" s="268"/>
      <c r="X141" s="269"/>
      <c r="Y141" s="13"/>
      <c r="Z141" s="13"/>
      <c r="AA141" s="13"/>
      <c r="AB141" s="13"/>
      <c r="AC141" s="13"/>
      <c r="AD141" s="13"/>
      <c r="AE141" s="13"/>
      <c r="AT141" s="270" t="s">
        <v>139</v>
      </c>
      <c r="AU141" s="270" t="s">
        <v>91</v>
      </c>
      <c r="AV141" s="13" t="s">
        <v>91</v>
      </c>
      <c r="AW141" s="13" t="s">
        <v>5</v>
      </c>
      <c r="AX141" s="13" t="s">
        <v>89</v>
      </c>
      <c r="AY141" s="270" t="s">
        <v>129</v>
      </c>
    </row>
    <row r="142" s="13" customFormat="1">
      <c r="A142" s="13"/>
      <c r="B142" s="260"/>
      <c r="C142" s="261"/>
      <c r="D142" s="256" t="s">
        <v>139</v>
      </c>
      <c r="E142" s="261"/>
      <c r="F142" s="263" t="s">
        <v>167</v>
      </c>
      <c r="G142" s="261"/>
      <c r="H142" s="264">
        <v>0.72099999999999997</v>
      </c>
      <c r="I142" s="265"/>
      <c r="J142" s="265"/>
      <c r="K142" s="261"/>
      <c r="L142" s="261"/>
      <c r="M142" s="266"/>
      <c r="N142" s="267"/>
      <c r="O142" s="268"/>
      <c r="P142" s="268"/>
      <c r="Q142" s="268"/>
      <c r="R142" s="268"/>
      <c r="S142" s="268"/>
      <c r="T142" s="268"/>
      <c r="U142" s="268"/>
      <c r="V142" s="268"/>
      <c r="W142" s="268"/>
      <c r="X142" s="269"/>
      <c r="Y142" s="13"/>
      <c r="Z142" s="13"/>
      <c r="AA142" s="13"/>
      <c r="AB142" s="13"/>
      <c r="AC142" s="13"/>
      <c r="AD142" s="13"/>
      <c r="AE142" s="13"/>
      <c r="AT142" s="270" t="s">
        <v>139</v>
      </c>
      <c r="AU142" s="270" t="s">
        <v>91</v>
      </c>
      <c r="AV142" s="13" t="s">
        <v>91</v>
      </c>
      <c r="AW142" s="13" t="s">
        <v>4</v>
      </c>
      <c r="AX142" s="13" t="s">
        <v>89</v>
      </c>
      <c r="AY142" s="270" t="s">
        <v>129</v>
      </c>
    </row>
    <row r="143" s="2" customFormat="1" ht="16.5" customHeight="1">
      <c r="A143" s="37"/>
      <c r="B143" s="38"/>
      <c r="C143" s="241" t="s">
        <v>168</v>
      </c>
      <c r="D143" s="241" t="s">
        <v>131</v>
      </c>
      <c r="E143" s="242" t="s">
        <v>169</v>
      </c>
      <c r="F143" s="243" t="s">
        <v>170</v>
      </c>
      <c r="G143" s="244" t="s">
        <v>171</v>
      </c>
      <c r="H143" s="245">
        <v>1</v>
      </c>
      <c r="I143" s="246"/>
      <c r="J143" s="246"/>
      <c r="K143" s="247">
        <f>ROUND(P143*H143,2)</f>
        <v>0</v>
      </c>
      <c r="L143" s="248"/>
      <c r="M143" s="43"/>
      <c r="N143" s="249" t="s">
        <v>1</v>
      </c>
      <c r="O143" s="250" t="s">
        <v>44</v>
      </c>
      <c r="P143" s="251">
        <f>I143+J143</f>
        <v>0</v>
      </c>
      <c r="Q143" s="251">
        <f>ROUND(I143*H143,2)</f>
        <v>0</v>
      </c>
      <c r="R143" s="251">
        <f>ROUND(J143*H143,2)</f>
        <v>0</v>
      </c>
      <c r="S143" s="90"/>
      <c r="T143" s="252">
        <f>S143*H143</f>
        <v>0</v>
      </c>
      <c r="U143" s="252">
        <v>0</v>
      </c>
      <c r="V143" s="252">
        <f>U143*H143</f>
        <v>0</v>
      </c>
      <c r="W143" s="252">
        <v>0</v>
      </c>
      <c r="X143" s="253">
        <f>W143*H143</f>
        <v>0</v>
      </c>
      <c r="Y143" s="37"/>
      <c r="Z143" s="37"/>
      <c r="AA143" s="37"/>
      <c r="AB143" s="37"/>
      <c r="AC143" s="37"/>
      <c r="AD143" s="37"/>
      <c r="AE143" s="37"/>
      <c r="AR143" s="254" t="s">
        <v>135</v>
      </c>
      <c r="AT143" s="254" t="s">
        <v>131</v>
      </c>
      <c r="AU143" s="254" t="s">
        <v>91</v>
      </c>
      <c r="AY143" s="16" t="s">
        <v>129</v>
      </c>
      <c r="BE143" s="255">
        <f>IF(O143="základní",K143,0)</f>
        <v>0</v>
      </c>
      <c r="BF143" s="255">
        <f>IF(O143="snížená",K143,0)</f>
        <v>0</v>
      </c>
      <c r="BG143" s="255">
        <f>IF(O143="zákl. přenesená",K143,0)</f>
        <v>0</v>
      </c>
      <c r="BH143" s="255">
        <f>IF(O143="sníž. přenesená",K143,0)</f>
        <v>0</v>
      </c>
      <c r="BI143" s="255">
        <f>IF(O143="nulová",K143,0)</f>
        <v>0</v>
      </c>
      <c r="BJ143" s="16" t="s">
        <v>89</v>
      </c>
      <c r="BK143" s="255">
        <f>ROUND(P143*H143,2)</f>
        <v>0</v>
      </c>
      <c r="BL143" s="16" t="s">
        <v>135</v>
      </c>
      <c r="BM143" s="254" t="s">
        <v>172</v>
      </c>
    </row>
    <row r="144" s="12" customFormat="1" ht="25.92" customHeight="1">
      <c r="A144" s="12"/>
      <c r="B144" s="224"/>
      <c r="C144" s="225"/>
      <c r="D144" s="226" t="s">
        <v>80</v>
      </c>
      <c r="E144" s="227" t="s">
        <v>86</v>
      </c>
      <c r="F144" s="227" t="s">
        <v>173</v>
      </c>
      <c r="G144" s="225"/>
      <c r="H144" s="225"/>
      <c r="I144" s="228"/>
      <c r="J144" s="228"/>
      <c r="K144" s="229">
        <f>BK144</f>
        <v>0</v>
      </c>
      <c r="L144" s="225"/>
      <c r="M144" s="230"/>
      <c r="N144" s="231"/>
      <c r="O144" s="232"/>
      <c r="P144" s="232"/>
      <c r="Q144" s="233">
        <f>SUM(Q145:Q148)</f>
        <v>0</v>
      </c>
      <c r="R144" s="233">
        <f>SUM(R145:R148)</f>
        <v>0</v>
      </c>
      <c r="S144" s="232"/>
      <c r="T144" s="234">
        <f>SUM(T145:T148)</f>
        <v>0</v>
      </c>
      <c r="U144" s="232"/>
      <c r="V144" s="234">
        <f>SUM(V145:V148)</f>
        <v>0</v>
      </c>
      <c r="W144" s="232"/>
      <c r="X144" s="235">
        <f>SUM(X145:X148)</f>
        <v>0</v>
      </c>
      <c r="Y144" s="12"/>
      <c r="Z144" s="12"/>
      <c r="AA144" s="12"/>
      <c r="AB144" s="12"/>
      <c r="AC144" s="12"/>
      <c r="AD144" s="12"/>
      <c r="AE144" s="12"/>
      <c r="AR144" s="236" t="s">
        <v>150</v>
      </c>
      <c r="AT144" s="237" t="s">
        <v>80</v>
      </c>
      <c r="AU144" s="237" t="s">
        <v>81</v>
      </c>
      <c r="AY144" s="236" t="s">
        <v>129</v>
      </c>
      <c r="BK144" s="238">
        <f>SUM(BK145:BK148)</f>
        <v>0</v>
      </c>
    </row>
    <row r="145" s="2" customFormat="1" ht="16.5" customHeight="1">
      <c r="A145" s="37"/>
      <c r="B145" s="38"/>
      <c r="C145" s="282" t="s">
        <v>146</v>
      </c>
      <c r="D145" s="282" t="s">
        <v>142</v>
      </c>
      <c r="E145" s="283" t="s">
        <v>174</v>
      </c>
      <c r="F145" s="284" t="s">
        <v>175</v>
      </c>
      <c r="G145" s="285" t="s">
        <v>134</v>
      </c>
      <c r="H145" s="286">
        <v>2</v>
      </c>
      <c r="I145" s="287"/>
      <c r="J145" s="288"/>
      <c r="K145" s="289">
        <f>ROUND(P145*H145,2)</f>
        <v>0</v>
      </c>
      <c r="L145" s="290"/>
      <c r="M145" s="291"/>
      <c r="N145" s="292" t="s">
        <v>1</v>
      </c>
      <c r="O145" s="250" t="s">
        <v>44</v>
      </c>
      <c r="P145" s="251">
        <f>I145+J145</f>
        <v>0</v>
      </c>
      <c r="Q145" s="251">
        <f>ROUND(I145*H145,2)</f>
        <v>0</v>
      </c>
      <c r="R145" s="251">
        <f>ROUND(J145*H145,2)</f>
        <v>0</v>
      </c>
      <c r="S145" s="90"/>
      <c r="T145" s="252">
        <f>S145*H145</f>
        <v>0</v>
      </c>
      <c r="U145" s="252">
        <v>0</v>
      </c>
      <c r="V145" s="252">
        <f>U145*H145</f>
        <v>0</v>
      </c>
      <c r="W145" s="252">
        <v>0</v>
      </c>
      <c r="X145" s="253">
        <f>W145*H145</f>
        <v>0</v>
      </c>
      <c r="Y145" s="37"/>
      <c r="Z145" s="37"/>
      <c r="AA145" s="37"/>
      <c r="AB145" s="37"/>
      <c r="AC145" s="37"/>
      <c r="AD145" s="37"/>
      <c r="AE145" s="37"/>
      <c r="AR145" s="254" t="s">
        <v>176</v>
      </c>
      <c r="AT145" s="254" t="s">
        <v>142</v>
      </c>
      <c r="AU145" s="254" t="s">
        <v>89</v>
      </c>
      <c r="AY145" s="16" t="s">
        <v>129</v>
      </c>
      <c r="BE145" s="255">
        <f>IF(O145="základní",K145,0)</f>
        <v>0</v>
      </c>
      <c r="BF145" s="255">
        <f>IF(O145="snížená",K145,0)</f>
        <v>0</v>
      </c>
      <c r="BG145" s="255">
        <f>IF(O145="zákl. přenesená",K145,0)</f>
        <v>0</v>
      </c>
      <c r="BH145" s="255">
        <f>IF(O145="sníž. přenesená",K145,0)</f>
        <v>0</v>
      </c>
      <c r="BI145" s="255">
        <f>IF(O145="nulová",K145,0)</f>
        <v>0</v>
      </c>
      <c r="BJ145" s="16" t="s">
        <v>89</v>
      </c>
      <c r="BK145" s="255">
        <f>ROUND(P145*H145,2)</f>
        <v>0</v>
      </c>
      <c r="BL145" s="16" t="s">
        <v>177</v>
      </c>
      <c r="BM145" s="254" t="s">
        <v>178</v>
      </c>
    </row>
    <row r="146" s="2" customFormat="1" ht="16.5" customHeight="1">
      <c r="A146" s="37"/>
      <c r="B146" s="38"/>
      <c r="C146" s="282" t="s">
        <v>179</v>
      </c>
      <c r="D146" s="282" t="s">
        <v>142</v>
      </c>
      <c r="E146" s="283" t="s">
        <v>180</v>
      </c>
      <c r="F146" s="284" t="s">
        <v>181</v>
      </c>
      <c r="G146" s="285" t="s">
        <v>134</v>
      </c>
      <c r="H146" s="286">
        <v>2</v>
      </c>
      <c r="I146" s="287"/>
      <c r="J146" s="288"/>
      <c r="K146" s="289">
        <f>ROUND(P146*H146,2)</f>
        <v>0</v>
      </c>
      <c r="L146" s="290"/>
      <c r="M146" s="291"/>
      <c r="N146" s="292" t="s">
        <v>1</v>
      </c>
      <c r="O146" s="250" t="s">
        <v>44</v>
      </c>
      <c r="P146" s="251">
        <f>I146+J146</f>
        <v>0</v>
      </c>
      <c r="Q146" s="251">
        <f>ROUND(I146*H146,2)</f>
        <v>0</v>
      </c>
      <c r="R146" s="251">
        <f>ROUND(J146*H146,2)</f>
        <v>0</v>
      </c>
      <c r="S146" s="90"/>
      <c r="T146" s="252">
        <f>S146*H146</f>
        <v>0</v>
      </c>
      <c r="U146" s="252">
        <v>0</v>
      </c>
      <c r="V146" s="252">
        <f>U146*H146</f>
        <v>0</v>
      </c>
      <c r="W146" s="252">
        <v>0</v>
      </c>
      <c r="X146" s="253">
        <f>W146*H146</f>
        <v>0</v>
      </c>
      <c r="Y146" s="37"/>
      <c r="Z146" s="37"/>
      <c r="AA146" s="37"/>
      <c r="AB146" s="37"/>
      <c r="AC146" s="37"/>
      <c r="AD146" s="37"/>
      <c r="AE146" s="37"/>
      <c r="AR146" s="254" t="s">
        <v>176</v>
      </c>
      <c r="AT146" s="254" t="s">
        <v>142</v>
      </c>
      <c r="AU146" s="254" t="s">
        <v>89</v>
      </c>
      <c r="AY146" s="16" t="s">
        <v>129</v>
      </c>
      <c r="BE146" s="255">
        <f>IF(O146="základní",K146,0)</f>
        <v>0</v>
      </c>
      <c r="BF146" s="255">
        <f>IF(O146="snížená",K146,0)</f>
        <v>0</v>
      </c>
      <c r="BG146" s="255">
        <f>IF(O146="zákl. přenesená",K146,0)</f>
        <v>0</v>
      </c>
      <c r="BH146" s="255">
        <f>IF(O146="sníž. přenesená",K146,0)</f>
        <v>0</v>
      </c>
      <c r="BI146" s="255">
        <f>IF(O146="nulová",K146,0)</f>
        <v>0</v>
      </c>
      <c r="BJ146" s="16" t="s">
        <v>89</v>
      </c>
      <c r="BK146" s="255">
        <f>ROUND(P146*H146,2)</f>
        <v>0</v>
      </c>
      <c r="BL146" s="16" t="s">
        <v>177</v>
      </c>
      <c r="BM146" s="254" t="s">
        <v>182</v>
      </c>
    </row>
    <row r="147" s="2" customFormat="1" ht="16.5" customHeight="1">
      <c r="A147" s="37"/>
      <c r="B147" s="38"/>
      <c r="C147" s="282" t="s">
        <v>183</v>
      </c>
      <c r="D147" s="282" t="s">
        <v>142</v>
      </c>
      <c r="E147" s="283" t="s">
        <v>184</v>
      </c>
      <c r="F147" s="284" t="s">
        <v>185</v>
      </c>
      <c r="G147" s="285" t="s">
        <v>134</v>
      </c>
      <c r="H147" s="286">
        <v>1</v>
      </c>
      <c r="I147" s="287"/>
      <c r="J147" s="288"/>
      <c r="K147" s="289">
        <f>ROUND(P147*H147,2)</f>
        <v>0</v>
      </c>
      <c r="L147" s="290"/>
      <c r="M147" s="291"/>
      <c r="N147" s="292" t="s">
        <v>1</v>
      </c>
      <c r="O147" s="250" t="s">
        <v>44</v>
      </c>
      <c r="P147" s="251">
        <f>I147+J147</f>
        <v>0</v>
      </c>
      <c r="Q147" s="251">
        <f>ROUND(I147*H147,2)</f>
        <v>0</v>
      </c>
      <c r="R147" s="251">
        <f>ROUND(J147*H147,2)</f>
        <v>0</v>
      </c>
      <c r="S147" s="90"/>
      <c r="T147" s="252">
        <f>S147*H147</f>
        <v>0</v>
      </c>
      <c r="U147" s="252">
        <v>0</v>
      </c>
      <c r="V147" s="252">
        <f>U147*H147</f>
        <v>0</v>
      </c>
      <c r="W147" s="252">
        <v>0</v>
      </c>
      <c r="X147" s="253">
        <f>W147*H147</f>
        <v>0</v>
      </c>
      <c r="Y147" s="37"/>
      <c r="Z147" s="37"/>
      <c r="AA147" s="37"/>
      <c r="AB147" s="37"/>
      <c r="AC147" s="37"/>
      <c r="AD147" s="37"/>
      <c r="AE147" s="37"/>
      <c r="AR147" s="254" t="s">
        <v>176</v>
      </c>
      <c r="AT147" s="254" t="s">
        <v>142</v>
      </c>
      <c r="AU147" s="254" t="s">
        <v>89</v>
      </c>
      <c r="AY147" s="16" t="s">
        <v>129</v>
      </c>
      <c r="BE147" s="255">
        <f>IF(O147="základní",K147,0)</f>
        <v>0</v>
      </c>
      <c r="BF147" s="255">
        <f>IF(O147="snížená",K147,0)</f>
        <v>0</v>
      </c>
      <c r="BG147" s="255">
        <f>IF(O147="zákl. přenesená",K147,0)</f>
        <v>0</v>
      </c>
      <c r="BH147" s="255">
        <f>IF(O147="sníž. přenesená",K147,0)</f>
        <v>0</v>
      </c>
      <c r="BI147" s="255">
        <f>IF(O147="nulová",K147,0)</f>
        <v>0</v>
      </c>
      <c r="BJ147" s="16" t="s">
        <v>89</v>
      </c>
      <c r="BK147" s="255">
        <f>ROUND(P147*H147,2)</f>
        <v>0</v>
      </c>
      <c r="BL147" s="16" t="s">
        <v>177</v>
      </c>
      <c r="BM147" s="254" t="s">
        <v>186</v>
      </c>
    </row>
    <row r="148" s="2" customFormat="1" ht="16.5" customHeight="1">
      <c r="A148" s="37"/>
      <c r="B148" s="38"/>
      <c r="C148" s="282" t="s">
        <v>187</v>
      </c>
      <c r="D148" s="282" t="s">
        <v>142</v>
      </c>
      <c r="E148" s="283" t="s">
        <v>188</v>
      </c>
      <c r="F148" s="284" t="s">
        <v>189</v>
      </c>
      <c r="G148" s="285" t="s">
        <v>134</v>
      </c>
      <c r="H148" s="286">
        <v>2</v>
      </c>
      <c r="I148" s="287"/>
      <c r="J148" s="288"/>
      <c r="K148" s="289">
        <f>ROUND(P148*H148,2)</f>
        <v>0</v>
      </c>
      <c r="L148" s="290"/>
      <c r="M148" s="291"/>
      <c r="N148" s="293" t="s">
        <v>1</v>
      </c>
      <c r="O148" s="294" t="s">
        <v>44</v>
      </c>
      <c r="P148" s="295">
        <f>I148+J148</f>
        <v>0</v>
      </c>
      <c r="Q148" s="295">
        <f>ROUND(I148*H148,2)</f>
        <v>0</v>
      </c>
      <c r="R148" s="295">
        <f>ROUND(J148*H148,2)</f>
        <v>0</v>
      </c>
      <c r="S148" s="296"/>
      <c r="T148" s="297">
        <f>S148*H148</f>
        <v>0</v>
      </c>
      <c r="U148" s="297">
        <v>0</v>
      </c>
      <c r="V148" s="297">
        <f>U148*H148</f>
        <v>0</v>
      </c>
      <c r="W148" s="297">
        <v>0</v>
      </c>
      <c r="X148" s="298">
        <f>W148*H148</f>
        <v>0</v>
      </c>
      <c r="Y148" s="37"/>
      <c r="Z148" s="37"/>
      <c r="AA148" s="37"/>
      <c r="AB148" s="37"/>
      <c r="AC148" s="37"/>
      <c r="AD148" s="37"/>
      <c r="AE148" s="37"/>
      <c r="AR148" s="254" t="s">
        <v>176</v>
      </c>
      <c r="AT148" s="254" t="s">
        <v>142</v>
      </c>
      <c r="AU148" s="254" t="s">
        <v>89</v>
      </c>
      <c r="AY148" s="16" t="s">
        <v>129</v>
      </c>
      <c r="BE148" s="255">
        <f>IF(O148="základní",K148,0)</f>
        <v>0</v>
      </c>
      <c r="BF148" s="255">
        <f>IF(O148="snížená",K148,0)</f>
        <v>0</v>
      </c>
      <c r="BG148" s="255">
        <f>IF(O148="zákl. přenesená",K148,0)</f>
        <v>0</v>
      </c>
      <c r="BH148" s="255">
        <f>IF(O148="sníž. přenesená",K148,0)</f>
        <v>0</v>
      </c>
      <c r="BI148" s="255">
        <f>IF(O148="nulová",K148,0)</f>
        <v>0</v>
      </c>
      <c r="BJ148" s="16" t="s">
        <v>89</v>
      </c>
      <c r="BK148" s="255">
        <f>ROUND(P148*H148,2)</f>
        <v>0</v>
      </c>
      <c r="BL148" s="16" t="s">
        <v>177</v>
      </c>
      <c r="BM148" s="254" t="s">
        <v>190</v>
      </c>
    </row>
    <row r="149" s="2" customFormat="1" ht="6.96" customHeight="1">
      <c r="A149" s="37"/>
      <c r="B149" s="65"/>
      <c r="C149" s="66"/>
      <c r="D149" s="66"/>
      <c r="E149" s="66"/>
      <c r="F149" s="66"/>
      <c r="G149" s="66"/>
      <c r="H149" s="66"/>
      <c r="I149" s="184"/>
      <c r="J149" s="184"/>
      <c r="K149" s="66"/>
      <c r="L149" s="66"/>
      <c r="M149" s="43"/>
      <c r="N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sheet="1" autoFilter="0" formatColumns="0" formatRows="0" objects="1" scenarios="1" spinCount="100000" saltValue="DublsUkK5RkDKlAociwWE6D4AoF8n1hI4a9RU8nhUu7fUBT1TCaR96JP6uPHJ4jewi81RjyrXqozl3T5BDkO2Q==" hashValue="dufAFlw9BSJsAhkw4M+/12JthB5Wp2VcqXvpehtOdMDlWC4EbGER7NZ4L4Fy0nShuGf+cRzp2yxjji9rVUFQXA==" algorithmName="SHA-512" password="CC35"/>
  <autoFilter ref="C118:L14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9"/>
      <c r="K3" s="138"/>
      <c r="L3" s="138"/>
      <c r="M3" s="19"/>
      <c r="AT3" s="16" t="s">
        <v>91</v>
      </c>
    </row>
    <row r="4" s="1" customFormat="1" ht="24.96" customHeight="1">
      <c r="B4" s="19"/>
      <c r="D4" s="140" t="s">
        <v>95</v>
      </c>
      <c r="I4" s="136"/>
      <c r="J4" s="136"/>
      <c r="M4" s="19"/>
      <c r="N4" s="141" t="s">
        <v>11</v>
      </c>
      <c r="AT4" s="16" t="s">
        <v>4</v>
      </c>
    </row>
    <row r="5" s="1" customFormat="1" ht="6.96" customHeight="1">
      <c r="B5" s="19"/>
      <c r="I5" s="136"/>
      <c r="J5" s="136"/>
      <c r="M5" s="19"/>
    </row>
    <row r="6" s="1" customFormat="1" ht="12" customHeight="1">
      <c r="B6" s="19"/>
      <c r="D6" s="142" t="s">
        <v>17</v>
      </c>
      <c r="I6" s="136"/>
      <c r="J6" s="136"/>
      <c r="M6" s="19"/>
    </row>
    <row r="7" s="1" customFormat="1" ht="16.5" customHeight="1">
      <c r="B7" s="19"/>
      <c r="E7" s="143" t="str">
        <f>'Rekapitulace stavby'!K6</f>
        <v>Přírodní školní zahrada, ZŠ Pionýrů, Sokolov</v>
      </c>
      <c r="F7" s="142"/>
      <c r="G7" s="142"/>
      <c r="H7" s="142"/>
      <c r="I7" s="136"/>
      <c r="J7" s="136"/>
      <c r="M7" s="19"/>
    </row>
    <row r="8" s="2" customFormat="1" ht="12" customHeight="1">
      <c r="A8" s="37"/>
      <c r="B8" s="43"/>
      <c r="C8" s="37"/>
      <c r="D8" s="142" t="s">
        <v>96</v>
      </c>
      <c r="E8" s="37"/>
      <c r="F8" s="37"/>
      <c r="G8" s="37"/>
      <c r="H8" s="37"/>
      <c r="I8" s="144"/>
      <c r="J8" s="144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5" t="s">
        <v>191</v>
      </c>
      <c r="F9" s="37"/>
      <c r="G9" s="37"/>
      <c r="H9" s="37"/>
      <c r="I9" s="144"/>
      <c r="J9" s="144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4"/>
      <c r="J10" s="144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2" t="s">
        <v>19</v>
      </c>
      <c r="E11" s="37"/>
      <c r="F11" s="146" t="s">
        <v>1</v>
      </c>
      <c r="G11" s="37"/>
      <c r="H11" s="37"/>
      <c r="I11" s="147" t="s">
        <v>20</v>
      </c>
      <c r="J11" s="148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2" t="s">
        <v>21</v>
      </c>
      <c r="E12" s="37"/>
      <c r="F12" s="146" t="s">
        <v>22</v>
      </c>
      <c r="G12" s="37"/>
      <c r="H12" s="37"/>
      <c r="I12" s="147" t="s">
        <v>23</v>
      </c>
      <c r="J12" s="149" t="str">
        <f>'Rekapitulace stavby'!AN8</f>
        <v>2. 2. 2020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4"/>
      <c r="J13" s="144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2" t="s">
        <v>25</v>
      </c>
      <c r="E14" s="37"/>
      <c r="F14" s="37"/>
      <c r="G14" s="37"/>
      <c r="H14" s="37"/>
      <c r="I14" s="147" t="s">
        <v>26</v>
      </c>
      <c r="J14" s="148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6" t="s">
        <v>28</v>
      </c>
      <c r="F15" s="37"/>
      <c r="G15" s="37"/>
      <c r="H15" s="37"/>
      <c r="I15" s="147" t="s">
        <v>29</v>
      </c>
      <c r="J15" s="148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4"/>
      <c r="J16" s="144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2" t="s">
        <v>31</v>
      </c>
      <c r="E17" s="37"/>
      <c r="F17" s="37"/>
      <c r="G17" s="37"/>
      <c r="H17" s="37"/>
      <c r="I17" s="147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6"/>
      <c r="G18" s="146"/>
      <c r="H18" s="146"/>
      <c r="I18" s="147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4"/>
      <c r="J19" s="144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2" t="s">
        <v>33</v>
      </c>
      <c r="E20" s="37"/>
      <c r="F20" s="37"/>
      <c r="G20" s="37"/>
      <c r="H20" s="37"/>
      <c r="I20" s="147" t="s">
        <v>26</v>
      </c>
      <c r="J20" s="148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6" t="s">
        <v>35</v>
      </c>
      <c r="F21" s="37"/>
      <c r="G21" s="37"/>
      <c r="H21" s="37"/>
      <c r="I21" s="147" t="s">
        <v>29</v>
      </c>
      <c r="J21" s="148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4"/>
      <c r="J22" s="144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2" t="s">
        <v>36</v>
      </c>
      <c r="E23" s="37"/>
      <c r="F23" s="37"/>
      <c r="G23" s="37"/>
      <c r="H23" s="37"/>
      <c r="I23" s="147" t="s">
        <v>26</v>
      </c>
      <c r="J23" s="148" t="str">
        <f>IF('Rekapitulace stavby'!AN19="","",'Rekapitulace stavby'!AN19)</f>
        <v/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6" t="str">
        <f>IF('Rekapitulace stavby'!E20="","",'Rekapitulace stavby'!E20)</f>
        <v xml:space="preserve"> </v>
      </c>
      <c r="F24" s="37"/>
      <c r="G24" s="37"/>
      <c r="H24" s="37"/>
      <c r="I24" s="147" t="s">
        <v>29</v>
      </c>
      <c r="J24" s="148" t="str">
        <f>IF('Rekapitulace stavby'!AN20="","",'Rekapitulace stavby'!AN20)</f>
        <v/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4"/>
      <c r="J25" s="144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2" t="s">
        <v>38</v>
      </c>
      <c r="E26" s="37"/>
      <c r="F26" s="37"/>
      <c r="G26" s="37"/>
      <c r="H26" s="37"/>
      <c r="I26" s="144"/>
      <c r="J26" s="144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3"/>
      <c r="K27" s="150"/>
      <c r="L27" s="150"/>
      <c r="M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4"/>
      <c r="J28" s="144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6"/>
      <c r="J29" s="156"/>
      <c r="K29" s="155"/>
      <c r="L29" s="155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2" t="s">
        <v>98</v>
      </c>
      <c r="F30" s="37"/>
      <c r="G30" s="37"/>
      <c r="H30" s="37"/>
      <c r="I30" s="144"/>
      <c r="J30" s="144"/>
      <c r="K30" s="157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2" t="s">
        <v>99</v>
      </c>
      <c r="F31" s="37"/>
      <c r="G31" s="37"/>
      <c r="H31" s="37"/>
      <c r="I31" s="144"/>
      <c r="J31" s="144"/>
      <c r="K31" s="157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144"/>
      <c r="J32" s="144"/>
      <c r="K32" s="159">
        <f>ROUND(K117,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6"/>
      <c r="J33" s="156"/>
      <c r="K33" s="155"/>
      <c r="L33" s="155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1" t="s">
        <v>40</v>
      </c>
      <c r="J34" s="144"/>
      <c r="K34" s="160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2" t="s">
        <v>43</v>
      </c>
      <c r="E35" s="142" t="s">
        <v>44</v>
      </c>
      <c r="F35" s="157">
        <f>ROUND((SUM(BE117:BE121)),  2)</f>
        <v>0</v>
      </c>
      <c r="G35" s="37"/>
      <c r="H35" s="37"/>
      <c r="I35" s="163">
        <v>0.20999999999999999</v>
      </c>
      <c r="J35" s="144"/>
      <c r="K35" s="157">
        <f>ROUND(((SUM(BE117:BE121))*I35),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42" t="s">
        <v>45</v>
      </c>
      <c r="F36" s="157">
        <f>ROUND((SUM(BF117:BF121)),  2)</f>
        <v>0</v>
      </c>
      <c r="G36" s="37"/>
      <c r="H36" s="37"/>
      <c r="I36" s="163">
        <v>0.14999999999999999</v>
      </c>
      <c r="J36" s="144"/>
      <c r="K36" s="157">
        <f>ROUND(((SUM(BF117:BF121))*I36),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2" t="s">
        <v>46</v>
      </c>
      <c r="F37" s="157">
        <f>ROUND((SUM(BG117:BG121)),  2)</f>
        <v>0</v>
      </c>
      <c r="G37" s="37"/>
      <c r="H37" s="37"/>
      <c r="I37" s="163">
        <v>0.20999999999999999</v>
      </c>
      <c r="J37" s="144"/>
      <c r="K37" s="157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2" t="s">
        <v>47</v>
      </c>
      <c r="F38" s="157">
        <f>ROUND((SUM(BH117:BH121)),  2)</f>
        <v>0</v>
      </c>
      <c r="G38" s="37"/>
      <c r="H38" s="37"/>
      <c r="I38" s="163">
        <v>0.14999999999999999</v>
      </c>
      <c r="J38" s="144"/>
      <c r="K38" s="157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42" t="s">
        <v>48</v>
      </c>
      <c r="F39" s="157">
        <f>ROUND((SUM(BI117:BI121)),  2)</f>
        <v>0</v>
      </c>
      <c r="G39" s="37"/>
      <c r="H39" s="37"/>
      <c r="I39" s="163">
        <v>0</v>
      </c>
      <c r="J39" s="144"/>
      <c r="K39" s="157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4"/>
      <c r="J40" s="144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9"/>
      <c r="J41" s="169"/>
      <c r="K41" s="170">
        <f>SUM(K32:K39)</f>
        <v>0</v>
      </c>
      <c r="L41" s="171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4"/>
      <c r="J42" s="144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36"/>
      <c r="J43" s="136"/>
      <c r="M43" s="19"/>
    </row>
    <row r="44" s="1" customFormat="1" ht="14.4" customHeight="1">
      <c r="B44" s="19"/>
      <c r="I44" s="136"/>
      <c r="J44" s="136"/>
      <c r="M44" s="19"/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2" t="s">
        <v>52</v>
      </c>
      <c r="E50" s="173"/>
      <c r="F50" s="173"/>
      <c r="G50" s="172" t="s">
        <v>53</v>
      </c>
      <c r="H50" s="173"/>
      <c r="I50" s="174"/>
      <c r="J50" s="174"/>
      <c r="K50" s="173"/>
      <c r="L50" s="173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17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2" t="s">
        <v>56</v>
      </c>
      <c r="E65" s="180"/>
      <c r="F65" s="180"/>
      <c r="G65" s="172" t="s">
        <v>57</v>
      </c>
      <c r="H65" s="180"/>
      <c r="I65" s="181"/>
      <c r="J65" s="181"/>
      <c r="K65" s="180"/>
      <c r="L65" s="180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17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2"/>
      <c r="C77" s="183"/>
      <c r="D77" s="183"/>
      <c r="E77" s="183"/>
      <c r="F77" s="183"/>
      <c r="G77" s="183"/>
      <c r="H77" s="183"/>
      <c r="I77" s="184"/>
      <c r="J77" s="184"/>
      <c r="K77" s="183"/>
      <c r="L77" s="183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5"/>
      <c r="C81" s="186"/>
      <c r="D81" s="186"/>
      <c r="E81" s="186"/>
      <c r="F81" s="186"/>
      <c r="G81" s="186"/>
      <c r="H81" s="186"/>
      <c r="I81" s="187"/>
      <c r="J81" s="187"/>
      <c r="K81" s="186"/>
      <c r="L81" s="186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144"/>
      <c r="J82" s="144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4"/>
      <c r="J83" s="144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4"/>
      <c r="J84" s="144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8" t="str">
        <f>E7</f>
        <v>Přírodní školní zahrada, ZŠ Pionýrů, Sokolov</v>
      </c>
      <c r="F85" s="31"/>
      <c r="G85" s="31"/>
      <c r="H85" s="31"/>
      <c r="I85" s="144"/>
      <c r="J85" s="144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144"/>
      <c r="J86" s="144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03 - Mobiliář a technické vybavení</v>
      </c>
      <c r="F87" s="39"/>
      <c r="G87" s="39"/>
      <c r="H87" s="39"/>
      <c r="I87" s="144"/>
      <c r="J87" s="144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4"/>
      <c r="J88" s="144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Sokolov</v>
      </c>
      <c r="G89" s="39"/>
      <c r="H89" s="39"/>
      <c r="I89" s="147" t="s">
        <v>23</v>
      </c>
      <c r="J89" s="149" t="str">
        <f>IF(J12="","",J12)</f>
        <v>2. 2. 2020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4"/>
      <c r="J90" s="144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Sokolov</v>
      </c>
      <c r="G91" s="39"/>
      <c r="H91" s="39"/>
      <c r="I91" s="147" t="s">
        <v>33</v>
      </c>
      <c r="J91" s="189" t="str">
        <f>E21</f>
        <v>Ing. Tomáš Prinz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7" t="s">
        <v>36</v>
      </c>
      <c r="J92" s="189" t="str">
        <f>E24</f>
        <v xml:space="preserve"> 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4"/>
      <c r="J93" s="144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0" t="s">
        <v>101</v>
      </c>
      <c r="D94" s="191"/>
      <c r="E94" s="191"/>
      <c r="F94" s="191"/>
      <c r="G94" s="191"/>
      <c r="H94" s="191"/>
      <c r="I94" s="192" t="s">
        <v>102</v>
      </c>
      <c r="J94" s="192" t="s">
        <v>103</v>
      </c>
      <c r="K94" s="193" t="s">
        <v>104</v>
      </c>
      <c r="L94" s="191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4"/>
      <c r="J95" s="144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4" t="s">
        <v>105</v>
      </c>
      <c r="D96" s="39"/>
      <c r="E96" s="39"/>
      <c r="F96" s="39"/>
      <c r="G96" s="39"/>
      <c r="H96" s="39"/>
      <c r="I96" s="195">
        <f>Q117</f>
        <v>0</v>
      </c>
      <c r="J96" s="195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="9" customFormat="1" ht="24.96" customHeight="1">
      <c r="A97" s="9"/>
      <c r="B97" s="196"/>
      <c r="C97" s="197"/>
      <c r="D97" s="198" t="s">
        <v>192</v>
      </c>
      <c r="E97" s="199"/>
      <c r="F97" s="199"/>
      <c r="G97" s="199"/>
      <c r="H97" s="199"/>
      <c r="I97" s="200">
        <f>Q118</f>
        <v>0</v>
      </c>
      <c r="J97" s="200">
        <f>R118</f>
        <v>0</v>
      </c>
      <c r="K97" s="201">
        <f>K118</f>
        <v>0</v>
      </c>
      <c r="L97" s="197"/>
      <c r="M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144"/>
      <c r="J98" s="144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184"/>
      <c r="J99" s="184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67"/>
      <c r="C103" s="68"/>
      <c r="D103" s="68"/>
      <c r="E103" s="68"/>
      <c r="F103" s="68"/>
      <c r="G103" s="68"/>
      <c r="H103" s="68"/>
      <c r="I103" s="187"/>
      <c r="J103" s="187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2" t="s">
        <v>110</v>
      </c>
      <c r="D104" s="39"/>
      <c r="E104" s="39"/>
      <c r="F104" s="39"/>
      <c r="G104" s="39"/>
      <c r="H104" s="39"/>
      <c r="I104" s="144"/>
      <c r="J104" s="144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144"/>
      <c r="J105" s="144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144"/>
      <c r="J106" s="144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6.5" customHeight="1">
      <c r="A107" s="37"/>
      <c r="B107" s="38"/>
      <c r="C107" s="39"/>
      <c r="D107" s="39"/>
      <c r="E107" s="188" t="str">
        <f>E7</f>
        <v>Přírodní školní zahrada, ZŠ Pionýrů, Sokolov</v>
      </c>
      <c r="F107" s="31"/>
      <c r="G107" s="31"/>
      <c r="H107" s="31"/>
      <c r="I107" s="144"/>
      <c r="J107" s="144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96</v>
      </c>
      <c r="D108" s="39"/>
      <c r="E108" s="39"/>
      <c r="F108" s="39"/>
      <c r="G108" s="39"/>
      <c r="H108" s="39"/>
      <c r="I108" s="144"/>
      <c r="J108" s="144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75" t="str">
        <f>E9</f>
        <v>03 - Mobiliář a technické vybavení</v>
      </c>
      <c r="F109" s="39"/>
      <c r="G109" s="39"/>
      <c r="H109" s="39"/>
      <c r="I109" s="144"/>
      <c r="J109" s="144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44"/>
      <c r="J110" s="144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Sokolov</v>
      </c>
      <c r="G111" s="39"/>
      <c r="H111" s="39"/>
      <c r="I111" s="147" t="s">
        <v>23</v>
      </c>
      <c r="J111" s="149" t="str">
        <f>IF(J12="","",J12)</f>
        <v>2. 2. 2020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4"/>
      <c r="J112" s="144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25</v>
      </c>
      <c r="D113" s="39"/>
      <c r="E113" s="39"/>
      <c r="F113" s="26" t="str">
        <f>E15</f>
        <v>Město Sokolov</v>
      </c>
      <c r="G113" s="39"/>
      <c r="H113" s="39"/>
      <c r="I113" s="147" t="s">
        <v>33</v>
      </c>
      <c r="J113" s="189" t="str">
        <f>E21</f>
        <v>Ing. Tomáš Prinz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31</v>
      </c>
      <c r="D114" s="39"/>
      <c r="E114" s="39"/>
      <c r="F114" s="26" t="str">
        <f>IF(E18="","",E18)</f>
        <v>Vyplň údaj</v>
      </c>
      <c r="G114" s="39"/>
      <c r="H114" s="39"/>
      <c r="I114" s="147" t="s">
        <v>36</v>
      </c>
      <c r="J114" s="189" t="str">
        <f>E24</f>
        <v xml:space="preserve"> 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144"/>
      <c r="J115" s="144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210"/>
      <c r="B116" s="211"/>
      <c r="C116" s="212" t="s">
        <v>111</v>
      </c>
      <c r="D116" s="213" t="s">
        <v>64</v>
      </c>
      <c r="E116" s="213" t="s">
        <v>60</v>
      </c>
      <c r="F116" s="213" t="s">
        <v>61</v>
      </c>
      <c r="G116" s="213" t="s">
        <v>112</v>
      </c>
      <c r="H116" s="213" t="s">
        <v>113</v>
      </c>
      <c r="I116" s="214" t="s">
        <v>114</v>
      </c>
      <c r="J116" s="214" t="s">
        <v>115</v>
      </c>
      <c r="K116" s="215" t="s">
        <v>104</v>
      </c>
      <c r="L116" s="216" t="s">
        <v>116</v>
      </c>
      <c r="M116" s="217"/>
      <c r="N116" s="99" t="s">
        <v>1</v>
      </c>
      <c r="O116" s="100" t="s">
        <v>43</v>
      </c>
      <c r="P116" s="100" t="s">
        <v>117</v>
      </c>
      <c r="Q116" s="100" t="s">
        <v>118</v>
      </c>
      <c r="R116" s="100" t="s">
        <v>119</v>
      </c>
      <c r="S116" s="100" t="s">
        <v>120</v>
      </c>
      <c r="T116" s="100" t="s">
        <v>121</v>
      </c>
      <c r="U116" s="100" t="s">
        <v>122</v>
      </c>
      <c r="V116" s="100" t="s">
        <v>123</v>
      </c>
      <c r="W116" s="100" t="s">
        <v>124</v>
      </c>
      <c r="X116" s="101" t="s">
        <v>125</v>
      </c>
      <c r="Y116" s="210"/>
      <c r="Z116" s="210"/>
      <c r="AA116" s="210"/>
      <c r="AB116" s="210"/>
      <c r="AC116" s="210"/>
      <c r="AD116" s="210"/>
      <c r="AE116" s="210"/>
    </row>
    <row r="117" s="2" customFormat="1" ht="22.8" customHeight="1">
      <c r="A117" s="37"/>
      <c r="B117" s="38"/>
      <c r="C117" s="106" t="s">
        <v>126</v>
      </c>
      <c r="D117" s="39"/>
      <c r="E117" s="39"/>
      <c r="F117" s="39"/>
      <c r="G117" s="39"/>
      <c r="H117" s="39"/>
      <c r="I117" s="144"/>
      <c r="J117" s="144"/>
      <c r="K117" s="218">
        <f>BK117</f>
        <v>0</v>
      </c>
      <c r="L117" s="39"/>
      <c r="M117" s="43"/>
      <c r="N117" s="102"/>
      <c r="O117" s="219"/>
      <c r="P117" s="103"/>
      <c r="Q117" s="220">
        <f>Q118</f>
        <v>0</v>
      </c>
      <c r="R117" s="220">
        <f>R118</f>
        <v>0</v>
      </c>
      <c r="S117" s="103"/>
      <c r="T117" s="221">
        <f>T118</f>
        <v>0</v>
      </c>
      <c r="U117" s="103"/>
      <c r="V117" s="221">
        <f>V118</f>
        <v>0</v>
      </c>
      <c r="W117" s="103"/>
      <c r="X117" s="222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80</v>
      </c>
      <c r="AU117" s="16" t="s">
        <v>106</v>
      </c>
      <c r="BK117" s="223">
        <f>BK118</f>
        <v>0</v>
      </c>
    </row>
    <row r="118" s="12" customFormat="1" ht="25.92" customHeight="1">
      <c r="A118" s="12"/>
      <c r="B118" s="224"/>
      <c r="C118" s="225"/>
      <c r="D118" s="226" t="s">
        <v>80</v>
      </c>
      <c r="E118" s="227" t="s">
        <v>193</v>
      </c>
      <c r="F118" s="227" t="s">
        <v>194</v>
      </c>
      <c r="G118" s="225"/>
      <c r="H118" s="225"/>
      <c r="I118" s="228"/>
      <c r="J118" s="228"/>
      <c r="K118" s="229">
        <f>BK118</f>
        <v>0</v>
      </c>
      <c r="L118" s="225"/>
      <c r="M118" s="230"/>
      <c r="N118" s="231"/>
      <c r="O118" s="232"/>
      <c r="P118" s="232"/>
      <c r="Q118" s="233">
        <f>SUM(Q119:Q121)</f>
        <v>0</v>
      </c>
      <c r="R118" s="233">
        <f>SUM(R119:R121)</f>
        <v>0</v>
      </c>
      <c r="S118" s="232"/>
      <c r="T118" s="234">
        <f>SUM(T119:T121)</f>
        <v>0</v>
      </c>
      <c r="U118" s="232"/>
      <c r="V118" s="234">
        <f>SUM(V119:V121)</f>
        <v>0</v>
      </c>
      <c r="W118" s="232"/>
      <c r="X118" s="235">
        <f>SUM(X119:X121)</f>
        <v>0</v>
      </c>
      <c r="Y118" s="12"/>
      <c r="Z118" s="12"/>
      <c r="AA118" s="12"/>
      <c r="AB118" s="12"/>
      <c r="AC118" s="12"/>
      <c r="AD118" s="12"/>
      <c r="AE118" s="12"/>
      <c r="AR118" s="236" t="s">
        <v>150</v>
      </c>
      <c r="AT118" s="237" t="s">
        <v>80</v>
      </c>
      <c r="AU118" s="237" t="s">
        <v>81</v>
      </c>
      <c r="AY118" s="236" t="s">
        <v>129</v>
      </c>
      <c r="BK118" s="238">
        <f>SUM(BK119:BK121)</f>
        <v>0</v>
      </c>
    </row>
    <row r="119" s="2" customFormat="1" ht="33" customHeight="1">
      <c r="A119" s="37"/>
      <c r="B119" s="38"/>
      <c r="C119" s="241" t="s">
        <v>89</v>
      </c>
      <c r="D119" s="241" t="s">
        <v>131</v>
      </c>
      <c r="E119" s="242" t="s">
        <v>195</v>
      </c>
      <c r="F119" s="243" t="s">
        <v>196</v>
      </c>
      <c r="G119" s="244" t="s">
        <v>134</v>
      </c>
      <c r="H119" s="245">
        <v>2</v>
      </c>
      <c r="I119" s="246"/>
      <c r="J119" s="246"/>
      <c r="K119" s="247">
        <f>ROUND(P119*H119,2)</f>
        <v>0</v>
      </c>
      <c r="L119" s="248"/>
      <c r="M119" s="43"/>
      <c r="N119" s="249" t="s">
        <v>1</v>
      </c>
      <c r="O119" s="250" t="s">
        <v>44</v>
      </c>
      <c r="P119" s="251">
        <f>I119+J119</f>
        <v>0</v>
      </c>
      <c r="Q119" s="251">
        <f>ROUND(I119*H119,2)</f>
        <v>0</v>
      </c>
      <c r="R119" s="251">
        <f>ROUND(J119*H119,2)</f>
        <v>0</v>
      </c>
      <c r="S119" s="90"/>
      <c r="T119" s="252">
        <f>S119*H119</f>
        <v>0</v>
      </c>
      <c r="U119" s="252">
        <v>0</v>
      </c>
      <c r="V119" s="252">
        <f>U119*H119</f>
        <v>0</v>
      </c>
      <c r="W119" s="252">
        <v>0</v>
      </c>
      <c r="X119" s="253">
        <f>W119*H119</f>
        <v>0</v>
      </c>
      <c r="Y119" s="37"/>
      <c r="Z119" s="37"/>
      <c r="AA119" s="37"/>
      <c r="AB119" s="37"/>
      <c r="AC119" s="37"/>
      <c r="AD119" s="37"/>
      <c r="AE119" s="37"/>
      <c r="AR119" s="254" t="s">
        <v>177</v>
      </c>
      <c r="AT119" s="254" t="s">
        <v>131</v>
      </c>
      <c r="AU119" s="254" t="s">
        <v>89</v>
      </c>
      <c r="AY119" s="16" t="s">
        <v>129</v>
      </c>
      <c r="BE119" s="255">
        <f>IF(O119="základní",K119,0)</f>
        <v>0</v>
      </c>
      <c r="BF119" s="255">
        <f>IF(O119="snížená",K119,0)</f>
        <v>0</v>
      </c>
      <c r="BG119" s="255">
        <f>IF(O119="zákl. přenesená",K119,0)</f>
        <v>0</v>
      </c>
      <c r="BH119" s="255">
        <f>IF(O119="sníž. přenesená",K119,0)</f>
        <v>0</v>
      </c>
      <c r="BI119" s="255">
        <f>IF(O119="nulová",K119,0)</f>
        <v>0</v>
      </c>
      <c r="BJ119" s="16" t="s">
        <v>89</v>
      </c>
      <c r="BK119" s="255">
        <f>ROUND(P119*H119,2)</f>
        <v>0</v>
      </c>
      <c r="BL119" s="16" t="s">
        <v>177</v>
      </c>
      <c r="BM119" s="254" t="s">
        <v>197</v>
      </c>
    </row>
    <row r="120" s="2" customFormat="1" ht="16.5" customHeight="1">
      <c r="A120" s="37"/>
      <c r="B120" s="38"/>
      <c r="C120" s="241" t="s">
        <v>91</v>
      </c>
      <c r="D120" s="241" t="s">
        <v>131</v>
      </c>
      <c r="E120" s="242" t="s">
        <v>198</v>
      </c>
      <c r="F120" s="243" t="s">
        <v>199</v>
      </c>
      <c r="G120" s="244" t="s">
        <v>134</v>
      </c>
      <c r="H120" s="245">
        <v>4</v>
      </c>
      <c r="I120" s="246"/>
      <c r="J120" s="246"/>
      <c r="K120" s="247">
        <f>ROUND(P120*H120,2)</f>
        <v>0</v>
      </c>
      <c r="L120" s="248"/>
      <c r="M120" s="43"/>
      <c r="N120" s="249" t="s">
        <v>1</v>
      </c>
      <c r="O120" s="250" t="s">
        <v>44</v>
      </c>
      <c r="P120" s="251">
        <f>I120+J120</f>
        <v>0</v>
      </c>
      <c r="Q120" s="251">
        <f>ROUND(I120*H120,2)</f>
        <v>0</v>
      </c>
      <c r="R120" s="251">
        <f>ROUND(J120*H120,2)</f>
        <v>0</v>
      </c>
      <c r="S120" s="90"/>
      <c r="T120" s="252">
        <f>S120*H120</f>
        <v>0</v>
      </c>
      <c r="U120" s="252">
        <v>0</v>
      </c>
      <c r="V120" s="252">
        <f>U120*H120</f>
        <v>0</v>
      </c>
      <c r="W120" s="252">
        <v>0</v>
      </c>
      <c r="X120" s="253">
        <f>W120*H120</f>
        <v>0</v>
      </c>
      <c r="Y120" s="37"/>
      <c r="Z120" s="37"/>
      <c r="AA120" s="37"/>
      <c r="AB120" s="37"/>
      <c r="AC120" s="37"/>
      <c r="AD120" s="37"/>
      <c r="AE120" s="37"/>
      <c r="AR120" s="254" t="s">
        <v>177</v>
      </c>
      <c r="AT120" s="254" t="s">
        <v>131</v>
      </c>
      <c r="AU120" s="254" t="s">
        <v>89</v>
      </c>
      <c r="AY120" s="16" t="s">
        <v>129</v>
      </c>
      <c r="BE120" s="255">
        <f>IF(O120="základní",K120,0)</f>
        <v>0</v>
      </c>
      <c r="BF120" s="255">
        <f>IF(O120="snížená",K120,0)</f>
        <v>0</v>
      </c>
      <c r="BG120" s="255">
        <f>IF(O120="zákl. přenesená",K120,0)</f>
        <v>0</v>
      </c>
      <c r="BH120" s="255">
        <f>IF(O120="sníž. přenesená",K120,0)</f>
        <v>0</v>
      </c>
      <c r="BI120" s="255">
        <f>IF(O120="nulová",K120,0)</f>
        <v>0</v>
      </c>
      <c r="BJ120" s="16" t="s">
        <v>89</v>
      </c>
      <c r="BK120" s="255">
        <f>ROUND(P120*H120,2)</f>
        <v>0</v>
      </c>
      <c r="BL120" s="16" t="s">
        <v>177</v>
      </c>
      <c r="BM120" s="254" t="s">
        <v>200</v>
      </c>
    </row>
    <row r="121" s="2" customFormat="1">
      <c r="A121" s="37"/>
      <c r="B121" s="38"/>
      <c r="C121" s="39"/>
      <c r="D121" s="256" t="s">
        <v>137</v>
      </c>
      <c r="E121" s="39"/>
      <c r="F121" s="257" t="s">
        <v>201</v>
      </c>
      <c r="G121" s="39"/>
      <c r="H121" s="39"/>
      <c r="I121" s="144"/>
      <c r="J121" s="144"/>
      <c r="K121" s="39"/>
      <c r="L121" s="39"/>
      <c r="M121" s="43"/>
      <c r="N121" s="299"/>
      <c r="O121" s="300"/>
      <c r="P121" s="296"/>
      <c r="Q121" s="296"/>
      <c r="R121" s="296"/>
      <c r="S121" s="296"/>
      <c r="T121" s="296"/>
      <c r="U121" s="296"/>
      <c r="V121" s="296"/>
      <c r="W121" s="296"/>
      <c r="X121" s="301"/>
      <c r="Y121" s="37"/>
      <c r="Z121" s="37"/>
      <c r="AA121" s="37"/>
      <c r="AB121" s="37"/>
      <c r="AC121" s="37"/>
      <c r="AD121" s="37"/>
      <c r="AE121" s="37"/>
      <c r="AT121" s="16" t="s">
        <v>137</v>
      </c>
      <c r="AU121" s="16" t="s">
        <v>89</v>
      </c>
    </row>
    <row r="122" s="2" customFormat="1" ht="6.96" customHeight="1">
      <c r="A122" s="37"/>
      <c r="B122" s="65"/>
      <c r="C122" s="66"/>
      <c r="D122" s="66"/>
      <c r="E122" s="66"/>
      <c r="F122" s="66"/>
      <c r="G122" s="66"/>
      <c r="H122" s="66"/>
      <c r="I122" s="184"/>
      <c r="J122" s="184"/>
      <c r="K122" s="66"/>
      <c r="L122" s="66"/>
      <c r="M122" s="43"/>
      <c r="N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</sheetData>
  <sheetProtection sheet="1" autoFilter="0" formatColumns="0" formatRows="0" objects="1" scenarios="1" spinCount="100000" saltValue="+Dpec9NuhlETDgoKZg17vD3evAFCmBkj3Rg0KNF4/Fp2tUetJShh68fc8gSNchsodrZsGn/K5XITLIFmxythWw==" hashValue="vBSrsVZwi+TEyt6FFFAG2oZh5S6eb1KiVOCo7Qsjz4wxKJWtzuDiV5aBTUEhtHuAJFppbhZFtQhjIbRK5GhwRQ==" algorithmName="SHA-512" password="CC35"/>
  <autoFilter ref="C116:L12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Nikola Prinzová</dc:creator>
  <cp:lastModifiedBy>Nikola Prinzová</cp:lastModifiedBy>
  <dcterms:created xsi:type="dcterms:W3CDTF">2021-10-07T10:55:49Z</dcterms:created>
  <dcterms:modified xsi:type="dcterms:W3CDTF">2021-10-07T10:55:53Z</dcterms:modified>
</cp:coreProperties>
</file>