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Plochá střecha zimní..." sheetId="2" r:id="rId2"/>
  </sheets>
  <definedNames>
    <definedName name="_xlnm.Print_Area" localSheetId="0">'Rekapitulace stavby'!$D$4:$AO$76,'Rekapitulace stavby'!$C$82:$AQ$96</definedName>
    <definedName name="_xlnm._FilterDatabase" localSheetId="1" hidden="1">'00 - Plochá střecha zimní...'!$C$133:$K$415</definedName>
    <definedName name="_xlnm.Print_Area" localSheetId="1">'00 - Plochá střecha zimní...'!$C$4:$J$76,'00 - Plochá střecha zimní...'!$C$82:$J$117,'00 - Plochá střecha zimní...'!$C$123:$K$415</definedName>
    <definedName name="_xlnm.Print_Titles" localSheetId="0">'Rekapitulace stavby'!$92:$92</definedName>
    <definedName name="_xlnm.Print_Titles" localSheetId="1">'00 - Plochá střecha zimní...'!$133:$133</definedName>
  </definedNames>
  <calcPr fullCalcOnLoad="1"/>
</workbook>
</file>

<file path=xl/sharedStrings.xml><?xml version="1.0" encoding="utf-8"?>
<sst xmlns="http://schemas.openxmlformats.org/spreadsheetml/2006/main" count="2827" uniqueCount="653">
  <si>
    <t>Export Komplet</t>
  </si>
  <si>
    <t/>
  </si>
  <si>
    <t>2.0</t>
  </si>
  <si>
    <t>ZAMOK</t>
  </si>
  <si>
    <t>False</t>
  </si>
  <si>
    <t>{f1986b62-4c34-4963-9b0e-808c9181613b}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</si>
  <si>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</si>
  <si>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</si>
  <si>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</si>
  <si>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</si>
  <si>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</si>
  <si>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</si>
  <si>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</si>
  <si>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</si>
  <si>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</si>
  <si>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</si>
  <si>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</si>
  <si>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Plochá střecha zimního stadionu v areálu Baník Sokolov</t>
  </si>
  <si>
    <t>KSO:</t>
  </si>
  <si>
    <t>CC-CZ:</t>
  </si>
  <si>
    <t>Místo:</t>
  </si>
  <si>
    <t>č.parc. 2527, k.ú. Sokolov</t>
  </si>
  <si>
    <t>Datum:</t>
  </si>
  <si>
    <t>16. 7. 2020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</si>
  <si>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</si>
  <si>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</si>
  <si>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</si>
  <si>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</si>
  <si>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</si>
  <si>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</si>
  <si>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</si>
  <si>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Martin Dědič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</si>
  <si>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</si>
  <si>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</si>
  <si>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</si>
  <si>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</si>
  <si>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</si>
  <si>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</si>
  <si>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</si>
  <si>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</si>
  <si>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</si>
  <si>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</si>
  <si>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</si>
  <si>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</si>
  <si>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</si>
  <si>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</si>
  <si>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</si>
  <si>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</si>
  <si>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</si>
  <si>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</si>
  <si>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</si>
  <si>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</si>
  <si>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</si>
  <si>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</si>
  <si>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</si>
  <si>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</si>
  <si>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</si>
  <si>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</si>
  <si>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</si>
  <si>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</si>
  <si>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</si>
  <si>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</si>
  <si>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</si>
  <si>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</si>
  <si>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</si>
  <si>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</si>
  <si>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</si>
  <si>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</si>
  <si>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</si>
  <si>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</si>
  <si>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</si>
  <si>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</si>
  <si>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</si>
  <si>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</si>
  <si>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</si>
  <si>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</si>
  <si>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</si>
  <si>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</si>
  <si>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</si>
  <si>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</si>
  <si>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</si>
  <si>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</si>
  <si>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</si>
  <si>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</si>
  <si>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</si>
  <si>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</si>
  <si>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</si>
  <si>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</si>
  <si>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</si>
  <si>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</si>
  <si>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</si>
  <si>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</si>
  <si>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</si>
  <si>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</si>
  <si>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</si>
  <si>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</si>
  <si>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</si>
  <si>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</si>
  <si>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</si>
  <si>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</si>
  <si>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</si>
  <si>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</si>
  <si>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</si>
  <si>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</si>
  <si>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</si>
  <si>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</si>
  <si>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</si>
  <si>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</si>
  <si>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</si>
  <si>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</si>
  <si>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</si>
  <si>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</si>
  <si>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</si>
  <si>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</si>
  <si>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</si>
  <si>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</si>
  <si>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</si>
  <si>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</si>
  <si>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</si>
  <si>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</si>
  <si>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</si>
  <si>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</si>
  <si>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</si>
  <si>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</si>
  <si>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</si>
  <si>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</si>
  <si>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</si>
  <si>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</si>
  <si>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</si>
  <si>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</si>
  <si>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</si>
  <si>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417351115</t>
  </si>
  <si>
    <t>Zřízení bednění ztužujících věnců</t>
  </si>
  <si>
    <t>m2</t>
  </si>
  <si>
    <t>CS ÚRS 2020 02</t>
  </si>
  <si>
    <t>-477752754</t>
  </si>
  <si>
    <t>PP</t>
  </si>
  <si>
    <t>Bednění bočnic ztužujících pásů a věnců včetně vzpěr  zřízení</t>
  </si>
  <si>
    <t>417351116</t>
  </si>
  <si>
    <t>Odstranění bednění ztužujících věnců</t>
  </si>
  <si>
    <t>339377669</t>
  </si>
  <si>
    <t>Bednění bočnic ztužujících pásů a věnců včetně vzpěr  odstranění</t>
  </si>
  <si>
    <t>3</t>
  </si>
  <si>
    <t>417361821</t>
  </si>
  <si>
    <t>Výztuž ztužujících pásů a věnců betonářskou ocelí 10 505</t>
  </si>
  <si>
    <t>t</t>
  </si>
  <si>
    <t>-1855383823</t>
  </si>
  <si>
    <t>Výztuž ztužujících pásů a věnců  z betonářské oceli 10 505 (R) nebo BSt 500</t>
  </si>
  <si>
    <t>VV</t>
  </si>
  <si>
    <t>(((220*2)*0,89)*1,2)/1000</t>
  </si>
  <si>
    <t>((((220*6,67)*0,7)*0,22)*1,2)/1000</t>
  </si>
  <si>
    <t>Součet</t>
  </si>
  <si>
    <t>004-x1</t>
  </si>
  <si>
    <t>Navrtání smykové výztuže do zdiva</t>
  </si>
  <si>
    <t>m</t>
  </si>
  <si>
    <t>1427803317</t>
  </si>
  <si>
    <t>5</t>
  </si>
  <si>
    <t>417321414</t>
  </si>
  <si>
    <t>Ztužující pásy a věnce ze ŽB tř. C 20/25</t>
  </si>
  <si>
    <t>m3</t>
  </si>
  <si>
    <t>1572504631</t>
  </si>
  <si>
    <t>Ztužující pásy a věnce z betonu železového (bez výztuže)  tř. C 20/25</t>
  </si>
  <si>
    <t>"Atika" 18</t>
  </si>
  <si>
    <t>6</t>
  </si>
  <si>
    <t>Úpravy povrchů, podlahy a osazování výplní</t>
  </si>
  <si>
    <t>622142001</t>
  </si>
  <si>
    <t>Potažení vnějších stěn sklovláknitým pletivem vtlačeným do tenkovrstvé hmoty</t>
  </si>
  <si>
    <t>-2118138902</t>
  </si>
  <si>
    <t>Potažení vnějších ploch pletivem  v ploše nebo pruzích, na plném podkladu sklovláknitým vtlačením do tmelu stěn</t>
  </si>
  <si>
    <t>"Vnější strana atiky" 36</t>
  </si>
  <si>
    <t>9</t>
  </si>
  <si>
    <t>Ostatní konstrukce a práce, bourání</t>
  </si>
  <si>
    <t>7</t>
  </si>
  <si>
    <t>009-x1</t>
  </si>
  <si>
    <t>Kompletní provedení očištění střechy vč. likvidace odpadu</t>
  </si>
  <si>
    <t>-819189495</t>
  </si>
  <si>
    <t>"Plochá střecha" 1905</t>
  </si>
  <si>
    <t>"Atika" 199,5</t>
  </si>
  <si>
    <t>8</t>
  </si>
  <si>
    <t>966080103</t>
  </si>
  <si>
    <t>Bourání kontaktního zateplení z polystyrenových desek tloušťky do 120 mm</t>
  </si>
  <si>
    <t>-1822314675</t>
  </si>
  <si>
    <t>Bourání kontaktního zateplení včetně povrchové úpravy omítkou nebo nátěrem z polystyrénových desek, tloušťky přes 60 do 120 mm</t>
  </si>
  <si>
    <t xml:space="preserve">"Nosná ŽB ramena obloukové střechy - EPS tl. 120mm" 11,2 </t>
  </si>
  <si>
    <t>009-x1.1</t>
  </si>
  <si>
    <t>Demontáž ocelové stahovací pásky D 90mm vč. likvidace odpadu</t>
  </si>
  <si>
    <t>kus</t>
  </si>
  <si>
    <t>1804323755</t>
  </si>
  <si>
    <t>"Stojky, kruhové potrubí VZT a svody odvádějící vodu z obloukové střechy" 107</t>
  </si>
  <si>
    <t>10</t>
  </si>
  <si>
    <t>009-x2</t>
  </si>
  <si>
    <t>Demontáž ocelové stahovací pásky D 240mm vč. likvidace odpadu</t>
  </si>
  <si>
    <t>1948175123</t>
  </si>
  <si>
    <t>"Stojky, kruhové potrubí VZT a svody odvádějící vodu z obloukové střechy" 4</t>
  </si>
  <si>
    <t>11</t>
  </si>
  <si>
    <t>009-x3</t>
  </si>
  <si>
    <t>Demontáž ocelové stahovací pásky D 350mm vč. likvidace odpadu</t>
  </si>
  <si>
    <t>-501708760</t>
  </si>
  <si>
    <t>"Stojky, kruhové potrubí VZT a svody odvádějící vodu z obloukové střechy" 1</t>
  </si>
  <si>
    <t>12</t>
  </si>
  <si>
    <t>009-x4</t>
  </si>
  <si>
    <t>D+M Nerezová stahovací páska D 90mm + PU tmel</t>
  </si>
  <si>
    <t>1294120722</t>
  </si>
  <si>
    <t>13</t>
  </si>
  <si>
    <t>009-x5</t>
  </si>
  <si>
    <t>D+M Nerezová stahovací páska D 240mm + PU tmel</t>
  </si>
  <si>
    <t>2037858489</t>
  </si>
  <si>
    <t>14</t>
  </si>
  <si>
    <t>009-x6</t>
  </si>
  <si>
    <t>D+M Nerezová stahovací páska D 350mm + PU tmel</t>
  </si>
  <si>
    <t>1222161748</t>
  </si>
  <si>
    <t>941211111</t>
  </si>
  <si>
    <t>Montáž lešení řadového rámového lehkého zatížení do 200 kg/m2 š do 0,9 m v do 10 m</t>
  </si>
  <si>
    <t>-1125249494</t>
  </si>
  <si>
    <t>Montáž lešení řadového rámového lehkého pracovního s podlahami  s provozním zatížením tř. 3 do 200 kg/m2 šířky tř. SW06 přes 0,6 do 0,9 m, výšky do 10 m</t>
  </si>
  <si>
    <t>230*10</t>
  </si>
  <si>
    <t>16</t>
  </si>
  <si>
    <t>941211211</t>
  </si>
  <si>
    <t>Příplatek k lešení řadovému rámovému lehkému š 0,9 m v do 25 m za první a ZKD den použití</t>
  </si>
  <si>
    <t>425595433</t>
  </si>
  <si>
    <t>Montáž lešení řadového rámového lehkého pracovního s podlahami  s provozním zatížením tř. 3 do 200 kg/m2 Příplatek za první a každý další den použití lešení k ceně -1111 nebo -1112</t>
  </si>
  <si>
    <t>2300*60</t>
  </si>
  <si>
    <t>17</t>
  </si>
  <si>
    <t>941211811</t>
  </si>
  <si>
    <t>Demontáž lešení řadového rámového lehkého zatížení do 200 kg/m2 š do 0,9 m v do 10 m</t>
  </si>
  <si>
    <t>470283035</t>
  </si>
  <si>
    <t>Demontáž lešení řadového rámového lehkého pracovního  s provozním zatížením tř. 3 do 200 kg/m2 šířky tř. SW06 přes 0,6 do 0,9 m, výšky do 10 m</t>
  </si>
  <si>
    <t>997</t>
  </si>
  <si>
    <t>Přesun sutě</t>
  </si>
  <si>
    <t>18</t>
  </si>
  <si>
    <t>997013153</t>
  </si>
  <si>
    <t>Vnitrostaveništní doprava suti a vybouraných hmot pro budovy v do 12 m s omezením mechanizace</t>
  </si>
  <si>
    <t>-164290189</t>
  </si>
  <si>
    <t>Vnitrostaveništní doprava suti a vybouraných hmot  vodorovně do 50 m svisle s omezením mechanizace pro budovy a haly výšky přes 9 do 12 m</t>
  </si>
  <si>
    <t>19</t>
  </si>
  <si>
    <t>997002611</t>
  </si>
  <si>
    <t>Nakládání suti a vybouraných hmot</t>
  </si>
  <si>
    <t>1774791008</t>
  </si>
  <si>
    <t>Nakládání suti a vybouraných hmot na dopravní prostředek  pro vodorovné přemístění</t>
  </si>
  <si>
    <t>20</t>
  </si>
  <si>
    <t>997013501</t>
  </si>
  <si>
    <t>Odvoz suti a vybouraných hmot na skládku nebo meziskládku do 1 km se složením</t>
  </si>
  <si>
    <t>2095948287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</si>
  <si>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</si>
  <si>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</si>
  <si>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</si>
  <si>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-803332056</t>
  </si>
  <si>
    <t>Odvoz suti a vybouraných hmot na skládku nebo meziskládku  se složením, na vzdálenost Příplatek k ceně za každý další i započatý 1 km přes 1 km</t>
  </si>
  <si>
    <t>53,439*9</t>
  </si>
  <si>
    <t>22</t>
  </si>
  <si>
    <t>997013631</t>
  </si>
  <si>
    <t>Poplatek za uložení na skládce (skládkovné) stavebního odpadu směsného kód odpadu 17 09 04</t>
  </si>
  <si>
    <t>1707821305</t>
  </si>
  <si>
    <t>Poplatek za uložení stavebního odpadu na skládce (skládkovné) směsného stavebního a demoličního zatříděného do Katalogu odpadů pod kódem 17 09 04</t>
  </si>
  <si>
    <t>23</t>
  </si>
  <si>
    <t>997013645</t>
  </si>
  <si>
    <t>Poplatek za uložení na skládce (skládkovné) odpadu asfaltového bez dehtu kód odpadu 17 03 02</t>
  </si>
  <si>
    <t>-147067920</t>
  </si>
  <si>
    <t>Poplatek za uložení stavebního odpadu na skládce (skládkovné) asfaltového bez obsahu dehtu zatříděného do Katalogu odpadů pod kódem 17 03 02</t>
  </si>
  <si>
    <t>24</t>
  </si>
  <si>
    <t>997013811</t>
  </si>
  <si>
    <t>Poplatek za uložení na skládce (skládkovné) stavebního odpadu dřevěného kód odpadu 17 02 01</t>
  </si>
  <si>
    <t>-2106199492</t>
  </si>
  <si>
    <t>Poplatek za uložení stavebního odpadu na skládce (skládkovné) dřevěného zatříděného do Katalogu odpadů pod kódem 17 02 01</t>
  </si>
  <si>
    <t>25</t>
  </si>
  <si>
    <t>997013813</t>
  </si>
  <si>
    <t>Poplatek za uložení na skládce (skládkovné) stavebního odpadu z plastických hmot kód odpadu 17 02 03</t>
  </si>
  <si>
    <t>469426120</t>
  </si>
  <si>
    <t>Poplatek za uložení stavebního odpadu na skládce (skládkovné) z plastických hmot zatříděného do Katalogu odpadů pod kódem 17 02 03</t>
  </si>
  <si>
    <t>26</t>
  </si>
  <si>
    <t>997013814</t>
  </si>
  <si>
    <t>Poplatek za uložení na skládce (skládkovné) stavebního odpadu izolací kód odpadu 17 06 04</t>
  </si>
  <si>
    <t>-1963300731</t>
  </si>
  <si>
    <t>Poplatek za uložení stavebního odpadu na skládce (skládkovné) z izolačních materiálů zatříděného do Katalogu odpadů pod kódem 17 06 04</t>
  </si>
  <si>
    <t>998</t>
  </si>
  <si>
    <t>Přesun hmot</t>
  </si>
  <si>
    <t>27</t>
  </si>
  <si>
    <t>998017002</t>
  </si>
  <si>
    <t>Přesun hmot s omezením mechanizace pro budovy v do 12 m</t>
  </si>
  <si>
    <t>-1141738239</t>
  </si>
  <si>
    <t>Přesun hmot pro budovy občanské výstavby, bydlení, výrobu a služby  s omezením mechanizace vodorovná dopravní vzdálenost do 100 m pro budovy s jakoukoliv nosnou konstrukcí výšky přes 6 do 12 m</t>
  </si>
  <si>
    <t>PSV</t>
  </si>
  <si>
    <t>Práce a dodávky PSV</t>
  </si>
  <si>
    <t>712</t>
  </si>
  <si>
    <t>Povlakové krytiny</t>
  </si>
  <si>
    <t>28</t>
  </si>
  <si>
    <t>712300831</t>
  </si>
  <si>
    <t>Odstranění povlakové krytiny střech do 10° jednovrstvé</t>
  </si>
  <si>
    <t>679369915</t>
  </si>
  <si>
    <t>Odstranění ze střech plochých do 10°  krytiny povlakové jednovrstvé</t>
  </si>
  <si>
    <t>"Plochá střecha - samolepící parozábrana z SBS modifikovaného pásu" 1905</t>
  </si>
  <si>
    <t>"Atika - samolepící parozábrana z SBS modifikovaného pásu" 199,5</t>
  </si>
  <si>
    <t>29</t>
  </si>
  <si>
    <t>712-x1</t>
  </si>
  <si>
    <t>Přířez - hydroizolační fóliová krytina</t>
  </si>
  <si>
    <t>1022342958</t>
  </si>
  <si>
    <t>"Stojky, kruhové potrubí VZT a svody odvádějící vodu z obloukové střechy - přířez - hydroizolační fóliová krytina" 14+1,4+0,5</t>
  </si>
  <si>
    <t>30</t>
  </si>
  <si>
    <t>712-x2</t>
  </si>
  <si>
    <t>Pro případné lokální sanace hlavní obloukové střechy ponechat přibližně 50 m² odstraňované povlakové fóliové krytiny, kterou je nutné systémovým způsobem uskladnit. Uskladnění na místo dle investora</t>
  </si>
  <si>
    <t>soubor</t>
  </si>
  <si>
    <t>103903275</t>
  </si>
  <si>
    <t>31</t>
  </si>
  <si>
    <t>712363801</t>
  </si>
  <si>
    <t>Odstranění povlakové krytiny mechanicky kotvené do trapézu, budova v do 18 m</t>
  </si>
  <si>
    <t>-1938678017</t>
  </si>
  <si>
    <t>Odstranění povlakové krytiny střech plochých do 10° s mechanicky kotvenou izolací pro jakoukoli tloušťku izolace budovy výšky do 18 m, kotvené do trapézového plechu nebo do dřeva</t>
  </si>
  <si>
    <t>"Atika" 215,5</t>
  </si>
  <si>
    <t>"Nosná ŽB ramena obloukové střechy" 15,3</t>
  </si>
  <si>
    <t>"Stojky, kruhové potrubí VZT a svody odvádějící vodu z obloukové střechy - šikmé hrany světlíků" 34,6</t>
  </si>
  <si>
    <t>32</t>
  </si>
  <si>
    <t>712311111</t>
  </si>
  <si>
    <t>Provedení povlakové krytiny střech do 10° za studena suspenzí asfaltovou</t>
  </si>
  <si>
    <t>-1013173738</t>
  </si>
  <si>
    <t>Provedení povlakové krytiny střech plochých do 10° natěradly a tmely za studena  nátěrem suspensí asfaltovou</t>
  </si>
  <si>
    <t>"Plochá střecha" 955</t>
  </si>
  <si>
    <t>"Atika" 233.5</t>
  </si>
  <si>
    <t>"Nosná žb. ramena obloukové střechy" 16.9</t>
  </si>
  <si>
    <t>"Stojky, kruhové potrubí VZT a svody odvádějící vodu z obloukové střechy" 0,34+0,92+8,7</t>
  </si>
  <si>
    <t>"Šikmé hrany světlíků" 26</t>
  </si>
  <si>
    <t>33</t>
  </si>
  <si>
    <t>M</t>
  </si>
  <si>
    <t>712-x3</t>
  </si>
  <si>
    <t>SBS modifikovaný živičný penetračně adhézní nátěr pro použití za studena, přídržnost k podkladu min 0,4 MPa, rozpouštědlo na bázi xylenu</t>
  </si>
  <si>
    <t>l</t>
  </si>
  <si>
    <t>-1319239169</t>
  </si>
  <si>
    <t>1241,36*0,25 'Přepočtené koeficientem množství</t>
  </si>
  <si>
    <t>34</t>
  </si>
  <si>
    <t>712-x4</t>
  </si>
  <si>
    <t>D+M podkladní FeZn pásek pro provedení příčných spojů samolepící parozábrany kotvený nýtováním</t>
  </si>
  <si>
    <t>-752835163</t>
  </si>
  <si>
    <t>35</t>
  </si>
  <si>
    <t>712331111</t>
  </si>
  <si>
    <t>Provedení povlakové krytiny střech do 10° podkladní vrstvy pásy na sucho samolepící</t>
  </si>
  <si>
    <t>1365105654</t>
  </si>
  <si>
    <t>Provedení povlakové krytiny střech plochých do 10° pásy na sucho  podkladní samolepící asfaltový pás</t>
  </si>
  <si>
    <t>"Plochá střecha 1. vrstva tl. 0,4mm" 1905</t>
  </si>
  <si>
    <t>"Atika 1. vrstva tl. 0,4mm" 233,5</t>
  </si>
  <si>
    <t>"Plochá střecha 2. vrstva tl. 3mm" 1905</t>
  </si>
  <si>
    <t>"Atika 2. vrstva tl. 3mm" 289,5</t>
  </si>
  <si>
    <t>36</t>
  </si>
  <si>
    <t>62856003/R</t>
  </si>
  <si>
    <t xml:space="preserve">samolepící parotěsný pás z SBS modifikovaného asfaltu s nízkou požární zátěži, horní povrch z kombinované hliníkové fólie PES a skla odolná proti prošlápnutí, spodní povrch ze stahovací fóliesd ≥ 1500 m, požární zátěž &lt;10.500 kJ/m2 tl. 0,4mm </t>
  </si>
  <si>
    <t>-1363411385</t>
  </si>
  <si>
    <t>pás asfaltový samolepicí modifikovaný SBS tl 0,4mm s vrchní spřaženou speciální nosnou vložkou z hliníkové fólie, se sníženou hořlavostí</t>
  </si>
  <si>
    <t>1905+233,5</t>
  </si>
  <si>
    <t>2138,5*1,2 'Přepočtené koeficientem množství</t>
  </si>
  <si>
    <t>37</t>
  </si>
  <si>
    <t>62856007/R</t>
  </si>
  <si>
    <t>podkladní za studena samolepící pás z SBS modifikovaného asfaltu, horní povrch ze speciální spalné fólie, přesahy kryty stahovací fólií, nosná vložka spřažená, spodní povrch ze stahovací fólie, propustnost vodní páry µ = 20.000, tl. 3mm</t>
  </si>
  <si>
    <t>-452363853</t>
  </si>
  <si>
    <t>1905+289,5</t>
  </si>
  <si>
    <t>2194,5*1,2 'Přepočtené koeficientem množství</t>
  </si>
  <si>
    <t>38</t>
  </si>
  <si>
    <t>712-x5</t>
  </si>
  <si>
    <t>Ukotvení samolepícího pásu v přesazích s přířezy 200x200mm</t>
  </si>
  <si>
    <t>820427021</t>
  </si>
  <si>
    <t>39</t>
  </si>
  <si>
    <t>712-x6</t>
  </si>
  <si>
    <t>Ukotvení samolepícího pásu bodovým mechanickým kotvením 4ks/m2</t>
  </si>
  <si>
    <t>-1781114663</t>
  </si>
  <si>
    <t>"Atika" 289,5</t>
  </si>
  <si>
    <t>40</t>
  </si>
  <si>
    <t>712341559</t>
  </si>
  <si>
    <t>Provedení povlakové krytiny střech do 10° pásy NAIP přitavením v plné ploše</t>
  </si>
  <si>
    <t>-2070470086</t>
  </si>
  <si>
    <t>Provedení povlakové krytiny střech plochých do 10° pásy přitavením NAIP v plné ploše</t>
  </si>
  <si>
    <t>"Nosná žb. ramena obloukové střechy" 23,5</t>
  </si>
  <si>
    <t>"Stojky, kruhové potrubí VZT a svody odvádějící vodu z obloukové střechy - přířez" 0,5+1,4+14</t>
  </si>
  <si>
    <t>"Šikmé hrany světlíků" 27</t>
  </si>
  <si>
    <t>41</t>
  </si>
  <si>
    <t>62855018</t>
  </si>
  <si>
    <t>pás asfaltový natavitelný modifikovaný SBS tl 5,2mm s retardéry hoření, BROOF(t3) s vložkou ze polyesterové rohože a hrubozrnným břidličným posypem na horním povrchu</t>
  </si>
  <si>
    <t>-669495058</t>
  </si>
  <si>
    <t>vrchní natavovací modrozelený pás z SBS modifikovaného asfaltu, horní povrch z břidličného posypu, přesahy kryty spalnou fólií, horní a spodní SBS modif. asf. směs s retardéry hoření, nosná vložka z netkané PES rohože, spodní povrch ze spalné fólie, propustnost vodní páry µ = 20.000 tl. 5,2mm</t>
  </si>
  <si>
    <t>2260,9*1,2 'Přepočtené koeficientem množství</t>
  </si>
  <si>
    <t>42</t>
  </si>
  <si>
    <t>998712202</t>
  </si>
  <si>
    <t>Přesun hmot procentní pro krytiny povlakové v objektech v do 12 m</t>
  </si>
  <si>
    <t>%</t>
  </si>
  <si>
    <t>1306251410</t>
  </si>
  <si>
    <t>Přesun hmot pro povlakové krytiny stanovený procentní sazbou (%) z ceny vodorovná dopravní vzdálenost do 50 m v objektech výšky přes 6 do 12 m</t>
  </si>
  <si>
    <t>713</t>
  </si>
  <si>
    <t>Izolace tepelné</t>
  </si>
  <si>
    <t>43</t>
  </si>
  <si>
    <t>713130851</t>
  </si>
  <si>
    <t>Odstranění tepelné izolace stěn lepené z polystyrenu tl do 100 mm</t>
  </si>
  <si>
    <t>1433021058</t>
  </si>
  <si>
    <t>Odstranění tepelné izolace stěn a příček z rohoží, pásů, dílců, desek, bloků připevněných lepením z polystyrenu, tloušťka izolace do 100 mm</t>
  </si>
  <si>
    <t>"Atika EPS tl. 100mm" 140</t>
  </si>
  <si>
    <t>44</t>
  </si>
  <si>
    <t>713140811</t>
  </si>
  <si>
    <t>Odstranění tepelné izolace střech nadstřešní volně kladené z vláknitých materiálů suchých tl do 100 mm</t>
  </si>
  <si>
    <t>759833404</t>
  </si>
  <si>
    <t>Odstranění tepelné izolace střech plochých z rohoží, pásů, dílců, desek, bloků nadstřešních izolací volně položených z vláknitých materiálů suchých, tloušťka izolace do 100 mm</t>
  </si>
  <si>
    <t>"Plochá střecha - 2 vrstvy 80+100mm" 1905</t>
  </si>
  <si>
    <t>45</t>
  </si>
  <si>
    <t>713131143</t>
  </si>
  <si>
    <t>Montáž izolace tepelné stěn a základů lepením celoplošně v kombinaci s mechanickým kotvením rohoží, pásů, dílců, desek</t>
  </si>
  <si>
    <t>-906944492</t>
  </si>
  <si>
    <t>Montáž tepelné izolace stěn rohožemi, pásy, deskami, dílci, bloky (izolační materiál ve specifikaci) lepením celoplošně s mechanickým kotvením</t>
  </si>
  <si>
    <t>"Vnitřní strana atiky" 126</t>
  </si>
  <si>
    <t>46</t>
  </si>
  <si>
    <t>28375938</t>
  </si>
  <si>
    <t>deska EPS 70 fasádní λ=0,039 tl 100mm</t>
  </si>
  <si>
    <t>1415819044</t>
  </si>
  <si>
    <t>126*1,1 'Přepočtené koeficientem množství</t>
  </si>
  <si>
    <t>47</t>
  </si>
  <si>
    <t>713141131</t>
  </si>
  <si>
    <t>Montáž izolace tepelné střech plochých lepené za studena plně 1 vrstva rohoží, pásů, dílců, desek</t>
  </si>
  <si>
    <t>-616990902</t>
  </si>
  <si>
    <t>Montáž tepelné izolace střech plochých rohožemi, pásy, deskami, dílci, bloky (izolační materiál ve specifikaci) přilepenými za studena zplna, jednovrstvá</t>
  </si>
  <si>
    <t>"Plochá střecha - EPS 150" 1855</t>
  </si>
  <si>
    <t>"Atika + zaatikovaný žlab - PIR" 83</t>
  </si>
  <si>
    <t>"Plochá střecha MW 2x30mm" 1855*2</t>
  </si>
  <si>
    <t>48</t>
  </si>
  <si>
    <t>28375915</t>
  </si>
  <si>
    <t>deska EPS 150 - tepelná izolace z pěnového polystyrenu, napětí v tlaku při 10 % deformaci min. 150 KPa, faktor difúzního odporu μ = 30 - 70, třída reakce na oheň E, návrhový součinitel tepelné vodivosti λu = 0,035 W·m-1·K-1, tl. 120</t>
  </si>
  <si>
    <t>-2126474453</t>
  </si>
  <si>
    <t>deska EPS 150 do plochých střech a podlah λ=0,035 tl 120mm</t>
  </si>
  <si>
    <t>1855*1,05 'Přepočtené koeficientem množství</t>
  </si>
  <si>
    <t>49</t>
  </si>
  <si>
    <t>28376514</t>
  </si>
  <si>
    <t>deska izolační PIR s oboustrannou kompozitní fólií s hliníkovou vložkou 1200x2400x80mm</t>
  </si>
  <si>
    <t>121461999</t>
  </si>
  <si>
    <t>83*1,05 'Přepočtené koeficientem množství</t>
  </si>
  <si>
    <t>50</t>
  </si>
  <si>
    <t>713-x1</t>
  </si>
  <si>
    <t xml:space="preserve">tepelná izolace z minerálních vláken, napětí v tlaku při 10 % deformaci min. 40 / 50 KPa, faktor difúzního odporu μ = 1, třída reakce na oheň A1,návrhový součinitel tepelné vodivosti λu = 0,039 W·m-1·K-1 tl. 30mm </t>
  </si>
  <si>
    <t>896057211</t>
  </si>
  <si>
    <t xml:space="preserve">2 vrstvy </t>
  </si>
  <si>
    <t>1855*2</t>
  </si>
  <si>
    <t>3710*1,05 'Přepočtené koeficientem množství</t>
  </si>
  <si>
    <t>51</t>
  </si>
  <si>
    <t>713141331</t>
  </si>
  <si>
    <t>Montáž izolace tepelné střech plochých lepené za studena zplna, spádová vrstva</t>
  </si>
  <si>
    <t>1483544720</t>
  </si>
  <si>
    <t>Montáž tepelné izolace střech plochých spádovými klíny v ploše přilepenými za studena zplna</t>
  </si>
  <si>
    <t>"Plochá střecha - EPS" 1855</t>
  </si>
  <si>
    <t>"Atika + zaatikovaný žlab" 66,4</t>
  </si>
  <si>
    <t>52</t>
  </si>
  <si>
    <t>28376142</t>
  </si>
  <si>
    <t>klín izolační z pěnového polystyrenu EPS 150 spádový-spádová vrstva 1 % z pěnového polystyrenu, napětí v tlaku při 10 % deformaci min. 150 KPa, faktor difúzního odporu μ = 30 - 70, třída reakce na oheň E, návrhový součinitel tepelné vodivosti λu = 0,035 W</t>
  </si>
  <si>
    <t>1425723751</t>
  </si>
  <si>
    <t>klín izolační z pěnového polystyrenu EPS 150 spádový-spádová vrstva 1 % z pěnového polystyrenu, napětí v tlaku při 10 % deformaci min. 150 KPa, faktor difúzního odporu μ = 30 - 70, třída reakce na oheň E, návrhový součinitel tepelné vodivosti λu = 0,035 W·m-1·K-1 tl. 10 - 160mm</t>
  </si>
  <si>
    <t>1921,4*0.085</t>
  </si>
  <si>
    <t>163,319*1,05 'Přepočtené koeficientem množství</t>
  </si>
  <si>
    <t>53</t>
  </si>
  <si>
    <t>713141212</t>
  </si>
  <si>
    <t>Montáž izolace tepelné střech plochých lepené nízkoexpanzní (PUR) pěnou atikový klín</t>
  </si>
  <si>
    <t>1683889345</t>
  </si>
  <si>
    <t>Montáž tepelné izolace střech plochých atikovými klíny přilepenými za studena nízkoexpanzní (PUR) pěnou</t>
  </si>
  <si>
    <t>"Atika + zaatikovaný žlab" 210</t>
  </si>
  <si>
    <t>54</t>
  </si>
  <si>
    <t>63152005</t>
  </si>
  <si>
    <t>klín atikový přechodný minerální plochých střech tl 50x50mm</t>
  </si>
  <si>
    <t>-656309767</t>
  </si>
  <si>
    <t>210*1,05 'Přepočtené koeficientem množství</t>
  </si>
  <si>
    <t>55</t>
  </si>
  <si>
    <t>998713202</t>
  </si>
  <si>
    <t>Přesun hmot procentní pro izolace tepelné v objektech v do 12 m</t>
  </si>
  <si>
    <t>-996849383</t>
  </si>
  <si>
    <t>Přesun hmot pro izolace tepelné stanovený procentní sazbou (%) z ceny vodorovná dopravní vzdálenost do 50 m v objektech výšky přes 6 do 12 m</t>
  </si>
  <si>
    <t>721</t>
  </si>
  <si>
    <t>Zdravotechnika - vnitřní kanalizace</t>
  </si>
  <si>
    <t>56</t>
  </si>
  <si>
    <t>721210822/R</t>
  </si>
  <si>
    <t>Demontáž vpustí střešních DN 60</t>
  </si>
  <si>
    <t>1250847518</t>
  </si>
  <si>
    <t>Demontáž kanalizačního příslušenství  střešních vtoků DN 60</t>
  </si>
  <si>
    <t>"PVC střešní vpusť D60mm + PVC záchytný koš" 10</t>
  </si>
  <si>
    <t>57</t>
  </si>
  <si>
    <t>721233111/R</t>
  </si>
  <si>
    <t>D+M PVC střešní  vpusť Ø 60 mm s integrovanou manžetou , mechanické kotvení + PVC záchytný koš</t>
  </si>
  <si>
    <t>1101958539</t>
  </si>
  <si>
    <t>58</t>
  </si>
  <si>
    <t>998721202</t>
  </si>
  <si>
    <t>Přesun hmot procentní pro vnitřní kanalizace v objektech v do 12 m</t>
  </si>
  <si>
    <t>1844169865</t>
  </si>
  <si>
    <t>Přesun hmot pro vnitřní kanalizace  stanovený procentní sazbou (%) z ceny vodorovná dopravní vzdálenost do 50 m v objektech výšky přes 6 do 12 m</t>
  </si>
  <si>
    <t>741</t>
  </si>
  <si>
    <t>Elektroinstalace - silnoproud</t>
  </si>
  <si>
    <t>59</t>
  </si>
  <si>
    <t>741-x1</t>
  </si>
  <si>
    <t>Demontáž, uskladnění a zpětná montáž odporových drátů v zaatikovaných žlabech vč. vyhotovení revize</t>
  </si>
  <si>
    <t>-1974771150</t>
  </si>
  <si>
    <t>60</t>
  </si>
  <si>
    <t>741-x2</t>
  </si>
  <si>
    <t>Demontáž, uskladnění a zpětná montáž zemnících drátů vč. oc. spojek a oc. úchytů po cca 1 m vč. výměny ukotvení za nové a revize</t>
  </si>
  <si>
    <t>-841656647</t>
  </si>
  <si>
    <t>61</t>
  </si>
  <si>
    <t>998741202</t>
  </si>
  <si>
    <t>Přesun hmot procentní pro silnoproud v objektech v do 12 m</t>
  </si>
  <si>
    <t>1009489717</t>
  </si>
  <si>
    <t>Přesun hmot pro silnoproud stanovený procentní sazbou (%) z ceny vodorovná dopravní vzdálenost do 50 m v objektech výšky přes 6 do 12 m</t>
  </si>
  <si>
    <t>751</t>
  </si>
  <si>
    <t>Vzduchotechnika</t>
  </si>
  <si>
    <t>62</t>
  </si>
  <si>
    <t>751-x1</t>
  </si>
  <si>
    <t>Demontáž, uskladnění a zpětná montáž části vzduchotechnického potrubí s obdélníkovými oc. stojkami kotvenými do konstrukce atiky vč. odzkoušení systému po zpětné montáži</t>
  </si>
  <si>
    <t>1177997070</t>
  </si>
  <si>
    <t>63</t>
  </si>
  <si>
    <t>998751201</t>
  </si>
  <si>
    <t>Přesun hmot procentní pro vzduchotechniku v objektech v do 12 m</t>
  </si>
  <si>
    <t>-617191968</t>
  </si>
  <si>
    <t>Přesun hmot pro vzduchotechniku stanovený procentní sazbou (%) z ceny vodorovná dopravní vzdálenost do 50 m v objektech výšky do 12 m</t>
  </si>
  <si>
    <t>762</t>
  </si>
  <si>
    <t>Konstrukce tesařské</t>
  </si>
  <si>
    <t>64</t>
  </si>
  <si>
    <t>762341832</t>
  </si>
  <si>
    <t>Demontáž bednění střech z desek tvrdých</t>
  </si>
  <si>
    <t>265178858</t>
  </si>
  <si>
    <t>Demontáž bednění a laťování  bednění střech rovných, obloukových, sklonu do 60° se všemi nadstřešními konstrukcemi z desek tvrdých (cementotřískových, dřevoštěpkových apod.)</t>
  </si>
  <si>
    <t>"Atika - desky OSB tl. 25mm" 119</t>
  </si>
  <si>
    <t>65</t>
  </si>
  <si>
    <t>762-x1</t>
  </si>
  <si>
    <t>D+M Vyztužení vodovzdornou překližkou tl. 15mm vč. mechanického ukotvení šrouby</t>
  </si>
  <si>
    <t>-605019487</t>
  </si>
  <si>
    <t>"Vyztužení vrchní atiky pod oplechování " 119</t>
  </si>
  <si>
    <t>"Vyztužení rohů výškových změn střešního pláště" 19</t>
  </si>
  <si>
    <t>66</t>
  </si>
  <si>
    <t>998762202</t>
  </si>
  <si>
    <t>Přesun hmot procentní pro kce tesařské v objektech v do 12 m</t>
  </si>
  <si>
    <t>1021795812</t>
  </si>
  <si>
    <t>Přesun hmot pro konstrukce tesařské  stanovený procentní sazbou (%) z ceny vodorovná dopravní vzdálenost do 50 m v objektech výšky přes 6 do 12 m</t>
  </si>
  <si>
    <t>764</t>
  </si>
  <si>
    <t>Konstrukce klempířské</t>
  </si>
  <si>
    <t>67</t>
  </si>
  <si>
    <t>764002841</t>
  </si>
  <si>
    <t>Demontáž oplechování horních ploch zdí a nadezdívek do suti</t>
  </si>
  <si>
    <t>1414181002</t>
  </si>
  <si>
    <t>Demontáž klempířských konstrukcí oplechování horních ploch zdí a nadezdívek do suti</t>
  </si>
  <si>
    <t>"Atika - r.š. 750mm" 220</t>
  </si>
  <si>
    <t>68</t>
  </si>
  <si>
    <t>764212663</t>
  </si>
  <si>
    <t>Oplechování rovné okapové hrany z Pz s povrchovou úpravou rš 250 mm</t>
  </si>
  <si>
    <t>642744125</t>
  </si>
  <si>
    <t>Oplechování střešních prvků z pozinkovaného plechu s povrchovou úpravou okapu okapovým plechem střechy rovné rš 250 mm</t>
  </si>
  <si>
    <t>"Nosná žb. ramena obloukové střechy - zakončení vytaženého pásu z SBS modifikovaného asfaltu pod kontaktním zateplovacím systémem EPS " 39</t>
  </si>
  <si>
    <t>69</t>
  </si>
  <si>
    <t>764214608</t>
  </si>
  <si>
    <t>Oplechování horních ploch a atik bez rohů z Pz s povrch úpravou mechanicky kotvené rš 750 mm</t>
  </si>
  <si>
    <t>2003114208</t>
  </si>
  <si>
    <t>Oplechování horních ploch zdí a nadezdívek (atik) z pozinkovaného plechu s povrchovou úpravou mechanicky kotvené rš 750 mm</t>
  </si>
  <si>
    <t>70</t>
  </si>
  <si>
    <t>764215646</t>
  </si>
  <si>
    <t>Příplatek za zvýšenou pracnost při oplechování rohů nadezdívek(atik)z Pz s povrch úprav rš přes 400 mm</t>
  </si>
  <si>
    <t>-102712236</t>
  </si>
  <si>
    <t>Oplechování horních ploch zdí a nadezdívek (atik) z pozinkovaného plechu s povrchovou úpravou Příplatek k cenám za zvýšenou pracnost při provedení rohu nebo koutu přes rš 400 mm</t>
  </si>
  <si>
    <t>71</t>
  </si>
  <si>
    <t>764-x1</t>
  </si>
  <si>
    <t>Výroba, dodávka a montáž oplechování svislé konstrukce tabulí FeZn s větracími mřížkami tabulí, r.š. 450 mm</t>
  </si>
  <si>
    <t>-146569</t>
  </si>
  <si>
    <t>72</t>
  </si>
  <si>
    <t>998764202</t>
  </si>
  <si>
    <t>Přesun hmot procentní pro konstrukce klempířské v objektech v do 12 m</t>
  </si>
  <si>
    <t>-1757210422</t>
  </si>
  <si>
    <t>Přesun hmot pro konstrukce klempířské stanovený procentní sazbou (%) z ceny vodorovná dopravní vzdálenost do 50 m v objektech výšky přes 6 do 12 m</t>
  </si>
  <si>
    <t>767</t>
  </si>
  <si>
    <t>Konstrukce zámečnické</t>
  </si>
  <si>
    <t>73</t>
  </si>
  <si>
    <t>767134802</t>
  </si>
  <si>
    <t>Demontáž oplechování stěn šroubovaných</t>
  </si>
  <si>
    <t>-2044794865</t>
  </si>
  <si>
    <t>Demontáž stěn a příček z plechů oplechování stěn plechy šroubovanými</t>
  </si>
  <si>
    <t>"Demontáž oplechování svislé konstrukce s větracími mřížkami, r.š. 650 mm" 17*0,65</t>
  </si>
  <si>
    <t>74</t>
  </si>
  <si>
    <t>767-x1</t>
  </si>
  <si>
    <t>Demontáž, uskladnění a zpětná montáž ocelových poklopů světlíků</t>
  </si>
  <si>
    <t>1168430655</t>
  </si>
  <si>
    <t>75</t>
  </si>
  <si>
    <t>767-x2</t>
  </si>
  <si>
    <t>Demontáž, uskladnění a zpětná montáž šroubované ocelové lávky (zábradlí + pochozí ocelový rošt š. 1 m oboustranně podepřený nosníky HEB 100)</t>
  </si>
  <si>
    <t>-1169835785</t>
  </si>
  <si>
    <t>76</t>
  </si>
  <si>
    <t>767-x3</t>
  </si>
  <si>
    <t>Demontáž, uskladnění a zpětná montáž vč. zkrácení prvku (vodorovný řez po celé délce oplechování) - oplechování svislých konstrukcí plechem s horizontální vlnou vč. soklové plechové lišty</t>
  </si>
  <si>
    <t>-239627903</t>
  </si>
  <si>
    <t>77</t>
  </si>
  <si>
    <t>767-x4</t>
  </si>
  <si>
    <t>Demontáž, uschování a zpětná montáž kabelového vedení upevněného na konstrukci oc. lávky</t>
  </si>
  <si>
    <t>1634113193</t>
  </si>
  <si>
    <t>78</t>
  </si>
  <si>
    <t>764-x5</t>
  </si>
  <si>
    <t>Demontáž, uschování a zpětná montáž ocelového schodiště - přivaření části oc. schodnice a jednoho oc. stupně (při zpětné montáži)</t>
  </si>
  <si>
    <t>1084508027</t>
  </si>
  <si>
    <t>79</t>
  </si>
  <si>
    <t>998767202</t>
  </si>
  <si>
    <t>Přesun hmot procentní pro zámečnické konstrukce v objektech v do 12 m</t>
  </si>
  <si>
    <t>1898661197</t>
  </si>
  <si>
    <t>Přesun hmot pro zámečnické konstrukce  stanovený procentní sazbou (%) z ceny vodorovná dopravní vzdálenost do 50 m v objektech výšky přes 6 do 12 m</t>
  </si>
  <si>
    <t>783</t>
  </si>
  <si>
    <t>Dokončovací práce - nátěry</t>
  </si>
  <si>
    <t>80</t>
  </si>
  <si>
    <t>783301311</t>
  </si>
  <si>
    <t>Odmaštění zámečnických konstrukcí vodou ředitelným odmašťovačem</t>
  </si>
  <si>
    <t>1913328268</t>
  </si>
  <si>
    <t>Příprava podkladu zámečnických konstrukcí před provedením nátěru odmaštění odmašťovačem vodou ředitelným</t>
  </si>
  <si>
    <t>"Vzduchotechnické potrubí" 430</t>
  </si>
  <si>
    <t>81</t>
  </si>
  <si>
    <t>783306801</t>
  </si>
  <si>
    <t>Odstranění nátěru ze zámečnických konstrukcí obroušením</t>
  </si>
  <si>
    <t>-177129661</t>
  </si>
  <si>
    <t>Odstranění nátěrů ze zámečnických konstrukcí obroušením</t>
  </si>
  <si>
    <t>82</t>
  </si>
  <si>
    <t>783-x1</t>
  </si>
  <si>
    <t>D+M Nátěr dvojnásobný VZT potrubí s odrážením slunečního záření</t>
  </si>
  <si>
    <t>79408590</t>
  </si>
  <si>
    <t>VRN</t>
  </si>
  <si>
    <t>Vedlejší rozpočtové náklady</t>
  </si>
  <si>
    <t>VRN1</t>
  </si>
  <si>
    <t>Průzkumné, geodetické a projektové práce</t>
  </si>
  <si>
    <t>83</t>
  </si>
  <si>
    <t>013254000</t>
  </si>
  <si>
    <t>Dokumentace skutečného provedení stavby</t>
  </si>
  <si>
    <t>CS ÚRS 2019 02</t>
  </si>
  <si>
    <t>1024</t>
  </si>
  <si>
    <t>-1361344501</t>
  </si>
  <si>
    <t>VRN3</t>
  </si>
  <si>
    <t>Zařízení staveniště</t>
  </si>
  <si>
    <t>84</t>
  </si>
  <si>
    <t>030001000</t>
  </si>
  <si>
    <t>-2015970224</t>
  </si>
  <si>
    <t>85</t>
  </si>
  <si>
    <t>033002000</t>
  </si>
  <si>
    <t>Náklady na energie (voda, elektro...)</t>
  </si>
  <si>
    <t>170944696</t>
  </si>
  <si>
    <t>86</t>
  </si>
  <si>
    <t>034103000</t>
  </si>
  <si>
    <t>Zabezpečení staveniště - např. oplocení, pásky, výstražné tabule apod...</t>
  </si>
  <si>
    <t>-1897119239</t>
  </si>
  <si>
    <t>87</t>
  </si>
  <si>
    <t>032803000/R</t>
  </si>
  <si>
    <t>Montáž, revize,  pronájem a demontáž zařízení pro svislý přesun hmot a suti - dle uvážení zhotovitele</t>
  </si>
  <si>
    <t>721765492</t>
  </si>
  <si>
    <t>VRN4</t>
  </si>
  <si>
    <t>Inženýrská činnost</t>
  </si>
  <si>
    <t>88</t>
  </si>
  <si>
    <t>043002000</t>
  </si>
  <si>
    <t>Dokladová část - vyhotovení a předání všech potřebných dokladů k předání stavby</t>
  </si>
  <si>
    <t>-1550527722</t>
  </si>
  <si>
    <t>VRN6</t>
  </si>
  <si>
    <t>Územní vlivy</t>
  </si>
  <si>
    <t>89</t>
  </si>
  <si>
    <t>065002000</t>
  </si>
  <si>
    <t>Mimostaveništní doprava materiálů</t>
  </si>
  <si>
    <t>-686939106</t>
  </si>
  <si>
    <t>VRN9</t>
  </si>
  <si>
    <t>Ostatní náklady</t>
  </si>
  <si>
    <t>90</t>
  </si>
  <si>
    <t>094002000</t>
  </si>
  <si>
    <t>Ostatní náklady související s výstavbou - náklady dle uvážení zhotovitele - např. průběžný úklid stavby, doprava zaměstnanců apod...</t>
  </si>
  <si>
    <t>-1868869035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</si>
</sst>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Plochá střecha zimního stadionu v areálu Baník Sokolov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č.parc. 2527, k.ú. 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16. 7. 2020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Martin Dědič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'00 - Plochá střecha zimní...'!J28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'00 - Plochá střecha zimní...'!P134</f>
        <v>0</v>
      </c>
      <c r="AV95" s="127">
        <f>'00 - Plochá střecha zimní...'!J31</f>
        <v>0</v>
      </c>
      <c r="AW95" s="127">
        <f>'00 - Plochá střecha zimní...'!J32</f>
        <v>0</v>
      </c>
      <c r="AX95" s="127">
        <f>'00 - Plochá střecha zimní...'!J33</f>
        <v>0</v>
      </c>
      <c r="AY95" s="127">
        <f>'00 - Plochá střecha zimní...'!J34</f>
        <v>0</v>
      </c>
      <c r="AZ95" s="127">
        <f>'00 - Plochá střecha zimní...'!F31</f>
        <v>0</v>
      </c>
      <c r="BA95" s="127">
        <f>'00 - Plochá střecha zimní...'!F32</f>
        <v>0</v>
      </c>
      <c r="BB95" s="127">
        <f>'00 - Plochá střecha zimní...'!F33</f>
        <v>0</v>
      </c>
      <c r="BC95" s="127">
        <f>'00 - Plochá střecha zimní...'!F34</f>
        <v>0</v>
      </c>
      <c r="BD95" s="129">
        <f>'00 - Plochá střecha zimní...'!F35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80EB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 - Plochá střecha zim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83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16. 7. 2020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tr">
        <f>IF('Rekapitulace stavby'!E20="","",'Rekapitulace stavby'!E20)</f>
        <v xml:space="preserve"> </v>
      </c>
      <c r="F22" s="38"/>
      <c r="G22" s="38"/>
      <c r="H22" s="38"/>
      <c r="I22" s="135" t="s">
        <v>27</v>
      </c>
      <c r="J22" s="137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ROUND(J134,2)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ROUND((SUM(BE134:BE415)),2)</f>
        <v>0</v>
      </c>
      <c r="G31" s="38"/>
      <c r="H31" s="38"/>
      <c r="I31" s="149">
        <v>0.21</v>
      </c>
      <c r="J31" s="148">
        <f>ROUND(((SUM(BE134:BE415))*I31),2)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ROUND((SUM(BF134:BF415)),2)</f>
        <v>0</v>
      </c>
      <c r="G32" s="38"/>
      <c r="H32" s="38"/>
      <c r="I32" s="149">
        <v>0.15</v>
      </c>
      <c r="J32" s="148">
        <f>ROUND(((SUM(BF134:BF415))*I32),2)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ROUND((SUM(BG134:BG415)),2)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ROUND((SUM(BH134:BH415)),2)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ROUND((SUM(BI134:BI415)),2)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Plochá střecha zimního stadionu v areálu Baník Sokolov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č.parc. 2527, k.ú. Sokolov</v>
      </c>
      <c r="G87" s="40"/>
      <c r="H87" s="40"/>
      <c r="I87" s="32" t="s">
        <v>22</v>
      </c>
      <c r="J87" s="79" t="str">
        <f>IF(J10="","",J10)</f>
        <v>16. 7. 2020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Město Sokolov</v>
      </c>
      <c r="G89" s="40"/>
      <c r="H89" s="40"/>
      <c r="I89" s="32" t="s">
        <v>30</v>
      </c>
      <c r="J89" s="36" t="str">
        <f>E19</f>
        <v>Ing. Martin Dědič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J134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J135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J136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J151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J155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J187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J207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2"/>
      <c r="C101" s="173"/>
      <c r="D101" s="174" t="s">
        <v>96</v>
      </c>
      <c r="E101" s="175"/>
      <c r="F101" s="175"/>
      <c r="G101" s="175"/>
      <c r="H101" s="175"/>
      <c r="I101" s="175"/>
      <c r="J101" s="176">
        <f>J210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J211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J276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J323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J331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J338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J343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103</v>
      </c>
      <c r="E108" s="181"/>
      <c r="F108" s="181"/>
      <c r="G108" s="181"/>
      <c r="H108" s="181"/>
      <c r="I108" s="181"/>
      <c r="J108" s="182">
        <f>J354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J369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J385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2"/>
      <c r="C111" s="173"/>
      <c r="D111" s="174" t="s">
        <v>106</v>
      </c>
      <c r="E111" s="175"/>
      <c r="F111" s="175"/>
      <c r="G111" s="175"/>
      <c r="H111" s="175"/>
      <c r="I111" s="175"/>
      <c r="J111" s="176">
        <f>J394</f>
        <v>0</v>
      </c>
      <c r="K111" s="173"/>
      <c r="L111" s="17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78"/>
      <c r="C112" s="179"/>
      <c r="D112" s="180" t="s">
        <v>107</v>
      </c>
      <c r="E112" s="181"/>
      <c r="F112" s="181"/>
      <c r="G112" s="181"/>
      <c r="H112" s="181"/>
      <c r="I112" s="181"/>
      <c r="J112" s="182">
        <f>J395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108</v>
      </c>
      <c r="E113" s="181"/>
      <c r="F113" s="181"/>
      <c r="G113" s="181"/>
      <c r="H113" s="181"/>
      <c r="I113" s="181"/>
      <c r="J113" s="182">
        <f>J398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109</v>
      </c>
      <c r="E114" s="181"/>
      <c r="F114" s="181"/>
      <c r="G114" s="181"/>
      <c r="H114" s="181"/>
      <c r="I114" s="181"/>
      <c r="J114" s="182">
        <f>J407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110</v>
      </c>
      <c r="E115" s="181"/>
      <c r="F115" s="181"/>
      <c r="G115" s="181"/>
      <c r="H115" s="181"/>
      <c r="I115" s="181"/>
      <c r="J115" s="182">
        <f>J410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111</v>
      </c>
      <c r="E116" s="181"/>
      <c r="F116" s="181"/>
      <c r="G116" s="181"/>
      <c r="H116" s="181"/>
      <c r="I116" s="181"/>
      <c r="J116" s="182">
        <f>J413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112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E7</f>
        <v>Plochá střecha zimního stadionu v areálu Baník Sokolov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F10</f>
        <v>č.parc. 2527, k.ú. Sokolov</v>
      </c>
      <c r="G128" s="40"/>
      <c r="H128" s="40"/>
      <c r="I128" s="32" t="s">
        <v>22</v>
      </c>
      <c r="J128" s="79" t="str">
        <f>IF(J10="","",J10)</f>
        <v>16. 7. 2020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24</v>
      </c>
      <c r="D130" s="40"/>
      <c r="E130" s="40"/>
      <c r="F130" s="27" t="str">
        <f>E13</f>
        <v>Město Sokolov</v>
      </c>
      <c r="G130" s="40"/>
      <c r="H130" s="40"/>
      <c r="I130" s="32" t="s">
        <v>30</v>
      </c>
      <c r="J130" s="36" t="str">
        <f>E19</f>
        <v>Ing. Martin Dědič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28</v>
      </c>
      <c r="D131" s="40"/>
      <c r="E131" s="40"/>
      <c r="F131" s="27" t="str">
        <f>IF(E16="","",E16)</f>
        <v>Vyplň údaj</v>
      </c>
      <c r="G131" s="40"/>
      <c r="H131" s="40"/>
      <c r="I131" s="32" t="s">
        <v>33</v>
      </c>
      <c r="J131" s="36" t="str">
        <f>E22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84"/>
      <c r="B133" s="185"/>
      <c r="C133" s="186" t="s">
        <v>113</v>
      </c>
      <c r="D133" s="187" t="s">
        <v>61</v>
      </c>
      <c r="E133" s="187" t="s">
        <v>57</v>
      </c>
      <c r="F133" s="187" t="s">
        <v>58</v>
      </c>
      <c r="G133" s="187" t="s">
        <v>114</v>
      </c>
      <c r="H133" s="187" t="s">
        <v>115</v>
      </c>
      <c r="I133" s="187" t="s">
        <v>116</v>
      </c>
      <c r="J133" s="187" t="s">
        <v>87</v>
      </c>
      <c r="K133" s="188" t="s">
        <v>117</v>
      </c>
      <c r="L133" s="189"/>
      <c r="M133" s="100" t="s">
        <v>1</v>
      </c>
      <c r="N133" s="101" t="s">
        <v>40</v>
      </c>
      <c r="O133" s="101" t="s">
        <v>118</v>
      </c>
      <c r="P133" s="101" t="s">
        <v>119</v>
      </c>
      <c r="Q133" s="101" t="s">
        <v>120</v>
      </c>
      <c r="R133" s="101" t="s">
        <v>121</v>
      </c>
      <c r="S133" s="101" t="s">
        <v>122</v>
      </c>
      <c r="T133" s="102" t="s">
        <v>123</v>
      </c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</row>
    <row r="134" spans="1:63" s="2" customFormat="1" ht="22.8" customHeight="1">
      <c r="A134" s="38"/>
      <c r="B134" s="39"/>
      <c r="C134" s="107" t="s">
        <v>124</v>
      </c>
      <c r="D134" s="40"/>
      <c r="E134" s="40"/>
      <c r="F134" s="40"/>
      <c r="G134" s="40"/>
      <c r="H134" s="40"/>
      <c r="I134" s="40"/>
      <c r="J134" s="190">
        <f>BK134</f>
        <v>0</v>
      </c>
      <c r="K134" s="40"/>
      <c r="L134" s="44"/>
      <c r="M134" s="103"/>
      <c r="N134" s="191"/>
      <c r="O134" s="104"/>
      <c r="P134" s="192">
        <f>P135+P210+P394</f>
        <v>0</v>
      </c>
      <c r="Q134" s="104"/>
      <c r="R134" s="192">
        <f>R135+R210+R394</f>
        <v>95.97310730999999</v>
      </c>
      <c r="S134" s="104"/>
      <c r="T134" s="193">
        <f>T135+T210+T394</f>
        <v>53.438889999999994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75</v>
      </c>
      <c r="AU134" s="17" t="s">
        <v>89</v>
      </c>
      <c r="BK134" s="194">
        <f>BK135+BK210+BK394</f>
        <v>0</v>
      </c>
    </row>
    <row r="135" spans="1:63" s="12" customFormat="1" ht="25.9" customHeight="1">
      <c r="A135" s="12"/>
      <c r="B135" s="195"/>
      <c r="C135" s="196"/>
      <c r="D135" s="197" t="s">
        <v>75</v>
      </c>
      <c r="E135" s="198" t="s">
        <v>125</v>
      </c>
      <c r="F135" s="198" t="s">
        <v>126</v>
      </c>
      <c r="G135" s="196"/>
      <c r="H135" s="196"/>
      <c r="I135" s="199"/>
      <c r="J135" s="200">
        <f>BK135</f>
        <v>0</v>
      </c>
      <c r="K135" s="196"/>
      <c r="L135" s="201"/>
      <c r="M135" s="202"/>
      <c r="N135" s="203"/>
      <c r="O135" s="203"/>
      <c r="P135" s="204">
        <f>P136+P151+P155+P187+P207</f>
        <v>0</v>
      </c>
      <c r="Q135" s="203"/>
      <c r="R135" s="204">
        <f>R136+R151+R155+R187+R207</f>
        <v>45.47924630999999</v>
      </c>
      <c r="S135" s="203"/>
      <c r="T135" s="205">
        <f>T136+T151+T155+T187+T207</f>
        <v>0.1568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6" t="s">
        <v>81</v>
      </c>
      <c r="AT135" s="207" t="s">
        <v>75</v>
      </c>
      <c r="AU135" s="207" t="s">
        <v>76</v>
      </c>
      <c r="AY135" s="206" t="s">
        <v>127</v>
      </c>
      <c r="BK135" s="208">
        <f>BK136+BK151+BK155+BK187+BK207</f>
        <v>0</v>
      </c>
    </row>
    <row r="136" spans="1:63" s="12" customFormat="1" ht="22.8" customHeight="1">
      <c r="A136" s="12"/>
      <c r="B136" s="195"/>
      <c r="C136" s="196"/>
      <c r="D136" s="197" t="s">
        <v>75</v>
      </c>
      <c r="E136" s="209" t="s">
        <v>128</v>
      </c>
      <c r="F136" s="209" t="s">
        <v>129</v>
      </c>
      <c r="G136" s="196"/>
      <c r="H136" s="196"/>
      <c r="I136" s="199"/>
      <c r="J136" s="210">
        <f>BK136</f>
        <v>0</v>
      </c>
      <c r="K136" s="196"/>
      <c r="L136" s="201"/>
      <c r="M136" s="202"/>
      <c r="N136" s="203"/>
      <c r="O136" s="203"/>
      <c r="P136" s="204">
        <f>SUM(P137:P150)</f>
        <v>0</v>
      </c>
      <c r="Q136" s="203"/>
      <c r="R136" s="204">
        <f>SUM(R137:R150)</f>
        <v>45.321566309999994</v>
      </c>
      <c r="S136" s="203"/>
      <c r="T136" s="205">
        <f>SUM(T137:T150)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6" t="s">
        <v>81</v>
      </c>
      <c r="AT136" s="207" t="s">
        <v>75</v>
      </c>
      <c r="AU136" s="207" t="s">
        <v>81</v>
      </c>
      <c r="AY136" s="206" t="s">
        <v>127</v>
      </c>
      <c r="BK136" s="208">
        <f>SUM(BK137:BK150)</f>
        <v>0</v>
      </c>
    </row>
    <row r="137" spans="1:65" s="2" customFormat="1" ht="14.4" customHeight="1">
      <c r="A137" s="38"/>
      <c r="B137" s="39"/>
      <c r="C137" s="211" t="s">
        <v>81</v>
      </c>
      <c r="D137" s="211" t="s">
        <v>130</v>
      </c>
      <c r="E137" s="212" t="s">
        <v>131</v>
      </c>
      <c r="F137" s="213" t="s">
        <v>132</v>
      </c>
      <c r="G137" s="214" t="s">
        <v>133</v>
      </c>
      <c r="H137" s="215">
        <v>66</v>
      </c>
      <c r="I137" s="216"/>
      <c r="J137" s="217">
        <f>ROUND(I137*H137,2)</f>
        <v>0</v>
      </c>
      <c r="K137" s="213" t="s">
        <v>134</v>
      </c>
      <c r="L137" s="44"/>
      <c r="M137" s="218" t="s">
        <v>1</v>
      </c>
      <c r="N137" s="219" t="s">
        <v>41</v>
      </c>
      <c r="O137" s="91"/>
      <c r="P137" s="220">
        <f>O137*H137</f>
        <v>0</v>
      </c>
      <c r="Q137" s="220">
        <v>0.00576</v>
      </c>
      <c r="R137" s="220">
        <f>Q137*H137</f>
        <v>0.38016</v>
      </c>
      <c r="S137" s="220">
        <v>0</v>
      </c>
      <c r="T137" s="22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2" t="s">
        <v>128</v>
      </c>
      <c r="AT137" s="222" t="s">
        <v>130</v>
      </c>
      <c r="AU137" s="222" t="s">
        <v>83</v>
      </c>
      <c r="AY137" s="17" t="s">
        <v>127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81</v>
      </c>
      <c r="BK137" s="223">
        <f>ROUND(I137*H137,2)</f>
        <v>0</v>
      </c>
      <c r="BL137" s="17" t="s">
        <v>128</v>
      </c>
      <c r="BM137" s="222" t="s">
        <v>135</v>
      </c>
    </row>
    <row r="138" spans="1:47" s="2" customFormat="1" ht="12">
      <c r="A138" s="38"/>
      <c r="B138" s="39"/>
      <c r="C138" s="40"/>
      <c r="D138" s="224" t="s">
        <v>136</v>
      </c>
      <c r="E138" s="40"/>
      <c r="F138" s="225" t="s">
        <v>137</v>
      </c>
      <c r="G138" s="40"/>
      <c r="H138" s="40"/>
      <c r="I138" s="226"/>
      <c r="J138" s="40"/>
      <c r="K138" s="40"/>
      <c r="L138" s="44"/>
      <c r="M138" s="227"/>
      <c r="N138" s="228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136</v>
      </c>
      <c r="AU138" s="17" t="s">
        <v>83</v>
      </c>
    </row>
    <row r="139" spans="1:65" s="2" customFormat="1" ht="14.4" customHeight="1">
      <c r="A139" s="38"/>
      <c r="B139" s="39"/>
      <c r="C139" s="211" t="s">
        <v>83</v>
      </c>
      <c r="D139" s="211" t="s">
        <v>130</v>
      </c>
      <c r="E139" s="212" t="s">
        <v>138</v>
      </c>
      <c r="F139" s="213" t="s">
        <v>139</v>
      </c>
      <c r="G139" s="214" t="s">
        <v>133</v>
      </c>
      <c r="H139" s="215">
        <v>66</v>
      </c>
      <c r="I139" s="216"/>
      <c r="J139" s="217">
        <f>ROUND(I139*H139,2)</f>
        <v>0</v>
      </c>
      <c r="K139" s="213" t="s">
        <v>134</v>
      </c>
      <c r="L139" s="44"/>
      <c r="M139" s="218" t="s">
        <v>1</v>
      </c>
      <c r="N139" s="219" t="s">
        <v>41</v>
      </c>
      <c r="O139" s="91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2" t="s">
        <v>128</v>
      </c>
      <c r="AT139" s="222" t="s">
        <v>130</v>
      </c>
      <c r="AU139" s="222" t="s">
        <v>83</v>
      </c>
      <c r="AY139" s="17" t="s">
        <v>127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7" t="s">
        <v>81</v>
      </c>
      <c r="BK139" s="223">
        <f>ROUND(I139*H139,2)</f>
        <v>0</v>
      </c>
      <c r="BL139" s="17" t="s">
        <v>128</v>
      </c>
      <c r="BM139" s="222" t="s">
        <v>140</v>
      </c>
    </row>
    <row r="140" spans="1:47" s="2" customFormat="1" ht="12">
      <c r="A140" s="38"/>
      <c r="B140" s="39"/>
      <c r="C140" s="40"/>
      <c r="D140" s="224" t="s">
        <v>136</v>
      </c>
      <c r="E140" s="40"/>
      <c r="F140" s="225" t="s">
        <v>141</v>
      </c>
      <c r="G140" s="40"/>
      <c r="H140" s="40"/>
      <c r="I140" s="226"/>
      <c r="J140" s="40"/>
      <c r="K140" s="40"/>
      <c r="L140" s="44"/>
      <c r="M140" s="227"/>
      <c r="N140" s="228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136</v>
      </c>
      <c r="AU140" s="17" t="s">
        <v>83</v>
      </c>
    </row>
    <row r="141" spans="1:65" s="2" customFormat="1" ht="24.15" customHeight="1">
      <c r="A141" s="38"/>
      <c r="B141" s="39"/>
      <c r="C141" s="211" t="s">
        <v>142</v>
      </c>
      <c r="D141" s="211" t="s">
        <v>130</v>
      </c>
      <c r="E141" s="212" t="s">
        <v>143</v>
      </c>
      <c r="F141" s="213" t="s">
        <v>144</v>
      </c>
      <c r="G141" s="214" t="s">
        <v>145</v>
      </c>
      <c r="H141" s="215">
        <v>0.741</v>
      </c>
      <c r="I141" s="216"/>
      <c r="J141" s="217">
        <f>ROUND(I141*H141,2)</f>
        <v>0</v>
      </c>
      <c r="K141" s="213" t="s">
        <v>134</v>
      </c>
      <c r="L141" s="44"/>
      <c r="M141" s="218" t="s">
        <v>1</v>
      </c>
      <c r="N141" s="219" t="s">
        <v>41</v>
      </c>
      <c r="O141" s="91"/>
      <c r="P141" s="220">
        <f>O141*H141</f>
        <v>0</v>
      </c>
      <c r="Q141" s="220">
        <v>1.05291</v>
      </c>
      <c r="R141" s="220">
        <f>Q141*H141</f>
        <v>0.78020631</v>
      </c>
      <c r="S141" s="220">
        <v>0</v>
      </c>
      <c r="T141" s="22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2" t="s">
        <v>128</v>
      </c>
      <c r="AT141" s="222" t="s">
        <v>130</v>
      </c>
      <c r="AU141" s="222" t="s">
        <v>83</v>
      </c>
      <c r="AY141" s="17" t="s">
        <v>127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7" t="s">
        <v>81</v>
      </c>
      <c r="BK141" s="223">
        <f>ROUND(I141*H141,2)</f>
        <v>0</v>
      </c>
      <c r="BL141" s="17" t="s">
        <v>128</v>
      </c>
      <c r="BM141" s="222" t="s">
        <v>146</v>
      </c>
    </row>
    <row r="142" spans="1:47" s="2" customFormat="1" ht="12">
      <c r="A142" s="38"/>
      <c r="B142" s="39"/>
      <c r="C142" s="40"/>
      <c r="D142" s="224" t="s">
        <v>136</v>
      </c>
      <c r="E142" s="40"/>
      <c r="F142" s="225" t="s">
        <v>147</v>
      </c>
      <c r="G142" s="40"/>
      <c r="H142" s="40"/>
      <c r="I142" s="226"/>
      <c r="J142" s="40"/>
      <c r="K142" s="40"/>
      <c r="L142" s="44"/>
      <c r="M142" s="227"/>
      <c r="N142" s="228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136</v>
      </c>
      <c r="AU142" s="17" t="s">
        <v>83</v>
      </c>
    </row>
    <row r="143" spans="1:51" s="13" customFormat="1" ht="12">
      <c r="A143" s="13"/>
      <c r="B143" s="229"/>
      <c r="C143" s="230"/>
      <c r="D143" s="224" t="s">
        <v>148</v>
      </c>
      <c r="E143" s="231" t="s">
        <v>1</v>
      </c>
      <c r="F143" s="232" t="s">
        <v>149</v>
      </c>
      <c r="G143" s="230"/>
      <c r="H143" s="233">
        <v>0.47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148</v>
      </c>
      <c r="AU143" s="239" t="s">
        <v>83</v>
      </c>
      <c r="AV143" s="13" t="s">
        <v>83</v>
      </c>
      <c r="AW143" s="13" t="s">
        <v>32</v>
      </c>
      <c r="AX143" s="13" t="s">
        <v>76</v>
      </c>
      <c r="AY143" s="239" t="s">
        <v>127</v>
      </c>
    </row>
    <row r="144" spans="1:51" s="13" customFormat="1" ht="12">
      <c r="A144" s="13"/>
      <c r="B144" s="229"/>
      <c r="C144" s="230"/>
      <c r="D144" s="224" t="s">
        <v>148</v>
      </c>
      <c r="E144" s="231" t="s">
        <v>1</v>
      </c>
      <c r="F144" s="232" t="s">
        <v>150</v>
      </c>
      <c r="G144" s="230"/>
      <c r="H144" s="233">
        <v>0.271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148</v>
      </c>
      <c r="AU144" s="239" t="s">
        <v>83</v>
      </c>
      <c r="AV144" s="13" t="s">
        <v>83</v>
      </c>
      <c r="AW144" s="13" t="s">
        <v>32</v>
      </c>
      <c r="AX144" s="13" t="s">
        <v>76</v>
      </c>
      <c r="AY144" s="239" t="s">
        <v>127</v>
      </c>
    </row>
    <row r="145" spans="1:51" s="14" customFormat="1" ht="12">
      <c r="A145" s="14"/>
      <c r="B145" s="240"/>
      <c r="C145" s="241"/>
      <c r="D145" s="224" t="s">
        <v>148</v>
      </c>
      <c r="E145" s="242" t="s">
        <v>1</v>
      </c>
      <c r="F145" s="243" t="s">
        <v>151</v>
      </c>
      <c r="G145" s="241"/>
      <c r="H145" s="244">
        <v>0.741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148</v>
      </c>
      <c r="AU145" s="250" t="s">
        <v>83</v>
      </c>
      <c r="AV145" s="14" t="s">
        <v>128</v>
      </c>
      <c r="AW145" s="14" t="s">
        <v>32</v>
      </c>
      <c r="AX145" s="14" t="s">
        <v>81</v>
      </c>
      <c r="AY145" s="250" t="s">
        <v>127</v>
      </c>
    </row>
    <row r="146" spans="1:65" s="2" customFormat="1" ht="14.4" customHeight="1">
      <c r="A146" s="38"/>
      <c r="B146" s="39"/>
      <c r="C146" s="211" t="s">
        <v>128</v>
      </c>
      <c r="D146" s="211" t="s">
        <v>130</v>
      </c>
      <c r="E146" s="212" t="s">
        <v>152</v>
      </c>
      <c r="F146" s="213" t="s">
        <v>153</v>
      </c>
      <c r="G146" s="214" t="s">
        <v>154</v>
      </c>
      <c r="H146" s="215">
        <v>220</v>
      </c>
      <c r="I146" s="216"/>
      <c r="J146" s="217">
        <f>ROUND(I146*H146,2)</f>
        <v>0</v>
      </c>
      <c r="K146" s="213" t="s">
        <v>1</v>
      </c>
      <c r="L146" s="44"/>
      <c r="M146" s="218" t="s">
        <v>1</v>
      </c>
      <c r="N146" s="219" t="s">
        <v>41</v>
      </c>
      <c r="O146" s="91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2" t="s">
        <v>128</v>
      </c>
      <c r="AT146" s="222" t="s">
        <v>130</v>
      </c>
      <c r="AU146" s="222" t="s">
        <v>83</v>
      </c>
      <c r="AY146" s="17" t="s">
        <v>127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7" t="s">
        <v>81</v>
      </c>
      <c r="BK146" s="223">
        <f>ROUND(I146*H146,2)</f>
        <v>0</v>
      </c>
      <c r="BL146" s="17" t="s">
        <v>128</v>
      </c>
      <c r="BM146" s="222" t="s">
        <v>155</v>
      </c>
    </row>
    <row r="147" spans="1:47" s="2" customFormat="1" ht="12">
      <c r="A147" s="38"/>
      <c r="B147" s="39"/>
      <c r="C147" s="40"/>
      <c r="D147" s="224" t="s">
        <v>136</v>
      </c>
      <c r="E147" s="40"/>
      <c r="F147" s="225" t="s">
        <v>153</v>
      </c>
      <c r="G147" s="40"/>
      <c r="H147" s="40"/>
      <c r="I147" s="226"/>
      <c r="J147" s="40"/>
      <c r="K147" s="40"/>
      <c r="L147" s="44"/>
      <c r="M147" s="227"/>
      <c r="N147" s="228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136</v>
      </c>
      <c r="AU147" s="17" t="s">
        <v>83</v>
      </c>
    </row>
    <row r="148" spans="1:65" s="2" customFormat="1" ht="14.4" customHeight="1">
      <c r="A148" s="38"/>
      <c r="B148" s="39"/>
      <c r="C148" s="211" t="s">
        <v>156</v>
      </c>
      <c r="D148" s="211" t="s">
        <v>130</v>
      </c>
      <c r="E148" s="212" t="s">
        <v>157</v>
      </c>
      <c r="F148" s="213" t="s">
        <v>158</v>
      </c>
      <c r="G148" s="214" t="s">
        <v>159</v>
      </c>
      <c r="H148" s="215">
        <v>18</v>
      </c>
      <c r="I148" s="216"/>
      <c r="J148" s="217">
        <f>ROUND(I148*H148,2)</f>
        <v>0</v>
      </c>
      <c r="K148" s="213" t="s">
        <v>134</v>
      </c>
      <c r="L148" s="44"/>
      <c r="M148" s="218" t="s">
        <v>1</v>
      </c>
      <c r="N148" s="219" t="s">
        <v>41</v>
      </c>
      <c r="O148" s="91"/>
      <c r="P148" s="220">
        <f>O148*H148</f>
        <v>0</v>
      </c>
      <c r="Q148" s="220">
        <v>2.4534</v>
      </c>
      <c r="R148" s="220">
        <f>Q148*H148</f>
        <v>44.161199999999994</v>
      </c>
      <c r="S148" s="220">
        <v>0</v>
      </c>
      <c r="T148" s="22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2" t="s">
        <v>128</v>
      </c>
      <c r="AT148" s="222" t="s">
        <v>130</v>
      </c>
      <c r="AU148" s="222" t="s">
        <v>83</v>
      </c>
      <c r="AY148" s="17" t="s">
        <v>127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7" t="s">
        <v>81</v>
      </c>
      <c r="BK148" s="223">
        <f>ROUND(I148*H148,2)</f>
        <v>0</v>
      </c>
      <c r="BL148" s="17" t="s">
        <v>128</v>
      </c>
      <c r="BM148" s="222" t="s">
        <v>160</v>
      </c>
    </row>
    <row r="149" spans="1:47" s="2" customFormat="1" ht="12">
      <c r="A149" s="38"/>
      <c r="B149" s="39"/>
      <c r="C149" s="40"/>
      <c r="D149" s="224" t="s">
        <v>136</v>
      </c>
      <c r="E149" s="40"/>
      <c r="F149" s="225" t="s">
        <v>161</v>
      </c>
      <c r="G149" s="40"/>
      <c r="H149" s="40"/>
      <c r="I149" s="226"/>
      <c r="J149" s="40"/>
      <c r="K149" s="40"/>
      <c r="L149" s="44"/>
      <c r="M149" s="227"/>
      <c r="N149" s="228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136</v>
      </c>
      <c r="AU149" s="17" t="s">
        <v>83</v>
      </c>
    </row>
    <row r="150" spans="1:51" s="13" customFormat="1" ht="12">
      <c r="A150" s="13"/>
      <c r="B150" s="229"/>
      <c r="C150" s="230"/>
      <c r="D150" s="224" t="s">
        <v>148</v>
      </c>
      <c r="E150" s="231" t="s">
        <v>1</v>
      </c>
      <c r="F150" s="232" t="s">
        <v>162</v>
      </c>
      <c r="G150" s="230"/>
      <c r="H150" s="233">
        <v>18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148</v>
      </c>
      <c r="AU150" s="239" t="s">
        <v>83</v>
      </c>
      <c r="AV150" s="13" t="s">
        <v>83</v>
      </c>
      <c r="AW150" s="13" t="s">
        <v>32</v>
      </c>
      <c r="AX150" s="13" t="s">
        <v>81</v>
      </c>
      <c r="AY150" s="239" t="s">
        <v>127</v>
      </c>
    </row>
    <row r="151" spans="1:63" s="12" customFormat="1" ht="22.8" customHeight="1">
      <c r="A151" s="12"/>
      <c r="B151" s="195"/>
      <c r="C151" s="196"/>
      <c r="D151" s="197" t="s">
        <v>75</v>
      </c>
      <c r="E151" s="209" t="s">
        <v>163</v>
      </c>
      <c r="F151" s="209" t="s">
        <v>164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SUM(P152:P154)</f>
        <v>0</v>
      </c>
      <c r="Q151" s="203"/>
      <c r="R151" s="204">
        <f>SUM(R152:R154)</f>
        <v>0.15768000000000001</v>
      </c>
      <c r="S151" s="203"/>
      <c r="T151" s="205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6" t="s">
        <v>81</v>
      </c>
      <c r="AT151" s="207" t="s">
        <v>75</v>
      </c>
      <c r="AU151" s="207" t="s">
        <v>81</v>
      </c>
      <c r="AY151" s="206" t="s">
        <v>127</v>
      </c>
      <c r="BK151" s="208">
        <f>SUM(BK152:BK154)</f>
        <v>0</v>
      </c>
    </row>
    <row r="152" spans="1:65" s="2" customFormat="1" ht="24.15" customHeight="1">
      <c r="A152" s="38"/>
      <c r="B152" s="39"/>
      <c r="C152" s="211" t="s">
        <v>163</v>
      </c>
      <c r="D152" s="211" t="s">
        <v>130</v>
      </c>
      <c r="E152" s="212" t="s">
        <v>165</v>
      </c>
      <c r="F152" s="213" t="s">
        <v>166</v>
      </c>
      <c r="G152" s="214" t="s">
        <v>133</v>
      </c>
      <c r="H152" s="215">
        <v>36</v>
      </c>
      <c r="I152" s="216"/>
      <c r="J152" s="217">
        <f>ROUND(I152*H152,2)</f>
        <v>0</v>
      </c>
      <c r="K152" s="213" t="s">
        <v>134</v>
      </c>
      <c r="L152" s="44"/>
      <c r="M152" s="218" t="s">
        <v>1</v>
      </c>
      <c r="N152" s="219" t="s">
        <v>41</v>
      </c>
      <c r="O152" s="91"/>
      <c r="P152" s="220">
        <f>O152*H152</f>
        <v>0</v>
      </c>
      <c r="Q152" s="220">
        <v>0.00438</v>
      </c>
      <c r="R152" s="220">
        <f>Q152*H152</f>
        <v>0.15768000000000001</v>
      </c>
      <c r="S152" s="220">
        <v>0</v>
      </c>
      <c r="T152" s="22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2" t="s">
        <v>128</v>
      </c>
      <c r="AT152" s="222" t="s">
        <v>130</v>
      </c>
      <c r="AU152" s="222" t="s">
        <v>83</v>
      </c>
      <c r="AY152" s="17" t="s">
        <v>127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7" t="s">
        <v>81</v>
      </c>
      <c r="BK152" s="223">
        <f>ROUND(I152*H152,2)</f>
        <v>0</v>
      </c>
      <c r="BL152" s="17" t="s">
        <v>128</v>
      </c>
      <c r="BM152" s="222" t="s">
        <v>167</v>
      </c>
    </row>
    <row r="153" spans="1:47" s="2" customFormat="1" ht="12">
      <c r="A153" s="38"/>
      <c r="B153" s="39"/>
      <c r="C153" s="40"/>
      <c r="D153" s="224" t="s">
        <v>136</v>
      </c>
      <c r="E153" s="40"/>
      <c r="F153" s="225" t="s">
        <v>168</v>
      </c>
      <c r="G153" s="40"/>
      <c r="H153" s="40"/>
      <c r="I153" s="226"/>
      <c r="J153" s="40"/>
      <c r="K153" s="40"/>
      <c r="L153" s="44"/>
      <c r="M153" s="227"/>
      <c r="N153" s="228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136</v>
      </c>
      <c r="AU153" s="17" t="s">
        <v>83</v>
      </c>
    </row>
    <row r="154" spans="1:51" s="13" customFormat="1" ht="12">
      <c r="A154" s="13"/>
      <c r="B154" s="229"/>
      <c r="C154" s="230"/>
      <c r="D154" s="224" t="s">
        <v>148</v>
      </c>
      <c r="E154" s="231" t="s">
        <v>1</v>
      </c>
      <c r="F154" s="232" t="s">
        <v>169</v>
      </c>
      <c r="G154" s="230"/>
      <c r="H154" s="233">
        <v>36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148</v>
      </c>
      <c r="AU154" s="239" t="s">
        <v>83</v>
      </c>
      <c r="AV154" s="13" t="s">
        <v>83</v>
      </c>
      <c r="AW154" s="13" t="s">
        <v>32</v>
      </c>
      <c r="AX154" s="13" t="s">
        <v>81</v>
      </c>
      <c r="AY154" s="239" t="s">
        <v>127</v>
      </c>
    </row>
    <row r="155" spans="1:63" s="12" customFormat="1" ht="22.8" customHeight="1">
      <c r="A155" s="12"/>
      <c r="B155" s="195"/>
      <c r="C155" s="196"/>
      <c r="D155" s="197" t="s">
        <v>75</v>
      </c>
      <c r="E155" s="209" t="s">
        <v>170</v>
      </c>
      <c r="F155" s="209" t="s">
        <v>171</v>
      </c>
      <c r="G155" s="196"/>
      <c r="H155" s="196"/>
      <c r="I155" s="199"/>
      <c r="J155" s="210">
        <f>BK155</f>
        <v>0</v>
      </c>
      <c r="K155" s="196"/>
      <c r="L155" s="201"/>
      <c r="M155" s="202"/>
      <c r="N155" s="203"/>
      <c r="O155" s="203"/>
      <c r="P155" s="204">
        <f>SUM(P156:P186)</f>
        <v>0</v>
      </c>
      <c r="Q155" s="203"/>
      <c r="R155" s="204">
        <f>SUM(R156:R186)</f>
        <v>0</v>
      </c>
      <c r="S155" s="203"/>
      <c r="T155" s="205">
        <f>SUM(T156:T186)</f>
        <v>0.1568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6" t="s">
        <v>81</v>
      </c>
      <c r="AT155" s="207" t="s">
        <v>75</v>
      </c>
      <c r="AU155" s="207" t="s">
        <v>81</v>
      </c>
      <c r="AY155" s="206" t="s">
        <v>127</v>
      </c>
      <c r="BK155" s="208">
        <f>SUM(BK156:BK186)</f>
        <v>0</v>
      </c>
    </row>
    <row r="156" spans="1:65" s="2" customFormat="1" ht="24.15" customHeight="1">
      <c r="A156" s="38"/>
      <c r="B156" s="39"/>
      <c r="C156" s="211" t="s">
        <v>172</v>
      </c>
      <c r="D156" s="211" t="s">
        <v>130</v>
      </c>
      <c r="E156" s="212" t="s">
        <v>173</v>
      </c>
      <c r="F156" s="213" t="s">
        <v>174</v>
      </c>
      <c r="G156" s="214" t="s">
        <v>133</v>
      </c>
      <c r="H156" s="215">
        <v>2104.5</v>
      </c>
      <c r="I156" s="216"/>
      <c r="J156" s="217">
        <f>ROUND(I156*H156,2)</f>
        <v>0</v>
      </c>
      <c r="K156" s="213" t="s">
        <v>1</v>
      </c>
      <c r="L156" s="44"/>
      <c r="M156" s="218" t="s">
        <v>1</v>
      </c>
      <c r="N156" s="219" t="s">
        <v>41</v>
      </c>
      <c r="O156" s="91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2" t="s">
        <v>128</v>
      </c>
      <c r="AT156" s="222" t="s">
        <v>130</v>
      </c>
      <c r="AU156" s="222" t="s">
        <v>83</v>
      </c>
      <c r="AY156" s="17" t="s">
        <v>127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7" t="s">
        <v>81</v>
      </c>
      <c r="BK156" s="223">
        <f>ROUND(I156*H156,2)</f>
        <v>0</v>
      </c>
      <c r="BL156" s="17" t="s">
        <v>128</v>
      </c>
      <c r="BM156" s="222" t="s">
        <v>175</v>
      </c>
    </row>
    <row r="157" spans="1:47" s="2" customFormat="1" ht="12">
      <c r="A157" s="38"/>
      <c r="B157" s="39"/>
      <c r="C157" s="40"/>
      <c r="D157" s="224" t="s">
        <v>136</v>
      </c>
      <c r="E157" s="40"/>
      <c r="F157" s="225" t="s">
        <v>174</v>
      </c>
      <c r="G157" s="40"/>
      <c r="H157" s="40"/>
      <c r="I157" s="226"/>
      <c r="J157" s="40"/>
      <c r="K157" s="40"/>
      <c r="L157" s="44"/>
      <c r="M157" s="227"/>
      <c r="N157" s="228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136</v>
      </c>
      <c r="AU157" s="17" t="s">
        <v>83</v>
      </c>
    </row>
    <row r="158" spans="1:51" s="13" customFormat="1" ht="12">
      <c r="A158" s="13"/>
      <c r="B158" s="229"/>
      <c r="C158" s="230"/>
      <c r="D158" s="224" t="s">
        <v>148</v>
      </c>
      <c r="E158" s="231" t="s">
        <v>1</v>
      </c>
      <c r="F158" s="232" t="s">
        <v>176</v>
      </c>
      <c r="G158" s="230"/>
      <c r="H158" s="233">
        <v>1905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148</v>
      </c>
      <c r="AU158" s="239" t="s">
        <v>83</v>
      </c>
      <c r="AV158" s="13" t="s">
        <v>83</v>
      </c>
      <c r="AW158" s="13" t="s">
        <v>32</v>
      </c>
      <c r="AX158" s="13" t="s">
        <v>76</v>
      </c>
      <c r="AY158" s="239" t="s">
        <v>127</v>
      </c>
    </row>
    <row r="159" spans="1:51" s="13" customFormat="1" ht="12">
      <c r="A159" s="13"/>
      <c r="B159" s="229"/>
      <c r="C159" s="230"/>
      <c r="D159" s="224" t="s">
        <v>148</v>
      </c>
      <c r="E159" s="231" t="s">
        <v>1</v>
      </c>
      <c r="F159" s="232" t="s">
        <v>177</v>
      </c>
      <c r="G159" s="230"/>
      <c r="H159" s="233">
        <v>199.5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148</v>
      </c>
      <c r="AU159" s="239" t="s">
        <v>83</v>
      </c>
      <c r="AV159" s="13" t="s">
        <v>83</v>
      </c>
      <c r="AW159" s="13" t="s">
        <v>32</v>
      </c>
      <c r="AX159" s="13" t="s">
        <v>76</v>
      </c>
      <c r="AY159" s="239" t="s">
        <v>127</v>
      </c>
    </row>
    <row r="160" spans="1:51" s="14" customFormat="1" ht="12">
      <c r="A160" s="14"/>
      <c r="B160" s="240"/>
      <c r="C160" s="241"/>
      <c r="D160" s="224" t="s">
        <v>148</v>
      </c>
      <c r="E160" s="242" t="s">
        <v>1</v>
      </c>
      <c r="F160" s="243" t="s">
        <v>151</v>
      </c>
      <c r="G160" s="241"/>
      <c r="H160" s="244">
        <v>2104.5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148</v>
      </c>
      <c r="AU160" s="250" t="s">
        <v>83</v>
      </c>
      <c r="AV160" s="14" t="s">
        <v>128</v>
      </c>
      <c r="AW160" s="14" t="s">
        <v>32</v>
      </c>
      <c r="AX160" s="14" t="s">
        <v>81</v>
      </c>
      <c r="AY160" s="250" t="s">
        <v>127</v>
      </c>
    </row>
    <row r="161" spans="1:65" s="2" customFormat="1" ht="24.15" customHeight="1">
      <c r="A161" s="38"/>
      <c r="B161" s="39"/>
      <c r="C161" s="211" t="s">
        <v>178</v>
      </c>
      <c r="D161" s="211" t="s">
        <v>130</v>
      </c>
      <c r="E161" s="212" t="s">
        <v>179</v>
      </c>
      <c r="F161" s="213" t="s">
        <v>180</v>
      </c>
      <c r="G161" s="214" t="s">
        <v>133</v>
      </c>
      <c r="H161" s="215">
        <v>11.2</v>
      </c>
      <c r="I161" s="216"/>
      <c r="J161" s="217">
        <f>ROUND(I161*H161,2)</f>
        <v>0</v>
      </c>
      <c r="K161" s="213" t="s">
        <v>134</v>
      </c>
      <c r="L161" s="44"/>
      <c r="M161" s="218" t="s">
        <v>1</v>
      </c>
      <c r="N161" s="219" t="s">
        <v>41</v>
      </c>
      <c r="O161" s="91"/>
      <c r="P161" s="220">
        <f>O161*H161</f>
        <v>0</v>
      </c>
      <c r="Q161" s="220">
        <v>0</v>
      </c>
      <c r="R161" s="220">
        <f>Q161*H161</f>
        <v>0</v>
      </c>
      <c r="S161" s="220">
        <v>0.014</v>
      </c>
      <c r="T161" s="221">
        <f>S161*H161</f>
        <v>0.1568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2" t="s">
        <v>128</v>
      </c>
      <c r="AT161" s="222" t="s">
        <v>130</v>
      </c>
      <c r="AU161" s="222" t="s">
        <v>83</v>
      </c>
      <c r="AY161" s="17" t="s">
        <v>127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81</v>
      </c>
      <c r="BK161" s="223">
        <f>ROUND(I161*H161,2)</f>
        <v>0</v>
      </c>
      <c r="BL161" s="17" t="s">
        <v>128</v>
      </c>
      <c r="BM161" s="222" t="s">
        <v>181</v>
      </c>
    </row>
    <row r="162" spans="1:47" s="2" customFormat="1" ht="12">
      <c r="A162" s="38"/>
      <c r="B162" s="39"/>
      <c r="C162" s="40"/>
      <c r="D162" s="224" t="s">
        <v>136</v>
      </c>
      <c r="E162" s="40"/>
      <c r="F162" s="225" t="s">
        <v>182</v>
      </c>
      <c r="G162" s="40"/>
      <c r="H162" s="40"/>
      <c r="I162" s="226"/>
      <c r="J162" s="40"/>
      <c r="K162" s="40"/>
      <c r="L162" s="44"/>
      <c r="M162" s="227"/>
      <c r="N162" s="228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136</v>
      </c>
      <c r="AU162" s="17" t="s">
        <v>83</v>
      </c>
    </row>
    <row r="163" spans="1:51" s="13" customFormat="1" ht="12">
      <c r="A163" s="13"/>
      <c r="B163" s="229"/>
      <c r="C163" s="230"/>
      <c r="D163" s="224" t="s">
        <v>148</v>
      </c>
      <c r="E163" s="231" t="s">
        <v>1</v>
      </c>
      <c r="F163" s="232" t="s">
        <v>183</v>
      </c>
      <c r="G163" s="230"/>
      <c r="H163" s="233">
        <v>11.2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148</v>
      </c>
      <c r="AU163" s="239" t="s">
        <v>83</v>
      </c>
      <c r="AV163" s="13" t="s">
        <v>83</v>
      </c>
      <c r="AW163" s="13" t="s">
        <v>32</v>
      </c>
      <c r="AX163" s="13" t="s">
        <v>81</v>
      </c>
      <c r="AY163" s="239" t="s">
        <v>127</v>
      </c>
    </row>
    <row r="164" spans="1:65" s="2" customFormat="1" ht="24.15" customHeight="1">
      <c r="A164" s="38"/>
      <c r="B164" s="39"/>
      <c r="C164" s="211" t="s">
        <v>170</v>
      </c>
      <c r="D164" s="211" t="s">
        <v>130</v>
      </c>
      <c r="E164" s="212" t="s">
        <v>184</v>
      </c>
      <c r="F164" s="213" t="s">
        <v>185</v>
      </c>
      <c r="G164" s="214" t="s">
        <v>186</v>
      </c>
      <c r="H164" s="215">
        <v>107</v>
      </c>
      <c r="I164" s="216"/>
      <c r="J164" s="217">
        <f>ROUND(I164*H164,2)</f>
        <v>0</v>
      </c>
      <c r="K164" s="213" t="s">
        <v>1</v>
      </c>
      <c r="L164" s="44"/>
      <c r="M164" s="218" t="s">
        <v>1</v>
      </c>
      <c r="N164" s="219" t="s">
        <v>41</v>
      </c>
      <c r="O164" s="91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2" t="s">
        <v>128</v>
      </c>
      <c r="AT164" s="222" t="s">
        <v>130</v>
      </c>
      <c r="AU164" s="222" t="s">
        <v>83</v>
      </c>
      <c r="AY164" s="17" t="s">
        <v>127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7" t="s">
        <v>81</v>
      </c>
      <c r="BK164" s="223">
        <f>ROUND(I164*H164,2)</f>
        <v>0</v>
      </c>
      <c r="BL164" s="17" t="s">
        <v>128</v>
      </c>
      <c r="BM164" s="222" t="s">
        <v>187</v>
      </c>
    </row>
    <row r="165" spans="1:47" s="2" customFormat="1" ht="12">
      <c r="A165" s="38"/>
      <c r="B165" s="39"/>
      <c r="C165" s="40"/>
      <c r="D165" s="224" t="s">
        <v>136</v>
      </c>
      <c r="E165" s="40"/>
      <c r="F165" s="225" t="s">
        <v>185</v>
      </c>
      <c r="G165" s="40"/>
      <c r="H165" s="40"/>
      <c r="I165" s="226"/>
      <c r="J165" s="40"/>
      <c r="K165" s="40"/>
      <c r="L165" s="44"/>
      <c r="M165" s="227"/>
      <c r="N165" s="228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136</v>
      </c>
      <c r="AU165" s="17" t="s">
        <v>83</v>
      </c>
    </row>
    <row r="166" spans="1:51" s="13" customFormat="1" ht="12">
      <c r="A166" s="13"/>
      <c r="B166" s="229"/>
      <c r="C166" s="230"/>
      <c r="D166" s="224" t="s">
        <v>148</v>
      </c>
      <c r="E166" s="231" t="s">
        <v>1</v>
      </c>
      <c r="F166" s="232" t="s">
        <v>188</v>
      </c>
      <c r="G166" s="230"/>
      <c r="H166" s="233">
        <v>107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148</v>
      </c>
      <c r="AU166" s="239" t="s">
        <v>83</v>
      </c>
      <c r="AV166" s="13" t="s">
        <v>83</v>
      </c>
      <c r="AW166" s="13" t="s">
        <v>32</v>
      </c>
      <c r="AX166" s="13" t="s">
        <v>81</v>
      </c>
      <c r="AY166" s="239" t="s">
        <v>127</v>
      </c>
    </row>
    <row r="167" spans="1:65" s="2" customFormat="1" ht="24.15" customHeight="1">
      <c r="A167" s="38"/>
      <c r="B167" s="39"/>
      <c r="C167" s="211" t="s">
        <v>189</v>
      </c>
      <c r="D167" s="211" t="s">
        <v>130</v>
      </c>
      <c r="E167" s="212" t="s">
        <v>190</v>
      </c>
      <c r="F167" s="213" t="s">
        <v>191</v>
      </c>
      <c r="G167" s="214" t="s">
        <v>186</v>
      </c>
      <c r="H167" s="215">
        <v>4</v>
      </c>
      <c r="I167" s="216"/>
      <c r="J167" s="217">
        <f>ROUND(I167*H167,2)</f>
        <v>0</v>
      </c>
      <c r="K167" s="213" t="s">
        <v>1</v>
      </c>
      <c r="L167" s="44"/>
      <c r="M167" s="218" t="s">
        <v>1</v>
      </c>
      <c r="N167" s="219" t="s">
        <v>41</v>
      </c>
      <c r="O167" s="91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2" t="s">
        <v>128</v>
      </c>
      <c r="AT167" s="222" t="s">
        <v>130</v>
      </c>
      <c r="AU167" s="222" t="s">
        <v>83</v>
      </c>
      <c r="AY167" s="17" t="s">
        <v>127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7" t="s">
        <v>81</v>
      </c>
      <c r="BK167" s="223">
        <f>ROUND(I167*H167,2)</f>
        <v>0</v>
      </c>
      <c r="BL167" s="17" t="s">
        <v>128</v>
      </c>
      <c r="BM167" s="222" t="s">
        <v>192</v>
      </c>
    </row>
    <row r="168" spans="1:47" s="2" customFormat="1" ht="12">
      <c r="A168" s="38"/>
      <c r="B168" s="39"/>
      <c r="C168" s="40"/>
      <c r="D168" s="224" t="s">
        <v>136</v>
      </c>
      <c r="E168" s="40"/>
      <c r="F168" s="225" t="s">
        <v>191</v>
      </c>
      <c r="G168" s="40"/>
      <c r="H168" s="40"/>
      <c r="I168" s="226"/>
      <c r="J168" s="40"/>
      <c r="K168" s="40"/>
      <c r="L168" s="44"/>
      <c r="M168" s="227"/>
      <c r="N168" s="228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136</v>
      </c>
      <c r="AU168" s="17" t="s">
        <v>83</v>
      </c>
    </row>
    <row r="169" spans="1:51" s="13" customFormat="1" ht="12">
      <c r="A169" s="13"/>
      <c r="B169" s="229"/>
      <c r="C169" s="230"/>
      <c r="D169" s="224" t="s">
        <v>148</v>
      </c>
      <c r="E169" s="231" t="s">
        <v>1</v>
      </c>
      <c r="F169" s="232" t="s">
        <v>193</v>
      </c>
      <c r="G169" s="230"/>
      <c r="H169" s="233">
        <v>4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148</v>
      </c>
      <c r="AU169" s="239" t="s">
        <v>83</v>
      </c>
      <c r="AV169" s="13" t="s">
        <v>83</v>
      </c>
      <c r="AW169" s="13" t="s">
        <v>32</v>
      </c>
      <c r="AX169" s="13" t="s">
        <v>81</v>
      </c>
      <c r="AY169" s="239" t="s">
        <v>127</v>
      </c>
    </row>
    <row r="170" spans="1:65" s="2" customFormat="1" ht="24.15" customHeight="1">
      <c r="A170" s="38"/>
      <c r="B170" s="39"/>
      <c r="C170" s="211" t="s">
        <v>194</v>
      </c>
      <c r="D170" s="211" t="s">
        <v>130</v>
      </c>
      <c r="E170" s="212" t="s">
        <v>195</v>
      </c>
      <c r="F170" s="213" t="s">
        <v>196</v>
      </c>
      <c r="G170" s="214" t="s">
        <v>186</v>
      </c>
      <c r="H170" s="215">
        <v>1</v>
      </c>
      <c r="I170" s="216"/>
      <c r="J170" s="217">
        <f>ROUND(I170*H170,2)</f>
        <v>0</v>
      </c>
      <c r="K170" s="213" t="s">
        <v>1</v>
      </c>
      <c r="L170" s="44"/>
      <c r="M170" s="218" t="s">
        <v>1</v>
      </c>
      <c r="N170" s="219" t="s">
        <v>41</v>
      </c>
      <c r="O170" s="91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2" t="s">
        <v>128</v>
      </c>
      <c r="AT170" s="222" t="s">
        <v>130</v>
      </c>
      <c r="AU170" s="222" t="s">
        <v>83</v>
      </c>
      <c r="AY170" s="17" t="s">
        <v>127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81</v>
      </c>
      <c r="BK170" s="223">
        <f>ROUND(I170*H170,2)</f>
        <v>0</v>
      </c>
      <c r="BL170" s="17" t="s">
        <v>128</v>
      </c>
      <c r="BM170" s="222" t="s">
        <v>197</v>
      </c>
    </row>
    <row r="171" spans="1:47" s="2" customFormat="1" ht="12">
      <c r="A171" s="38"/>
      <c r="B171" s="39"/>
      <c r="C171" s="40"/>
      <c r="D171" s="224" t="s">
        <v>136</v>
      </c>
      <c r="E171" s="40"/>
      <c r="F171" s="225" t="s">
        <v>196</v>
      </c>
      <c r="G171" s="40"/>
      <c r="H171" s="40"/>
      <c r="I171" s="226"/>
      <c r="J171" s="40"/>
      <c r="K171" s="40"/>
      <c r="L171" s="44"/>
      <c r="M171" s="227"/>
      <c r="N171" s="228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136</v>
      </c>
      <c r="AU171" s="17" t="s">
        <v>83</v>
      </c>
    </row>
    <row r="172" spans="1:51" s="13" customFormat="1" ht="12">
      <c r="A172" s="13"/>
      <c r="B172" s="229"/>
      <c r="C172" s="230"/>
      <c r="D172" s="224" t="s">
        <v>148</v>
      </c>
      <c r="E172" s="231" t="s">
        <v>1</v>
      </c>
      <c r="F172" s="232" t="s">
        <v>198</v>
      </c>
      <c r="G172" s="230"/>
      <c r="H172" s="233">
        <v>1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148</v>
      </c>
      <c r="AU172" s="239" t="s">
        <v>83</v>
      </c>
      <c r="AV172" s="13" t="s">
        <v>83</v>
      </c>
      <c r="AW172" s="13" t="s">
        <v>32</v>
      </c>
      <c r="AX172" s="13" t="s">
        <v>81</v>
      </c>
      <c r="AY172" s="239" t="s">
        <v>127</v>
      </c>
    </row>
    <row r="173" spans="1:65" s="2" customFormat="1" ht="14.4" customHeight="1">
      <c r="A173" s="38"/>
      <c r="B173" s="39"/>
      <c r="C173" s="211" t="s">
        <v>199</v>
      </c>
      <c r="D173" s="211" t="s">
        <v>130</v>
      </c>
      <c r="E173" s="212" t="s">
        <v>200</v>
      </c>
      <c r="F173" s="213" t="s">
        <v>201</v>
      </c>
      <c r="G173" s="214" t="s">
        <v>186</v>
      </c>
      <c r="H173" s="215">
        <v>107</v>
      </c>
      <c r="I173" s="216"/>
      <c r="J173" s="217">
        <f>ROUND(I173*H173,2)</f>
        <v>0</v>
      </c>
      <c r="K173" s="213" t="s">
        <v>1</v>
      </c>
      <c r="L173" s="44"/>
      <c r="M173" s="218" t="s">
        <v>1</v>
      </c>
      <c r="N173" s="219" t="s">
        <v>41</v>
      </c>
      <c r="O173" s="91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2" t="s">
        <v>128</v>
      </c>
      <c r="AT173" s="222" t="s">
        <v>130</v>
      </c>
      <c r="AU173" s="222" t="s">
        <v>83</v>
      </c>
      <c r="AY173" s="17" t="s">
        <v>127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7" t="s">
        <v>81</v>
      </c>
      <c r="BK173" s="223">
        <f>ROUND(I173*H173,2)</f>
        <v>0</v>
      </c>
      <c r="BL173" s="17" t="s">
        <v>128</v>
      </c>
      <c r="BM173" s="222" t="s">
        <v>202</v>
      </c>
    </row>
    <row r="174" spans="1:47" s="2" customFormat="1" ht="12">
      <c r="A174" s="38"/>
      <c r="B174" s="39"/>
      <c r="C174" s="40"/>
      <c r="D174" s="224" t="s">
        <v>136</v>
      </c>
      <c r="E174" s="40"/>
      <c r="F174" s="225" t="s">
        <v>201</v>
      </c>
      <c r="G174" s="40"/>
      <c r="H174" s="40"/>
      <c r="I174" s="226"/>
      <c r="J174" s="40"/>
      <c r="K174" s="40"/>
      <c r="L174" s="44"/>
      <c r="M174" s="227"/>
      <c r="N174" s="228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136</v>
      </c>
      <c r="AU174" s="17" t="s">
        <v>83</v>
      </c>
    </row>
    <row r="175" spans="1:65" s="2" customFormat="1" ht="14.4" customHeight="1">
      <c r="A175" s="38"/>
      <c r="B175" s="39"/>
      <c r="C175" s="211" t="s">
        <v>203</v>
      </c>
      <c r="D175" s="211" t="s">
        <v>130</v>
      </c>
      <c r="E175" s="212" t="s">
        <v>204</v>
      </c>
      <c r="F175" s="213" t="s">
        <v>205</v>
      </c>
      <c r="G175" s="214" t="s">
        <v>186</v>
      </c>
      <c r="H175" s="215">
        <v>4</v>
      </c>
      <c r="I175" s="216"/>
      <c r="J175" s="217">
        <f>ROUND(I175*H175,2)</f>
        <v>0</v>
      </c>
      <c r="K175" s="213" t="s">
        <v>1</v>
      </c>
      <c r="L175" s="44"/>
      <c r="M175" s="218" t="s">
        <v>1</v>
      </c>
      <c r="N175" s="219" t="s">
        <v>41</v>
      </c>
      <c r="O175" s="91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2" t="s">
        <v>128</v>
      </c>
      <c r="AT175" s="222" t="s">
        <v>130</v>
      </c>
      <c r="AU175" s="222" t="s">
        <v>83</v>
      </c>
      <c r="AY175" s="17" t="s">
        <v>127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7" t="s">
        <v>81</v>
      </c>
      <c r="BK175" s="223">
        <f>ROUND(I175*H175,2)</f>
        <v>0</v>
      </c>
      <c r="BL175" s="17" t="s">
        <v>128</v>
      </c>
      <c r="BM175" s="222" t="s">
        <v>206</v>
      </c>
    </row>
    <row r="176" spans="1:47" s="2" customFormat="1" ht="12">
      <c r="A176" s="38"/>
      <c r="B176" s="39"/>
      <c r="C176" s="40"/>
      <c r="D176" s="224" t="s">
        <v>136</v>
      </c>
      <c r="E176" s="40"/>
      <c r="F176" s="225" t="s">
        <v>205</v>
      </c>
      <c r="G176" s="40"/>
      <c r="H176" s="40"/>
      <c r="I176" s="226"/>
      <c r="J176" s="40"/>
      <c r="K176" s="40"/>
      <c r="L176" s="44"/>
      <c r="M176" s="227"/>
      <c r="N176" s="228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136</v>
      </c>
      <c r="AU176" s="17" t="s">
        <v>83</v>
      </c>
    </row>
    <row r="177" spans="1:65" s="2" customFormat="1" ht="14.4" customHeight="1">
      <c r="A177" s="38"/>
      <c r="B177" s="39"/>
      <c r="C177" s="211" t="s">
        <v>207</v>
      </c>
      <c r="D177" s="211" t="s">
        <v>130</v>
      </c>
      <c r="E177" s="212" t="s">
        <v>208</v>
      </c>
      <c r="F177" s="213" t="s">
        <v>209</v>
      </c>
      <c r="G177" s="214" t="s">
        <v>186</v>
      </c>
      <c r="H177" s="215">
        <v>1</v>
      </c>
      <c r="I177" s="216"/>
      <c r="J177" s="217">
        <f>ROUND(I177*H177,2)</f>
        <v>0</v>
      </c>
      <c r="K177" s="213" t="s">
        <v>1</v>
      </c>
      <c r="L177" s="44"/>
      <c r="M177" s="218" t="s">
        <v>1</v>
      </c>
      <c r="N177" s="219" t="s">
        <v>41</v>
      </c>
      <c r="O177" s="91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128</v>
      </c>
      <c r="AT177" s="222" t="s">
        <v>130</v>
      </c>
      <c r="AU177" s="222" t="s">
        <v>83</v>
      </c>
      <c r="AY177" s="17" t="s">
        <v>127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81</v>
      </c>
      <c r="BK177" s="223">
        <f>ROUND(I177*H177,2)</f>
        <v>0</v>
      </c>
      <c r="BL177" s="17" t="s">
        <v>128</v>
      </c>
      <c r="BM177" s="222" t="s">
        <v>210</v>
      </c>
    </row>
    <row r="178" spans="1:47" s="2" customFormat="1" ht="12">
      <c r="A178" s="38"/>
      <c r="B178" s="39"/>
      <c r="C178" s="40"/>
      <c r="D178" s="224" t="s">
        <v>136</v>
      </c>
      <c r="E178" s="40"/>
      <c r="F178" s="225" t="s">
        <v>209</v>
      </c>
      <c r="G178" s="40"/>
      <c r="H178" s="40"/>
      <c r="I178" s="226"/>
      <c r="J178" s="40"/>
      <c r="K178" s="40"/>
      <c r="L178" s="44"/>
      <c r="M178" s="227"/>
      <c r="N178" s="228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136</v>
      </c>
      <c r="AU178" s="17" t="s">
        <v>83</v>
      </c>
    </row>
    <row r="179" spans="1:65" s="2" customFormat="1" ht="24.15" customHeight="1">
      <c r="A179" s="38"/>
      <c r="B179" s="39"/>
      <c r="C179" s="211" t="s">
        <v>8</v>
      </c>
      <c r="D179" s="211" t="s">
        <v>130</v>
      </c>
      <c r="E179" s="212" t="s">
        <v>211</v>
      </c>
      <c r="F179" s="213" t="s">
        <v>212</v>
      </c>
      <c r="G179" s="214" t="s">
        <v>133</v>
      </c>
      <c r="H179" s="215">
        <v>2300</v>
      </c>
      <c r="I179" s="216"/>
      <c r="J179" s="217">
        <f>ROUND(I179*H179,2)</f>
        <v>0</v>
      </c>
      <c r="K179" s="213" t="s">
        <v>134</v>
      </c>
      <c r="L179" s="44"/>
      <c r="M179" s="218" t="s">
        <v>1</v>
      </c>
      <c r="N179" s="219" t="s">
        <v>41</v>
      </c>
      <c r="O179" s="91"/>
      <c r="P179" s="220">
        <f>O179*H179</f>
        <v>0</v>
      </c>
      <c r="Q179" s="220">
        <v>0</v>
      </c>
      <c r="R179" s="220">
        <f>Q179*H179</f>
        <v>0</v>
      </c>
      <c r="S179" s="220">
        <v>0</v>
      </c>
      <c r="T179" s="22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2" t="s">
        <v>128</v>
      </c>
      <c r="AT179" s="222" t="s">
        <v>130</v>
      </c>
      <c r="AU179" s="222" t="s">
        <v>83</v>
      </c>
      <c r="AY179" s="17" t="s">
        <v>127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7" t="s">
        <v>81</v>
      </c>
      <c r="BK179" s="223">
        <f>ROUND(I179*H179,2)</f>
        <v>0</v>
      </c>
      <c r="BL179" s="17" t="s">
        <v>128</v>
      </c>
      <c r="BM179" s="222" t="s">
        <v>213</v>
      </c>
    </row>
    <row r="180" spans="1:47" s="2" customFormat="1" ht="12">
      <c r="A180" s="38"/>
      <c r="B180" s="39"/>
      <c r="C180" s="40"/>
      <c r="D180" s="224" t="s">
        <v>136</v>
      </c>
      <c r="E180" s="40"/>
      <c r="F180" s="225" t="s">
        <v>214</v>
      </c>
      <c r="G180" s="40"/>
      <c r="H180" s="40"/>
      <c r="I180" s="226"/>
      <c r="J180" s="40"/>
      <c r="K180" s="40"/>
      <c r="L180" s="44"/>
      <c r="M180" s="227"/>
      <c r="N180" s="228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136</v>
      </c>
      <c r="AU180" s="17" t="s">
        <v>83</v>
      </c>
    </row>
    <row r="181" spans="1:51" s="13" customFormat="1" ht="12">
      <c r="A181" s="13"/>
      <c r="B181" s="229"/>
      <c r="C181" s="230"/>
      <c r="D181" s="224" t="s">
        <v>148</v>
      </c>
      <c r="E181" s="231" t="s">
        <v>1</v>
      </c>
      <c r="F181" s="232" t="s">
        <v>215</v>
      </c>
      <c r="G181" s="230"/>
      <c r="H181" s="233">
        <v>2300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148</v>
      </c>
      <c r="AU181" s="239" t="s">
        <v>83</v>
      </c>
      <c r="AV181" s="13" t="s">
        <v>83</v>
      </c>
      <c r="AW181" s="13" t="s">
        <v>32</v>
      </c>
      <c r="AX181" s="13" t="s">
        <v>81</v>
      </c>
      <c r="AY181" s="239" t="s">
        <v>127</v>
      </c>
    </row>
    <row r="182" spans="1:65" s="2" customFormat="1" ht="24.15" customHeight="1">
      <c r="A182" s="38"/>
      <c r="B182" s="39"/>
      <c r="C182" s="211" t="s">
        <v>216</v>
      </c>
      <c r="D182" s="211" t="s">
        <v>130</v>
      </c>
      <c r="E182" s="212" t="s">
        <v>217</v>
      </c>
      <c r="F182" s="213" t="s">
        <v>218</v>
      </c>
      <c r="G182" s="214" t="s">
        <v>133</v>
      </c>
      <c r="H182" s="215">
        <v>138000</v>
      </c>
      <c r="I182" s="216"/>
      <c r="J182" s="217">
        <f>ROUND(I182*H182,2)</f>
        <v>0</v>
      </c>
      <c r="K182" s="213" t="s">
        <v>134</v>
      </c>
      <c r="L182" s="44"/>
      <c r="M182" s="218" t="s">
        <v>1</v>
      </c>
      <c r="N182" s="219" t="s">
        <v>41</v>
      </c>
      <c r="O182" s="91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2" t="s">
        <v>128</v>
      </c>
      <c r="AT182" s="222" t="s">
        <v>130</v>
      </c>
      <c r="AU182" s="222" t="s">
        <v>83</v>
      </c>
      <c r="AY182" s="17" t="s">
        <v>127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81</v>
      </c>
      <c r="BK182" s="223">
        <f>ROUND(I182*H182,2)</f>
        <v>0</v>
      </c>
      <c r="BL182" s="17" t="s">
        <v>128</v>
      </c>
      <c r="BM182" s="222" t="s">
        <v>219</v>
      </c>
    </row>
    <row r="183" spans="1:47" s="2" customFormat="1" ht="12">
      <c r="A183" s="38"/>
      <c r="B183" s="39"/>
      <c r="C183" s="40"/>
      <c r="D183" s="224" t="s">
        <v>136</v>
      </c>
      <c r="E183" s="40"/>
      <c r="F183" s="225" t="s">
        <v>220</v>
      </c>
      <c r="G183" s="40"/>
      <c r="H183" s="40"/>
      <c r="I183" s="226"/>
      <c r="J183" s="40"/>
      <c r="K183" s="40"/>
      <c r="L183" s="44"/>
      <c r="M183" s="227"/>
      <c r="N183" s="228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136</v>
      </c>
      <c r="AU183" s="17" t="s">
        <v>83</v>
      </c>
    </row>
    <row r="184" spans="1:51" s="13" customFormat="1" ht="12">
      <c r="A184" s="13"/>
      <c r="B184" s="229"/>
      <c r="C184" s="230"/>
      <c r="D184" s="224" t="s">
        <v>148</v>
      </c>
      <c r="E184" s="231" t="s">
        <v>1</v>
      </c>
      <c r="F184" s="232" t="s">
        <v>221</v>
      </c>
      <c r="G184" s="230"/>
      <c r="H184" s="233">
        <v>138000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148</v>
      </c>
      <c r="AU184" s="239" t="s">
        <v>83</v>
      </c>
      <c r="AV184" s="13" t="s">
        <v>83</v>
      </c>
      <c r="AW184" s="13" t="s">
        <v>32</v>
      </c>
      <c r="AX184" s="13" t="s">
        <v>81</v>
      </c>
      <c r="AY184" s="239" t="s">
        <v>127</v>
      </c>
    </row>
    <row r="185" spans="1:65" s="2" customFormat="1" ht="24.15" customHeight="1">
      <c r="A185" s="38"/>
      <c r="B185" s="39"/>
      <c r="C185" s="211" t="s">
        <v>222</v>
      </c>
      <c r="D185" s="211" t="s">
        <v>130</v>
      </c>
      <c r="E185" s="212" t="s">
        <v>223</v>
      </c>
      <c r="F185" s="213" t="s">
        <v>224</v>
      </c>
      <c r="G185" s="214" t="s">
        <v>133</v>
      </c>
      <c r="H185" s="215">
        <v>2300</v>
      </c>
      <c r="I185" s="216"/>
      <c r="J185" s="217">
        <f>ROUND(I185*H185,2)</f>
        <v>0</v>
      </c>
      <c r="K185" s="213" t="s">
        <v>134</v>
      </c>
      <c r="L185" s="44"/>
      <c r="M185" s="218" t="s">
        <v>1</v>
      </c>
      <c r="N185" s="219" t="s">
        <v>41</v>
      </c>
      <c r="O185" s="91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2" t="s">
        <v>128</v>
      </c>
      <c r="AT185" s="222" t="s">
        <v>130</v>
      </c>
      <c r="AU185" s="222" t="s">
        <v>83</v>
      </c>
      <c r="AY185" s="17" t="s">
        <v>127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7" t="s">
        <v>81</v>
      </c>
      <c r="BK185" s="223">
        <f>ROUND(I185*H185,2)</f>
        <v>0</v>
      </c>
      <c r="BL185" s="17" t="s">
        <v>128</v>
      </c>
      <c r="BM185" s="222" t="s">
        <v>225</v>
      </c>
    </row>
    <row r="186" spans="1:47" s="2" customFormat="1" ht="12">
      <c r="A186" s="38"/>
      <c r="B186" s="39"/>
      <c r="C186" s="40"/>
      <c r="D186" s="224" t="s">
        <v>136</v>
      </c>
      <c r="E186" s="40"/>
      <c r="F186" s="225" t="s">
        <v>226</v>
      </c>
      <c r="G186" s="40"/>
      <c r="H186" s="40"/>
      <c r="I186" s="226"/>
      <c r="J186" s="40"/>
      <c r="K186" s="40"/>
      <c r="L186" s="44"/>
      <c r="M186" s="227"/>
      <c r="N186" s="228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136</v>
      </c>
      <c r="AU186" s="17" t="s">
        <v>83</v>
      </c>
    </row>
    <row r="187" spans="1:63" s="12" customFormat="1" ht="22.8" customHeight="1">
      <c r="A187" s="12"/>
      <c r="B187" s="195"/>
      <c r="C187" s="196"/>
      <c r="D187" s="197" t="s">
        <v>75</v>
      </c>
      <c r="E187" s="209" t="s">
        <v>227</v>
      </c>
      <c r="F187" s="209" t="s">
        <v>228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SUM(P188:P206)</f>
        <v>0</v>
      </c>
      <c r="Q187" s="203"/>
      <c r="R187" s="204">
        <f>SUM(R188:R206)</f>
        <v>0</v>
      </c>
      <c r="S187" s="203"/>
      <c r="T187" s="205">
        <f>SUM(T188:T206)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6" t="s">
        <v>81</v>
      </c>
      <c r="AT187" s="207" t="s">
        <v>75</v>
      </c>
      <c r="AU187" s="207" t="s">
        <v>81</v>
      </c>
      <c r="AY187" s="206" t="s">
        <v>127</v>
      </c>
      <c r="BK187" s="208">
        <f>SUM(BK188:BK206)</f>
        <v>0</v>
      </c>
    </row>
    <row r="188" spans="1:65" s="2" customFormat="1" ht="24.15" customHeight="1">
      <c r="A188" s="38"/>
      <c r="B188" s="39"/>
      <c r="C188" s="211" t="s">
        <v>229</v>
      </c>
      <c r="D188" s="211" t="s">
        <v>130</v>
      </c>
      <c r="E188" s="212" t="s">
        <v>230</v>
      </c>
      <c r="F188" s="213" t="s">
        <v>231</v>
      </c>
      <c r="G188" s="214" t="s">
        <v>145</v>
      </c>
      <c r="H188" s="215">
        <v>53.439</v>
      </c>
      <c r="I188" s="216"/>
      <c r="J188" s="217">
        <f>ROUND(I188*H188,2)</f>
        <v>0</v>
      </c>
      <c r="K188" s="213" t="s">
        <v>134</v>
      </c>
      <c r="L188" s="44"/>
      <c r="M188" s="218" t="s">
        <v>1</v>
      </c>
      <c r="N188" s="219" t="s">
        <v>41</v>
      </c>
      <c r="O188" s="91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2" t="s">
        <v>128</v>
      </c>
      <c r="AT188" s="222" t="s">
        <v>130</v>
      </c>
      <c r="AU188" s="222" t="s">
        <v>83</v>
      </c>
      <c r="AY188" s="17" t="s">
        <v>127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7" t="s">
        <v>81</v>
      </c>
      <c r="BK188" s="223">
        <f>ROUND(I188*H188,2)</f>
        <v>0</v>
      </c>
      <c r="BL188" s="17" t="s">
        <v>128</v>
      </c>
      <c r="BM188" s="222" t="s">
        <v>232</v>
      </c>
    </row>
    <row r="189" spans="1:47" s="2" customFormat="1" ht="12">
      <c r="A189" s="38"/>
      <c r="B189" s="39"/>
      <c r="C189" s="40"/>
      <c r="D189" s="224" t="s">
        <v>136</v>
      </c>
      <c r="E189" s="40"/>
      <c r="F189" s="225" t="s">
        <v>233</v>
      </c>
      <c r="G189" s="40"/>
      <c r="H189" s="40"/>
      <c r="I189" s="226"/>
      <c r="J189" s="40"/>
      <c r="K189" s="40"/>
      <c r="L189" s="44"/>
      <c r="M189" s="227"/>
      <c r="N189" s="228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136</v>
      </c>
      <c r="AU189" s="17" t="s">
        <v>83</v>
      </c>
    </row>
    <row r="190" spans="1:65" s="2" customFormat="1" ht="14.4" customHeight="1">
      <c r="A190" s="38"/>
      <c r="B190" s="39"/>
      <c r="C190" s="211" t="s">
        <v>234</v>
      </c>
      <c r="D190" s="211" t="s">
        <v>130</v>
      </c>
      <c r="E190" s="212" t="s">
        <v>235</v>
      </c>
      <c r="F190" s="213" t="s">
        <v>236</v>
      </c>
      <c r="G190" s="214" t="s">
        <v>145</v>
      </c>
      <c r="H190" s="215">
        <v>53.439</v>
      </c>
      <c r="I190" s="216"/>
      <c r="J190" s="217">
        <f>ROUND(I190*H190,2)</f>
        <v>0</v>
      </c>
      <c r="K190" s="213" t="s">
        <v>134</v>
      </c>
      <c r="L190" s="44"/>
      <c r="M190" s="218" t="s">
        <v>1</v>
      </c>
      <c r="N190" s="219" t="s">
        <v>41</v>
      </c>
      <c r="O190" s="91"/>
      <c r="P190" s="220">
        <f>O190*H190</f>
        <v>0</v>
      </c>
      <c r="Q190" s="220">
        <v>0</v>
      </c>
      <c r="R190" s="220">
        <f>Q190*H190</f>
        <v>0</v>
      </c>
      <c r="S190" s="220">
        <v>0</v>
      </c>
      <c r="T190" s="22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2" t="s">
        <v>128</v>
      </c>
      <c r="AT190" s="222" t="s">
        <v>130</v>
      </c>
      <c r="AU190" s="222" t="s">
        <v>83</v>
      </c>
      <c r="AY190" s="17" t="s">
        <v>127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7" t="s">
        <v>81</v>
      </c>
      <c r="BK190" s="223">
        <f>ROUND(I190*H190,2)</f>
        <v>0</v>
      </c>
      <c r="BL190" s="17" t="s">
        <v>128</v>
      </c>
      <c r="BM190" s="222" t="s">
        <v>237</v>
      </c>
    </row>
    <row r="191" spans="1:47" s="2" customFormat="1" ht="12">
      <c r="A191" s="38"/>
      <c r="B191" s="39"/>
      <c r="C191" s="40"/>
      <c r="D191" s="224" t="s">
        <v>136</v>
      </c>
      <c r="E191" s="40"/>
      <c r="F191" s="225" t="s">
        <v>238</v>
      </c>
      <c r="G191" s="40"/>
      <c r="H191" s="40"/>
      <c r="I191" s="226"/>
      <c r="J191" s="40"/>
      <c r="K191" s="40"/>
      <c r="L191" s="44"/>
      <c r="M191" s="227"/>
      <c r="N191" s="228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136</v>
      </c>
      <c r="AU191" s="17" t="s">
        <v>83</v>
      </c>
    </row>
    <row r="192" spans="1:65" s="2" customFormat="1" ht="24.15" customHeight="1">
      <c r="A192" s="38"/>
      <c r="B192" s="39"/>
      <c r="C192" s="211" t="s">
        <v>239</v>
      </c>
      <c r="D192" s="211" t="s">
        <v>130</v>
      </c>
      <c r="E192" s="212" t="s">
        <v>240</v>
      </c>
      <c r="F192" s="213" t="s">
        <v>241</v>
      </c>
      <c r="G192" s="214" t="s">
        <v>145</v>
      </c>
      <c r="H192" s="215">
        <v>53.439</v>
      </c>
      <c r="I192" s="216"/>
      <c r="J192" s="217">
        <f>ROUND(I192*H192,2)</f>
        <v>0</v>
      </c>
      <c r="K192" s="213" t="s">
        <v>134</v>
      </c>
      <c r="L192" s="44"/>
      <c r="M192" s="218" t="s">
        <v>1</v>
      </c>
      <c r="N192" s="219" t="s">
        <v>41</v>
      </c>
      <c r="O192" s="91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2" t="s">
        <v>128</v>
      </c>
      <c r="AT192" s="222" t="s">
        <v>130</v>
      </c>
      <c r="AU192" s="222" t="s">
        <v>83</v>
      </c>
      <c r="AY192" s="17" t="s">
        <v>127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81</v>
      </c>
      <c r="BK192" s="223">
        <f>ROUND(I192*H192,2)</f>
        <v>0</v>
      </c>
      <c r="BL192" s="17" t="s">
        <v>128</v>
      </c>
      <c r="BM192" s="222" t="s">
        <v>242</v>
      </c>
    </row>
    <row r="193" spans="1:47" s="2" customFormat="1" ht="12">
      <c r="A193" s="38"/>
      <c r="B193" s="39"/>
      <c r="C193" s="40"/>
      <c r="D193" s="224" t="s">
        <v>136</v>
      </c>
      <c r="E193" s="40"/>
      <c r="F193" s="225" t="s">
        <v>243</v>
      </c>
      <c r="G193" s="40"/>
      <c r="H193" s="40"/>
      <c r="I193" s="226"/>
      <c r="J193" s="40"/>
      <c r="K193" s="40"/>
      <c r="L193" s="44"/>
      <c r="M193" s="227"/>
      <c r="N193" s="228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136</v>
      </c>
      <c r="AU193" s="17" t="s">
        <v>83</v>
      </c>
    </row>
    <row r="194" spans="1:65" s="2" customFormat="1" ht="24.15" customHeight="1">
      <c r="A194" s="38"/>
      <c r="B194" s="39"/>
      <c r="C194" s="211" t="s">
        <v>7</v>
      </c>
      <c r="D194" s="211" t="s">
        <v>130</v>
      </c>
      <c r="E194" s="212" t="s">
        <v>244</v>
      </c>
      <c r="F194" s="213" t="s">
        <v>245</v>
      </c>
      <c r="G194" s="214" t="s">
        <v>145</v>
      </c>
      <c r="H194" s="215">
        <v>480.951</v>
      </c>
      <c r="I194" s="216"/>
      <c r="J194" s="217">
        <f>ROUND(I194*H194,2)</f>
        <v>0</v>
      </c>
      <c r="K194" s="213" t="s">
        <v>134</v>
      </c>
      <c r="L194" s="44"/>
      <c r="M194" s="218" t="s">
        <v>1</v>
      </c>
      <c r="N194" s="219" t="s">
        <v>41</v>
      </c>
      <c r="O194" s="91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2" t="s">
        <v>128</v>
      </c>
      <c r="AT194" s="222" t="s">
        <v>130</v>
      </c>
      <c r="AU194" s="222" t="s">
        <v>83</v>
      </c>
      <c r="AY194" s="17" t="s">
        <v>127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7" t="s">
        <v>81</v>
      </c>
      <c r="BK194" s="223">
        <f>ROUND(I194*H194,2)</f>
        <v>0</v>
      </c>
      <c r="BL194" s="17" t="s">
        <v>128</v>
      </c>
      <c r="BM194" s="222" t="s">
        <v>246</v>
      </c>
    </row>
    <row r="195" spans="1:47" s="2" customFormat="1" ht="12">
      <c r="A195" s="38"/>
      <c r="B195" s="39"/>
      <c r="C195" s="40"/>
      <c r="D195" s="224" t="s">
        <v>136</v>
      </c>
      <c r="E195" s="40"/>
      <c r="F195" s="225" t="s">
        <v>247</v>
      </c>
      <c r="G195" s="40"/>
      <c r="H195" s="40"/>
      <c r="I195" s="226"/>
      <c r="J195" s="40"/>
      <c r="K195" s="40"/>
      <c r="L195" s="44"/>
      <c r="M195" s="227"/>
      <c r="N195" s="228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136</v>
      </c>
      <c r="AU195" s="17" t="s">
        <v>83</v>
      </c>
    </row>
    <row r="196" spans="1:51" s="13" customFormat="1" ht="12">
      <c r="A196" s="13"/>
      <c r="B196" s="229"/>
      <c r="C196" s="230"/>
      <c r="D196" s="224" t="s">
        <v>148</v>
      </c>
      <c r="E196" s="231" t="s">
        <v>1</v>
      </c>
      <c r="F196" s="232" t="s">
        <v>248</v>
      </c>
      <c r="G196" s="230"/>
      <c r="H196" s="233">
        <v>480.951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148</v>
      </c>
      <c r="AU196" s="239" t="s">
        <v>83</v>
      </c>
      <c r="AV196" s="13" t="s">
        <v>83</v>
      </c>
      <c r="AW196" s="13" t="s">
        <v>32</v>
      </c>
      <c r="AX196" s="13" t="s">
        <v>81</v>
      </c>
      <c r="AY196" s="239" t="s">
        <v>127</v>
      </c>
    </row>
    <row r="197" spans="1:65" s="2" customFormat="1" ht="24.15" customHeight="1">
      <c r="A197" s="38"/>
      <c r="B197" s="39"/>
      <c r="C197" s="211" t="s">
        <v>249</v>
      </c>
      <c r="D197" s="211" t="s">
        <v>130</v>
      </c>
      <c r="E197" s="212" t="s">
        <v>250</v>
      </c>
      <c r="F197" s="213" t="s">
        <v>251</v>
      </c>
      <c r="G197" s="214" t="s">
        <v>145</v>
      </c>
      <c r="H197" s="215">
        <v>0.847</v>
      </c>
      <c r="I197" s="216"/>
      <c r="J197" s="217">
        <f>ROUND(I197*H197,2)</f>
        <v>0</v>
      </c>
      <c r="K197" s="213" t="s">
        <v>134</v>
      </c>
      <c r="L197" s="44"/>
      <c r="M197" s="218" t="s">
        <v>1</v>
      </c>
      <c r="N197" s="219" t="s">
        <v>41</v>
      </c>
      <c r="O197" s="91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2" t="s">
        <v>216</v>
      </c>
      <c r="AT197" s="222" t="s">
        <v>130</v>
      </c>
      <c r="AU197" s="222" t="s">
        <v>83</v>
      </c>
      <c r="AY197" s="17" t="s">
        <v>127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7" t="s">
        <v>81</v>
      </c>
      <c r="BK197" s="223">
        <f>ROUND(I197*H197,2)</f>
        <v>0</v>
      </c>
      <c r="BL197" s="17" t="s">
        <v>216</v>
      </c>
      <c r="BM197" s="222" t="s">
        <v>252</v>
      </c>
    </row>
    <row r="198" spans="1:47" s="2" customFormat="1" ht="12">
      <c r="A198" s="38"/>
      <c r="B198" s="39"/>
      <c r="C198" s="40"/>
      <c r="D198" s="224" t="s">
        <v>136</v>
      </c>
      <c r="E198" s="40"/>
      <c r="F198" s="225" t="s">
        <v>253</v>
      </c>
      <c r="G198" s="40"/>
      <c r="H198" s="40"/>
      <c r="I198" s="226"/>
      <c r="J198" s="40"/>
      <c r="K198" s="40"/>
      <c r="L198" s="44"/>
      <c r="M198" s="227"/>
      <c r="N198" s="228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136</v>
      </c>
      <c r="AU198" s="17" t="s">
        <v>83</v>
      </c>
    </row>
    <row r="199" spans="1:65" s="2" customFormat="1" ht="24.15" customHeight="1">
      <c r="A199" s="38"/>
      <c r="B199" s="39"/>
      <c r="C199" s="211" t="s">
        <v>254</v>
      </c>
      <c r="D199" s="211" t="s">
        <v>130</v>
      </c>
      <c r="E199" s="212" t="s">
        <v>255</v>
      </c>
      <c r="F199" s="213" t="s">
        <v>256</v>
      </c>
      <c r="G199" s="214" t="s">
        <v>145</v>
      </c>
      <c r="H199" s="215">
        <v>12.627</v>
      </c>
      <c r="I199" s="216"/>
      <c r="J199" s="217">
        <f>ROUND(I199*H199,2)</f>
        <v>0</v>
      </c>
      <c r="K199" s="213" t="s">
        <v>134</v>
      </c>
      <c r="L199" s="44"/>
      <c r="M199" s="218" t="s">
        <v>1</v>
      </c>
      <c r="N199" s="219" t="s">
        <v>41</v>
      </c>
      <c r="O199" s="91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2" t="s">
        <v>128</v>
      </c>
      <c r="AT199" s="222" t="s">
        <v>130</v>
      </c>
      <c r="AU199" s="222" t="s">
        <v>83</v>
      </c>
      <c r="AY199" s="17" t="s">
        <v>127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81</v>
      </c>
      <c r="BK199" s="223">
        <f>ROUND(I199*H199,2)</f>
        <v>0</v>
      </c>
      <c r="BL199" s="17" t="s">
        <v>128</v>
      </c>
      <c r="BM199" s="222" t="s">
        <v>257</v>
      </c>
    </row>
    <row r="200" spans="1:47" s="2" customFormat="1" ht="12">
      <c r="A200" s="38"/>
      <c r="B200" s="39"/>
      <c r="C200" s="40"/>
      <c r="D200" s="224" t="s">
        <v>136</v>
      </c>
      <c r="E200" s="40"/>
      <c r="F200" s="225" t="s">
        <v>258</v>
      </c>
      <c r="G200" s="40"/>
      <c r="H200" s="40"/>
      <c r="I200" s="226"/>
      <c r="J200" s="40"/>
      <c r="K200" s="40"/>
      <c r="L200" s="44"/>
      <c r="M200" s="227"/>
      <c r="N200" s="228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136</v>
      </c>
      <c r="AU200" s="17" t="s">
        <v>83</v>
      </c>
    </row>
    <row r="201" spans="1:65" s="2" customFormat="1" ht="24.15" customHeight="1">
      <c r="A201" s="38"/>
      <c r="B201" s="39"/>
      <c r="C201" s="211" t="s">
        <v>259</v>
      </c>
      <c r="D201" s="211" t="s">
        <v>130</v>
      </c>
      <c r="E201" s="212" t="s">
        <v>260</v>
      </c>
      <c r="F201" s="213" t="s">
        <v>261</v>
      </c>
      <c r="G201" s="214" t="s">
        <v>145</v>
      </c>
      <c r="H201" s="215">
        <v>3.689</v>
      </c>
      <c r="I201" s="216"/>
      <c r="J201" s="217">
        <f>ROUND(I201*H201,2)</f>
        <v>0</v>
      </c>
      <c r="K201" s="213" t="s">
        <v>134</v>
      </c>
      <c r="L201" s="44"/>
      <c r="M201" s="218" t="s">
        <v>1</v>
      </c>
      <c r="N201" s="219" t="s">
        <v>41</v>
      </c>
      <c r="O201" s="91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2" t="s">
        <v>128</v>
      </c>
      <c r="AT201" s="222" t="s">
        <v>130</v>
      </c>
      <c r="AU201" s="222" t="s">
        <v>83</v>
      </c>
      <c r="AY201" s="17" t="s">
        <v>127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81</v>
      </c>
      <c r="BK201" s="223">
        <f>ROUND(I201*H201,2)</f>
        <v>0</v>
      </c>
      <c r="BL201" s="17" t="s">
        <v>128</v>
      </c>
      <c r="BM201" s="222" t="s">
        <v>262</v>
      </c>
    </row>
    <row r="202" spans="1:47" s="2" customFormat="1" ht="12">
      <c r="A202" s="38"/>
      <c r="B202" s="39"/>
      <c r="C202" s="40"/>
      <c r="D202" s="224" t="s">
        <v>136</v>
      </c>
      <c r="E202" s="40"/>
      <c r="F202" s="225" t="s">
        <v>263</v>
      </c>
      <c r="G202" s="40"/>
      <c r="H202" s="40"/>
      <c r="I202" s="226"/>
      <c r="J202" s="40"/>
      <c r="K202" s="40"/>
      <c r="L202" s="44"/>
      <c r="M202" s="227"/>
      <c r="N202" s="228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136</v>
      </c>
      <c r="AU202" s="17" t="s">
        <v>83</v>
      </c>
    </row>
    <row r="203" spans="1:65" s="2" customFormat="1" ht="37.8" customHeight="1">
      <c r="A203" s="38"/>
      <c r="B203" s="39"/>
      <c r="C203" s="211" t="s">
        <v>264</v>
      </c>
      <c r="D203" s="211" t="s">
        <v>130</v>
      </c>
      <c r="E203" s="212" t="s">
        <v>265</v>
      </c>
      <c r="F203" s="213" t="s">
        <v>266</v>
      </c>
      <c r="G203" s="214" t="s">
        <v>145</v>
      </c>
      <c r="H203" s="215">
        <v>7.813</v>
      </c>
      <c r="I203" s="216"/>
      <c r="J203" s="217">
        <f>ROUND(I203*H203,2)</f>
        <v>0</v>
      </c>
      <c r="K203" s="213" t="s">
        <v>134</v>
      </c>
      <c r="L203" s="44"/>
      <c r="M203" s="218" t="s">
        <v>1</v>
      </c>
      <c r="N203" s="219" t="s">
        <v>41</v>
      </c>
      <c r="O203" s="91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2" t="s">
        <v>128</v>
      </c>
      <c r="AT203" s="222" t="s">
        <v>130</v>
      </c>
      <c r="AU203" s="222" t="s">
        <v>83</v>
      </c>
      <c r="AY203" s="17" t="s">
        <v>127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7" t="s">
        <v>81</v>
      </c>
      <c r="BK203" s="223">
        <f>ROUND(I203*H203,2)</f>
        <v>0</v>
      </c>
      <c r="BL203" s="17" t="s">
        <v>128</v>
      </c>
      <c r="BM203" s="222" t="s">
        <v>267</v>
      </c>
    </row>
    <row r="204" spans="1:47" s="2" customFormat="1" ht="12">
      <c r="A204" s="38"/>
      <c r="B204" s="39"/>
      <c r="C204" s="40"/>
      <c r="D204" s="224" t="s">
        <v>136</v>
      </c>
      <c r="E204" s="40"/>
      <c r="F204" s="225" t="s">
        <v>268</v>
      </c>
      <c r="G204" s="40"/>
      <c r="H204" s="40"/>
      <c r="I204" s="226"/>
      <c r="J204" s="40"/>
      <c r="K204" s="40"/>
      <c r="L204" s="44"/>
      <c r="M204" s="227"/>
      <c r="N204" s="228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136</v>
      </c>
      <c r="AU204" s="17" t="s">
        <v>83</v>
      </c>
    </row>
    <row r="205" spans="1:65" s="2" customFormat="1" ht="24.15" customHeight="1">
      <c r="A205" s="38"/>
      <c r="B205" s="39"/>
      <c r="C205" s="211" t="s">
        <v>269</v>
      </c>
      <c r="D205" s="211" t="s">
        <v>130</v>
      </c>
      <c r="E205" s="212" t="s">
        <v>270</v>
      </c>
      <c r="F205" s="213" t="s">
        <v>271</v>
      </c>
      <c r="G205" s="214" t="s">
        <v>145</v>
      </c>
      <c r="H205" s="215">
        <v>28.463</v>
      </c>
      <c r="I205" s="216"/>
      <c r="J205" s="217">
        <f>ROUND(I205*H205,2)</f>
        <v>0</v>
      </c>
      <c r="K205" s="213" t="s">
        <v>134</v>
      </c>
      <c r="L205" s="44"/>
      <c r="M205" s="218" t="s">
        <v>1</v>
      </c>
      <c r="N205" s="219" t="s">
        <v>41</v>
      </c>
      <c r="O205" s="91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2" t="s">
        <v>128</v>
      </c>
      <c r="AT205" s="222" t="s">
        <v>130</v>
      </c>
      <c r="AU205" s="222" t="s">
        <v>83</v>
      </c>
      <c r="AY205" s="17" t="s">
        <v>127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7" t="s">
        <v>81</v>
      </c>
      <c r="BK205" s="223">
        <f>ROUND(I205*H205,2)</f>
        <v>0</v>
      </c>
      <c r="BL205" s="17" t="s">
        <v>128</v>
      </c>
      <c r="BM205" s="222" t="s">
        <v>272</v>
      </c>
    </row>
    <row r="206" spans="1:47" s="2" customFormat="1" ht="12">
      <c r="A206" s="38"/>
      <c r="B206" s="39"/>
      <c r="C206" s="40"/>
      <c r="D206" s="224" t="s">
        <v>136</v>
      </c>
      <c r="E206" s="40"/>
      <c r="F206" s="225" t="s">
        <v>273</v>
      </c>
      <c r="G206" s="40"/>
      <c r="H206" s="40"/>
      <c r="I206" s="226"/>
      <c r="J206" s="40"/>
      <c r="K206" s="40"/>
      <c r="L206" s="44"/>
      <c r="M206" s="227"/>
      <c r="N206" s="228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136</v>
      </c>
      <c r="AU206" s="17" t="s">
        <v>83</v>
      </c>
    </row>
    <row r="207" spans="1:63" s="12" customFormat="1" ht="22.8" customHeight="1">
      <c r="A207" s="12"/>
      <c r="B207" s="195"/>
      <c r="C207" s="196"/>
      <c r="D207" s="197" t="s">
        <v>75</v>
      </c>
      <c r="E207" s="209" t="s">
        <v>274</v>
      </c>
      <c r="F207" s="209" t="s">
        <v>275</v>
      </c>
      <c r="G207" s="196"/>
      <c r="H207" s="196"/>
      <c r="I207" s="199"/>
      <c r="J207" s="210">
        <f>BK207</f>
        <v>0</v>
      </c>
      <c r="K207" s="196"/>
      <c r="L207" s="201"/>
      <c r="M207" s="202"/>
      <c r="N207" s="203"/>
      <c r="O207" s="203"/>
      <c r="P207" s="204">
        <f>SUM(P208:P209)</f>
        <v>0</v>
      </c>
      <c r="Q207" s="203"/>
      <c r="R207" s="204">
        <f>SUM(R208:R209)</f>
        <v>0</v>
      </c>
      <c r="S207" s="203"/>
      <c r="T207" s="205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6" t="s">
        <v>81</v>
      </c>
      <c r="AT207" s="207" t="s">
        <v>75</v>
      </c>
      <c r="AU207" s="207" t="s">
        <v>81</v>
      </c>
      <c r="AY207" s="206" t="s">
        <v>127</v>
      </c>
      <c r="BK207" s="208">
        <f>SUM(BK208:BK209)</f>
        <v>0</v>
      </c>
    </row>
    <row r="208" spans="1:65" s="2" customFormat="1" ht="24.15" customHeight="1">
      <c r="A208" s="38"/>
      <c r="B208" s="39"/>
      <c r="C208" s="211" t="s">
        <v>276</v>
      </c>
      <c r="D208" s="211" t="s">
        <v>130</v>
      </c>
      <c r="E208" s="212" t="s">
        <v>277</v>
      </c>
      <c r="F208" s="213" t="s">
        <v>278</v>
      </c>
      <c r="G208" s="214" t="s">
        <v>145</v>
      </c>
      <c r="H208" s="215">
        <v>45.479</v>
      </c>
      <c r="I208" s="216"/>
      <c r="J208" s="217">
        <f>ROUND(I208*H208,2)</f>
        <v>0</v>
      </c>
      <c r="K208" s="213" t="s">
        <v>134</v>
      </c>
      <c r="L208" s="44"/>
      <c r="M208" s="218" t="s">
        <v>1</v>
      </c>
      <c r="N208" s="219" t="s">
        <v>41</v>
      </c>
      <c r="O208" s="91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2" t="s">
        <v>128</v>
      </c>
      <c r="AT208" s="222" t="s">
        <v>130</v>
      </c>
      <c r="AU208" s="222" t="s">
        <v>83</v>
      </c>
      <c r="AY208" s="17" t="s">
        <v>127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81</v>
      </c>
      <c r="BK208" s="223">
        <f>ROUND(I208*H208,2)</f>
        <v>0</v>
      </c>
      <c r="BL208" s="17" t="s">
        <v>128</v>
      </c>
      <c r="BM208" s="222" t="s">
        <v>279</v>
      </c>
    </row>
    <row r="209" spans="1:47" s="2" customFormat="1" ht="12">
      <c r="A209" s="38"/>
      <c r="B209" s="39"/>
      <c r="C209" s="40"/>
      <c r="D209" s="224" t="s">
        <v>136</v>
      </c>
      <c r="E209" s="40"/>
      <c r="F209" s="225" t="s">
        <v>280</v>
      </c>
      <c r="G209" s="40"/>
      <c r="H209" s="40"/>
      <c r="I209" s="226"/>
      <c r="J209" s="40"/>
      <c r="K209" s="40"/>
      <c r="L209" s="44"/>
      <c r="M209" s="227"/>
      <c r="N209" s="228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136</v>
      </c>
      <c r="AU209" s="17" t="s">
        <v>83</v>
      </c>
    </row>
    <row r="210" spans="1:63" s="12" customFormat="1" ht="25.9" customHeight="1">
      <c r="A210" s="12"/>
      <c r="B210" s="195"/>
      <c r="C210" s="196"/>
      <c r="D210" s="197" t="s">
        <v>75</v>
      </c>
      <c r="E210" s="198" t="s">
        <v>281</v>
      </c>
      <c r="F210" s="198" t="s">
        <v>282</v>
      </c>
      <c r="G210" s="196"/>
      <c r="H210" s="196"/>
      <c r="I210" s="199"/>
      <c r="J210" s="200">
        <f>BK210</f>
        <v>0</v>
      </c>
      <c r="K210" s="196"/>
      <c r="L210" s="201"/>
      <c r="M210" s="202"/>
      <c r="N210" s="203"/>
      <c r="O210" s="203"/>
      <c r="P210" s="204">
        <f>P211+P276+P323+P331+P338+P343+P354+P369+P385</f>
        <v>0</v>
      </c>
      <c r="Q210" s="203"/>
      <c r="R210" s="204">
        <f>R211+R276+R323+R331+R338+R343+R354+R369+R385</f>
        <v>50.493861</v>
      </c>
      <c r="S210" s="203"/>
      <c r="T210" s="205">
        <f>T211+T276+T323+T331+T338+T343+T354+T369+T385</f>
        <v>53.28209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6" t="s">
        <v>83</v>
      </c>
      <c r="AT210" s="207" t="s">
        <v>75</v>
      </c>
      <c r="AU210" s="207" t="s">
        <v>76</v>
      </c>
      <c r="AY210" s="206" t="s">
        <v>127</v>
      </c>
      <c r="BK210" s="208">
        <f>BK211+BK276+BK323+BK331+BK338+BK343+BK354+BK369+BK385</f>
        <v>0</v>
      </c>
    </row>
    <row r="211" spans="1:63" s="12" customFormat="1" ht="22.8" customHeight="1">
      <c r="A211" s="12"/>
      <c r="B211" s="195"/>
      <c r="C211" s="196"/>
      <c r="D211" s="197" t="s">
        <v>75</v>
      </c>
      <c r="E211" s="209" t="s">
        <v>283</v>
      </c>
      <c r="F211" s="209" t="s">
        <v>284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SUM(P212:P275)</f>
        <v>0</v>
      </c>
      <c r="Q211" s="203"/>
      <c r="R211" s="204">
        <f>SUM(R212:R275)</f>
        <v>28.290382</v>
      </c>
      <c r="S211" s="203"/>
      <c r="T211" s="205">
        <f>SUM(T212:T275)</f>
        <v>20.440440000000002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6" t="s">
        <v>83</v>
      </c>
      <c r="AT211" s="207" t="s">
        <v>75</v>
      </c>
      <c r="AU211" s="207" t="s">
        <v>81</v>
      </c>
      <c r="AY211" s="206" t="s">
        <v>127</v>
      </c>
      <c r="BK211" s="208">
        <f>SUM(BK212:BK275)</f>
        <v>0</v>
      </c>
    </row>
    <row r="212" spans="1:65" s="2" customFormat="1" ht="14.4" customHeight="1">
      <c r="A212" s="38"/>
      <c r="B212" s="39"/>
      <c r="C212" s="211" t="s">
        <v>285</v>
      </c>
      <c r="D212" s="211" t="s">
        <v>130</v>
      </c>
      <c r="E212" s="212" t="s">
        <v>286</v>
      </c>
      <c r="F212" s="213" t="s">
        <v>287</v>
      </c>
      <c r="G212" s="214" t="s">
        <v>133</v>
      </c>
      <c r="H212" s="215">
        <v>2104.5</v>
      </c>
      <c r="I212" s="216"/>
      <c r="J212" s="217">
        <f>ROUND(I212*H212,2)</f>
        <v>0</v>
      </c>
      <c r="K212" s="213" t="s">
        <v>134</v>
      </c>
      <c r="L212" s="44"/>
      <c r="M212" s="218" t="s">
        <v>1</v>
      </c>
      <c r="N212" s="219" t="s">
        <v>41</v>
      </c>
      <c r="O212" s="91"/>
      <c r="P212" s="220">
        <f>O212*H212</f>
        <v>0</v>
      </c>
      <c r="Q212" s="220">
        <v>0</v>
      </c>
      <c r="R212" s="220">
        <f>Q212*H212</f>
        <v>0</v>
      </c>
      <c r="S212" s="220">
        <v>0.006</v>
      </c>
      <c r="T212" s="221">
        <f>S212*H212</f>
        <v>12.627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2" t="s">
        <v>216</v>
      </c>
      <c r="AT212" s="222" t="s">
        <v>130</v>
      </c>
      <c r="AU212" s="222" t="s">
        <v>83</v>
      </c>
      <c r="AY212" s="17" t="s">
        <v>127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7" t="s">
        <v>81</v>
      </c>
      <c r="BK212" s="223">
        <f>ROUND(I212*H212,2)</f>
        <v>0</v>
      </c>
      <c r="BL212" s="17" t="s">
        <v>216</v>
      </c>
      <c r="BM212" s="222" t="s">
        <v>288</v>
      </c>
    </row>
    <row r="213" spans="1:47" s="2" customFormat="1" ht="12">
      <c r="A213" s="38"/>
      <c r="B213" s="39"/>
      <c r="C213" s="40"/>
      <c r="D213" s="224" t="s">
        <v>136</v>
      </c>
      <c r="E213" s="40"/>
      <c r="F213" s="225" t="s">
        <v>289</v>
      </c>
      <c r="G213" s="40"/>
      <c r="H213" s="40"/>
      <c r="I213" s="226"/>
      <c r="J213" s="40"/>
      <c r="K213" s="40"/>
      <c r="L213" s="44"/>
      <c r="M213" s="227"/>
      <c r="N213" s="228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136</v>
      </c>
      <c r="AU213" s="17" t="s">
        <v>83</v>
      </c>
    </row>
    <row r="214" spans="1:51" s="13" customFormat="1" ht="12">
      <c r="A214" s="13"/>
      <c r="B214" s="229"/>
      <c r="C214" s="230"/>
      <c r="D214" s="224" t="s">
        <v>148</v>
      </c>
      <c r="E214" s="231" t="s">
        <v>1</v>
      </c>
      <c r="F214" s="232" t="s">
        <v>290</v>
      </c>
      <c r="G214" s="230"/>
      <c r="H214" s="233">
        <v>1905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148</v>
      </c>
      <c r="AU214" s="239" t="s">
        <v>83</v>
      </c>
      <c r="AV214" s="13" t="s">
        <v>83</v>
      </c>
      <c r="AW214" s="13" t="s">
        <v>32</v>
      </c>
      <c r="AX214" s="13" t="s">
        <v>76</v>
      </c>
      <c r="AY214" s="239" t="s">
        <v>127</v>
      </c>
    </row>
    <row r="215" spans="1:51" s="13" customFormat="1" ht="12">
      <c r="A215" s="13"/>
      <c r="B215" s="229"/>
      <c r="C215" s="230"/>
      <c r="D215" s="224" t="s">
        <v>148</v>
      </c>
      <c r="E215" s="231" t="s">
        <v>1</v>
      </c>
      <c r="F215" s="232" t="s">
        <v>291</v>
      </c>
      <c r="G215" s="230"/>
      <c r="H215" s="233">
        <v>199.5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148</v>
      </c>
      <c r="AU215" s="239" t="s">
        <v>83</v>
      </c>
      <c r="AV215" s="13" t="s">
        <v>83</v>
      </c>
      <c r="AW215" s="13" t="s">
        <v>32</v>
      </c>
      <c r="AX215" s="13" t="s">
        <v>76</v>
      </c>
      <c r="AY215" s="239" t="s">
        <v>127</v>
      </c>
    </row>
    <row r="216" spans="1:51" s="14" customFormat="1" ht="12">
      <c r="A216" s="14"/>
      <c r="B216" s="240"/>
      <c r="C216" s="241"/>
      <c r="D216" s="224" t="s">
        <v>148</v>
      </c>
      <c r="E216" s="242" t="s">
        <v>1</v>
      </c>
      <c r="F216" s="243" t="s">
        <v>151</v>
      </c>
      <c r="G216" s="241"/>
      <c r="H216" s="244">
        <v>2104.5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0" t="s">
        <v>148</v>
      </c>
      <c r="AU216" s="250" t="s">
        <v>83</v>
      </c>
      <c r="AV216" s="14" t="s">
        <v>128</v>
      </c>
      <c r="AW216" s="14" t="s">
        <v>32</v>
      </c>
      <c r="AX216" s="14" t="s">
        <v>81</v>
      </c>
      <c r="AY216" s="250" t="s">
        <v>127</v>
      </c>
    </row>
    <row r="217" spans="1:65" s="2" customFormat="1" ht="14.4" customHeight="1">
      <c r="A217" s="38"/>
      <c r="B217" s="39"/>
      <c r="C217" s="211" t="s">
        <v>292</v>
      </c>
      <c r="D217" s="211" t="s">
        <v>130</v>
      </c>
      <c r="E217" s="212" t="s">
        <v>293</v>
      </c>
      <c r="F217" s="213" t="s">
        <v>294</v>
      </c>
      <c r="G217" s="214" t="s">
        <v>133</v>
      </c>
      <c r="H217" s="215">
        <v>15.9</v>
      </c>
      <c r="I217" s="216"/>
      <c r="J217" s="217">
        <f>ROUND(I217*H217,2)</f>
        <v>0</v>
      </c>
      <c r="K217" s="213" t="s">
        <v>1</v>
      </c>
      <c r="L217" s="44"/>
      <c r="M217" s="218" t="s">
        <v>1</v>
      </c>
      <c r="N217" s="219" t="s">
        <v>41</v>
      </c>
      <c r="O217" s="91"/>
      <c r="P217" s="220">
        <f>O217*H217</f>
        <v>0</v>
      </c>
      <c r="Q217" s="220">
        <v>0</v>
      </c>
      <c r="R217" s="220">
        <f>Q217*H217</f>
        <v>0</v>
      </c>
      <c r="S217" s="220">
        <v>0</v>
      </c>
      <c r="T217" s="221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2" t="s">
        <v>216</v>
      </c>
      <c r="AT217" s="222" t="s">
        <v>130</v>
      </c>
      <c r="AU217" s="222" t="s">
        <v>83</v>
      </c>
      <c r="AY217" s="17" t="s">
        <v>127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7" t="s">
        <v>81</v>
      </c>
      <c r="BK217" s="223">
        <f>ROUND(I217*H217,2)</f>
        <v>0</v>
      </c>
      <c r="BL217" s="17" t="s">
        <v>216</v>
      </c>
      <c r="BM217" s="222" t="s">
        <v>295</v>
      </c>
    </row>
    <row r="218" spans="1:47" s="2" customFormat="1" ht="12">
      <c r="A218" s="38"/>
      <c r="B218" s="39"/>
      <c r="C218" s="40"/>
      <c r="D218" s="224" t="s">
        <v>136</v>
      </c>
      <c r="E218" s="40"/>
      <c r="F218" s="225" t="s">
        <v>294</v>
      </c>
      <c r="G218" s="40"/>
      <c r="H218" s="40"/>
      <c r="I218" s="226"/>
      <c r="J218" s="40"/>
      <c r="K218" s="40"/>
      <c r="L218" s="44"/>
      <c r="M218" s="227"/>
      <c r="N218" s="228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136</v>
      </c>
      <c r="AU218" s="17" t="s">
        <v>83</v>
      </c>
    </row>
    <row r="219" spans="1:51" s="13" customFormat="1" ht="12">
      <c r="A219" s="13"/>
      <c r="B219" s="229"/>
      <c r="C219" s="230"/>
      <c r="D219" s="224" t="s">
        <v>148</v>
      </c>
      <c r="E219" s="231" t="s">
        <v>1</v>
      </c>
      <c r="F219" s="232" t="s">
        <v>296</v>
      </c>
      <c r="G219" s="230"/>
      <c r="H219" s="233">
        <v>15.9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148</v>
      </c>
      <c r="AU219" s="239" t="s">
        <v>83</v>
      </c>
      <c r="AV219" s="13" t="s">
        <v>83</v>
      </c>
      <c r="AW219" s="13" t="s">
        <v>32</v>
      </c>
      <c r="AX219" s="13" t="s">
        <v>81</v>
      </c>
      <c r="AY219" s="239" t="s">
        <v>127</v>
      </c>
    </row>
    <row r="220" spans="1:65" s="2" customFormat="1" ht="49.05" customHeight="1">
      <c r="A220" s="38"/>
      <c r="B220" s="39"/>
      <c r="C220" s="211" t="s">
        <v>297</v>
      </c>
      <c r="D220" s="211" t="s">
        <v>130</v>
      </c>
      <c r="E220" s="212" t="s">
        <v>298</v>
      </c>
      <c r="F220" s="213" t="s">
        <v>299</v>
      </c>
      <c r="G220" s="214" t="s">
        <v>300</v>
      </c>
      <c r="H220" s="215">
        <v>1</v>
      </c>
      <c r="I220" s="216"/>
      <c r="J220" s="217">
        <f>ROUND(I220*H220,2)</f>
        <v>0</v>
      </c>
      <c r="K220" s="213" t="s">
        <v>1</v>
      </c>
      <c r="L220" s="44"/>
      <c r="M220" s="218" t="s">
        <v>1</v>
      </c>
      <c r="N220" s="219" t="s">
        <v>41</v>
      </c>
      <c r="O220" s="91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2" t="s">
        <v>216</v>
      </c>
      <c r="AT220" s="222" t="s">
        <v>130</v>
      </c>
      <c r="AU220" s="222" t="s">
        <v>83</v>
      </c>
      <c r="AY220" s="17" t="s">
        <v>127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81</v>
      </c>
      <c r="BK220" s="223">
        <f>ROUND(I220*H220,2)</f>
        <v>0</v>
      </c>
      <c r="BL220" s="17" t="s">
        <v>216</v>
      </c>
      <c r="BM220" s="222" t="s">
        <v>301</v>
      </c>
    </row>
    <row r="221" spans="1:47" s="2" customFormat="1" ht="12">
      <c r="A221" s="38"/>
      <c r="B221" s="39"/>
      <c r="C221" s="40"/>
      <c r="D221" s="224" t="s">
        <v>136</v>
      </c>
      <c r="E221" s="40"/>
      <c r="F221" s="225" t="s">
        <v>299</v>
      </c>
      <c r="G221" s="40"/>
      <c r="H221" s="40"/>
      <c r="I221" s="226"/>
      <c r="J221" s="40"/>
      <c r="K221" s="40"/>
      <c r="L221" s="44"/>
      <c r="M221" s="227"/>
      <c r="N221" s="228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136</v>
      </c>
      <c r="AU221" s="17" t="s">
        <v>83</v>
      </c>
    </row>
    <row r="222" spans="1:65" s="2" customFormat="1" ht="24.15" customHeight="1">
      <c r="A222" s="38"/>
      <c r="B222" s="39"/>
      <c r="C222" s="211" t="s">
        <v>302</v>
      </c>
      <c r="D222" s="211" t="s">
        <v>130</v>
      </c>
      <c r="E222" s="212" t="s">
        <v>303</v>
      </c>
      <c r="F222" s="213" t="s">
        <v>304</v>
      </c>
      <c r="G222" s="214" t="s">
        <v>133</v>
      </c>
      <c r="H222" s="215">
        <v>2170.4</v>
      </c>
      <c r="I222" s="216"/>
      <c r="J222" s="217">
        <f>ROUND(I222*H222,2)</f>
        <v>0</v>
      </c>
      <c r="K222" s="213" t="s">
        <v>134</v>
      </c>
      <c r="L222" s="44"/>
      <c r="M222" s="218" t="s">
        <v>1</v>
      </c>
      <c r="N222" s="219" t="s">
        <v>41</v>
      </c>
      <c r="O222" s="91"/>
      <c r="P222" s="220">
        <f>O222*H222</f>
        <v>0</v>
      </c>
      <c r="Q222" s="220">
        <v>0</v>
      </c>
      <c r="R222" s="220">
        <f>Q222*H222</f>
        <v>0</v>
      </c>
      <c r="S222" s="220">
        <v>0.0036</v>
      </c>
      <c r="T222" s="221">
        <f>S222*H222</f>
        <v>7.81344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2" t="s">
        <v>216</v>
      </c>
      <c r="AT222" s="222" t="s">
        <v>130</v>
      </c>
      <c r="AU222" s="222" t="s">
        <v>83</v>
      </c>
      <c r="AY222" s="17" t="s">
        <v>127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7" t="s">
        <v>81</v>
      </c>
      <c r="BK222" s="223">
        <f>ROUND(I222*H222,2)</f>
        <v>0</v>
      </c>
      <c r="BL222" s="17" t="s">
        <v>216</v>
      </c>
      <c r="BM222" s="222" t="s">
        <v>305</v>
      </c>
    </row>
    <row r="223" spans="1:47" s="2" customFormat="1" ht="12">
      <c r="A223" s="38"/>
      <c r="B223" s="39"/>
      <c r="C223" s="40"/>
      <c r="D223" s="224" t="s">
        <v>136</v>
      </c>
      <c r="E223" s="40"/>
      <c r="F223" s="225" t="s">
        <v>306</v>
      </c>
      <c r="G223" s="40"/>
      <c r="H223" s="40"/>
      <c r="I223" s="226"/>
      <c r="J223" s="40"/>
      <c r="K223" s="40"/>
      <c r="L223" s="44"/>
      <c r="M223" s="227"/>
      <c r="N223" s="228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136</v>
      </c>
      <c r="AU223" s="17" t="s">
        <v>83</v>
      </c>
    </row>
    <row r="224" spans="1:51" s="13" customFormat="1" ht="12">
      <c r="A224" s="13"/>
      <c r="B224" s="229"/>
      <c r="C224" s="230"/>
      <c r="D224" s="224" t="s">
        <v>148</v>
      </c>
      <c r="E224" s="231" t="s">
        <v>1</v>
      </c>
      <c r="F224" s="232" t="s">
        <v>176</v>
      </c>
      <c r="G224" s="230"/>
      <c r="H224" s="233">
        <v>1905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148</v>
      </c>
      <c r="AU224" s="239" t="s">
        <v>83</v>
      </c>
      <c r="AV224" s="13" t="s">
        <v>83</v>
      </c>
      <c r="AW224" s="13" t="s">
        <v>32</v>
      </c>
      <c r="AX224" s="13" t="s">
        <v>76</v>
      </c>
      <c r="AY224" s="239" t="s">
        <v>127</v>
      </c>
    </row>
    <row r="225" spans="1:51" s="13" customFormat="1" ht="12">
      <c r="A225" s="13"/>
      <c r="B225" s="229"/>
      <c r="C225" s="230"/>
      <c r="D225" s="224" t="s">
        <v>148</v>
      </c>
      <c r="E225" s="231" t="s">
        <v>1</v>
      </c>
      <c r="F225" s="232" t="s">
        <v>307</v>
      </c>
      <c r="G225" s="230"/>
      <c r="H225" s="233">
        <v>215.5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148</v>
      </c>
      <c r="AU225" s="239" t="s">
        <v>83</v>
      </c>
      <c r="AV225" s="13" t="s">
        <v>83</v>
      </c>
      <c r="AW225" s="13" t="s">
        <v>32</v>
      </c>
      <c r="AX225" s="13" t="s">
        <v>76</v>
      </c>
      <c r="AY225" s="239" t="s">
        <v>127</v>
      </c>
    </row>
    <row r="226" spans="1:51" s="13" customFormat="1" ht="12">
      <c r="A226" s="13"/>
      <c r="B226" s="229"/>
      <c r="C226" s="230"/>
      <c r="D226" s="224" t="s">
        <v>148</v>
      </c>
      <c r="E226" s="231" t="s">
        <v>1</v>
      </c>
      <c r="F226" s="232" t="s">
        <v>308</v>
      </c>
      <c r="G226" s="230"/>
      <c r="H226" s="233">
        <v>15.3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148</v>
      </c>
      <c r="AU226" s="239" t="s">
        <v>83</v>
      </c>
      <c r="AV226" s="13" t="s">
        <v>83</v>
      </c>
      <c r="AW226" s="13" t="s">
        <v>32</v>
      </c>
      <c r="AX226" s="13" t="s">
        <v>76</v>
      </c>
      <c r="AY226" s="239" t="s">
        <v>127</v>
      </c>
    </row>
    <row r="227" spans="1:51" s="13" customFormat="1" ht="12">
      <c r="A227" s="13"/>
      <c r="B227" s="229"/>
      <c r="C227" s="230"/>
      <c r="D227" s="224" t="s">
        <v>148</v>
      </c>
      <c r="E227" s="231" t="s">
        <v>1</v>
      </c>
      <c r="F227" s="232" t="s">
        <v>309</v>
      </c>
      <c r="G227" s="230"/>
      <c r="H227" s="233">
        <v>34.6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148</v>
      </c>
      <c r="AU227" s="239" t="s">
        <v>83</v>
      </c>
      <c r="AV227" s="13" t="s">
        <v>83</v>
      </c>
      <c r="AW227" s="13" t="s">
        <v>32</v>
      </c>
      <c r="AX227" s="13" t="s">
        <v>76</v>
      </c>
      <c r="AY227" s="239" t="s">
        <v>127</v>
      </c>
    </row>
    <row r="228" spans="1:51" s="14" customFormat="1" ht="12">
      <c r="A228" s="14"/>
      <c r="B228" s="240"/>
      <c r="C228" s="241"/>
      <c r="D228" s="224" t="s">
        <v>148</v>
      </c>
      <c r="E228" s="242" t="s">
        <v>1</v>
      </c>
      <c r="F228" s="243" t="s">
        <v>151</v>
      </c>
      <c r="G228" s="241"/>
      <c r="H228" s="244">
        <v>2170.4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148</v>
      </c>
      <c r="AU228" s="250" t="s">
        <v>83</v>
      </c>
      <c r="AV228" s="14" t="s">
        <v>128</v>
      </c>
      <c r="AW228" s="14" t="s">
        <v>32</v>
      </c>
      <c r="AX228" s="14" t="s">
        <v>81</v>
      </c>
      <c r="AY228" s="250" t="s">
        <v>127</v>
      </c>
    </row>
    <row r="229" spans="1:65" s="2" customFormat="1" ht="24.15" customHeight="1">
      <c r="A229" s="38"/>
      <c r="B229" s="39"/>
      <c r="C229" s="211" t="s">
        <v>310</v>
      </c>
      <c r="D229" s="211" t="s">
        <v>130</v>
      </c>
      <c r="E229" s="212" t="s">
        <v>311</v>
      </c>
      <c r="F229" s="213" t="s">
        <v>312</v>
      </c>
      <c r="G229" s="214" t="s">
        <v>133</v>
      </c>
      <c r="H229" s="215">
        <v>1241.36</v>
      </c>
      <c r="I229" s="216"/>
      <c r="J229" s="217">
        <f>ROUND(I229*H229,2)</f>
        <v>0</v>
      </c>
      <c r="K229" s="213" t="s">
        <v>134</v>
      </c>
      <c r="L229" s="44"/>
      <c r="M229" s="218" t="s">
        <v>1</v>
      </c>
      <c r="N229" s="219" t="s">
        <v>41</v>
      </c>
      <c r="O229" s="91"/>
      <c r="P229" s="220">
        <f>O229*H229</f>
        <v>0</v>
      </c>
      <c r="Q229" s="220">
        <v>0</v>
      </c>
      <c r="R229" s="220">
        <f>Q229*H229</f>
        <v>0</v>
      </c>
      <c r="S229" s="220">
        <v>0</v>
      </c>
      <c r="T229" s="22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2" t="s">
        <v>216</v>
      </c>
      <c r="AT229" s="222" t="s">
        <v>130</v>
      </c>
      <c r="AU229" s="222" t="s">
        <v>83</v>
      </c>
      <c r="AY229" s="17" t="s">
        <v>127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7" t="s">
        <v>81</v>
      </c>
      <c r="BK229" s="223">
        <f>ROUND(I229*H229,2)</f>
        <v>0</v>
      </c>
      <c r="BL229" s="17" t="s">
        <v>216</v>
      </c>
      <c r="BM229" s="222" t="s">
        <v>313</v>
      </c>
    </row>
    <row r="230" spans="1:47" s="2" customFormat="1" ht="12">
      <c r="A230" s="38"/>
      <c r="B230" s="39"/>
      <c r="C230" s="40"/>
      <c r="D230" s="224" t="s">
        <v>136</v>
      </c>
      <c r="E230" s="40"/>
      <c r="F230" s="225" t="s">
        <v>314</v>
      </c>
      <c r="G230" s="40"/>
      <c r="H230" s="40"/>
      <c r="I230" s="226"/>
      <c r="J230" s="40"/>
      <c r="K230" s="40"/>
      <c r="L230" s="44"/>
      <c r="M230" s="227"/>
      <c r="N230" s="228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136</v>
      </c>
      <c r="AU230" s="17" t="s">
        <v>83</v>
      </c>
    </row>
    <row r="231" spans="1:51" s="13" customFormat="1" ht="12">
      <c r="A231" s="13"/>
      <c r="B231" s="229"/>
      <c r="C231" s="230"/>
      <c r="D231" s="224" t="s">
        <v>148</v>
      </c>
      <c r="E231" s="231" t="s">
        <v>1</v>
      </c>
      <c r="F231" s="232" t="s">
        <v>315</v>
      </c>
      <c r="G231" s="230"/>
      <c r="H231" s="233">
        <v>955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148</v>
      </c>
      <c r="AU231" s="239" t="s">
        <v>83</v>
      </c>
      <c r="AV231" s="13" t="s">
        <v>83</v>
      </c>
      <c r="AW231" s="13" t="s">
        <v>32</v>
      </c>
      <c r="AX231" s="13" t="s">
        <v>76</v>
      </c>
      <c r="AY231" s="239" t="s">
        <v>127</v>
      </c>
    </row>
    <row r="232" spans="1:51" s="13" customFormat="1" ht="12">
      <c r="A232" s="13"/>
      <c r="B232" s="229"/>
      <c r="C232" s="230"/>
      <c r="D232" s="224" t="s">
        <v>148</v>
      </c>
      <c r="E232" s="231" t="s">
        <v>1</v>
      </c>
      <c r="F232" s="232" t="s">
        <v>316</v>
      </c>
      <c r="G232" s="230"/>
      <c r="H232" s="233">
        <v>233.5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148</v>
      </c>
      <c r="AU232" s="239" t="s">
        <v>83</v>
      </c>
      <c r="AV232" s="13" t="s">
        <v>83</v>
      </c>
      <c r="AW232" s="13" t="s">
        <v>32</v>
      </c>
      <c r="AX232" s="13" t="s">
        <v>76</v>
      </c>
      <c r="AY232" s="239" t="s">
        <v>127</v>
      </c>
    </row>
    <row r="233" spans="1:51" s="13" customFormat="1" ht="12">
      <c r="A233" s="13"/>
      <c r="B233" s="229"/>
      <c r="C233" s="230"/>
      <c r="D233" s="224" t="s">
        <v>148</v>
      </c>
      <c r="E233" s="231" t="s">
        <v>1</v>
      </c>
      <c r="F233" s="232" t="s">
        <v>317</v>
      </c>
      <c r="G233" s="230"/>
      <c r="H233" s="233">
        <v>16.9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148</v>
      </c>
      <c r="AU233" s="239" t="s">
        <v>83</v>
      </c>
      <c r="AV233" s="13" t="s">
        <v>83</v>
      </c>
      <c r="AW233" s="13" t="s">
        <v>32</v>
      </c>
      <c r="AX233" s="13" t="s">
        <v>76</v>
      </c>
      <c r="AY233" s="239" t="s">
        <v>127</v>
      </c>
    </row>
    <row r="234" spans="1:51" s="13" customFormat="1" ht="12">
      <c r="A234" s="13"/>
      <c r="B234" s="229"/>
      <c r="C234" s="230"/>
      <c r="D234" s="224" t="s">
        <v>148</v>
      </c>
      <c r="E234" s="231" t="s">
        <v>1</v>
      </c>
      <c r="F234" s="232" t="s">
        <v>318</v>
      </c>
      <c r="G234" s="230"/>
      <c r="H234" s="233">
        <v>9.96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148</v>
      </c>
      <c r="AU234" s="239" t="s">
        <v>83</v>
      </c>
      <c r="AV234" s="13" t="s">
        <v>83</v>
      </c>
      <c r="AW234" s="13" t="s">
        <v>32</v>
      </c>
      <c r="AX234" s="13" t="s">
        <v>76</v>
      </c>
      <c r="AY234" s="239" t="s">
        <v>127</v>
      </c>
    </row>
    <row r="235" spans="1:51" s="13" customFormat="1" ht="12">
      <c r="A235" s="13"/>
      <c r="B235" s="229"/>
      <c r="C235" s="230"/>
      <c r="D235" s="224" t="s">
        <v>148</v>
      </c>
      <c r="E235" s="231" t="s">
        <v>1</v>
      </c>
      <c r="F235" s="232" t="s">
        <v>319</v>
      </c>
      <c r="G235" s="230"/>
      <c r="H235" s="233">
        <v>26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148</v>
      </c>
      <c r="AU235" s="239" t="s">
        <v>83</v>
      </c>
      <c r="AV235" s="13" t="s">
        <v>83</v>
      </c>
      <c r="AW235" s="13" t="s">
        <v>32</v>
      </c>
      <c r="AX235" s="13" t="s">
        <v>76</v>
      </c>
      <c r="AY235" s="239" t="s">
        <v>127</v>
      </c>
    </row>
    <row r="236" spans="1:51" s="14" customFormat="1" ht="12">
      <c r="A236" s="14"/>
      <c r="B236" s="240"/>
      <c r="C236" s="241"/>
      <c r="D236" s="224" t="s">
        <v>148</v>
      </c>
      <c r="E236" s="242" t="s">
        <v>1</v>
      </c>
      <c r="F236" s="243" t="s">
        <v>151</v>
      </c>
      <c r="G236" s="241"/>
      <c r="H236" s="244">
        <v>1241.3600000000001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148</v>
      </c>
      <c r="AU236" s="250" t="s">
        <v>83</v>
      </c>
      <c r="AV236" s="14" t="s">
        <v>128</v>
      </c>
      <c r="AW236" s="14" t="s">
        <v>32</v>
      </c>
      <c r="AX236" s="14" t="s">
        <v>81</v>
      </c>
      <c r="AY236" s="250" t="s">
        <v>127</v>
      </c>
    </row>
    <row r="237" spans="1:65" s="2" customFormat="1" ht="37.8" customHeight="1">
      <c r="A237" s="38"/>
      <c r="B237" s="39"/>
      <c r="C237" s="251" t="s">
        <v>320</v>
      </c>
      <c r="D237" s="251" t="s">
        <v>321</v>
      </c>
      <c r="E237" s="252" t="s">
        <v>322</v>
      </c>
      <c r="F237" s="253" t="s">
        <v>323</v>
      </c>
      <c r="G237" s="254" t="s">
        <v>324</v>
      </c>
      <c r="H237" s="255">
        <v>310.34</v>
      </c>
      <c r="I237" s="256"/>
      <c r="J237" s="257">
        <f>ROUND(I237*H237,2)</f>
        <v>0</v>
      </c>
      <c r="K237" s="253" t="s">
        <v>1</v>
      </c>
      <c r="L237" s="258"/>
      <c r="M237" s="259" t="s">
        <v>1</v>
      </c>
      <c r="N237" s="260" t="s">
        <v>41</v>
      </c>
      <c r="O237" s="91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2" t="s">
        <v>310</v>
      </c>
      <c r="AT237" s="222" t="s">
        <v>321</v>
      </c>
      <c r="AU237" s="222" t="s">
        <v>83</v>
      </c>
      <c r="AY237" s="17" t="s">
        <v>127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7" t="s">
        <v>81</v>
      </c>
      <c r="BK237" s="223">
        <f>ROUND(I237*H237,2)</f>
        <v>0</v>
      </c>
      <c r="BL237" s="17" t="s">
        <v>216</v>
      </c>
      <c r="BM237" s="222" t="s">
        <v>325</v>
      </c>
    </row>
    <row r="238" spans="1:47" s="2" customFormat="1" ht="12">
      <c r="A238" s="38"/>
      <c r="B238" s="39"/>
      <c r="C238" s="40"/>
      <c r="D238" s="224" t="s">
        <v>136</v>
      </c>
      <c r="E238" s="40"/>
      <c r="F238" s="225" t="s">
        <v>323</v>
      </c>
      <c r="G238" s="40"/>
      <c r="H238" s="40"/>
      <c r="I238" s="226"/>
      <c r="J238" s="40"/>
      <c r="K238" s="40"/>
      <c r="L238" s="44"/>
      <c r="M238" s="227"/>
      <c r="N238" s="228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136</v>
      </c>
      <c r="AU238" s="17" t="s">
        <v>83</v>
      </c>
    </row>
    <row r="239" spans="1:51" s="13" customFormat="1" ht="12">
      <c r="A239" s="13"/>
      <c r="B239" s="229"/>
      <c r="C239" s="230"/>
      <c r="D239" s="224" t="s">
        <v>148</v>
      </c>
      <c r="E239" s="230"/>
      <c r="F239" s="232" t="s">
        <v>326</v>
      </c>
      <c r="G239" s="230"/>
      <c r="H239" s="233">
        <v>310.34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148</v>
      </c>
      <c r="AU239" s="239" t="s">
        <v>83</v>
      </c>
      <c r="AV239" s="13" t="s">
        <v>83</v>
      </c>
      <c r="AW239" s="13" t="s">
        <v>4</v>
      </c>
      <c r="AX239" s="13" t="s">
        <v>81</v>
      </c>
      <c r="AY239" s="239" t="s">
        <v>127</v>
      </c>
    </row>
    <row r="240" spans="1:65" s="2" customFormat="1" ht="24.15" customHeight="1">
      <c r="A240" s="38"/>
      <c r="B240" s="39"/>
      <c r="C240" s="211" t="s">
        <v>327</v>
      </c>
      <c r="D240" s="211" t="s">
        <v>130</v>
      </c>
      <c r="E240" s="212" t="s">
        <v>328</v>
      </c>
      <c r="F240" s="213" t="s">
        <v>329</v>
      </c>
      <c r="G240" s="214" t="s">
        <v>300</v>
      </c>
      <c r="H240" s="215">
        <v>1</v>
      </c>
      <c r="I240" s="216"/>
      <c r="J240" s="217">
        <f>ROUND(I240*H240,2)</f>
        <v>0</v>
      </c>
      <c r="K240" s="213" t="s">
        <v>1</v>
      </c>
      <c r="L240" s="44"/>
      <c r="M240" s="218" t="s">
        <v>1</v>
      </c>
      <c r="N240" s="219" t="s">
        <v>41</v>
      </c>
      <c r="O240" s="91"/>
      <c r="P240" s="220">
        <f>O240*H240</f>
        <v>0</v>
      </c>
      <c r="Q240" s="220">
        <v>0</v>
      </c>
      <c r="R240" s="220">
        <f>Q240*H240</f>
        <v>0</v>
      </c>
      <c r="S240" s="220">
        <v>0</v>
      </c>
      <c r="T240" s="22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2" t="s">
        <v>216</v>
      </c>
      <c r="AT240" s="222" t="s">
        <v>130</v>
      </c>
      <c r="AU240" s="222" t="s">
        <v>83</v>
      </c>
      <c r="AY240" s="17" t="s">
        <v>127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7" t="s">
        <v>81</v>
      </c>
      <c r="BK240" s="223">
        <f>ROUND(I240*H240,2)</f>
        <v>0</v>
      </c>
      <c r="BL240" s="17" t="s">
        <v>216</v>
      </c>
      <c r="BM240" s="222" t="s">
        <v>330</v>
      </c>
    </row>
    <row r="241" spans="1:47" s="2" customFormat="1" ht="12">
      <c r="A241" s="38"/>
      <c r="B241" s="39"/>
      <c r="C241" s="40"/>
      <c r="D241" s="224" t="s">
        <v>136</v>
      </c>
      <c r="E241" s="40"/>
      <c r="F241" s="225" t="s">
        <v>329</v>
      </c>
      <c r="G241" s="40"/>
      <c r="H241" s="40"/>
      <c r="I241" s="226"/>
      <c r="J241" s="40"/>
      <c r="K241" s="40"/>
      <c r="L241" s="44"/>
      <c r="M241" s="227"/>
      <c r="N241" s="228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136</v>
      </c>
      <c r="AU241" s="17" t="s">
        <v>83</v>
      </c>
    </row>
    <row r="242" spans="1:65" s="2" customFormat="1" ht="24.15" customHeight="1">
      <c r="A242" s="38"/>
      <c r="B242" s="39"/>
      <c r="C242" s="211" t="s">
        <v>331</v>
      </c>
      <c r="D242" s="211" t="s">
        <v>130</v>
      </c>
      <c r="E242" s="212" t="s">
        <v>332</v>
      </c>
      <c r="F242" s="213" t="s">
        <v>333</v>
      </c>
      <c r="G242" s="214" t="s">
        <v>133</v>
      </c>
      <c r="H242" s="215">
        <v>4333</v>
      </c>
      <c r="I242" s="216"/>
      <c r="J242" s="217">
        <f>ROUND(I242*H242,2)</f>
        <v>0</v>
      </c>
      <c r="K242" s="213" t="s">
        <v>134</v>
      </c>
      <c r="L242" s="44"/>
      <c r="M242" s="218" t="s">
        <v>1</v>
      </c>
      <c r="N242" s="219" t="s">
        <v>41</v>
      </c>
      <c r="O242" s="91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2" t="s">
        <v>216</v>
      </c>
      <c r="AT242" s="222" t="s">
        <v>130</v>
      </c>
      <c r="AU242" s="222" t="s">
        <v>83</v>
      </c>
      <c r="AY242" s="17" t="s">
        <v>127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81</v>
      </c>
      <c r="BK242" s="223">
        <f>ROUND(I242*H242,2)</f>
        <v>0</v>
      </c>
      <c r="BL242" s="17" t="s">
        <v>216</v>
      </c>
      <c r="BM242" s="222" t="s">
        <v>334</v>
      </c>
    </row>
    <row r="243" spans="1:47" s="2" customFormat="1" ht="12">
      <c r="A243" s="38"/>
      <c r="B243" s="39"/>
      <c r="C243" s="40"/>
      <c r="D243" s="224" t="s">
        <v>136</v>
      </c>
      <c r="E243" s="40"/>
      <c r="F243" s="225" t="s">
        <v>335</v>
      </c>
      <c r="G243" s="40"/>
      <c r="H243" s="40"/>
      <c r="I243" s="226"/>
      <c r="J243" s="40"/>
      <c r="K243" s="40"/>
      <c r="L243" s="44"/>
      <c r="M243" s="227"/>
      <c r="N243" s="228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136</v>
      </c>
      <c r="AU243" s="17" t="s">
        <v>83</v>
      </c>
    </row>
    <row r="244" spans="1:51" s="13" customFormat="1" ht="12">
      <c r="A244" s="13"/>
      <c r="B244" s="229"/>
      <c r="C244" s="230"/>
      <c r="D244" s="224" t="s">
        <v>148</v>
      </c>
      <c r="E244" s="231" t="s">
        <v>1</v>
      </c>
      <c r="F244" s="232" t="s">
        <v>336</v>
      </c>
      <c r="G244" s="230"/>
      <c r="H244" s="233">
        <v>1905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148</v>
      </c>
      <c r="AU244" s="239" t="s">
        <v>83</v>
      </c>
      <c r="AV244" s="13" t="s">
        <v>83</v>
      </c>
      <c r="AW244" s="13" t="s">
        <v>32</v>
      </c>
      <c r="AX244" s="13" t="s">
        <v>76</v>
      </c>
      <c r="AY244" s="239" t="s">
        <v>127</v>
      </c>
    </row>
    <row r="245" spans="1:51" s="13" customFormat="1" ht="12">
      <c r="A245" s="13"/>
      <c r="B245" s="229"/>
      <c r="C245" s="230"/>
      <c r="D245" s="224" t="s">
        <v>148</v>
      </c>
      <c r="E245" s="231" t="s">
        <v>1</v>
      </c>
      <c r="F245" s="232" t="s">
        <v>337</v>
      </c>
      <c r="G245" s="230"/>
      <c r="H245" s="233">
        <v>233.5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148</v>
      </c>
      <c r="AU245" s="239" t="s">
        <v>83</v>
      </c>
      <c r="AV245" s="13" t="s">
        <v>83</v>
      </c>
      <c r="AW245" s="13" t="s">
        <v>32</v>
      </c>
      <c r="AX245" s="13" t="s">
        <v>76</v>
      </c>
      <c r="AY245" s="239" t="s">
        <v>127</v>
      </c>
    </row>
    <row r="246" spans="1:51" s="13" customFormat="1" ht="12">
      <c r="A246" s="13"/>
      <c r="B246" s="229"/>
      <c r="C246" s="230"/>
      <c r="D246" s="224" t="s">
        <v>148</v>
      </c>
      <c r="E246" s="231" t="s">
        <v>1</v>
      </c>
      <c r="F246" s="232" t="s">
        <v>338</v>
      </c>
      <c r="G246" s="230"/>
      <c r="H246" s="233">
        <v>1905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148</v>
      </c>
      <c r="AU246" s="239" t="s">
        <v>83</v>
      </c>
      <c r="AV246" s="13" t="s">
        <v>83</v>
      </c>
      <c r="AW246" s="13" t="s">
        <v>32</v>
      </c>
      <c r="AX246" s="13" t="s">
        <v>76</v>
      </c>
      <c r="AY246" s="239" t="s">
        <v>127</v>
      </c>
    </row>
    <row r="247" spans="1:51" s="13" customFormat="1" ht="12">
      <c r="A247" s="13"/>
      <c r="B247" s="229"/>
      <c r="C247" s="230"/>
      <c r="D247" s="224" t="s">
        <v>148</v>
      </c>
      <c r="E247" s="231" t="s">
        <v>1</v>
      </c>
      <c r="F247" s="232" t="s">
        <v>339</v>
      </c>
      <c r="G247" s="230"/>
      <c r="H247" s="233">
        <v>289.5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148</v>
      </c>
      <c r="AU247" s="239" t="s">
        <v>83</v>
      </c>
      <c r="AV247" s="13" t="s">
        <v>83</v>
      </c>
      <c r="AW247" s="13" t="s">
        <v>32</v>
      </c>
      <c r="AX247" s="13" t="s">
        <v>76</v>
      </c>
      <c r="AY247" s="239" t="s">
        <v>127</v>
      </c>
    </row>
    <row r="248" spans="1:51" s="14" customFormat="1" ht="12">
      <c r="A248" s="14"/>
      <c r="B248" s="240"/>
      <c r="C248" s="241"/>
      <c r="D248" s="224" t="s">
        <v>148</v>
      </c>
      <c r="E248" s="242" t="s">
        <v>1</v>
      </c>
      <c r="F248" s="243" t="s">
        <v>151</v>
      </c>
      <c r="G248" s="241"/>
      <c r="H248" s="244">
        <v>4333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148</v>
      </c>
      <c r="AU248" s="250" t="s">
        <v>83</v>
      </c>
      <c r="AV248" s="14" t="s">
        <v>128</v>
      </c>
      <c r="AW248" s="14" t="s">
        <v>32</v>
      </c>
      <c r="AX248" s="14" t="s">
        <v>81</v>
      </c>
      <c r="AY248" s="250" t="s">
        <v>127</v>
      </c>
    </row>
    <row r="249" spans="1:65" s="2" customFormat="1" ht="62.7" customHeight="1">
      <c r="A249" s="38"/>
      <c r="B249" s="39"/>
      <c r="C249" s="251" t="s">
        <v>340</v>
      </c>
      <c r="D249" s="251" t="s">
        <v>321</v>
      </c>
      <c r="E249" s="252" t="s">
        <v>341</v>
      </c>
      <c r="F249" s="253" t="s">
        <v>342</v>
      </c>
      <c r="G249" s="254" t="s">
        <v>133</v>
      </c>
      <c r="H249" s="255">
        <v>2566.2</v>
      </c>
      <c r="I249" s="256"/>
      <c r="J249" s="257">
        <f>ROUND(I249*H249,2)</f>
        <v>0</v>
      </c>
      <c r="K249" s="253" t="s">
        <v>134</v>
      </c>
      <c r="L249" s="258"/>
      <c r="M249" s="259" t="s">
        <v>1</v>
      </c>
      <c r="N249" s="260" t="s">
        <v>41</v>
      </c>
      <c r="O249" s="91"/>
      <c r="P249" s="220">
        <f>O249*H249</f>
        <v>0</v>
      </c>
      <c r="Q249" s="220">
        <v>0.0004</v>
      </c>
      <c r="R249" s="220">
        <f>Q249*H249</f>
        <v>1.02648</v>
      </c>
      <c r="S249" s="220">
        <v>0</v>
      </c>
      <c r="T249" s="221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2" t="s">
        <v>310</v>
      </c>
      <c r="AT249" s="222" t="s">
        <v>321</v>
      </c>
      <c r="AU249" s="222" t="s">
        <v>83</v>
      </c>
      <c r="AY249" s="17" t="s">
        <v>127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7" t="s">
        <v>81</v>
      </c>
      <c r="BK249" s="223">
        <f>ROUND(I249*H249,2)</f>
        <v>0</v>
      </c>
      <c r="BL249" s="17" t="s">
        <v>216</v>
      </c>
      <c r="BM249" s="222" t="s">
        <v>343</v>
      </c>
    </row>
    <row r="250" spans="1:47" s="2" customFormat="1" ht="12">
      <c r="A250" s="38"/>
      <c r="B250" s="39"/>
      <c r="C250" s="40"/>
      <c r="D250" s="224" t="s">
        <v>136</v>
      </c>
      <c r="E250" s="40"/>
      <c r="F250" s="225" t="s">
        <v>344</v>
      </c>
      <c r="G250" s="40"/>
      <c r="H250" s="40"/>
      <c r="I250" s="226"/>
      <c r="J250" s="40"/>
      <c r="K250" s="40"/>
      <c r="L250" s="44"/>
      <c r="M250" s="227"/>
      <c r="N250" s="228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136</v>
      </c>
      <c r="AU250" s="17" t="s">
        <v>83</v>
      </c>
    </row>
    <row r="251" spans="1:51" s="13" customFormat="1" ht="12">
      <c r="A251" s="13"/>
      <c r="B251" s="229"/>
      <c r="C251" s="230"/>
      <c r="D251" s="224" t="s">
        <v>148</v>
      </c>
      <c r="E251" s="231" t="s">
        <v>1</v>
      </c>
      <c r="F251" s="232" t="s">
        <v>345</v>
      </c>
      <c r="G251" s="230"/>
      <c r="H251" s="233">
        <v>2138.5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148</v>
      </c>
      <c r="AU251" s="239" t="s">
        <v>83</v>
      </c>
      <c r="AV251" s="13" t="s">
        <v>83</v>
      </c>
      <c r="AW251" s="13" t="s">
        <v>32</v>
      </c>
      <c r="AX251" s="13" t="s">
        <v>81</v>
      </c>
      <c r="AY251" s="239" t="s">
        <v>127</v>
      </c>
    </row>
    <row r="252" spans="1:51" s="13" customFormat="1" ht="12">
      <c r="A252" s="13"/>
      <c r="B252" s="229"/>
      <c r="C252" s="230"/>
      <c r="D252" s="224" t="s">
        <v>148</v>
      </c>
      <c r="E252" s="230"/>
      <c r="F252" s="232" t="s">
        <v>346</v>
      </c>
      <c r="G252" s="230"/>
      <c r="H252" s="233">
        <v>2566.2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148</v>
      </c>
      <c r="AU252" s="239" t="s">
        <v>83</v>
      </c>
      <c r="AV252" s="13" t="s">
        <v>83</v>
      </c>
      <c r="AW252" s="13" t="s">
        <v>4</v>
      </c>
      <c r="AX252" s="13" t="s">
        <v>81</v>
      </c>
      <c r="AY252" s="239" t="s">
        <v>127</v>
      </c>
    </row>
    <row r="253" spans="1:65" s="2" customFormat="1" ht="62.7" customHeight="1">
      <c r="A253" s="38"/>
      <c r="B253" s="39"/>
      <c r="C253" s="251" t="s">
        <v>347</v>
      </c>
      <c r="D253" s="251" t="s">
        <v>321</v>
      </c>
      <c r="E253" s="252" t="s">
        <v>348</v>
      </c>
      <c r="F253" s="253" t="s">
        <v>349</v>
      </c>
      <c r="G253" s="254" t="s">
        <v>133</v>
      </c>
      <c r="H253" s="255">
        <v>2633.4</v>
      </c>
      <c r="I253" s="256"/>
      <c r="J253" s="257">
        <f>ROUND(I253*H253,2)</f>
        <v>0</v>
      </c>
      <c r="K253" s="253" t="s">
        <v>134</v>
      </c>
      <c r="L253" s="258"/>
      <c r="M253" s="259" t="s">
        <v>1</v>
      </c>
      <c r="N253" s="260" t="s">
        <v>41</v>
      </c>
      <c r="O253" s="91"/>
      <c r="P253" s="220">
        <f>O253*H253</f>
        <v>0</v>
      </c>
      <c r="Q253" s="220">
        <v>0.00321</v>
      </c>
      <c r="R253" s="220">
        <f>Q253*H253</f>
        <v>8.453214000000001</v>
      </c>
      <c r="S253" s="220">
        <v>0</v>
      </c>
      <c r="T253" s="221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2" t="s">
        <v>310</v>
      </c>
      <c r="AT253" s="222" t="s">
        <v>321</v>
      </c>
      <c r="AU253" s="222" t="s">
        <v>83</v>
      </c>
      <c r="AY253" s="17" t="s">
        <v>127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7" t="s">
        <v>81</v>
      </c>
      <c r="BK253" s="223">
        <f>ROUND(I253*H253,2)</f>
        <v>0</v>
      </c>
      <c r="BL253" s="17" t="s">
        <v>216</v>
      </c>
      <c r="BM253" s="222" t="s">
        <v>350</v>
      </c>
    </row>
    <row r="254" spans="1:47" s="2" customFormat="1" ht="12">
      <c r="A254" s="38"/>
      <c r="B254" s="39"/>
      <c r="C254" s="40"/>
      <c r="D254" s="224" t="s">
        <v>136</v>
      </c>
      <c r="E254" s="40"/>
      <c r="F254" s="225" t="s">
        <v>349</v>
      </c>
      <c r="G254" s="40"/>
      <c r="H254" s="40"/>
      <c r="I254" s="226"/>
      <c r="J254" s="40"/>
      <c r="K254" s="40"/>
      <c r="L254" s="44"/>
      <c r="M254" s="227"/>
      <c r="N254" s="228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136</v>
      </c>
      <c r="AU254" s="17" t="s">
        <v>83</v>
      </c>
    </row>
    <row r="255" spans="1:51" s="13" customFormat="1" ht="12">
      <c r="A255" s="13"/>
      <c r="B255" s="229"/>
      <c r="C255" s="230"/>
      <c r="D255" s="224" t="s">
        <v>148</v>
      </c>
      <c r="E255" s="231" t="s">
        <v>1</v>
      </c>
      <c r="F255" s="232" t="s">
        <v>351</v>
      </c>
      <c r="G255" s="230"/>
      <c r="H255" s="233">
        <v>2194.5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148</v>
      </c>
      <c r="AU255" s="239" t="s">
        <v>83</v>
      </c>
      <c r="AV255" s="13" t="s">
        <v>83</v>
      </c>
      <c r="AW255" s="13" t="s">
        <v>32</v>
      </c>
      <c r="AX255" s="13" t="s">
        <v>81</v>
      </c>
      <c r="AY255" s="239" t="s">
        <v>127</v>
      </c>
    </row>
    <row r="256" spans="1:51" s="13" customFormat="1" ht="12">
      <c r="A256" s="13"/>
      <c r="B256" s="229"/>
      <c r="C256" s="230"/>
      <c r="D256" s="224" t="s">
        <v>148</v>
      </c>
      <c r="E256" s="230"/>
      <c r="F256" s="232" t="s">
        <v>352</v>
      </c>
      <c r="G256" s="230"/>
      <c r="H256" s="233">
        <v>2633.4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148</v>
      </c>
      <c r="AU256" s="239" t="s">
        <v>83</v>
      </c>
      <c r="AV256" s="13" t="s">
        <v>83</v>
      </c>
      <c r="AW256" s="13" t="s">
        <v>4</v>
      </c>
      <c r="AX256" s="13" t="s">
        <v>81</v>
      </c>
      <c r="AY256" s="239" t="s">
        <v>127</v>
      </c>
    </row>
    <row r="257" spans="1:65" s="2" customFormat="1" ht="24.15" customHeight="1">
      <c r="A257" s="38"/>
      <c r="B257" s="39"/>
      <c r="C257" s="211" t="s">
        <v>353</v>
      </c>
      <c r="D257" s="211" t="s">
        <v>130</v>
      </c>
      <c r="E257" s="212" t="s">
        <v>354</v>
      </c>
      <c r="F257" s="213" t="s">
        <v>355</v>
      </c>
      <c r="G257" s="214" t="s">
        <v>133</v>
      </c>
      <c r="H257" s="215">
        <v>1905</v>
      </c>
      <c r="I257" s="216"/>
      <c r="J257" s="217">
        <f>ROUND(I257*H257,2)</f>
        <v>0</v>
      </c>
      <c r="K257" s="213" t="s">
        <v>1</v>
      </c>
      <c r="L257" s="44"/>
      <c r="M257" s="218" t="s">
        <v>1</v>
      </c>
      <c r="N257" s="219" t="s">
        <v>41</v>
      </c>
      <c r="O257" s="91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2" t="s">
        <v>216</v>
      </c>
      <c r="AT257" s="222" t="s">
        <v>130</v>
      </c>
      <c r="AU257" s="222" t="s">
        <v>83</v>
      </c>
      <c r="AY257" s="17" t="s">
        <v>127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7" t="s">
        <v>81</v>
      </c>
      <c r="BK257" s="223">
        <f>ROUND(I257*H257,2)</f>
        <v>0</v>
      </c>
      <c r="BL257" s="17" t="s">
        <v>216</v>
      </c>
      <c r="BM257" s="222" t="s">
        <v>356</v>
      </c>
    </row>
    <row r="258" spans="1:47" s="2" customFormat="1" ht="12">
      <c r="A258" s="38"/>
      <c r="B258" s="39"/>
      <c r="C258" s="40"/>
      <c r="D258" s="224" t="s">
        <v>136</v>
      </c>
      <c r="E258" s="40"/>
      <c r="F258" s="225" t="s">
        <v>355</v>
      </c>
      <c r="G258" s="40"/>
      <c r="H258" s="40"/>
      <c r="I258" s="226"/>
      <c r="J258" s="40"/>
      <c r="K258" s="40"/>
      <c r="L258" s="44"/>
      <c r="M258" s="227"/>
      <c r="N258" s="228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136</v>
      </c>
      <c r="AU258" s="17" t="s">
        <v>83</v>
      </c>
    </row>
    <row r="259" spans="1:51" s="13" customFormat="1" ht="12">
      <c r="A259" s="13"/>
      <c r="B259" s="229"/>
      <c r="C259" s="230"/>
      <c r="D259" s="224" t="s">
        <v>148</v>
      </c>
      <c r="E259" s="231" t="s">
        <v>1</v>
      </c>
      <c r="F259" s="232" t="s">
        <v>338</v>
      </c>
      <c r="G259" s="230"/>
      <c r="H259" s="233">
        <v>1905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148</v>
      </c>
      <c r="AU259" s="239" t="s">
        <v>83</v>
      </c>
      <c r="AV259" s="13" t="s">
        <v>83</v>
      </c>
      <c r="AW259" s="13" t="s">
        <v>32</v>
      </c>
      <c r="AX259" s="13" t="s">
        <v>81</v>
      </c>
      <c r="AY259" s="239" t="s">
        <v>127</v>
      </c>
    </row>
    <row r="260" spans="1:65" s="2" customFormat="1" ht="24.15" customHeight="1">
      <c r="A260" s="38"/>
      <c r="B260" s="39"/>
      <c r="C260" s="211" t="s">
        <v>357</v>
      </c>
      <c r="D260" s="211" t="s">
        <v>130</v>
      </c>
      <c r="E260" s="212" t="s">
        <v>358</v>
      </c>
      <c r="F260" s="213" t="s">
        <v>359</v>
      </c>
      <c r="G260" s="214" t="s">
        <v>133</v>
      </c>
      <c r="H260" s="215">
        <v>289.5</v>
      </c>
      <c r="I260" s="216"/>
      <c r="J260" s="217">
        <f>ROUND(I260*H260,2)</f>
        <v>0</v>
      </c>
      <c r="K260" s="213" t="s">
        <v>1</v>
      </c>
      <c r="L260" s="44"/>
      <c r="M260" s="218" t="s">
        <v>1</v>
      </c>
      <c r="N260" s="219" t="s">
        <v>41</v>
      </c>
      <c r="O260" s="91"/>
      <c r="P260" s="220">
        <f>O260*H260</f>
        <v>0</v>
      </c>
      <c r="Q260" s="220">
        <v>0</v>
      </c>
      <c r="R260" s="220">
        <f>Q260*H260</f>
        <v>0</v>
      </c>
      <c r="S260" s="220">
        <v>0</v>
      </c>
      <c r="T260" s="221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2" t="s">
        <v>216</v>
      </c>
      <c r="AT260" s="222" t="s">
        <v>130</v>
      </c>
      <c r="AU260" s="222" t="s">
        <v>83</v>
      </c>
      <c r="AY260" s="17" t="s">
        <v>127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17" t="s">
        <v>81</v>
      </c>
      <c r="BK260" s="223">
        <f>ROUND(I260*H260,2)</f>
        <v>0</v>
      </c>
      <c r="BL260" s="17" t="s">
        <v>216</v>
      </c>
      <c r="BM260" s="222" t="s">
        <v>360</v>
      </c>
    </row>
    <row r="261" spans="1:47" s="2" customFormat="1" ht="12">
      <c r="A261" s="38"/>
      <c r="B261" s="39"/>
      <c r="C261" s="40"/>
      <c r="D261" s="224" t="s">
        <v>136</v>
      </c>
      <c r="E261" s="40"/>
      <c r="F261" s="225" t="s">
        <v>359</v>
      </c>
      <c r="G261" s="40"/>
      <c r="H261" s="40"/>
      <c r="I261" s="226"/>
      <c r="J261" s="40"/>
      <c r="K261" s="40"/>
      <c r="L261" s="44"/>
      <c r="M261" s="227"/>
      <c r="N261" s="228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136</v>
      </c>
      <c r="AU261" s="17" t="s">
        <v>83</v>
      </c>
    </row>
    <row r="262" spans="1:51" s="13" customFormat="1" ht="12">
      <c r="A262" s="13"/>
      <c r="B262" s="229"/>
      <c r="C262" s="230"/>
      <c r="D262" s="224" t="s">
        <v>148</v>
      </c>
      <c r="E262" s="231" t="s">
        <v>1</v>
      </c>
      <c r="F262" s="232" t="s">
        <v>361</v>
      </c>
      <c r="G262" s="230"/>
      <c r="H262" s="233">
        <v>289.5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148</v>
      </c>
      <c r="AU262" s="239" t="s">
        <v>83</v>
      </c>
      <c r="AV262" s="13" t="s">
        <v>83</v>
      </c>
      <c r="AW262" s="13" t="s">
        <v>32</v>
      </c>
      <c r="AX262" s="13" t="s">
        <v>81</v>
      </c>
      <c r="AY262" s="239" t="s">
        <v>127</v>
      </c>
    </row>
    <row r="263" spans="1:65" s="2" customFormat="1" ht="24.15" customHeight="1">
      <c r="A263" s="38"/>
      <c r="B263" s="39"/>
      <c r="C263" s="211" t="s">
        <v>362</v>
      </c>
      <c r="D263" s="211" t="s">
        <v>130</v>
      </c>
      <c r="E263" s="212" t="s">
        <v>363</v>
      </c>
      <c r="F263" s="213" t="s">
        <v>364</v>
      </c>
      <c r="G263" s="214" t="s">
        <v>133</v>
      </c>
      <c r="H263" s="215">
        <v>2260.9</v>
      </c>
      <c r="I263" s="216"/>
      <c r="J263" s="217">
        <f>ROUND(I263*H263,2)</f>
        <v>0</v>
      </c>
      <c r="K263" s="213" t="s">
        <v>134</v>
      </c>
      <c r="L263" s="44"/>
      <c r="M263" s="218" t="s">
        <v>1</v>
      </c>
      <c r="N263" s="219" t="s">
        <v>41</v>
      </c>
      <c r="O263" s="91"/>
      <c r="P263" s="220">
        <f>O263*H263</f>
        <v>0</v>
      </c>
      <c r="Q263" s="220">
        <v>0.00088</v>
      </c>
      <c r="R263" s="220">
        <f>Q263*H263</f>
        <v>1.9895920000000002</v>
      </c>
      <c r="S263" s="220">
        <v>0</v>
      </c>
      <c r="T263" s="22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2" t="s">
        <v>216</v>
      </c>
      <c r="AT263" s="222" t="s">
        <v>130</v>
      </c>
      <c r="AU263" s="222" t="s">
        <v>83</v>
      </c>
      <c r="AY263" s="17" t="s">
        <v>127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7" t="s">
        <v>81</v>
      </c>
      <c r="BK263" s="223">
        <f>ROUND(I263*H263,2)</f>
        <v>0</v>
      </c>
      <c r="BL263" s="17" t="s">
        <v>216</v>
      </c>
      <c r="BM263" s="222" t="s">
        <v>365</v>
      </c>
    </row>
    <row r="264" spans="1:47" s="2" customFormat="1" ht="12">
      <c r="A264" s="38"/>
      <c r="B264" s="39"/>
      <c r="C264" s="40"/>
      <c r="D264" s="224" t="s">
        <v>136</v>
      </c>
      <c r="E264" s="40"/>
      <c r="F264" s="225" t="s">
        <v>366</v>
      </c>
      <c r="G264" s="40"/>
      <c r="H264" s="40"/>
      <c r="I264" s="226"/>
      <c r="J264" s="40"/>
      <c r="K264" s="40"/>
      <c r="L264" s="44"/>
      <c r="M264" s="227"/>
      <c r="N264" s="228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136</v>
      </c>
      <c r="AU264" s="17" t="s">
        <v>83</v>
      </c>
    </row>
    <row r="265" spans="1:51" s="13" customFormat="1" ht="12">
      <c r="A265" s="13"/>
      <c r="B265" s="229"/>
      <c r="C265" s="230"/>
      <c r="D265" s="224" t="s">
        <v>148</v>
      </c>
      <c r="E265" s="231" t="s">
        <v>1</v>
      </c>
      <c r="F265" s="232" t="s">
        <v>176</v>
      </c>
      <c r="G265" s="230"/>
      <c r="H265" s="233">
        <v>1905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148</v>
      </c>
      <c r="AU265" s="239" t="s">
        <v>83</v>
      </c>
      <c r="AV265" s="13" t="s">
        <v>83</v>
      </c>
      <c r="AW265" s="13" t="s">
        <v>32</v>
      </c>
      <c r="AX265" s="13" t="s">
        <v>76</v>
      </c>
      <c r="AY265" s="239" t="s">
        <v>127</v>
      </c>
    </row>
    <row r="266" spans="1:51" s="13" customFormat="1" ht="12">
      <c r="A266" s="13"/>
      <c r="B266" s="229"/>
      <c r="C266" s="230"/>
      <c r="D266" s="224" t="s">
        <v>148</v>
      </c>
      <c r="E266" s="231" t="s">
        <v>1</v>
      </c>
      <c r="F266" s="232" t="s">
        <v>361</v>
      </c>
      <c r="G266" s="230"/>
      <c r="H266" s="233">
        <v>289.5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148</v>
      </c>
      <c r="AU266" s="239" t="s">
        <v>83</v>
      </c>
      <c r="AV266" s="13" t="s">
        <v>83</v>
      </c>
      <c r="AW266" s="13" t="s">
        <v>32</v>
      </c>
      <c r="AX266" s="13" t="s">
        <v>76</v>
      </c>
      <c r="AY266" s="239" t="s">
        <v>127</v>
      </c>
    </row>
    <row r="267" spans="1:51" s="13" customFormat="1" ht="12">
      <c r="A267" s="13"/>
      <c r="B267" s="229"/>
      <c r="C267" s="230"/>
      <c r="D267" s="224" t="s">
        <v>148</v>
      </c>
      <c r="E267" s="231" t="s">
        <v>1</v>
      </c>
      <c r="F267" s="232" t="s">
        <v>367</v>
      </c>
      <c r="G267" s="230"/>
      <c r="H267" s="233">
        <v>23.5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148</v>
      </c>
      <c r="AU267" s="239" t="s">
        <v>83</v>
      </c>
      <c r="AV267" s="13" t="s">
        <v>83</v>
      </c>
      <c r="AW267" s="13" t="s">
        <v>32</v>
      </c>
      <c r="AX267" s="13" t="s">
        <v>76</v>
      </c>
      <c r="AY267" s="239" t="s">
        <v>127</v>
      </c>
    </row>
    <row r="268" spans="1:51" s="13" customFormat="1" ht="12">
      <c r="A268" s="13"/>
      <c r="B268" s="229"/>
      <c r="C268" s="230"/>
      <c r="D268" s="224" t="s">
        <v>148</v>
      </c>
      <c r="E268" s="231" t="s">
        <v>1</v>
      </c>
      <c r="F268" s="232" t="s">
        <v>368</v>
      </c>
      <c r="G268" s="230"/>
      <c r="H268" s="233">
        <v>15.9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148</v>
      </c>
      <c r="AU268" s="239" t="s">
        <v>83</v>
      </c>
      <c r="AV268" s="13" t="s">
        <v>83</v>
      </c>
      <c r="AW268" s="13" t="s">
        <v>32</v>
      </c>
      <c r="AX268" s="13" t="s">
        <v>76</v>
      </c>
      <c r="AY268" s="239" t="s">
        <v>127</v>
      </c>
    </row>
    <row r="269" spans="1:51" s="13" customFormat="1" ht="12">
      <c r="A269" s="13"/>
      <c r="B269" s="229"/>
      <c r="C269" s="230"/>
      <c r="D269" s="224" t="s">
        <v>148</v>
      </c>
      <c r="E269" s="231" t="s">
        <v>1</v>
      </c>
      <c r="F269" s="232" t="s">
        <v>369</v>
      </c>
      <c r="G269" s="230"/>
      <c r="H269" s="233">
        <v>27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148</v>
      </c>
      <c r="AU269" s="239" t="s">
        <v>83</v>
      </c>
      <c r="AV269" s="13" t="s">
        <v>83</v>
      </c>
      <c r="AW269" s="13" t="s">
        <v>32</v>
      </c>
      <c r="AX269" s="13" t="s">
        <v>76</v>
      </c>
      <c r="AY269" s="239" t="s">
        <v>127</v>
      </c>
    </row>
    <row r="270" spans="1:51" s="14" customFormat="1" ht="12">
      <c r="A270" s="14"/>
      <c r="B270" s="240"/>
      <c r="C270" s="241"/>
      <c r="D270" s="224" t="s">
        <v>148</v>
      </c>
      <c r="E270" s="242" t="s">
        <v>1</v>
      </c>
      <c r="F270" s="243" t="s">
        <v>151</v>
      </c>
      <c r="G270" s="241"/>
      <c r="H270" s="244">
        <v>2260.9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0" t="s">
        <v>148</v>
      </c>
      <c r="AU270" s="250" t="s">
        <v>83</v>
      </c>
      <c r="AV270" s="14" t="s">
        <v>128</v>
      </c>
      <c r="AW270" s="14" t="s">
        <v>32</v>
      </c>
      <c r="AX270" s="14" t="s">
        <v>81</v>
      </c>
      <c r="AY270" s="250" t="s">
        <v>127</v>
      </c>
    </row>
    <row r="271" spans="1:65" s="2" customFormat="1" ht="49.05" customHeight="1">
      <c r="A271" s="38"/>
      <c r="B271" s="39"/>
      <c r="C271" s="251" t="s">
        <v>370</v>
      </c>
      <c r="D271" s="251" t="s">
        <v>321</v>
      </c>
      <c r="E271" s="252" t="s">
        <v>371</v>
      </c>
      <c r="F271" s="253" t="s">
        <v>372</v>
      </c>
      <c r="G271" s="254" t="s">
        <v>133</v>
      </c>
      <c r="H271" s="255">
        <v>2713.08</v>
      </c>
      <c r="I271" s="256"/>
      <c r="J271" s="257">
        <f>ROUND(I271*H271,2)</f>
        <v>0</v>
      </c>
      <c r="K271" s="253" t="s">
        <v>134</v>
      </c>
      <c r="L271" s="258"/>
      <c r="M271" s="259" t="s">
        <v>1</v>
      </c>
      <c r="N271" s="260" t="s">
        <v>41</v>
      </c>
      <c r="O271" s="91"/>
      <c r="P271" s="220">
        <f>O271*H271</f>
        <v>0</v>
      </c>
      <c r="Q271" s="220">
        <v>0.0062</v>
      </c>
      <c r="R271" s="220">
        <f>Q271*H271</f>
        <v>16.821096</v>
      </c>
      <c r="S271" s="220">
        <v>0</v>
      </c>
      <c r="T271" s="22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2" t="s">
        <v>310</v>
      </c>
      <c r="AT271" s="222" t="s">
        <v>321</v>
      </c>
      <c r="AU271" s="222" t="s">
        <v>83</v>
      </c>
      <c r="AY271" s="17" t="s">
        <v>127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7" t="s">
        <v>81</v>
      </c>
      <c r="BK271" s="223">
        <f>ROUND(I271*H271,2)</f>
        <v>0</v>
      </c>
      <c r="BL271" s="17" t="s">
        <v>216</v>
      </c>
      <c r="BM271" s="222" t="s">
        <v>373</v>
      </c>
    </row>
    <row r="272" spans="1:47" s="2" customFormat="1" ht="12">
      <c r="A272" s="38"/>
      <c r="B272" s="39"/>
      <c r="C272" s="40"/>
      <c r="D272" s="224" t="s">
        <v>136</v>
      </c>
      <c r="E272" s="40"/>
      <c r="F272" s="225" t="s">
        <v>374</v>
      </c>
      <c r="G272" s="40"/>
      <c r="H272" s="40"/>
      <c r="I272" s="226"/>
      <c r="J272" s="40"/>
      <c r="K272" s="40"/>
      <c r="L272" s="44"/>
      <c r="M272" s="227"/>
      <c r="N272" s="228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136</v>
      </c>
      <c r="AU272" s="17" t="s">
        <v>83</v>
      </c>
    </row>
    <row r="273" spans="1:51" s="13" customFormat="1" ht="12">
      <c r="A273" s="13"/>
      <c r="B273" s="229"/>
      <c r="C273" s="230"/>
      <c r="D273" s="224" t="s">
        <v>148</v>
      </c>
      <c r="E273" s="230"/>
      <c r="F273" s="232" t="s">
        <v>375</v>
      </c>
      <c r="G273" s="230"/>
      <c r="H273" s="233">
        <v>2713.08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148</v>
      </c>
      <c r="AU273" s="239" t="s">
        <v>83</v>
      </c>
      <c r="AV273" s="13" t="s">
        <v>83</v>
      </c>
      <c r="AW273" s="13" t="s">
        <v>4</v>
      </c>
      <c r="AX273" s="13" t="s">
        <v>81</v>
      </c>
      <c r="AY273" s="239" t="s">
        <v>127</v>
      </c>
    </row>
    <row r="274" spans="1:65" s="2" customFormat="1" ht="24.15" customHeight="1">
      <c r="A274" s="38"/>
      <c r="B274" s="39"/>
      <c r="C274" s="211" t="s">
        <v>376</v>
      </c>
      <c r="D274" s="211" t="s">
        <v>130</v>
      </c>
      <c r="E274" s="212" t="s">
        <v>377</v>
      </c>
      <c r="F274" s="213" t="s">
        <v>378</v>
      </c>
      <c r="G274" s="214" t="s">
        <v>379</v>
      </c>
      <c r="H274" s="261"/>
      <c r="I274" s="216"/>
      <c r="J274" s="217">
        <f>ROUND(I274*H274,2)</f>
        <v>0</v>
      </c>
      <c r="K274" s="213" t="s">
        <v>134</v>
      </c>
      <c r="L274" s="44"/>
      <c r="M274" s="218" t="s">
        <v>1</v>
      </c>
      <c r="N274" s="219" t="s">
        <v>41</v>
      </c>
      <c r="O274" s="91"/>
      <c r="P274" s="220">
        <f>O274*H274</f>
        <v>0</v>
      </c>
      <c r="Q274" s="220">
        <v>0</v>
      </c>
      <c r="R274" s="220">
        <f>Q274*H274</f>
        <v>0</v>
      </c>
      <c r="S274" s="220">
        <v>0</v>
      </c>
      <c r="T274" s="22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2" t="s">
        <v>216</v>
      </c>
      <c r="AT274" s="222" t="s">
        <v>130</v>
      </c>
      <c r="AU274" s="222" t="s">
        <v>83</v>
      </c>
      <c r="AY274" s="17" t="s">
        <v>127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7" t="s">
        <v>81</v>
      </c>
      <c r="BK274" s="223">
        <f>ROUND(I274*H274,2)</f>
        <v>0</v>
      </c>
      <c r="BL274" s="17" t="s">
        <v>216</v>
      </c>
      <c r="BM274" s="222" t="s">
        <v>380</v>
      </c>
    </row>
    <row r="275" spans="1:47" s="2" customFormat="1" ht="12">
      <c r="A275" s="38"/>
      <c r="B275" s="39"/>
      <c r="C275" s="40"/>
      <c r="D275" s="224" t="s">
        <v>136</v>
      </c>
      <c r="E275" s="40"/>
      <c r="F275" s="225" t="s">
        <v>381</v>
      </c>
      <c r="G275" s="40"/>
      <c r="H275" s="40"/>
      <c r="I275" s="226"/>
      <c r="J275" s="40"/>
      <c r="K275" s="40"/>
      <c r="L275" s="44"/>
      <c r="M275" s="227"/>
      <c r="N275" s="228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136</v>
      </c>
      <c r="AU275" s="17" t="s">
        <v>83</v>
      </c>
    </row>
    <row r="276" spans="1:63" s="12" customFormat="1" ht="22.8" customHeight="1">
      <c r="A276" s="12"/>
      <c r="B276" s="195"/>
      <c r="C276" s="196"/>
      <c r="D276" s="197" t="s">
        <v>75</v>
      </c>
      <c r="E276" s="209" t="s">
        <v>382</v>
      </c>
      <c r="F276" s="209" t="s">
        <v>383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SUM(P277:P322)</f>
        <v>0</v>
      </c>
      <c r="Q276" s="203"/>
      <c r="R276" s="204">
        <f>SUM(R277:R322)</f>
        <v>20.598859</v>
      </c>
      <c r="S276" s="203"/>
      <c r="T276" s="205">
        <f>SUM(T277:T322)</f>
        <v>28.462500000000002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6" t="s">
        <v>83</v>
      </c>
      <c r="AT276" s="207" t="s">
        <v>75</v>
      </c>
      <c r="AU276" s="207" t="s">
        <v>81</v>
      </c>
      <c r="AY276" s="206" t="s">
        <v>127</v>
      </c>
      <c r="BK276" s="208">
        <f>SUM(BK277:BK322)</f>
        <v>0</v>
      </c>
    </row>
    <row r="277" spans="1:65" s="2" customFormat="1" ht="24.15" customHeight="1">
      <c r="A277" s="38"/>
      <c r="B277" s="39"/>
      <c r="C277" s="211" t="s">
        <v>384</v>
      </c>
      <c r="D277" s="211" t="s">
        <v>130</v>
      </c>
      <c r="E277" s="212" t="s">
        <v>385</v>
      </c>
      <c r="F277" s="213" t="s">
        <v>386</v>
      </c>
      <c r="G277" s="214" t="s">
        <v>133</v>
      </c>
      <c r="H277" s="215">
        <v>140</v>
      </c>
      <c r="I277" s="216"/>
      <c r="J277" s="217">
        <f>ROUND(I277*H277,2)</f>
        <v>0</v>
      </c>
      <c r="K277" s="213" t="s">
        <v>134</v>
      </c>
      <c r="L277" s="44"/>
      <c r="M277" s="218" t="s">
        <v>1</v>
      </c>
      <c r="N277" s="219" t="s">
        <v>41</v>
      </c>
      <c r="O277" s="91"/>
      <c r="P277" s="220">
        <f>O277*H277</f>
        <v>0</v>
      </c>
      <c r="Q277" s="220">
        <v>0</v>
      </c>
      <c r="R277" s="220">
        <f>Q277*H277</f>
        <v>0</v>
      </c>
      <c r="S277" s="220">
        <v>0.006</v>
      </c>
      <c r="T277" s="221">
        <f>S277*H277</f>
        <v>0.84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2" t="s">
        <v>216</v>
      </c>
      <c r="AT277" s="222" t="s">
        <v>130</v>
      </c>
      <c r="AU277" s="222" t="s">
        <v>83</v>
      </c>
      <c r="AY277" s="17" t="s">
        <v>127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7" t="s">
        <v>81</v>
      </c>
      <c r="BK277" s="223">
        <f>ROUND(I277*H277,2)</f>
        <v>0</v>
      </c>
      <c r="BL277" s="17" t="s">
        <v>216</v>
      </c>
      <c r="BM277" s="222" t="s">
        <v>387</v>
      </c>
    </row>
    <row r="278" spans="1:47" s="2" customFormat="1" ht="12">
      <c r="A278" s="38"/>
      <c r="B278" s="39"/>
      <c r="C278" s="40"/>
      <c r="D278" s="224" t="s">
        <v>136</v>
      </c>
      <c r="E278" s="40"/>
      <c r="F278" s="225" t="s">
        <v>388</v>
      </c>
      <c r="G278" s="40"/>
      <c r="H278" s="40"/>
      <c r="I278" s="226"/>
      <c r="J278" s="40"/>
      <c r="K278" s="40"/>
      <c r="L278" s="44"/>
      <c r="M278" s="227"/>
      <c r="N278" s="228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136</v>
      </c>
      <c r="AU278" s="17" t="s">
        <v>83</v>
      </c>
    </row>
    <row r="279" spans="1:51" s="13" customFormat="1" ht="12">
      <c r="A279" s="13"/>
      <c r="B279" s="229"/>
      <c r="C279" s="230"/>
      <c r="D279" s="224" t="s">
        <v>148</v>
      </c>
      <c r="E279" s="231" t="s">
        <v>1</v>
      </c>
      <c r="F279" s="232" t="s">
        <v>389</v>
      </c>
      <c r="G279" s="230"/>
      <c r="H279" s="233">
        <v>140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148</v>
      </c>
      <c r="AU279" s="239" t="s">
        <v>83</v>
      </c>
      <c r="AV279" s="13" t="s">
        <v>83</v>
      </c>
      <c r="AW279" s="13" t="s">
        <v>32</v>
      </c>
      <c r="AX279" s="13" t="s">
        <v>81</v>
      </c>
      <c r="AY279" s="239" t="s">
        <v>127</v>
      </c>
    </row>
    <row r="280" spans="1:65" s="2" customFormat="1" ht="24.15" customHeight="1">
      <c r="A280" s="38"/>
      <c r="B280" s="39"/>
      <c r="C280" s="211" t="s">
        <v>390</v>
      </c>
      <c r="D280" s="211" t="s">
        <v>130</v>
      </c>
      <c r="E280" s="212" t="s">
        <v>391</v>
      </c>
      <c r="F280" s="213" t="s">
        <v>392</v>
      </c>
      <c r="G280" s="214" t="s">
        <v>133</v>
      </c>
      <c r="H280" s="215">
        <v>1905</v>
      </c>
      <c r="I280" s="216"/>
      <c r="J280" s="217">
        <f>ROUND(I280*H280,2)</f>
        <v>0</v>
      </c>
      <c r="K280" s="213" t="s">
        <v>134</v>
      </c>
      <c r="L280" s="44"/>
      <c r="M280" s="218" t="s">
        <v>1</v>
      </c>
      <c r="N280" s="219" t="s">
        <v>41</v>
      </c>
      <c r="O280" s="91"/>
      <c r="P280" s="220">
        <f>O280*H280</f>
        <v>0</v>
      </c>
      <c r="Q280" s="220">
        <v>0</v>
      </c>
      <c r="R280" s="220">
        <f>Q280*H280</f>
        <v>0</v>
      </c>
      <c r="S280" s="220">
        <v>0.0145</v>
      </c>
      <c r="T280" s="221">
        <f>S280*H280</f>
        <v>27.622500000000002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2" t="s">
        <v>216</v>
      </c>
      <c r="AT280" s="222" t="s">
        <v>130</v>
      </c>
      <c r="AU280" s="222" t="s">
        <v>83</v>
      </c>
      <c r="AY280" s="17" t="s">
        <v>127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7" t="s">
        <v>81</v>
      </c>
      <c r="BK280" s="223">
        <f>ROUND(I280*H280,2)</f>
        <v>0</v>
      </c>
      <c r="BL280" s="17" t="s">
        <v>216</v>
      </c>
      <c r="BM280" s="222" t="s">
        <v>393</v>
      </c>
    </row>
    <row r="281" spans="1:47" s="2" customFormat="1" ht="12">
      <c r="A281" s="38"/>
      <c r="B281" s="39"/>
      <c r="C281" s="40"/>
      <c r="D281" s="224" t="s">
        <v>136</v>
      </c>
      <c r="E281" s="40"/>
      <c r="F281" s="225" t="s">
        <v>394</v>
      </c>
      <c r="G281" s="40"/>
      <c r="H281" s="40"/>
      <c r="I281" s="226"/>
      <c r="J281" s="40"/>
      <c r="K281" s="40"/>
      <c r="L281" s="44"/>
      <c r="M281" s="227"/>
      <c r="N281" s="228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136</v>
      </c>
      <c r="AU281" s="17" t="s">
        <v>83</v>
      </c>
    </row>
    <row r="282" spans="1:51" s="13" customFormat="1" ht="12">
      <c r="A282" s="13"/>
      <c r="B282" s="229"/>
      <c r="C282" s="230"/>
      <c r="D282" s="224" t="s">
        <v>148</v>
      </c>
      <c r="E282" s="231" t="s">
        <v>1</v>
      </c>
      <c r="F282" s="232" t="s">
        <v>395</v>
      </c>
      <c r="G282" s="230"/>
      <c r="H282" s="233">
        <v>1905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148</v>
      </c>
      <c r="AU282" s="239" t="s">
        <v>83</v>
      </c>
      <c r="AV282" s="13" t="s">
        <v>83</v>
      </c>
      <c r="AW282" s="13" t="s">
        <v>32</v>
      </c>
      <c r="AX282" s="13" t="s">
        <v>81</v>
      </c>
      <c r="AY282" s="239" t="s">
        <v>127</v>
      </c>
    </row>
    <row r="283" spans="1:65" s="2" customFormat="1" ht="37.8" customHeight="1">
      <c r="A283" s="38"/>
      <c r="B283" s="39"/>
      <c r="C283" s="211" t="s">
        <v>396</v>
      </c>
      <c r="D283" s="211" t="s">
        <v>130</v>
      </c>
      <c r="E283" s="212" t="s">
        <v>397</v>
      </c>
      <c r="F283" s="213" t="s">
        <v>398</v>
      </c>
      <c r="G283" s="214" t="s">
        <v>133</v>
      </c>
      <c r="H283" s="215">
        <v>126</v>
      </c>
      <c r="I283" s="216"/>
      <c r="J283" s="217">
        <f>ROUND(I283*H283,2)</f>
        <v>0</v>
      </c>
      <c r="K283" s="213" t="s">
        <v>134</v>
      </c>
      <c r="L283" s="44"/>
      <c r="M283" s="218" t="s">
        <v>1</v>
      </c>
      <c r="N283" s="219" t="s">
        <v>41</v>
      </c>
      <c r="O283" s="91"/>
      <c r="P283" s="220">
        <f>O283*H283</f>
        <v>0</v>
      </c>
      <c r="Q283" s="220">
        <v>0.00606</v>
      </c>
      <c r="R283" s="220">
        <f>Q283*H283</f>
        <v>0.76356</v>
      </c>
      <c r="S283" s="220">
        <v>0</v>
      </c>
      <c r="T283" s="22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2" t="s">
        <v>216</v>
      </c>
      <c r="AT283" s="222" t="s">
        <v>130</v>
      </c>
      <c r="AU283" s="222" t="s">
        <v>83</v>
      </c>
      <c r="AY283" s="17" t="s">
        <v>127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7" t="s">
        <v>81</v>
      </c>
      <c r="BK283" s="223">
        <f>ROUND(I283*H283,2)</f>
        <v>0</v>
      </c>
      <c r="BL283" s="17" t="s">
        <v>216</v>
      </c>
      <c r="BM283" s="222" t="s">
        <v>399</v>
      </c>
    </row>
    <row r="284" spans="1:47" s="2" customFormat="1" ht="12">
      <c r="A284" s="38"/>
      <c r="B284" s="39"/>
      <c r="C284" s="40"/>
      <c r="D284" s="224" t="s">
        <v>136</v>
      </c>
      <c r="E284" s="40"/>
      <c r="F284" s="225" t="s">
        <v>400</v>
      </c>
      <c r="G284" s="40"/>
      <c r="H284" s="40"/>
      <c r="I284" s="226"/>
      <c r="J284" s="40"/>
      <c r="K284" s="40"/>
      <c r="L284" s="44"/>
      <c r="M284" s="227"/>
      <c r="N284" s="228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136</v>
      </c>
      <c r="AU284" s="17" t="s">
        <v>83</v>
      </c>
    </row>
    <row r="285" spans="1:51" s="13" customFormat="1" ht="12">
      <c r="A285" s="13"/>
      <c r="B285" s="229"/>
      <c r="C285" s="230"/>
      <c r="D285" s="224" t="s">
        <v>148</v>
      </c>
      <c r="E285" s="231" t="s">
        <v>1</v>
      </c>
      <c r="F285" s="232" t="s">
        <v>401</v>
      </c>
      <c r="G285" s="230"/>
      <c r="H285" s="233">
        <v>126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148</v>
      </c>
      <c r="AU285" s="239" t="s">
        <v>83</v>
      </c>
      <c r="AV285" s="13" t="s">
        <v>83</v>
      </c>
      <c r="AW285" s="13" t="s">
        <v>32</v>
      </c>
      <c r="AX285" s="13" t="s">
        <v>81</v>
      </c>
      <c r="AY285" s="239" t="s">
        <v>127</v>
      </c>
    </row>
    <row r="286" spans="1:65" s="2" customFormat="1" ht="14.4" customHeight="1">
      <c r="A286" s="38"/>
      <c r="B286" s="39"/>
      <c r="C286" s="251" t="s">
        <v>402</v>
      </c>
      <c r="D286" s="251" t="s">
        <v>321</v>
      </c>
      <c r="E286" s="252" t="s">
        <v>403</v>
      </c>
      <c r="F286" s="253" t="s">
        <v>404</v>
      </c>
      <c r="G286" s="254" t="s">
        <v>133</v>
      </c>
      <c r="H286" s="255">
        <v>138.6</v>
      </c>
      <c r="I286" s="256"/>
      <c r="J286" s="257">
        <f>ROUND(I286*H286,2)</f>
        <v>0</v>
      </c>
      <c r="K286" s="253" t="s">
        <v>134</v>
      </c>
      <c r="L286" s="258"/>
      <c r="M286" s="259" t="s">
        <v>1</v>
      </c>
      <c r="N286" s="260" t="s">
        <v>41</v>
      </c>
      <c r="O286" s="91"/>
      <c r="P286" s="220">
        <f>O286*H286</f>
        <v>0</v>
      </c>
      <c r="Q286" s="220">
        <v>0.0017</v>
      </c>
      <c r="R286" s="220">
        <f>Q286*H286</f>
        <v>0.23561999999999997</v>
      </c>
      <c r="S286" s="220">
        <v>0</v>
      </c>
      <c r="T286" s="221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2" t="s">
        <v>310</v>
      </c>
      <c r="AT286" s="222" t="s">
        <v>321</v>
      </c>
      <c r="AU286" s="222" t="s">
        <v>83</v>
      </c>
      <c r="AY286" s="17" t="s">
        <v>127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7" t="s">
        <v>81</v>
      </c>
      <c r="BK286" s="223">
        <f>ROUND(I286*H286,2)</f>
        <v>0</v>
      </c>
      <c r="BL286" s="17" t="s">
        <v>216</v>
      </c>
      <c r="BM286" s="222" t="s">
        <v>405</v>
      </c>
    </row>
    <row r="287" spans="1:47" s="2" customFormat="1" ht="12">
      <c r="A287" s="38"/>
      <c r="B287" s="39"/>
      <c r="C287" s="40"/>
      <c r="D287" s="224" t="s">
        <v>136</v>
      </c>
      <c r="E287" s="40"/>
      <c r="F287" s="225" t="s">
        <v>404</v>
      </c>
      <c r="G287" s="40"/>
      <c r="H287" s="40"/>
      <c r="I287" s="226"/>
      <c r="J287" s="40"/>
      <c r="K287" s="40"/>
      <c r="L287" s="44"/>
      <c r="M287" s="227"/>
      <c r="N287" s="228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136</v>
      </c>
      <c r="AU287" s="17" t="s">
        <v>83</v>
      </c>
    </row>
    <row r="288" spans="1:51" s="13" customFormat="1" ht="12">
      <c r="A288" s="13"/>
      <c r="B288" s="229"/>
      <c r="C288" s="230"/>
      <c r="D288" s="224" t="s">
        <v>148</v>
      </c>
      <c r="E288" s="230"/>
      <c r="F288" s="232" t="s">
        <v>406</v>
      </c>
      <c r="G288" s="230"/>
      <c r="H288" s="233">
        <v>138.6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148</v>
      </c>
      <c r="AU288" s="239" t="s">
        <v>83</v>
      </c>
      <c r="AV288" s="13" t="s">
        <v>83</v>
      </c>
      <c r="AW288" s="13" t="s">
        <v>4</v>
      </c>
      <c r="AX288" s="13" t="s">
        <v>81</v>
      </c>
      <c r="AY288" s="239" t="s">
        <v>127</v>
      </c>
    </row>
    <row r="289" spans="1:65" s="2" customFormat="1" ht="24.15" customHeight="1">
      <c r="A289" s="38"/>
      <c r="B289" s="39"/>
      <c r="C289" s="211" t="s">
        <v>407</v>
      </c>
      <c r="D289" s="211" t="s">
        <v>130</v>
      </c>
      <c r="E289" s="212" t="s">
        <v>408</v>
      </c>
      <c r="F289" s="213" t="s">
        <v>409</v>
      </c>
      <c r="G289" s="214" t="s">
        <v>133</v>
      </c>
      <c r="H289" s="215">
        <v>5648</v>
      </c>
      <c r="I289" s="216"/>
      <c r="J289" s="217">
        <f>ROUND(I289*H289,2)</f>
        <v>0</v>
      </c>
      <c r="K289" s="213" t="s">
        <v>134</v>
      </c>
      <c r="L289" s="44"/>
      <c r="M289" s="218" t="s">
        <v>1</v>
      </c>
      <c r="N289" s="219" t="s">
        <v>41</v>
      </c>
      <c r="O289" s="91"/>
      <c r="P289" s="220">
        <f>O289*H289</f>
        <v>0</v>
      </c>
      <c r="Q289" s="220">
        <v>0.00116</v>
      </c>
      <c r="R289" s="220">
        <f>Q289*H289</f>
        <v>6.55168</v>
      </c>
      <c r="S289" s="220">
        <v>0</v>
      </c>
      <c r="T289" s="221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2" t="s">
        <v>216</v>
      </c>
      <c r="AT289" s="222" t="s">
        <v>130</v>
      </c>
      <c r="AU289" s="222" t="s">
        <v>83</v>
      </c>
      <c r="AY289" s="17" t="s">
        <v>127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7" t="s">
        <v>81</v>
      </c>
      <c r="BK289" s="223">
        <f>ROUND(I289*H289,2)</f>
        <v>0</v>
      </c>
      <c r="BL289" s="17" t="s">
        <v>216</v>
      </c>
      <c r="BM289" s="222" t="s">
        <v>410</v>
      </c>
    </row>
    <row r="290" spans="1:47" s="2" customFormat="1" ht="12">
      <c r="A290" s="38"/>
      <c r="B290" s="39"/>
      <c r="C290" s="40"/>
      <c r="D290" s="224" t="s">
        <v>136</v>
      </c>
      <c r="E290" s="40"/>
      <c r="F290" s="225" t="s">
        <v>411</v>
      </c>
      <c r="G290" s="40"/>
      <c r="H290" s="40"/>
      <c r="I290" s="226"/>
      <c r="J290" s="40"/>
      <c r="K290" s="40"/>
      <c r="L290" s="44"/>
      <c r="M290" s="227"/>
      <c r="N290" s="228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136</v>
      </c>
      <c r="AU290" s="17" t="s">
        <v>83</v>
      </c>
    </row>
    <row r="291" spans="1:51" s="13" customFormat="1" ht="12">
      <c r="A291" s="13"/>
      <c r="B291" s="229"/>
      <c r="C291" s="230"/>
      <c r="D291" s="224" t="s">
        <v>148</v>
      </c>
      <c r="E291" s="231" t="s">
        <v>1</v>
      </c>
      <c r="F291" s="232" t="s">
        <v>412</v>
      </c>
      <c r="G291" s="230"/>
      <c r="H291" s="233">
        <v>1855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148</v>
      </c>
      <c r="AU291" s="239" t="s">
        <v>83</v>
      </c>
      <c r="AV291" s="13" t="s">
        <v>83</v>
      </c>
      <c r="AW291" s="13" t="s">
        <v>32</v>
      </c>
      <c r="AX291" s="13" t="s">
        <v>76</v>
      </c>
      <c r="AY291" s="239" t="s">
        <v>127</v>
      </c>
    </row>
    <row r="292" spans="1:51" s="13" customFormat="1" ht="12">
      <c r="A292" s="13"/>
      <c r="B292" s="229"/>
      <c r="C292" s="230"/>
      <c r="D292" s="224" t="s">
        <v>148</v>
      </c>
      <c r="E292" s="231" t="s">
        <v>1</v>
      </c>
      <c r="F292" s="232" t="s">
        <v>413</v>
      </c>
      <c r="G292" s="230"/>
      <c r="H292" s="233">
        <v>83</v>
      </c>
      <c r="I292" s="234"/>
      <c r="J292" s="230"/>
      <c r="K292" s="230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148</v>
      </c>
      <c r="AU292" s="239" t="s">
        <v>83</v>
      </c>
      <c r="AV292" s="13" t="s">
        <v>83</v>
      </c>
      <c r="AW292" s="13" t="s">
        <v>32</v>
      </c>
      <c r="AX292" s="13" t="s">
        <v>76</v>
      </c>
      <c r="AY292" s="239" t="s">
        <v>127</v>
      </c>
    </row>
    <row r="293" spans="1:51" s="13" customFormat="1" ht="12">
      <c r="A293" s="13"/>
      <c r="B293" s="229"/>
      <c r="C293" s="230"/>
      <c r="D293" s="224" t="s">
        <v>148</v>
      </c>
      <c r="E293" s="231" t="s">
        <v>1</v>
      </c>
      <c r="F293" s="232" t="s">
        <v>414</v>
      </c>
      <c r="G293" s="230"/>
      <c r="H293" s="233">
        <v>3710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148</v>
      </c>
      <c r="AU293" s="239" t="s">
        <v>83</v>
      </c>
      <c r="AV293" s="13" t="s">
        <v>83</v>
      </c>
      <c r="AW293" s="13" t="s">
        <v>32</v>
      </c>
      <c r="AX293" s="13" t="s">
        <v>76</v>
      </c>
      <c r="AY293" s="239" t="s">
        <v>127</v>
      </c>
    </row>
    <row r="294" spans="1:51" s="14" customFormat="1" ht="12">
      <c r="A294" s="14"/>
      <c r="B294" s="240"/>
      <c r="C294" s="241"/>
      <c r="D294" s="224" t="s">
        <v>148</v>
      </c>
      <c r="E294" s="242" t="s">
        <v>1</v>
      </c>
      <c r="F294" s="243" t="s">
        <v>151</v>
      </c>
      <c r="G294" s="241"/>
      <c r="H294" s="244">
        <v>5648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0" t="s">
        <v>148</v>
      </c>
      <c r="AU294" s="250" t="s">
        <v>83</v>
      </c>
      <c r="AV294" s="14" t="s">
        <v>128</v>
      </c>
      <c r="AW294" s="14" t="s">
        <v>32</v>
      </c>
      <c r="AX294" s="14" t="s">
        <v>81</v>
      </c>
      <c r="AY294" s="250" t="s">
        <v>127</v>
      </c>
    </row>
    <row r="295" spans="1:65" s="2" customFormat="1" ht="62.7" customHeight="1">
      <c r="A295" s="38"/>
      <c r="B295" s="39"/>
      <c r="C295" s="251" t="s">
        <v>415</v>
      </c>
      <c r="D295" s="251" t="s">
        <v>321</v>
      </c>
      <c r="E295" s="252" t="s">
        <v>416</v>
      </c>
      <c r="F295" s="253" t="s">
        <v>417</v>
      </c>
      <c r="G295" s="254" t="s">
        <v>133</v>
      </c>
      <c r="H295" s="255">
        <v>1947.75</v>
      </c>
      <c r="I295" s="256"/>
      <c r="J295" s="257">
        <f>ROUND(I295*H295,2)</f>
        <v>0</v>
      </c>
      <c r="K295" s="253" t="s">
        <v>134</v>
      </c>
      <c r="L295" s="258"/>
      <c r="M295" s="259" t="s">
        <v>1</v>
      </c>
      <c r="N295" s="260" t="s">
        <v>41</v>
      </c>
      <c r="O295" s="91"/>
      <c r="P295" s="220">
        <f>O295*H295</f>
        <v>0</v>
      </c>
      <c r="Q295" s="220">
        <v>0.0032</v>
      </c>
      <c r="R295" s="220">
        <f>Q295*H295</f>
        <v>6.2328</v>
      </c>
      <c r="S295" s="220">
        <v>0</v>
      </c>
      <c r="T295" s="22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2" t="s">
        <v>310</v>
      </c>
      <c r="AT295" s="222" t="s">
        <v>321</v>
      </c>
      <c r="AU295" s="222" t="s">
        <v>83</v>
      </c>
      <c r="AY295" s="17" t="s">
        <v>127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7" t="s">
        <v>81</v>
      </c>
      <c r="BK295" s="223">
        <f>ROUND(I295*H295,2)</f>
        <v>0</v>
      </c>
      <c r="BL295" s="17" t="s">
        <v>216</v>
      </c>
      <c r="BM295" s="222" t="s">
        <v>418</v>
      </c>
    </row>
    <row r="296" spans="1:47" s="2" customFormat="1" ht="12">
      <c r="A296" s="38"/>
      <c r="B296" s="39"/>
      <c r="C296" s="40"/>
      <c r="D296" s="224" t="s">
        <v>136</v>
      </c>
      <c r="E296" s="40"/>
      <c r="F296" s="225" t="s">
        <v>419</v>
      </c>
      <c r="G296" s="40"/>
      <c r="H296" s="40"/>
      <c r="I296" s="226"/>
      <c r="J296" s="40"/>
      <c r="K296" s="40"/>
      <c r="L296" s="44"/>
      <c r="M296" s="227"/>
      <c r="N296" s="228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136</v>
      </c>
      <c r="AU296" s="17" t="s">
        <v>83</v>
      </c>
    </row>
    <row r="297" spans="1:51" s="13" customFormat="1" ht="12">
      <c r="A297" s="13"/>
      <c r="B297" s="229"/>
      <c r="C297" s="230"/>
      <c r="D297" s="224" t="s">
        <v>148</v>
      </c>
      <c r="E297" s="230"/>
      <c r="F297" s="232" t="s">
        <v>420</v>
      </c>
      <c r="G297" s="230"/>
      <c r="H297" s="233">
        <v>1947.75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9" t="s">
        <v>148</v>
      </c>
      <c r="AU297" s="239" t="s">
        <v>83</v>
      </c>
      <c r="AV297" s="13" t="s">
        <v>83</v>
      </c>
      <c r="AW297" s="13" t="s">
        <v>4</v>
      </c>
      <c r="AX297" s="13" t="s">
        <v>81</v>
      </c>
      <c r="AY297" s="239" t="s">
        <v>127</v>
      </c>
    </row>
    <row r="298" spans="1:65" s="2" customFormat="1" ht="24.15" customHeight="1">
      <c r="A298" s="38"/>
      <c r="B298" s="39"/>
      <c r="C298" s="251" t="s">
        <v>421</v>
      </c>
      <c r="D298" s="251" t="s">
        <v>321</v>
      </c>
      <c r="E298" s="252" t="s">
        <v>422</v>
      </c>
      <c r="F298" s="253" t="s">
        <v>423</v>
      </c>
      <c r="G298" s="254" t="s">
        <v>133</v>
      </c>
      <c r="H298" s="255">
        <v>87.15</v>
      </c>
      <c r="I298" s="256"/>
      <c r="J298" s="257">
        <f>ROUND(I298*H298,2)</f>
        <v>0</v>
      </c>
      <c r="K298" s="253" t="s">
        <v>134</v>
      </c>
      <c r="L298" s="258"/>
      <c r="M298" s="259" t="s">
        <v>1</v>
      </c>
      <c r="N298" s="260" t="s">
        <v>41</v>
      </c>
      <c r="O298" s="91"/>
      <c r="P298" s="220">
        <f>O298*H298</f>
        <v>0</v>
      </c>
      <c r="Q298" s="220">
        <v>0.0024</v>
      </c>
      <c r="R298" s="220">
        <f>Q298*H298</f>
        <v>0.20915999999999998</v>
      </c>
      <c r="S298" s="220">
        <v>0</v>
      </c>
      <c r="T298" s="221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2" t="s">
        <v>310</v>
      </c>
      <c r="AT298" s="222" t="s">
        <v>321</v>
      </c>
      <c r="AU298" s="222" t="s">
        <v>83</v>
      </c>
      <c r="AY298" s="17" t="s">
        <v>127</v>
      </c>
      <c r="BE298" s="223">
        <f>IF(N298="základní",J298,0)</f>
        <v>0</v>
      </c>
      <c r="BF298" s="223">
        <f>IF(N298="snížená",J298,0)</f>
        <v>0</v>
      </c>
      <c r="BG298" s="223">
        <f>IF(N298="zákl. přenesená",J298,0)</f>
        <v>0</v>
      </c>
      <c r="BH298" s="223">
        <f>IF(N298="sníž. přenesená",J298,0)</f>
        <v>0</v>
      </c>
      <c r="BI298" s="223">
        <f>IF(N298="nulová",J298,0)</f>
        <v>0</v>
      </c>
      <c r="BJ298" s="17" t="s">
        <v>81</v>
      </c>
      <c r="BK298" s="223">
        <f>ROUND(I298*H298,2)</f>
        <v>0</v>
      </c>
      <c r="BL298" s="17" t="s">
        <v>216</v>
      </c>
      <c r="BM298" s="222" t="s">
        <v>424</v>
      </c>
    </row>
    <row r="299" spans="1:47" s="2" customFormat="1" ht="12">
      <c r="A299" s="38"/>
      <c r="B299" s="39"/>
      <c r="C299" s="40"/>
      <c r="D299" s="224" t="s">
        <v>136</v>
      </c>
      <c r="E299" s="40"/>
      <c r="F299" s="225" t="s">
        <v>423</v>
      </c>
      <c r="G299" s="40"/>
      <c r="H299" s="40"/>
      <c r="I299" s="226"/>
      <c r="J299" s="40"/>
      <c r="K299" s="40"/>
      <c r="L299" s="44"/>
      <c r="M299" s="227"/>
      <c r="N299" s="228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136</v>
      </c>
      <c r="AU299" s="17" t="s">
        <v>83</v>
      </c>
    </row>
    <row r="300" spans="1:51" s="13" customFormat="1" ht="12">
      <c r="A300" s="13"/>
      <c r="B300" s="229"/>
      <c r="C300" s="230"/>
      <c r="D300" s="224" t="s">
        <v>148</v>
      </c>
      <c r="E300" s="230"/>
      <c r="F300" s="232" t="s">
        <v>425</v>
      </c>
      <c r="G300" s="230"/>
      <c r="H300" s="233">
        <v>87.15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148</v>
      </c>
      <c r="AU300" s="239" t="s">
        <v>83</v>
      </c>
      <c r="AV300" s="13" t="s">
        <v>83</v>
      </c>
      <c r="AW300" s="13" t="s">
        <v>4</v>
      </c>
      <c r="AX300" s="13" t="s">
        <v>81</v>
      </c>
      <c r="AY300" s="239" t="s">
        <v>127</v>
      </c>
    </row>
    <row r="301" spans="1:65" s="2" customFormat="1" ht="62.7" customHeight="1">
      <c r="A301" s="38"/>
      <c r="B301" s="39"/>
      <c r="C301" s="251" t="s">
        <v>426</v>
      </c>
      <c r="D301" s="251" t="s">
        <v>321</v>
      </c>
      <c r="E301" s="252" t="s">
        <v>427</v>
      </c>
      <c r="F301" s="253" t="s">
        <v>428</v>
      </c>
      <c r="G301" s="254" t="s">
        <v>133</v>
      </c>
      <c r="H301" s="255">
        <v>3895.5</v>
      </c>
      <c r="I301" s="256"/>
      <c r="J301" s="257">
        <f>ROUND(I301*H301,2)</f>
        <v>0</v>
      </c>
      <c r="K301" s="253" t="s">
        <v>1</v>
      </c>
      <c r="L301" s="258"/>
      <c r="M301" s="259" t="s">
        <v>1</v>
      </c>
      <c r="N301" s="260" t="s">
        <v>41</v>
      </c>
      <c r="O301" s="91"/>
      <c r="P301" s="220">
        <f>O301*H301</f>
        <v>0</v>
      </c>
      <c r="Q301" s="220">
        <v>0</v>
      </c>
      <c r="R301" s="220">
        <f>Q301*H301</f>
        <v>0</v>
      </c>
      <c r="S301" s="220">
        <v>0</v>
      </c>
      <c r="T301" s="221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2" t="s">
        <v>310</v>
      </c>
      <c r="AT301" s="222" t="s">
        <v>321</v>
      </c>
      <c r="AU301" s="222" t="s">
        <v>83</v>
      </c>
      <c r="AY301" s="17" t="s">
        <v>127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7" t="s">
        <v>81</v>
      </c>
      <c r="BK301" s="223">
        <f>ROUND(I301*H301,2)</f>
        <v>0</v>
      </c>
      <c r="BL301" s="17" t="s">
        <v>216</v>
      </c>
      <c r="BM301" s="222" t="s">
        <v>429</v>
      </c>
    </row>
    <row r="302" spans="1:47" s="2" customFormat="1" ht="12">
      <c r="A302" s="38"/>
      <c r="B302" s="39"/>
      <c r="C302" s="40"/>
      <c r="D302" s="224" t="s">
        <v>136</v>
      </c>
      <c r="E302" s="40"/>
      <c r="F302" s="225" t="s">
        <v>428</v>
      </c>
      <c r="G302" s="40"/>
      <c r="H302" s="40"/>
      <c r="I302" s="226"/>
      <c r="J302" s="40"/>
      <c r="K302" s="40"/>
      <c r="L302" s="44"/>
      <c r="M302" s="227"/>
      <c r="N302" s="228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136</v>
      </c>
      <c r="AU302" s="17" t="s">
        <v>83</v>
      </c>
    </row>
    <row r="303" spans="1:51" s="15" customFormat="1" ht="12">
      <c r="A303" s="15"/>
      <c r="B303" s="262"/>
      <c r="C303" s="263"/>
      <c r="D303" s="224" t="s">
        <v>148</v>
      </c>
      <c r="E303" s="264" t="s">
        <v>1</v>
      </c>
      <c r="F303" s="265" t="s">
        <v>430</v>
      </c>
      <c r="G303" s="263"/>
      <c r="H303" s="264" t="s">
        <v>1</v>
      </c>
      <c r="I303" s="266"/>
      <c r="J303" s="263"/>
      <c r="K303" s="263"/>
      <c r="L303" s="267"/>
      <c r="M303" s="268"/>
      <c r="N303" s="269"/>
      <c r="O303" s="269"/>
      <c r="P303" s="269"/>
      <c r="Q303" s="269"/>
      <c r="R303" s="269"/>
      <c r="S303" s="269"/>
      <c r="T303" s="270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1" t="s">
        <v>148</v>
      </c>
      <c r="AU303" s="271" t="s">
        <v>83</v>
      </c>
      <c r="AV303" s="15" t="s">
        <v>81</v>
      </c>
      <c r="AW303" s="15" t="s">
        <v>32</v>
      </c>
      <c r="AX303" s="15" t="s">
        <v>76</v>
      </c>
      <c r="AY303" s="271" t="s">
        <v>127</v>
      </c>
    </row>
    <row r="304" spans="1:51" s="13" customFormat="1" ht="12">
      <c r="A304" s="13"/>
      <c r="B304" s="229"/>
      <c r="C304" s="230"/>
      <c r="D304" s="224" t="s">
        <v>148</v>
      </c>
      <c r="E304" s="231" t="s">
        <v>1</v>
      </c>
      <c r="F304" s="232" t="s">
        <v>431</v>
      </c>
      <c r="G304" s="230"/>
      <c r="H304" s="233">
        <v>3710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9" t="s">
        <v>148</v>
      </c>
      <c r="AU304" s="239" t="s">
        <v>83</v>
      </c>
      <c r="AV304" s="13" t="s">
        <v>83</v>
      </c>
      <c r="AW304" s="13" t="s">
        <v>32</v>
      </c>
      <c r="AX304" s="13" t="s">
        <v>81</v>
      </c>
      <c r="AY304" s="239" t="s">
        <v>127</v>
      </c>
    </row>
    <row r="305" spans="1:51" s="13" customFormat="1" ht="12">
      <c r="A305" s="13"/>
      <c r="B305" s="229"/>
      <c r="C305" s="230"/>
      <c r="D305" s="224" t="s">
        <v>148</v>
      </c>
      <c r="E305" s="230"/>
      <c r="F305" s="232" t="s">
        <v>432</v>
      </c>
      <c r="G305" s="230"/>
      <c r="H305" s="233">
        <v>3895.5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9" t="s">
        <v>148</v>
      </c>
      <c r="AU305" s="239" t="s">
        <v>83</v>
      </c>
      <c r="AV305" s="13" t="s">
        <v>83</v>
      </c>
      <c r="AW305" s="13" t="s">
        <v>4</v>
      </c>
      <c r="AX305" s="13" t="s">
        <v>81</v>
      </c>
      <c r="AY305" s="239" t="s">
        <v>127</v>
      </c>
    </row>
    <row r="306" spans="1:65" s="2" customFormat="1" ht="24.15" customHeight="1">
      <c r="A306" s="38"/>
      <c r="B306" s="39"/>
      <c r="C306" s="211" t="s">
        <v>433</v>
      </c>
      <c r="D306" s="211" t="s">
        <v>130</v>
      </c>
      <c r="E306" s="212" t="s">
        <v>434</v>
      </c>
      <c r="F306" s="213" t="s">
        <v>435</v>
      </c>
      <c r="G306" s="214" t="s">
        <v>133</v>
      </c>
      <c r="H306" s="215">
        <v>1921.4</v>
      </c>
      <c r="I306" s="216"/>
      <c r="J306" s="217">
        <f>ROUND(I306*H306,2)</f>
        <v>0</v>
      </c>
      <c r="K306" s="213" t="s">
        <v>134</v>
      </c>
      <c r="L306" s="44"/>
      <c r="M306" s="218" t="s">
        <v>1</v>
      </c>
      <c r="N306" s="219" t="s">
        <v>41</v>
      </c>
      <c r="O306" s="91"/>
      <c r="P306" s="220">
        <f>O306*H306</f>
        <v>0</v>
      </c>
      <c r="Q306" s="220">
        <v>0.00116</v>
      </c>
      <c r="R306" s="220">
        <f>Q306*H306</f>
        <v>2.228824</v>
      </c>
      <c r="S306" s="220">
        <v>0</v>
      </c>
      <c r="T306" s="221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2" t="s">
        <v>216</v>
      </c>
      <c r="AT306" s="222" t="s">
        <v>130</v>
      </c>
      <c r="AU306" s="222" t="s">
        <v>83</v>
      </c>
      <c r="AY306" s="17" t="s">
        <v>127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7" t="s">
        <v>81</v>
      </c>
      <c r="BK306" s="223">
        <f>ROUND(I306*H306,2)</f>
        <v>0</v>
      </c>
      <c r="BL306" s="17" t="s">
        <v>216</v>
      </c>
      <c r="BM306" s="222" t="s">
        <v>436</v>
      </c>
    </row>
    <row r="307" spans="1:47" s="2" customFormat="1" ht="12">
      <c r="A307" s="38"/>
      <c r="B307" s="39"/>
      <c r="C307" s="40"/>
      <c r="D307" s="224" t="s">
        <v>136</v>
      </c>
      <c r="E307" s="40"/>
      <c r="F307" s="225" t="s">
        <v>437</v>
      </c>
      <c r="G307" s="40"/>
      <c r="H307" s="40"/>
      <c r="I307" s="226"/>
      <c r="J307" s="40"/>
      <c r="K307" s="40"/>
      <c r="L307" s="44"/>
      <c r="M307" s="227"/>
      <c r="N307" s="228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136</v>
      </c>
      <c r="AU307" s="17" t="s">
        <v>83</v>
      </c>
    </row>
    <row r="308" spans="1:51" s="13" customFormat="1" ht="12">
      <c r="A308" s="13"/>
      <c r="B308" s="229"/>
      <c r="C308" s="230"/>
      <c r="D308" s="224" t="s">
        <v>148</v>
      </c>
      <c r="E308" s="231" t="s">
        <v>1</v>
      </c>
      <c r="F308" s="232" t="s">
        <v>438</v>
      </c>
      <c r="G308" s="230"/>
      <c r="H308" s="233">
        <v>1855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9" t="s">
        <v>148</v>
      </c>
      <c r="AU308" s="239" t="s">
        <v>83</v>
      </c>
      <c r="AV308" s="13" t="s">
        <v>83</v>
      </c>
      <c r="AW308" s="13" t="s">
        <v>32</v>
      </c>
      <c r="AX308" s="13" t="s">
        <v>76</v>
      </c>
      <c r="AY308" s="239" t="s">
        <v>127</v>
      </c>
    </row>
    <row r="309" spans="1:51" s="13" customFormat="1" ht="12">
      <c r="A309" s="13"/>
      <c r="B309" s="229"/>
      <c r="C309" s="230"/>
      <c r="D309" s="224" t="s">
        <v>148</v>
      </c>
      <c r="E309" s="231" t="s">
        <v>1</v>
      </c>
      <c r="F309" s="232" t="s">
        <v>439</v>
      </c>
      <c r="G309" s="230"/>
      <c r="H309" s="233">
        <v>66.4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9" t="s">
        <v>148</v>
      </c>
      <c r="AU309" s="239" t="s">
        <v>83</v>
      </c>
      <c r="AV309" s="13" t="s">
        <v>83</v>
      </c>
      <c r="AW309" s="13" t="s">
        <v>32</v>
      </c>
      <c r="AX309" s="13" t="s">
        <v>76</v>
      </c>
      <c r="AY309" s="239" t="s">
        <v>127</v>
      </c>
    </row>
    <row r="310" spans="1:51" s="14" customFormat="1" ht="12">
      <c r="A310" s="14"/>
      <c r="B310" s="240"/>
      <c r="C310" s="241"/>
      <c r="D310" s="224" t="s">
        <v>148</v>
      </c>
      <c r="E310" s="242" t="s">
        <v>1</v>
      </c>
      <c r="F310" s="243" t="s">
        <v>151</v>
      </c>
      <c r="G310" s="241"/>
      <c r="H310" s="244">
        <v>1921.4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0" t="s">
        <v>148</v>
      </c>
      <c r="AU310" s="250" t="s">
        <v>83</v>
      </c>
      <c r="AV310" s="14" t="s">
        <v>128</v>
      </c>
      <c r="AW310" s="14" t="s">
        <v>32</v>
      </c>
      <c r="AX310" s="14" t="s">
        <v>81</v>
      </c>
      <c r="AY310" s="250" t="s">
        <v>127</v>
      </c>
    </row>
    <row r="311" spans="1:65" s="2" customFormat="1" ht="62.7" customHeight="1">
      <c r="A311" s="38"/>
      <c r="B311" s="39"/>
      <c r="C311" s="251" t="s">
        <v>440</v>
      </c>
      <c r="D311" s="251" t="s">
        <v>321</v>
      </c>
      <c r="E311" s="252" t="s">
        <v>441</v>
      </c>
      <c r="F311" s="253" t="s">
        <v>442</v>
      </c>
      <c r="G311" s="254" t="s">
        <v>159</v>
      </c>
      <c r="H311" s="255">
        <v>171.485</v>
      </c>
      <c r="I311" s="256"/>
      <c r="J311" s="257">
        <f>ROUND(I311*H311,2)</f>
        <v>0</v>
      </c>
      <c r="K311" s="253" t="s">
        <v>134</v>
      </c>
      <c r="L311" s="258"/>
      <c r="M311" s="259" t="s">
        <v>1</v>
      </c>
      <c r="N311" s="260" t="s">
        <v>41</v>
      </c>
      <c r="O311" s="91"/>
      <c r="P311" s="220">
        <f>O311*H311</f>
        <v>0</v>
      </c>
      <c r="Q311" s="220">
        <v>0.025</v>
      </c>
      <c r="R311" s="220">
        <f>Q311*H311</f>
        <v>4.2871250000000005</v>
      </c>
      <c r="S311" s="220">
        <v>0</v>
      </c>
      <c r="T311" s="221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2" t="s">
        <v>310</v>
      </c>
      <c r="AT311" s="222" t="s">
        <v>321</v>
      </c>
      <c r="AU311" s="222" t="s">
        <v>83</v>
      </c>
      <c r="AY311" s="17" t="s">
        <v>127</v>
      </c>
      <c r="BE311" s="223">
        <f>IF(N311="základní",J311,0)</f>
        <v>0</v>
      </c>
      <c r="BF311" s="223">
        <f>IF(N311="snížená",J311,0)</f>
        <v>0</v>
      </c>
      <c r="BG311" s="223">
        <f>IF(N311="zákl. přenesená",J311,0)</f>
        <v>0</v>
      </c>
      <c r="BH311" s="223">
        <f>IF(N311="sníž. přenesená",J311,0)</f>
        <v>0</v>
      </c>
      <c r="BI311" s="223">
        <f>IF(N311="nulová",J311,0)</f>
        <v>0</v>
      </c>
      <c r="BJ311" s="17" t="s">
        <v>81</v>
      </c>
      <c r="BK311" s="223">
        <f>ROUND(I311*H311,2)</f>
        <v>0</v>
      </c>
      <c r="BL311" s="17" t="s">
        <v>216</v>
      </c>
      <c r="BM311" s="222" t="s">
        <v>443</v>
      </c>
    </row>
    <row r="312" spans="1:47" s="2" customFormat="1" ht="12">
      <c r="A312" s="38"/>
      <c r="B312" s="39"/>
      <c r="C312" s="40"/>
      <c r="D312" s="224" t="s">
        <v>136</v>
      </c>
      <c r="E312" s="40"/>
      <c r="F312" s="225" t="s">
        <v>444</v>
      </c>
      <c r="G312" s="40"/>
      <c r="H312" s="40"/>
      <c r="I312" s="226"/>
      <c r="J312" s="40"/>
      <c r="K312" s="40"/>
      <c r="L312" s="44"/>
      <c r="M312" s="227"/>
      <c r="N312" s="228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136</v>
      </c>
      <c r="AU312" s="17" t="s">
        <v>83</v>
      </c>
    </row>
    <row r="313" spans="1:51" s="13" customFormat="1" ht="12">
      <c r="A313" s="13"/>
      <c r="B313" s="229"/>
      <c r="C313" s="230"/>
      <c r="D313" s="224" t="s">
        <v>148</v>
      </c>
      <c r="E313" s="231" t="s">
        <v>1</v>
      </c>
      <c r="F313" s="232" t="s">
        <v>445</v>
      </c>
      <c r="G313" s="230"/>
      <c r="H313" s="233">
        <v>163.319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9" t="s">
        <v>148</v>
      </c>
      <c r="AU313" s="239" t="s">
        <v>83</v>
      </c>
      <c r="AV313" s="13" t="s">
        <v>83</v>
      </c>
      <c r="AW313" s="13" t="s">
        <v>32</v>
      </c>
      <c r="AX313" s="13" t="s">
        <v>81</v>
      </c>
      <c r="AY313" s="239" t="s">
        <v>127</v>
      </c>
    </row>
    <row r="314" spans="1:51" s="13" customFormat="1" ht="12">
      <c r="A314" s="13"/>
      <c r="B314" s="229"/>
      <c r="C314" s="230"/>
      <c r="D314" s="224" t="s">
        <v>148</v>
      </c>
      <c r="E314" s="230"/>
      <c r="F314" s="232" t="s">
        <v>446</v>
      </c>
      <c r="G314" s="230"/>
      <c r="H314" s="233">
        <v>171.485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148</v>
      </c>
      <c r="AU314" s="239" t="s">
        <v>83</v>
      </c>
      <c r="AV314" s="13" t="s">
        <v>83</v>
      </c>
      <c r="AW314" s="13" t="s">
        <v>4</v>
      </c>
      <c r="AX314" s="13" t="s">
        <v>81</v>
      </c>
      <c r="AY314" s="239" t="s">
        <v>127</v>
      </c>
    </row>
    <row r="315" spans="1:65" s="2" customFormat="1" ht="24.15" customHeight="1">
      <c r="A315" s="38"/>
      <c r="B315" s="39"/>
      <c r="C315" s="211" t="s">
        <v>447</v>
      </c>
      <c r="D315" s="211" t="s">
        <v>130</v>
      </c>
      <c r="E315" s="212" t="s">
        <v>448</v>
      </c>
      <c r="F315" s="213" t="s">
        <v>449</v>
      </c>
      <c r="G315" s="214" t="s">
        <v>154</v>
      </c>
      <c r="H315" s="215">
        <v>210</v>
      </c>
      <c r="I315" s="216"/>
      <c r="J315" s="217">
        <f>ROUND(I315*H315,2)</f>
        <v>0</v>
      </c>
      <c r="K315" s="213" t="s">
        <v>134</v>
      </c>
      <c r="L315" s="44"/>
      <c r="M315" s="218" t="s">
        <v>1</v>
      </c>
      <c r="N315" s="219" t="s">
        <v>41</v>
      </c>
      <c r="O315" s="91"/>
      <c r="P315" s="220">
        <f>O315*H315</f>
        <v>0</v>
      </c>
      <c r="Q315" s="220">
        <v>3E-05</v>
      </c>
      <c r="R315" s="220">
        <f>Q315*H315</f>
        <v>0.0063</v>
      </c>
      <c r="S315" s="220">
        <v>0</v>
      </c>
      <c r="T315" s="22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2" t="s">
        <v>216</v>
      </c>
      <c r="AT315" s="222" t="s">
        <v>130</v>
      </c>
      <c r="AU315" s="222" t="s">
        <v>83</v>
      </c>
      <c r="AY315" s="17" t="s">
        <v>127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7" t="s">
        <v>81</v>
      </c>
      <c r="BK315" s="223">
        <f>ROUND(I315*H315,2)</f>
        <v>0</v>
      </c>
      <c r="BL315" s="17" t="s">
        <v>216</v>
      </c>
      <c r="BM315" s="222" t="s">
        <v>450</v>
      </c>
    </row>
    <row r="316" spans="1:47" s="2" customFormat="1" ht="12">
      <c r="A316" s="38"/>
      <c r="B316" s="39"/>
      <c r="C316" s="40"/>
      <c r="D316" s="224" t="s">
        <v>136</v>
      </c>
      <c r="E316" s="40"/>
      <c r="F316" s="225" t="s">
        <v>451</v>
      </c>
      <c r="G316" s="40"/>
      <c r="H316" s="40"/>
      <c r="I316" s="226"/>
      <c r="J316" s="40"/>
      <c r="K316" s="40"/>
      <c r="L316" s="44"/>
      <c r="M316" s="227"/>
      <c r="N316" s="228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136</v>
      </c>
      <c r="AU316" s="17" t="s">
        <v>83</v>
      </c>
    </row>
    <row r="317" spans="1:51" s="13" customFormat="1" ht="12">
      <c r="A317" s="13"/>
      <c r="B317" s="229"/>
      <c r="C317" s="230"/>
      <c r="D317" s="224" t="s">
        <v>148</v>
      </c>
      <c r="E317" s="231" t="s">
        <v>1</v>
      </c>
      <c r="F317" s="232" t="s">
        <v>452</v>
      </c>
      <c r="G317" s="230"/>
      <c r="H317" s="233">
        <v>210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9" t="s">
        <v>148</v>
      </c>
      <c r="AU317" s="239" t="s">
        <v>83</v>
      </c>
      <c r="AV317" s="13" t="s">
        <v>83</v>
      </c>
      <c r="AW317" s="13" t="s">
        <v>32</v>
      </c>
      <c r="AX317" s="13" t="s">
        <v>81</v>
      </c>
      <c r="AY317" s="239" t="s">
        <v>127</v>
      </c>
    </row>
    <row r="318" spans="1:65" s="2" customFormat="1" ht="24.15" customHeight="1">
      <c r="A318" s="38"/>
      <c r="B318" s="39"/>
      <c r="C318" s="251" t="s">
        <v>453</v>
      </c>
      <c r="D318" s="251" t="s">
        <v>321</v>
      </c>
      <c r="E318" s="252" t="s">
        <v>454</v>
      </c>
      <c r="F318" s="253" t="s">
        <v>455</v>
      </c>
      <c r="G318" s="254" t="s">
        <v>154</v>
      </c>
      <c r="H318" s="255">
        <v>220.5</v>
      </c>
      <c r="I318" s="256"/>
      <c r="J318" s="257">
        <f>ROUND(I318*H318,2)</f>
        <v>0</v>
      </c>
      <c r="K318" s="253" t="s">
        <v>134</v>
      </c>
      <c r="L318" s="258"/>
      <c r="M318" s="259" t="s">
        <v>1</v>
      </c>
      <c r="N318" s="260" t="s">
        <v>41</v>
      </c>
      <c r="O318" s="91"/>
      <c r="P318" s="220">
        <f>O318*H318</f>
        <v>0</v>
      </c>
      <c r="Q318" s="220">
        <v>0.00038</v>
      </c>
      <c r="R318" s="220">
        <f>Q318*H318</f>
        <v>0.08379</v>
      </c>
      <c r="S318" s="220">
        <v>0</v>
      </c>
      <c r="T318" s="22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2" t="s">
        <v>310</v>
      </c>
      <c r="AT318" s="222" t="s">
        <v>321</v>
      </c>
      <c r="AU318" s="222" t="s">
        <v>83</v>
      </c>
      <c r="AY318" s="17" t="s">
        <v>127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7" t="s">
        <v>81</v>
      </c>
      <c r="BK318" s="223">
        <f>ROUND(I318*H318,2)</f>
        <v>0</v>
      </c>
      <c r="BL318" s="17" t="s">
        <v>216</v>
      </c>
      <c r="BM318" s="222" t="s">
        <v>456</v>
      </c>
    </row>
    <row r="319" spans="1:47" s="2" customFormat="1" ht="12">
      <c r="A319" s="38"/>
      <c r="B319" s="39"/>
      <c r="C319" s="40"/>
      <c r="D319" s="224" t="s">
        <v>136</v>
      </c>
      <c r="E319" s="40"/>
      <c r="F319" s="225" t="s">
        <v>455</v>
      </c>
      <c r="G319" s="40"/>
      <c r="H319" s="40"/>
      <c r="I319" s="226"/>
      <c r="J319" s="40"/>
      <c r="K319" s="40"/>
      <c r="L319" s="44"/>
      <c r="M319" s="227"/>
      <c r="N319" s="228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136</v>
      </c>
      <c r="AU319" s="17" t="s">
        <v>83</v>
      </c>
    </row>
    <row r="320" spans="1:51" s="13" customFormat="1" ht="12">
      <c r="A320" s="13"/>
      <c r="B320" s="229"/>
      <c r="C320" s="230"/>
      <c r="D320" s="224" t="s">
        <v>148</v>
      </c>
      <c r="E320" s="230"/>
      <c r="F320" s="232" t="s">
        <v>457</v>
      </c>
      <c r="G320" s="230"/>
      <c r="H320" s="233">
        <v>220.5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148</v>
      </c>
      <c r="AU320" s="239" t="s">
        <v>83</v>
      </c>
      <c r="AV320" s="13" t="s">
        <v>83</v>
      </c>
      <c r="AW320" s="13" t="s">
        <v>4</v>
      </c>
      <c r="AX320" s="13" t="s">
        <v>81</v>
      </c>
      <c r="AY320" s="239" t="s">
        <v>127</v>
      </c>
    </row>
    <row r="321" spans="1:65" s="2" customFormat="1" ht="24.15" customHeight="1">
      <c r="A321" s="38"/>
      <c r="B321" s="39"/>
      <c r="C321" s="211" t="s">
        <v>458</v>
      </c>
      <c r="D321" s="211" t="s">
        <v>130</v>
      </c>
      <c r="E321" s="212" t="s">
        <v>459</v>
      </c>
      <c r="F321" s="213" t="s">
        <v>460</v>
      </c>
      <c r="G321" s="214" t="s">
        <v>379</v>
      </c>
      <c r="H321" s="261"/>
      <c r="I321" s="216"/>
      <c r="J321" s="217">
        <f>ROUND(I321*H321,2)</f>
        <v>0</v>
      </c>
      <c r="K321" s="213" t="s">
        <v>134</v>
      </c>
      <c r="L321" s="44"/>
      <c r="M321" s="218" t="s">
        <v>1</v>
      </c>
      <c r="N321" s="219" t="s">
        <v>41</v>
      </c>
      <c r="O321" s="91"/>
      <c r="P321" s="220">
        <f>O321*H321</f>
        <v>0</v>
      </c>
      <c r="Q321" s="220">
        <v>0</v>
      </c>
      <c r="R321" s="220">
        <f>Q321*H321</f>
        <v>0</v>
      </c>
      <c r="S321" s="220">
        <v>0</v>
      </c>
      <c r="T321" s="22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2" t="s">
        <v>216</v>
      </c>
      <c r="AT321" s="222" t="s">
        <v>130</v>
      </c>
      <c r="AU321" s="222" t="s">
        <v>83</v>
      </c>
      <c r="AY321" s="17" t="s">
        <v>127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7" t="s">
        <v>81</v>
      </c>
      <c r="BK321" s="223">
        <f>ROUND(I321*H321,2)</f>
        <v>0</v>
      </c>
      <c r="BL321" s="17" t="s">
        <v>216</v>
      </c>
      <c r="BM321" s="222" t="s">
        <v>461</v>
      </c>
    </row>
    <row r="322" spans="1:47" s="2" customFormat="1" ht="12">
      <c r="A322" s="38"/>
      <c r="B322" s="39"/>
      <c r="C322" s="40"/>
      <c r="D322" s="224" t="s">
        <v>136</v>
      </c>
      <c r="E322" s="40"/>
      <c r="F322" s="225" t="s">
        <v>462</v>
      </c>
      <c r="G322" s="40"/>
      <c r="H322" s="40"/>
      <c r="I322" s="226"/>
      <c r="J322" s="40"/>
      <c r="K322" s="40"/>
      <c r="L322" s="44"/>
      <c r="M322" s="227"/>
      <c r="N322" s="228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136</v>
      </c>
      <c r="AU322" s="17" t="s">
        <v>83</v>
      </c>
    </row>
    <row r="323" spans="1:63" s="12" customFormat="1" ht="22.8" customHeight="1">
      <c r="A323" s="12"/>
      <c r="B323" s="195"/>
      <c r="C323" s="196"/>
      <c r="D323" s="197" t="s">
        <v>75</v>
      </c>
      <c r="E323" s="209" t="s">
        <v>463</v>
      </c>
      <c r="F323" s="209" t="s">
        <v>464</v>
      </c>
      <c r="G323" s="196"/>
      <c r="H323" s="196"/>
      <c r="I323" s="199"/>
      <c r="J323" s="210">
        <f>BK323</f>
        <v>0</v>
      </c>
      <c r="K323" s="196"/>
      <c r="L323" s="201"/>
      <c r="M323" s="202"/>
      <c r="N323" s="203"/>
      <c r="O323" s="203"/>
      <c r="P323" s="204">
        <f>SUM(P324:P330)</f>
        <v>0</v>
      </c>
      <c r="Q323" s="203"/>
      <c r="R323" s="204">
        <f>SUM(R324:R330)</f>
        <v>0.0189</v>
      </c>
      <c r="S323" s="203"/>
      <c r="T323" s="205">
        <f>SUM(T324:T330)</f>
        <v>0.17049999999999998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6" t="s">
        <v>83</v>
      </c>
      <c r="AT323" s="207" t="s">
        <v>75</v>
      </c>
      <c r="AU323" s="207" t="s">
        <v>81</v>
      </c>
      <c r="AY323" s="206" t="s">
        <v>127</v>
      </c>
      <c r="BK323" s="208">
        <f>SUM(BK324:BK330)</f>
        <v>0</v>
      </c>
    </row>
    <row r="324" spans="1:65" s="2" customFormat="1" ht="14.4" customHeight="1">
      <c r="A324" s="38"/>
      <c r="B324" s="39"/>
      <c r="C324" s="211" t="s">
        <v>465</v>
      </c>
      <c r="D324" s="211" t="s">
        <v>130</v>
      </c>
      <c r="E324" s="212" t="s">
        <v>466</v>
      </c>
      <c r="F324" s="213" t="s">
        <v>467</v>
      </c>
      <c r="G324" s="214" t="s">
        <v>186</v>
      </c>
      <c r="H324" s="215">
        <v>10</v>
      </c>
      <c r="I324" s="216"/>
      <c r="J324" s="217">
        <f>ROUND(I324*H324,2)</f>
        <v>0</v>
      </c>
      <c r="K324" s="213" t="s">
        <v>1</v>
      </c>
      <c r="L324" s="44"/>
      <c r="M324" s="218" t="s">
        <v>1</v>
      </c>
      <c r="N324" s="219" t="s">
        <v>41</v>
      </c>
      <c r="O324" s="91"/>
      <c r="P324" s="220">
        <f>O324*H324</f>
        <v>0</v>
      </c>
      <c r="Q324" s="220">
        <v>0</v>
      </c>
      <c r="R324" s="220">
        <f>Q324*H324</f>
        <v>0</v>
      </c>
      <c r="S324" s="220">
        <v>0.01705</v>
      </c>
      <c r="T324" s="221">
        <f>S324*H324</f>
        <v>0.17049999999999998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2" t="s">
        <v>216</v>
      </c>
      <c r="AT324" s="222" t="s">
        <v>130</v>
      </c>
      <c r="AU324" s="222" t="s">
        <v>83</v>
      </c>
      <c r="AY324" s="17" t="s">
        <v>127</v>
      </c>
      <c r="BE324" s="223">
        <f>IF(N324="základní",J324,0)</f>
        <v>0</v>
      </c>
      <c r="BF324" s="223">
        <f>IF(N324="snížená",J324,0)</f>
        <v>0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7" t="s">
        <v>81</v>
      </c>
      <c r="BK324" s="223">
        <f>ROUND(I324*H324,2)</f>
        <v>0</v>
      </c>
      <c r="BL324" s="17" t="s">
        <v>216</v>
      </c>
      <c r="BM324" s="222" t="s">
        <v>468</v>
      </c>
    </row>
    <row r="325" spans="1:47" s="2" customFormat="1" ht="12">
      <c r="A325" s="38"/>
      <c r="B325" s="39"/>
      <c r="C325" s="40"/>
      <c r="D325" s="224" t="s">
        <v>136</v>
      </c>
      <c r="E325" s="40"/>
      <c r="F325" s="225" t="s">
        <v>469</v>
      </c>
      <c r="G325" s="40"/>
      <c r="H325" s="40"/>
      <c r="I325" s="226"/>
      <c r="J325" s="40"/>
      <c r="K325" s="40"/>
      <c r="L325" s="44"/>
      <c r="M325" s="227"/>
      <c r="N325" s="228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136</v>
      </c>
      <c r="AU325" s="17" t="s">
        <v>83</v>
      </c>
    </row>
    <row r="326" spans="1:51" s="13" customFormat="1" ht="12">
      <c r="A326" s="13"/>
      <c r="B326" s="229"/>
      <c r="C326" s="230"/>
      <c r="D326" s="224" t="s">
        <v>148</v>
      </c>
      <c r="E326" s="231" t="s">
        <v>1</v>
      </c>
      <c r="F326" s="232" t="s">
        <v>470</v>
      </c>
      <c r="G326" s="230"/>
      <c r="H326" s="233">
        <v>10</v>
      </c>
      <c r="I326" s="234"/>
      <c r="J326" s="230"/>
      <c r="K326" s="230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148</v>
      </c>
      <c r="AU326" s="239" t="s">
        <v>83</v>
      </c>
      <c r="AV326" s="13" t="s">
        <v>83</v>
      </c>
      <c r="AW326" s="13" t="s">
        <v>32</v>
      </c>
      <c r="AX326" s="13" t="s">
        <v>81</v>
      </c>
      <c r="AY326" s="239" t="s">
        <v>127</v>
      </c>
    </row>
    <row r="327" spans="1:65" s="2" customFormat="1" ht="24.15" customHeight="1">
      <c r="A327" s="38"/>
      <c r="B327" s="39"/>
      <c r="C327" s="211" t="s">
        <v>471</v>
      </c>
      <c r="D327" s="211" t="s">
        <v>130</v>
      </c>
      <c r="E327" s="212" t="s">
        <v>472</v>
      </c>
      <c r="F327" s="213" t="s">
        <v>473</v>
      </c>
      <c r="G327" s="214" t="s">
        <v>186</v>
      </c>
      <c r="H327" s="215">
        <v>10</v>
      </c>
      <c r="I327" s="216"/>
      <c r="J327" s="217">
        <f>ROUND(I327*H327,2)</f>
        <v>0</v>
      </c>
      <c r="K327" s="213" t="s">
        <v>134</v>
      </c>
      <c r="L327" s="44"/>
      <c r="M327" s="218" t="s">
        <v>1</v>
      </c>
      <c r="N327" s="219" t="s">
        <v>41</v>
      </c>
      <c r="O327" s="91"/>
      <c r="P327" s="220">
        <f>O327*H327</f>
        <v>0</v>
      </c>
      <c r="Q327" s="220">
        <v>0.00189</v>
      </c>
      <c r="R327" s="220">
        <f>Q327*H327</f>
        <v>0.0189</v>
      </c>
      <c r="S327" s="220">
        <v>0</v>
      </c>
      <c r="T327" s="22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2" t="s">
        <v>216</v>
      </c>
      <c r="AT327" s="222" t="s">
        <v>130</v>
      </c>
      <c r="AU327" s="222" t="s">
        <v>83</v>
      </c>
      <c r="AY327" s="17" t="s">
        <v>127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7" t="s">
        <v>81</v>
      </c>
      <c r="BK327" s="223">
        <f>ROUND(I327*H327,2)</f>
        <v>0</v>
      </c>
      <c r="BL327" s="17" t="s">
        <v>216</v>
      </c>
      <c r="BM327" s="222" t="s">
        <v>474</v>
      </c>
    </row>
    <row r="328" spans="1:47" s="2" customFormat="1" ht="12">
      <c r="A328" s="38"/>
      <c r="B328" s="39"/>
      <c r="C328" s="40"/>
      <c r="D328" s="224" t="s">
        <v>136</v>
      </c>
      <c r="E328" s="40"/>
      <c r="F328" s="225" t="s">
        <v>473</v>
      </c>
      <c r="G328" s="40"/>
      <c r="H328" s="40"/>
      <c r="I328" s="226"/>
      <c r="J328" s="40"/>
      <c r="K328" s="40"/>
      <c r="L328" s="44"/>
      <c r="M328" s="227"/>
      <c r="N328" s="228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136</v>
      </c>
      <c r="AU328" s="17" t="s">
        <v>83</v>
      </c>
    </row>
    <row r="329" spans="1:65" s="2" customFormat="1" ht="24.15" customHeight="1">
      <c r="A329" s="38"/>
      <c r="B329" s="39"/>
      <c r="C329" s="211" t="s">
        <v>475</v>
      </c>
      <c r="D329" s="211" t="s">
        <v>130</v>
      </c>
      <c r="E329" s="212" t="s">
        <v>476</v>
      </c>
      <c r="F329" s="213" t="s">
        <v>477</v>
      </c>
      <c r="G329" s="214" t="s">
        <v>379</v>
      </c>
      <c r="H329" s="261"/>
      <c r="I329" s="216"/>
      <c r="J329" s="217">
        <f>ROUND(I329*H329,2)</f>
        <v>0</v>
      </c>
      <c r="K329" s="213" t="s">
        <v>134</v>
      </c>
      <c r="L329" s="44"/>
      <c r="M329" s="218" t="s">
        <v>1</v>
      </c>
      <c r="N329" s="219" t="s">
        <v>41</v>
      </c>
      <c r="O329" s="91"/>
      <c r="P329" s="220">
        <f>O329*H329</f>
        <v>0</v>
      </c>
      <c r="Q329" s="220">
        <v>0</v>
      </c>
      <c r="R329" s="220">
        <f>Q329*H329</f>
        <v>0</v>
      </c>
      <c r="S329" s="220">
        <v>0</v>
      </c>
      <c r="T329" s="221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2" t="s">
        <v>216</v>
      </c>
      <c r="AT329" s="222" t="s">
        <v>130</v>
      </c>
      <c r="AU329" s="222" t="s">
        <v>83</v>
      </c>
      <c r="AY329" s="17" t="s">
        <v>127</v>
      </c>
      <c r="BE329" s="223">
        <f>IF(N329="základní",J329,0)</f>
        <v>0</v>
      </c>
      <c r="BF329" s="223">
        <f>IF(N329="snížená",J329,0)</f>
        <v>0</v>
      </c>
      <c r="BG329" s="223">
        <f>IF(N329="zákl. přenesená",J329,0)</f>
        <v>0</v>
      </c>
      <c r="BH329" s="223">
        <f>IF(N329="sníž. přenesená",J329,0)</f>
        <v>0</v>
      </c>
      <c r="BI329" s="223">
        <f>IF(N329="nulová",J329,0)</f>
        <v>0</v>
      </c>
      <c r="BJ329" s="17" t="s">
        <v>81</v>
      </c>
      <c r="BK329" s="223">
        <f>ROUND(I329*H329,2)</f>
        <v>0</v>
      </c>
      <c r="BL329" s="17" t="s">
        <v>216</v>
      </c>
      <c r="BM329" s="222" t="s">
        <v>478</v>
      </c>
    </row>
    <row r="330" spans="1:47" s="2" customFormat="1" ht="12">
      <c r="A330" s="38"/>
      <c r="B330" s="39"/>
      <c r="C330" s="40"/>
      <c r="D330" s="224" t="s">
        <v>136</v>
      </c>
      <c r="E330" s="40"/>
      <c r="F330" s="225" t="s">
        <v>479</v>
      </c>
      <c r="G330" s="40"/>
      <c r="H330" s="40"/>
      <c r="I330" s="226"/>
      <c r="J330" s="40"/>
      <c r="K330" s="40"/>
      <c r="L330" s="44"/>
      <c r="M330" s="227"/>
      <c r="N330" s="228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136</v>
      </c>
      <c r="AU330" s="17" t="s">
        <v>83</v>
      </c>
    </row>
    <row r="331" spans="1:63" s="12" customFormat="1" ht="22.8" customHeight="1">
      <c r="A331" s="12"/>
      <c r="B331" s="195"/>
      <c r="C331" s="196"/>
      <c r="D331" s="197" t="s">
        <v>75</v>
      </c>
      <c r="E331" s="209" t="s">
        <v>480</v>
      </c>
      <c r="F331" s="209" t="s">
        <v>481</v>
      </c>
      <c r="G331" s="196"/>
      <c r="H331" s="196"/>
      <c r="I331" s="199"/>
      <c r="J331" s="210">
        <f>BK331</f>
        <v>0</v>
      </c>
      <c r="K331" s="196"/>
      <c r="L331" s="201"/>
      <c r="M331" s="202"/>
      <c r="N331" s="203"/>
      <c r="O331" s="203"/>
      <c r="P331" s="204">
        <f>SUM(P332:P337)</f>
        <v>0</v>
      </c>
      <c r="Q331" s="203"/>
      <c r="R331" s="204">
        <f>SUM(R332:R337)</f>
        <v>0</v>
      </c>
      <c r="S331" s="203"/>
      <c r="T331" s="205">
        <f>SUM(T332:T337)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6" t="s">
        <v>83</v>
      </c>
      <c r="AT331" s="207" t="s">
        <v>75</v>
      </c>
      <c r="AU331" s="207" t="s">
        <v>81</v>
      </c>
      <c r="AY331" s="206" t="s">
        <v>127</v>
      </c>
      <c r="BK331" s="208">
        <f>SUM(BK332:BK337)</f>
        <v>0</v>
      </c>
    </row>
    <row r="332" spans="1:65" s="2" customFormat="1" ht="24.15" customHeight="1">
      <c r="A332" s="38"/>
      <c r="B332" s="39"/>
      <c r="C332" s="211" t="s">
        <v>482</v>
      </c>
      <c r="D332" s="211" t="s">
        <v>130</v>
      </c>
      <c r="E332" s="212" t="s">
        <v>483</v>
      </c>
      <c r="F332" s="213" t="s">
        <v>484</v>
      </c>
      <c r="G332" s="214" t="s">
        <v>154</v>
      </c>
      <c r="H332" s="215">
        <v>342</v>
      </c>
      <c r="I332" s="216"/>
      <c r="J332" s="217">
        <f>ROUND(I332*H332,2)</f>
        <v>0</v>
      </c>
      <c r="K332" s="213" t="s">
        <v>1</v>
      </c>
      <c r="L332" s="44"/>
      <c r="M332" s="218" t="s">
        <v>1</v>
      </c>
      <c r="N332" s="219" t="s">
        <v>41</v>
      </c>
      <c r="O332" s="91"/>
      <c r="P332" s="220">
        <f>O332*H332</f>
        <v>0</v>
      </c>
      <c r="Q332" s="220">
        <v>0</v>
      </c>
      <c r="R332" s="220">
        <f>Q332*H332</f>
        <v>0</v>
      </c>
      <c r="S332" s="220">
        <v>0</v>
      </c>
      <c r="T332" s="221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2" t="s">
        <v>216</v>
      </c>
      <c r="AT332" s="222" t="s">
        <v>130</v>
      </c>
      <c r="AU332" s="222" t="s">
        <v>83</v>
      </c>
      <c r="AY332" s="17" t="s">
        <v>127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7" t="s">
        <v>81</v>
      </c>
      <c r="BK332" s="223">
        <f>ROUND(I332*H332,2)</f>
        <v>0</v>
      </c>
      <c r="BL332" s="17" t="s">
        <v>216</v>
      </c>
      <c r="BM332" s="222" t="s">
        <v>485</v>
      </c>
    </row>
    <row r="333" spans="1:47" s="2" customFormat="1" ht="12">
      <c r="A333" s="38"/>
      <c r="B333" s="39"/>
      <c r="C333" s="40"/>
      <c r="D333" s="224" t="s">
        <v>136</v>
      </c>
      <c r="E333" s="40"/>
      <c r="F333" s="225" t="s">
        <v>484</v>
      </c>
      <c r="G333" s="40"/>
      <c r="H333" s="40"/>
      <c r="I333" s="226"/>
      <c r="J333" s="40"/>
      <c r="K333" s="40"/>
      <c r="L333" s="44"/>
      <c r="M333" s="227"/>
      <c r="N333" s="228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136</v>
      </c>
      <c r="AU333" s="17" t="s">
        <v>83</v>
      </c>
    </row>
    <row r="334" spans="1:65" s="2" customFormat="1" ht="37.8" customHeight="1">
      <c r="A334" s="38"/>
      <c r="B334" s="39"/>
      <c r="C334" s="211" t="s">
        <v>486</v>
      </c>
      <c r="D334" s="211" t="s">
        <v>130</v>
      </c>
      <c r="E334" s="212" t="s">
        <v>487</v>
      </c>
      <c r="F334" s="213" t="s">
        <v>488</v>
      </c>
      <c r="G334" s="214" t="s">
        <v>154</v>
      </c>
      <c r="H334" s="215">
        <v>239</v>
      </c>
      <c r="I334" s="216"/>
      <c r="J334" s="217">
        <f>ROUND(I334*H334,2)</f>
        <v>0</v>
      </c>
      <c r="K334" s="213" t="s">
        <v>1</v>
      </c>
      <c r="L334" s="44"/>
      <c r="M334" s="218" t="s">
        <v>1</v>
      </c>
      <c r="N334" s="219" t="s">
        <v>41</v>
      </c>
      <c r="O334" s="91"/>
      <c r="P334" s="220">
        <f>O334*H334</f>
        <v>0</v>
      </c>
      <c r="Q334" s="220">
        <v>0</v>
      </c>
      <c r="R334" s="220">
        <f>Q334*H334</f>
        <v>0</v>
      </c>
      <c r="S334" s="220">
        <v>0</v>
      </c>
      <c r="T334" s="22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2" t="s">
        <v>216</v>
      </c>
      <c r="AT334" s="222" t="s">
        <v>130</v>
      </c>
      <c r="AU334" s="222" t="s">
        <v>83</v>
      </c>
      <c r="AY334" s="17" t="s">
        <v>127</v>
      </c>
      <c r="BE334" s="223">
        <f>IF(N334="základní",J334,0)</f>
        <v>0</v>
      </c>
      <c r="BF334" s="223">
        <f>IF(N334="snížená",J334,0)</f>
        <v>0</v>
      </c>
      <c r="BG334" s="223">
        <f>IF(N334="zákl. přenesená",J334,0)</f>
        <v>0</v>
      </c>
      <c r="BH334" s="223">
        <f>IF(N334="sníž. přenesená",J334,0)</f>
        <v>0</v>
      </c>
      <c r="BI334" s="223">
        <f>IF(N334="nulová",J334,0)</f>
        <v>0</v>
      </c>
      <c r="BJ334" s="17" t="s">
        <v>81</v>
      </c>
      <c r="BK334" s="223">
        <f>ROUND(I334*H334,2)</f>
        <v>0</v>
      </c>
      <c r="BL334" s="17" t="s">
        <v>216</v>
      </c>
      <c r="BM334" s="222" t="s">
        <v>489</v>
      </c>
    </row>
    <row r="335" spans="1:47" s="2" customFormat="1" ht="12">
      <c r="A335" s="38"/>
      <c r="B335" s="39"/>
      <c r="C335" s="40"/>
      <c r="D335" s="224" t="s">
        <v>136</v>
      </c>
      <c r="E335" s="40"/>
      <c r="F335" s="225" t="s">
        <v>488</v>
      </c>
      <c r="G335" s="40"/>
      <c r="H335" s="40"/>
      <c r="I335" s="226"/>
      <c r="J335" s="40"/>
      <c r="K335" s="40"/>
      <c r="L335" s="44"/>
      <c r="M335" s="227"/>
      <c r="N335" s="228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136</v>
      </c>
      <c r="AU335" s="17" t="s">
        <v>83</v>
      </c>
    </row>
    <row r="336" spans="1:65" s="2" customFormat="1" ht="24.15" customHeight="1">
      <c r="A336" s="38"/>
      <c r="B336" s="39"/>
      <c r="C336" s="211" t="s">
        <v>490</v>
      </c>
      <c r="D336" s="211" t="s">
        <v>130</v>
      </c>
      <c r="E336" s="212" t="s">
        <v>491</v>
      </c>
      <c r="F336" s="213" t="s">
        <v>492</v>
      </c>
      <c r="G336" s="214" t="s">
        <v>379</v>
      </c>
      <c r="H336" s="261"/>
      <c r="I336" s="216"/>
      <c r="J336" s="217">
        <f>ROUND(I336*H336,2)</f>
        <v>0</v>
      </c>
      <c r="K336" s="213" t="s">
        <v>134</v>
      </c>
      <c r="L336" s="44"/>
      <c r="M336" s="218" t="s">
        <v>1</v>
      </c>
      <c r="N336" s="219" t="s">
        <v>41</v>
      </c>
      <c r="O336" s="91"/>
      <c r="P336" s="220">
        <f>O336*H336</f>
        <v>0</v>
      </c>
      <c r="Q336" s="220">
        <v>0</v>
      </c>
      <c r="R336" s="220">
        <f>Q336*H336</f>
        <v>0</v>
      </c>
      <c r="S336" s="220">
        <v>0</v>
      </c>
      <c r="T336" s="221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2" t="s">
        <v>216</v>
      </c>
      <c r="AT336" s="222" t="s">
        <v>130</v>
      </c>
      <c r="AU336" s="222" t="s">
        <v>83</v>
      </c>
      <c r="AY336" s="17" t="s">
        <v>127</v>
      </c>
      <c r="BE336" s="223">
        <f>IF(N336="základní",J336,0)</f>
        <v>0</v>
      </c>
      <c r="BF336" s="223">
        <f>IF(N336="snížená",J336,0)</f>
        <v>0</v>
      </c>
      <c r="BG336" s="223">
        <f>IF(N336="zákl. přenesená",J336,0)</f>
        <v>0</v>
      </c>
      <c r="BH336" s="223">
        <f>IF(N336="sníž. přenesená",J336,0)</f>
        <v>0</v>
      </c>
      <c r="BI336" s="223">
        <f>IF(N336="nulová",J336,0)</f>
        <v>0</v>
      </c>
      <c r="BJ336" s="17" t="s">
        <v>81</v>
      </c>
      <c r="BK336" s="223">
        <f>ROUND(I336*H336,2)</f>
        <v>0</v>
      </c>
      <c r="BL336" s="17" t="s">
        <v>216</v>
      </c>
      <c r="BM336" s="222" t="s">
        <v>493</v>
      </c>
    </row>
    <row r="337" spans="1:47" s="2" customFormat="1" ht="12">
      <c r="A337" s="38"/>
      <c r="B337" s="39"/>
      <c r="C337" s="40"/>
      <c r="D337" s="224" t="s">
        <v>136</v>
      </c>
      <c r="E337" s="40"/>
      <c r="F337" s="225" t="s">
        <v>494</v>
      </c>
      <c r="G337" s="40"/>
      <c r="H337" s="40"/>
      <c r="I337" s="226"/>
      <c r="J337" s="40"/>
      <c r="K337" s="40"/>
      <c r="L337" s="44"/>
      <c r="M337" s="227"/>
      <c r="N337" s="228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136</v>
      </c>
      <c r="AU337" s="17" t="s">
        <v>83</v>
      </c>
    </row>
    <row r="338" spans="1:63" s="12" customFormat="1" ht="22.8" customHeight="1">
      <c r="A338" s="12"/>
      <c r="B338" s="195"/>
      <c r="C338" s="196"/>
      <c r="D338" s="197" t="s">
        <v>75</v>
      </c>
      <c r="E338" s="209" t="s">
        <v>495</v>
      </c>
      <c r="F338" s="209" t="s">
        <v>496</v>
      </c>
      <c r="G338" s="196"/>
      <c r="H338" s="196"/>
      <c r="I338" s="199"/>
      <c r="J338" s="210">
        <f>BK338</f>
        <v>0</v>
      </c>
      <c r="K338" s="196"/>
      <c r="L338" s="201"/>
      <c r="M338" s="202"/>
      <c r="N338" s="203"/>
      <c r="O338" s="203"/>
      <c r="P338" s="204">
        <f>SUM(P339:P342)</f>
        <v>0</v>
      </c>
      <c r="Q338" s="203"/>
      <c r="R338" s="204">
        <f>SUM(R339:R342)</f>
        <v>0</v>
      </c>
      <c r="S338" s="203"/>
      <c r="T338" s="205">
        <f>SUM(T339:T342)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6" t="s">
        <v>83</v>
      </c>
      <c r="AT338" s="207" t="s">
        <v>75</v>
      </c>
      <c r="AU338" s="207" t="s">
        <v>81</v>
      </c>
      <c r="AY338" s="206" t="s">
        <v>127</v>
      </c>
      <c r="BK338" s="208">
        <f>SUM(BK339:BK342)</f>
        <v>0</v>
      </c>
    </row>
    <row r="339" spans="1:65" s="2" customFormat="1" ht="49.05" customHeight="1">
      <c r="A339" s="38"/>
      <c r="B339" s="39"/>
      <c r="C339" s="211" t="s">
        <v>497</v>
      </c>
      <c r="D339" s="211" t="s">
        <v>130</v>
      </c>
      <c r="E339" s="212" t="s">
        <v>498</v>
      </c>
      <c r="F339" s="213" t="s">
        <v>499</v>
      </c>
      <c r="G339" s="214" t="s">
        <v>300</v>
      </c>
      <c r="H339" s="215">
        <v>1</v>
      </c>
      <c r="I339" s="216"/>
      <c r="J339" s="217">
        <f>ROUND(I339*H339,2)</f>
        <v>0</v>
      </c>
      <c r="K339" s="213" t="s">
        <v>1</v>
      </c>
      <c r="L339" s="44"/>
      <c r="M339" s="218" t="s">
        <v>1</v>
      </c>
      <c r="N339" s="219" t="s">
        <v>41</v>
      </c>
      <c r="O339" s="91"/>
      <c r="P339" s="220">
        <f>O339*H339</f>
        <v>0</v>
      </c>
      <c r="Q339" s="220">
        <v>0</v>
      </c>
      <c r="R339" s="220">
        <f>Q339*H339</f>
        <v>0</v>
      </c>
      <c r="S339" s="220">
        <v>0</v>
      </c>
      <c r="T339" s="221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2" t="s">
        <v>216</v>
      </c>
      <c r="AT339" s="222" t="s">
        <v>130</v>
      </c>
      <c r="AU339" s="222" t="s">
        <v>83</v>
      </c>
      <c r="AY339" s="17" t="s">
        <v>127</v>
      </c>
      <c r="BE339" s="223">
        <f>IF(N339="základní",J339,0)</f>
        <v>0</v>
      </c>
      <c r="BF339" s="223">
        <f>IF(N339="snížená",J339,0)</f>
        <v>0</v>
      </c>
      <c r="BG339" s="223">
        <f>IF(N339="zákl. přenesená",J339,0)</f>
        <v>0</v>
      </c>
      <c r="BH339" s="223">
        <f>IF(N339="sníž. přenesená",J339,0)</f>
        <v>0</v>
      </c>
      <c r="BI339" s="223">
        <f>IF(N339="nulová",J339,0)</f>
        <v>0</v>
      </c>
      <c r="BJ339" s="17" t="s">
        <v>81</v>
      </c>
      <c r="BK339" s="223">
        <f>ROUND(I339*H339,2)</f>
        <v>0</v>
      </c>
      <c r="BL339" s="17" t="s">
        <v>216</v>
      </c>
      <c r="BM339" s="222" t="s">
        <v>500</v>
      </c>
    </row>
    <row r="340" spans="1:47" s="2" customFormat="1" ht="12">
      <c r="A340" s="38"/>
      <c r="B340" s="39"/>
      <c r="C340" s="40"/>
      <c r="D340" s="224" t="s">
        <v>136</v>
      </c>
      <c r="E340" s="40"/>
      <c r="F340" s="225" t="s">
        <v>499</v>
      </c>
      <c r="G340" s="40"/>
      <c r="H340" s="40"/>
      <c r="I340" s="226"/>
      <c r="J340" s="40"/>
      <c r="K340" s="40"/>
      <c r="L340" s="44"/>
      <c r="M340" s="227"/>
      <c r="N340" s="228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136</v>
      </c>
      <c r="AU340" s="17" t="s">
        <v>83</v>
      </c>
    </row>
    <row r="341" spans="1:65" s="2" customFormat="1" ht="24.15" customHeight="1">
      <c r="A341" s="38"/>
      <c r="B341" s="39"/>
      <c r="C341" s="211" t="s">
        <v>501</v>
      </c>
      <c r="D341" s="211" t="s">
        <v>130</v>
      </c>
      <c r="E341" s="212" t="s">
        <v>502</v>
      </c>
      <c r="F341" s="213" t="s">
        <v>503</v>
      </c>
      <c r="G341" s="214" t="s">
        <v>379</v>
      </c>
      <c r="H341" s="261"/>
      <c r="I341" s="216"/>
      <c r="J341" s="217">
        <f>ROUND(I341*H341,2)</f>
        <v>0</v>
      </c>
      <c r="K341" s="213" t="s">
        <v>134</v>
      </c>
      <c r="L341" s="44"/>
      <c r="M341" s="218" t="s">
        <v>1</v>
      </c>
      <c r="N341" s="219" t="s">
        <v>41</v>
      </c>
      <c r="O341" s="91"/>
      <c r="P341" s="220">
        <f>O341*H341</f>
        <v>0</v>
      </c>
      <c r="Q341" s="220">
        <v>0</v>
      </c>
      <c r="R341" s="220">
        <f>Q341*H341</f>
        <v>0</v>
      </c>
      <c r="S341" s="220">
        <v>0</v>
      </c>
      <c r="T341" s="22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2" t="s">
        <v>216</v>
      </c>
      <c r="AT341" s="222" t="s">
        <v>130</v>
      </c>
      <c r="AU341" s="222" t="s">
        <v>83</v>
      </c>
      <c r="AY341" s="17" t="s">
        <v>127</v>
      </c>
      <c r="BE341" s="223">
        <f>IF(N341="základní",J341,0)</f>
        <v>0</v>
      </c>
      <c r="BF341" s="223">
        <f>IF(N341="snížená",J341,0)</f>
        <v>0</v>
      </c>
      <c r="BG341" s="223">
        <f>IF(N341="zákl. přenesená",J341,0)</f>
        <v>0</v>
      </c>
      <c r="BH341" s="223">
        <f>IF(N341="sníž. přenesená",J341,0)</f>
        <v>0</v>
      </c>
      <c r="BI341" s="223">
        <f>IF(N341="nulová",J341,0)</f>
        <v>0</v>
      </c>
      <c r="BJ341" s="17" t="s">
        <v>81</v>
      </c>
      <c r="BK341" s="223">
        <f>ROUND(I341*H341,2)</f>
        <v>0</v>
      </c>
      <c r="BL341" s="17" t="s">
        <v>216</v>
      </c>
      <c r="BM341" s="222" t="s">
        <v>504</v>
      </c>
    </row>
    <row r="342" spans="1:47" s="2" customFormat="1" ht="12">
      <c r="A342" s="38"/>
      <c r="B342" s="39"/>
      <c r="C342" s="40"/>
      <c r="D342" s="224" t="s">
        <v>136</v>
      </c>
      <c r="E342" s="40"/>
      <c r="F342" s="225" t="s">
        <v>505</v>
      </c>
      <c r="G342" s="40"/>
      <c r="H342" s="40"/>
      <c r="I342" s="226"/>
      <c r="J342" s="40"/>
      <c r="K342" s="40"/>
      <c r="L342" s="44"/>
      <c r="M342" s="227"/>
      <c r="N342" s="228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136</v>
      </c>
      <c r="AU342" s="17" t="s">
        <v>83</v>
      </c>
    </row>
    <row r="343" spans="1:63" s="12" customFormat="1" ht="22.8" customHeight="1">
      <c r="A343" s="12"/>
      <c r="B343" s="195"/>
      <c r="C343" s="196"/>
      <c r="D343" s="197" t="s">
        <v>75</v>
      </c>
      <c r="E343" s="209" t="s">
        <v>506</v>
      </c>
      <c r="F343" s="209" t="s">
        <v>507</v>
      </c>
      <c r="G343" s="196"/>
      <c r="H343" s="196"/>
      <c r="I343" s="199"/>
      <c r="J343" s="210">
        <f>BK343</f>
        <v>0</v>
      </c>
      <c r="K343" s="196"/>
      <c r="L343" s="201"/>
      <c r="M343" s="202"/>
      <c r="N343" s="203"/>
      <c r="O343" s="203"/>
      <c r="P343" s="204">
        <f>SUM(P344:P353)</f>
        <v>0</v>
      </c>
      <c r="Q343" s="203"/>
      <c r="R343" s="204">
        <f>SUM(R344:R353)</f>
        <v>0</v>
      </c>
      <c r="S343" s="203"/>
      <c r="T343" s="205">
        <f>SUM(T344:T353)</f>
        <v>3.689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6" t="s">
        <v>83</v>
      </c>
      <c r="AT343" s="207" t="s">
        <v>75</v>
      </c>
      <c r="AU343" s="207" t="s">
        <v>81</v>
      </c>
      <c r="AY343" s="206" t="s">
        <v>127</v>
      </c>
      <c r="BK343" s="208">
        <f>SUM(BK344:BK353)</f>
        <v>0</v>
      </c>
    </row>
    <row r="344" spans="1:65" s="2" customFormat="1" ht="14.4" customHeight="1">
      <c r="A344" s="38"/>
      <c r="B344" s="39"/>
      <c r="C344" s="211" t="s">
        <v>508</v>
      </c>
      <c r="D344" s="211" t="s">
        <v>130</v>
      </c>
      <c r="E344" s="212" t="s">
        <v>509</v>
      </c>
      <c r="F344" s="213" t="s">
        <v>510</v>
      </c>
      <c r="G344" s="214" t="s">
        <v>133</v>
      </c>
      <c r="H344" s="215">
        <v>119</v>
      </c>
      <c r="I344" s="216"/>
      <c r="J344" s="217">
        <f>ROUND(I344*H344,2)</f>
        <v>0</v>
      </c>
      <c r="K344" s="213" t="s">
        <v>134</v>
      </c>
      <c r="L344" s="44"/>
      <c r="M344" s="218" t="s">
        <v>1</v>
      </c>
      <c r="N344" s="219" t="s">
        <v>41</v>
      </c>
      <c r="O344" s="91"/>
      <c r="P344" s="220">
        <f>O344*H344</f>
        <v>0</v>
      </c>
      <c r="Q344" s="220">
        <v>0</v>
      </c>
      <c r="R344" s="220">
        <f>Q344*H344</f>
        <v>0</v>
      </c>
      <c r="S344" s="220">
        <v>0.031</v>
      </c>
      <c r="T344" s="221">
        <f>S344*H344</f>
        <v>3.689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2" t="s">
        <v>216</v>
      </c>
      <c r="AT344" s="222" t="s">
        <v>130</v>
      </c>
      <c r="AU344" s="222" t="s">
        <v>83</v>
      </c>
      <c r="AY344" s="17" t="s">
        <v>127</v>
      </c>
      <c r="BE344" s="223">
        <f>IF(N344="základní",J344,0)</f>
        <v>0</v>
      </c>
      <c r="BF344" s="223">
        <f>IF(N344="snížená",J344,0)</f>
        <v>0</v>
      </c>
      <c r="BG344" s="223">
        <f>IF(N344="zákl. přenesená",J344,0)</f>
        <v>0</v>
      </c>
      <c r="BH344" s="223">
        <f>IF(N344="sníž. přenesená",J344,0)</f>
        <v>0</v>
      </c>
      <c r="BI344" s="223">
        <f>IF(N344="nulová",J344,0)</f>
        <v>0</v>
      </c>
      <c r="BJ344" s="17" t="s">
        <v>81</v>
      </c>
      <c r="BK344" s="223">
        <f>ROUND(I344*H344,2)</f>
        <v>0</v>
      </c>
      <c r="BL344" s="17" t="s">
        <v>216</v>
      </c>
      <c r="BM344" s="222" t="s">
        <v>511</v>
      </c>
    </row>
    <row r="345" spans="1:47" s="2" customFormat="1" ht="12">
      <c r="A345" s="38"/>
      <c r="B345" s="39"/>
      <c r="C345" s="40"/>
      <c r="D345" s="224" t="s">
        <v>136</v>
      </c>
      <c r="E345" s="40"/>
      <c r="F345" s="225" t="s">
        <v>512</v>
      </c>
      <c r="G345" s="40"/>
      <c r="H345" s="40"/>
      <c r="I345" s="226"/>
      <c r="J345" s="40"/>
      <c r="K345" s="40"/>
      <c r="L345" s="44"/>
      <c r="M345" s="227"/>
      <c r="N345" s="228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136</v>
      </c>
      <c r="AU345" s="17" t="s">
        <v>83</v>
      </c>
    </row>
    <row r="346" spans="1:51" s="13" customFormat="1" ht="12">
      <c r="A346" s="13"/>
      <c r="B346" s="229"/>
      <c r="C346" s="230"/>
      <c r="D346" s="224" t="s">
        <v>148</v>
      </c>
      <c r="E346" s="231" t="s">
        <v>1</v>
      </c>
      <c r="F346" s="232" t="s">
        <v>513</v>
      </c>
      <c r="G346" s="230"/>
      <c r="H346" s="233">
        <v>119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9" t="s">
        <v>148</v>
      </c>
      <c r="AU346" s="239" t="s">
        <v>83</v>
      </c>
      <c r="AV346" s="13" t="s">
        <v>83</v>
      </c>
      <c r="AW346" s="13" t="s">
        <v>32</v>
      </c>
      <c r="AX346" s="13" t="s">
        <v>81</v>
      </c>
      <c r="AY346" s="239" t="s">
        <v>127</v>
      </c>
    </row>
    <row r="347" spans="1:65" s="2" customFormat="1" ht="24.15" customHeight="1">
      <c r="A347" s="38"/>
      <c r="B347" s="39"/>
      <c r="C347" s="211" t="s">
        <v>514</v>
      </c>
      <c r="D347" s="211" t="s">
        <v>130</v>
      </c>
      <c r="E347" s="212" t="s">
        <v>515</v>
      </c>
      <c r="F347" s="213" t="s">
        <v>516</v>
      </c>
      <c r="G347" s="214" t="s">
        <v>133</v>
      </c>
      <c r="H347" s="215">
        <v>138</v>
      </c>
      <c r="I347" s="216"/>
      <c r="J347" s="217">
        <f>ROUND(I347*H347,2)</f>
        <v>0</v>
      </c>
      <c r="K347" s="213" t="s">
        <v>1</v>
      </c>
      <c r="L347" s="44"/>
      <c r="M347" s="218" t="s">
        <v>1</v>
      </c>
      <c r="N347" s="219" t="s">
        <v>41</v>
      </c>
      <c r="O347" s="91"/>
      <c r="P347" s="220">
        <f>O347*H347</f>
        <v>0</v>
      </c>
      <c r="Q347" s="220">
        <v>0</v>
      </c>
      <c r="R347" s="220">
        <f>Q347*H347</f>
        <v>0</v>
      </c>
      <c r="S347" s="220">
        <v>0</v>
      </c>
      <c r="T347" s="22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2" t="s">
        <v>216</v>
      </c>
      <c r="AT347" s="222" t="s">
        <v>130</v>
      </c>
      <c r="AU347" s="222" t="s">
        <v>83</v>
      </c>
      <c r="AY347" s="17" t="s">
        <v>127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7" t="s">
        <v>81</v>
      </c>
      <c r="BK347" s="223">
        <f>ROUND(I347*H347,2)</f>
        <v>0</v>
      </c>
      <c r="BL347" s="17" t="s">
        <v>216</v>
      </c>
      <c r="BM347" s="222" t="s">
        <v>517</v>
      </c>
    </row>
    <row r="348" spans="1:47" s="2" customFormat="1" ht="12">
      <c r="A348" s="38"/>
      <c r="B348" s="39"/>
      <c r="C348" s="40"/>
      <c r="D348" s="224" t="s">
        <v>136</v>
      </c>
      <c r="E348" s="40"/>
      <c r="F348" s="225" t="s">
        <v>516</v>
      </c>
      <c r="G348" s="40"/>
      <c r="H348" s="40"/>
      <c r="I348" s="226"/>
      <c r="J348" s="40"/>
      <c r="K348" s="40"/>
      <c r="L348" s="44"/>
      <c r="M348" s="227"/>
      <c r="N348" s="228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136</v>
      </c>
      <c r="AU348" s="17" t="s">
        <v>83</v>
      </c>
    </row>
    <row r="349" spans="1:51" s="13" customFormat="1" ht="12">
      <c r="A349" s="13"/>
      <c r="B349" s="229"/>
      <c r="C349" s="230"/>
      <c r="D349" s="224" t="s">
        <v>148</v>
      </c>
      <c r="E349" s="231" t="s">
        <v>1</v>
      </c>
      <c r="F349" s="232" t="s">
        <v>518</v>
      </c>
      <c r="G349" s="230"/>
      <c r="H349" s="233">
        <v>119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148</v>
      </c>
      <c r="AU349" s="239" t="s">
        <v>83</v>
      </c>
      <c r="AV349" s="13" t="s">
        <v>83</v>
      </c>
      <c r="AW349" s="13" t="s">
        <v>32</v>
      </c>
      <c r="AX349" s="13" t="s">
        <v>76</v>
      </c>
      <c r="AY349" s="239" t="s">
        <v>127</v>
      </c>
    </row>
    <row r="350" spans="1:51" s="13" customFormat="1" ht="12">
      <c r="A350" s="13"/>
      <c r="B350" s="229"/>
      <c r="C350" s="230"/>
      <c r="D350" s="224" t="s">
        <v>148</v>
      </c>
      <c r="E350" s="231" t="s">
        <v>1</v>
      </c>
      <c r="F350" s="232" t="s">
        <v>519</v>
      </c>
      <c r="G350" s="230"/>
      <c r="H350" s="233">
        <v>19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148</v>
      </c>
      <c r="AU350" s="239" t="s">
        <v>83</v>
      </c>
      <c r="AV350" s="13" t="s">
        <v>83</v>
      </c>
      <c r="AW350" s="13" t="s">
        <v>32</v>
      </c>
      <c r="AX350" s="13" t="s">
        <v>76</v>
      </c>
      <c r="AY350" s="239" t="s">
        <v>127</v>
      </c>
    </row>
    <row r="351" spans="1:51" s="14" customFormat="1" ht="12">
      <c r="A351" s="14"/>
      <c r="B351" s="240"/>
      <c r="C351" s="241"/>
      <c r="D351" s="224" t="s">
        <v>148</v>
      </c>
      <c r="E351" s="242" t="s">
        <v>1</v>
      </c>
      <c r="F351" s="243" t="s">
        <v>151</v>
      </c>
      <c r="G351" s="241"/>
      <c r="H351" s="244">
        <v>138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148</v>
      </c>
      <c r="AU351" s="250" t="s">
        <v>83</v>
      </c>
      <c r="AV351" s="14" t="s">
        <v>128</v>
      </c>
      <c r="AW351" s="14" t="s">
        <v>32</v>
      </c>
      <c r="AX351" s="14" t="s">
        <v>81</v>
      </c>
      <c r="AY351" s="250" t="s">
        <v>127</v>
      </c>
    </row>
    <row r="352" spans="1:65" s="2" customFormat="1" ht="24.15" customHeight="1">
      <c r="A352" s="38"/>
      <c r="B352" s="39"/>
      <c r="C352" s="211" t="s">
        <v>520</v>
      </c>
      <c r="D352" s="211" t="s">
        <v>130</v>
      </c>
      <c r="E352" s="212" t="s">
        <v>521</v>
      </c>
      <c r="F352" s="213" t="s">
        <v>522</v>
      </c>
      <c r="G352" s="214" t="s">
        <v>379</v>
      </c>
      <c r="H352" s="261"/>
      <c r="I352" s="216"/>
      <c r="J352" s="217">
        <f>ROUND(I352*H352,2)</f>
        <v>0</v>
      </c>
      <c r="K352" s="213" t="s">
        <v>134</v>
      </c>
      <c r="L352" s="44"/>
      <c r="M352" s="218" t="s">
        <v>1</v>
      </c>
      <c r="N352" s="219" t="s">
        <v>41</v>
      </c>
      <c r="O352" s="91"/>
      <c r="P352" s="220">
        <f>O352*H352</f>
        <v>0</v>
      </c>
      <c r="Q352" s="220">
        <v>0</v>
      </c>
      <c r="R352" s="220">
        <f>Q352*H352</f>
        <v>0</v>
      </c>
      <c r="S352" s="220">
        <v>0</v>
      </c>
      <c r="T352" s="221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2" t="s">
        <v>216</v>
      </c>
      <c r="AT352" s="222" t="s">
        <v>130</v>
      </c>
      <c r="AU352" s="222" t="s">
        <v>83</v>
      </c>
      <c r="AY352" s="17" t="s">
        <v>127</v>
      </c>
      <c r="BE352" s="223">
        <f>IF(N352="základní",J352,0)</f>
        <v>0</v>
      </c>
      <c r="BF352" s="223">
        <f>IF(N352="snížená",J352,0)</f>
        <v>0</v>
      </c>
      <c r="BG352" s="223">
        <f>IF(N352="zákl. přenesená",J352,0)</f>
        <v>0</v>
      </c>
      <c r="BH352" s="223">
        <f>IF(N352="sníž. přenesená",J352,0)</f>
        <v>0</v>
      </c>
      <c r="BI352" s="223">
        <f>IF(N352="nulová",J352,0)</f>
        <v>0</v>
      </c>
      <c r="BJ352" s="17" t="s">
        <v>81</v>
      </c>
      <c r="BK352" s="223">
        <f>ROUND(I352*H352,2)</f>
        <v>0</v>
      </c>
      <c r="BL352" s="17" t="s">
        <v>216</v>
      </c>
      <c r="BM352" s="222" t="s">
        <v>523</v>
      </c>
    </row>
    <row r="353" spans="1:47" s="2" customFormat="1" ht="12">
      <c r="A353" s="38"/>
      <c r="B353" s="39"/>
      <c r="C353" s="40"/>
      <c r="D353" s="224" t="s">
        <v>136</v>
      </c>
      <c r="E353" s="40"/>
      <c r="F353" s="225" t="s">
        <v>524</v>
      </c>
      <c r="G353" s="40"/>
      <c r="H353" s="40"/>
      <c r="I353" s="226"/>
      <c r="J353" s="40"/>
      <c r="K353" s="40"/>
      <c r="L353" s="44"/>
      <c r="M353" s="227"/>
      <c r="N353" s="228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136</v>
      </c>
      <c r="AU353" s="17" t="s">
        <v>83</v>
      </c>
    </row>
    <row r="354" spans="1:63" s="12" customFormat="1" ht="22.8" customHeight="1">
      <c r="A354" s="12"/>
      <c r="B354" s="195"/>
      <c r="C354" s="196"/>
      <c r="D354" s="197" t="s">
        <v>75</v>
      </c>
      <c r="E354" s="209" t="s">
        <v>525</v>
      </c>
      <c r="F354" s="209" t="s">
        <v>526</v>
      </c>
      <c r="G354" s="196"/>
      <c r="H354" s="196"/>
      <c r="I354" s="199"/>
      <c r="J354" s="210">
        <f>BK354</f>
        <v>0</v>
      </c>
      <c r="K354" s="196"/>
      <c r="L354" s="201"/>
      <c r="M354" s="202"/>
      <c r="N354" s="203"/>
      <c r="O354" s="203"/>
      <c r="P354" s="204">
        <f>SUM(P355:P368)</f>
        <v>0</v>
      </c>
      <c r="Q354" s="203"/>
      <c r="R354" s="204">
        <f>SUM(R355:R368)</f>
        <v>1.5255200000000002</v>
      </c>
      <c r="S354" s="203"/>
      <c r="T354" s="205">
        <f>SUM(T355:T368)</f>
        <v>0.4202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6" t="s">
        <v>83</v>
      </c>
      <c r="AT354" s="207" t="s">
        <v>75</v>
      </c>
      <c r="AU354" s="207" t="s">
        <v>81</v>
      </c>
      <c r="AY354" s="206" t="s">
        <v>127</v>
      </c>
      <c r="BK354" s="208">
        <f>SUM(BK355:BK368)</f>
        <v>0</v>
      </c>
    </row>
    <row r="355" spans="1:65" s="2" customFormat="1" ht="24.15" customHeight="1">
      <c r="A355" s="38"/>
      <c r="B355" s="39"/>
      <c r="C355" s="211" t="s">
        <v>527</v>
      </c>
      <c r="D355" s="211" t="s">
        <v>130</v>
      </c>
      <c r="E355" s="212" t="s">
        <v>528</v>
      </c>
      <c r="F355" s="213" t="s">
        <v>529</v>
      </c>
      <c r="G355" s="214" t="s">
        <v>154</v>
      </c>
      <c r="H355" s="215">
        <v>220</v>
      </c>
      <c r="I355" s="216"/>
      <c r="J355" s="217">
        <f>ROUND(I355*H355,2)</f>
        <v>0</v>
      </c>
      <c r="K355" s="213" t="s">
        <v>134</v>
      </c>
      <c r="L355" s="44"/>
      <c r="M355" s="218" t="s">
        <v>1</v>
      </c>
      <c r="N355" s="219" t="s">
        <v>41</v>
      </c>
      <c r="O355" s="91"/>
      <c r="P355" s="220">
        <f>O355*H355</f>
        <v>0</v>
      </c>
      <c r="Q355" s="220">
        <v>0</v>
      </c>
      <c r="R355" s="220">
        <f>Q355*H355</f>
        <v>0</v>
      </c>
      <c r="S355" s="220">
        <v>0.00191</v>
      </c>
      <c r="T355" s="221">
        <f>S355*H355</f>
        <v>0.4202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2" t="s">
        <v>216</v>
      </c>
      <c r="AT355" s="222" t="s">
        <v>130</v>
      </c>
      <c r="AU355" s="222" t="s">
        <v>83</v>
      </c>
      <c r="AY355" s="17" t="s">
        <v>127</v>
      </c>
      <c r="BE355" s="223">
        <f>IF(N355="základní",J355,0)</f>
        <v>0</v>
      </c>
      <c r="BF355" s="223">
        <f>IF(N355="snížená",J355,0)</f>
        <v>0</v>
      </c>
      <c r="BG355" s="223">
        <f>IF(N355="zákl. přenesená",J355,0)</f>
        <v>0</v>
      </c>
      <c r="BH355" s="223">
        <f>IF(N355="sníž. přenesená",J355,0)</f>
        <v>0</v>
      </c>
      <c r="BI355" s="223">
        <f>IF(N355="nulová",J355,0)</f>
        <v>0</v>
      </c>
      <c r="BJ355" s="17" t="s">
        <v>81</v>
      </c>
      <c r="BK355" s="223">
        <f>ROUND(I355*H355,2)</f>
        <v>0</v>
      </c>
      <c r="BL355" s="17" t="s">
        <v>216</v>
      </c>
      <c r="BM355" s="222" t="s">
        <v>530</v>
      </c>
    </row>
    <row r="356" spans="1:47" s="2" customFormat="1" ht="12">
      <c r="A356" s="38"/>
      <c r="B356" s="39"/>
      <c r="C356" s="40"/>
      <c r="D356" s="224" t="s">
        <v>136</v>
      </c>
      <c r="E356" s="40"/>
      <c r="F356" s="225" t="s">
        <v>531</v>
      </c>
      <c r="G356" s="40"/>
      <c r="H356" s="40"/>
      <c r="I356" s="226"/>
      <c r="J356" s="40"/>
      <c r="K356" s="40"/>
      <c r="L356" s="44"/>
      <c r="M356" s="227"/>
      <c r="N356" s="228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136</v>
      </c>
      <c r="AU356" s="17" t="s">
        <v>83</v>
      </c>
    </row>
    <row r="357" spans="1:51" s="13" customFormat="1" ht="12">
      <c r="A357" s="13"/>
      <c r="B357" s="229"/>
      <c r="C357" s="230"/>
      <c r="D357" s="224" t="s">
        <v>148</v>
      </c>
      <c r="E357" s="231" t="s">
        <v>1</v>
      </c>
      <c r="F357" s="232" t="s">
        <v>532</v>
      </c>
      <c r="G357" s="230"/>
      <c r="H357" s="233">
        <v>220</v>
      </c>
      <c r="I357" s="234"/>
      <c r="J357" s="230"/>
      <c r="K357" s="230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148</v>
      </c>
      <c r="AU357" s="239" t="s">
        <v>83</v>
      </c>
      <c r="AV357" s="13" t="s">
        <v>83</v>
      </c>
      <c r="AW357" s="13" t="s">
        <v>32</v>
      </c>
      <c r="AX357" s="13" t="s">
        <v>81</v>
      </c>
      <c r="AY357" s="239" t="s">
        <v>127</v>
      </c>
    </row>
    <row r="358" spans="1:65" s="2" customFormat="1" ht="24.15" customHeight="1">
      <c r="A358" s="38"/>
      <c r="B358" s="39"/>
      <c r="C358" s="211" t="s">
        <v>533</v>
      </c>
      <c r="D358" s="211" t="s">
        <v>130</v>
      </c>
      <c r="E358" s="212" t="s">
        <v>534</v>
      </c>
      <c r="F358" s="213" t="s">
        <v>535</v>
      </c>
      <c r="G358" s="214" t="s">
        <v>154</v>
      </c>
      <c r="H358" s="215">
        <v>39</v>
      </c>
      <c r="I358" s="216"/>
      <c r="J358" s="217">
        <f>ROUND(I358*H358,2)</f>
        <v>0</v>
      </c>
      <c r="K358" s="213" t="s">
        <v>134</v>
      </c>
      <c r="L358" s="44"/>
      <c r="M358" s="218" t="s">
        <v>1</v>
      </c>
      <c r="N358" s="219" t="s">
        <v>41</v>
      </c>
      <c r="O358" s="91"/>
      <c r="P358" s="220">
        <f>O358*H358</f>
        <v>0</v>
      </c>
      <c r="Q358" s="220">
        <v>0.00228</v>
      </c>
      <c r="R358" s="220">
        <f>Q358*H358</f>
        <v>0.08892</v>
      </c>
      <c r="S358" s="220">
        <v>0</v>
      </c>
      <c r="T358" s="221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2" t="s">
        <v>216</v>
      </c>
      <c r="AT358" s="222" t="s">
        <v>130</v>
      </c>
      <c r="AU358" s="222" t="s">
        <v>83</v>
      </c>
      <c r="AY358" s="17" t="s">
        <v>127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7" t="s">
        <v>81</v>
      </c>
      <c r="BK358" s="223">
        <f>ROUND(I358*H358,2)</f>
        <v>0</v>
      </c>
      <c r="BL358" s="17" t="s">
        <v>216</v>
      </c>
      <c r="BM358" s="222" t="s">
        <v>536</v>
      </c>
    </row>
    <row r="359" spans="1:47" s="2" customFormat="1" ht="12">
      <c r="A359" s="38"/>
      <c r="B359" s="39"/>
      <c r="C359" s="40"/>
      <c r="D359" s="224" t="s">
        <v>136</v>
      </c>
      <c r="E359" s="40"/>
      <c r="F359" s="225" t="s">
        <v>537</v>
      </c>
      <c r="G359" s="40"/>
      <c r="H359" s="40"/>
      <c r="I359" s="226"/>
      <c r="J359" s="40"/>
      <c r="K359" s="40"/>
      <c r="L359" s="44"/>
      <c r="M359" s="227"/>
      <c r="N359" s="228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136</v>
      </c>
      <c r="AU359" s="17" t="s">
        <v>83</v>
      </c>
    </row>
    <row r="360" spans="1:51" s="13" customFormat="1" ht="12">
      <c r="A360" s="13"/>
      <c r="B360" s="229"/>
      <c r="C360" s="230"/>
      <c r="D360" s="224" t="s">
        <v>148</v>
      </c>
      <c r="E360" s="231" t="s">
        <v>1</v>
      </c>
      <c r="F360" s="232" t="s">
        <v>538</v>
      </c>
      <c r="G360" s="230"/>
      <c r="H360" s="233">
        <v>39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9" t="s">
        <v>148</v>
      </c>
      <c r="AU360" s="239" t="s">
        <v>83</v>
      </c>
      <c r="AV360" s="13" t="s">
        <v>83</v>
      </c>
      <c r="AW360" s="13" t="s">
        <v>32</v>
      </c>
      <c r="AX360" s="13" t="s">
        <v>81</v>
      </c>
      <c r="AY360" s="239" t="s">
        <v>127</v>
      </c>
    </row>
    <row r="361" spans="1:65" s="2" customFormat="1" ht="24.15" customHeight="1">
      <c r="A361" s="38"/>
      <c r="B361" s="39"/>
      <c r="C361" s="211" t="s">
        <v>539</v>
      </c>
      <c r="D361" s="211" t="s">
        <v>130</v>
      </c>
      <c r="E361" s="212" t="s">
        <v>540</v>
      </c>
      <c r="F361" s="213" t="s">
        <v>541</v>
      </c>
      <c r="G361" s="214" t="s">
        <v>154</v>
      </c>
      <c r="H361" s="215">
        <v>220</v>
      </c>
      <c r="I361" s="216"/>
      <c r="J361" s="217">
        <f>ROUND(I361*H361,2)</f>
        <v>0</v>
      </c>
      <c r="K361" s="213" t="s">
        <v>134</v>
      </c>
      <c r="L361" s="44"/>
      <c r="M361" s="218" t="s">
        <v>1</v>
      </c>
      <c r="N361" s="219" t="s">
        <v>41</v>
      </c>
      <c r="O361" s="91"/>
      <c r="P361" s="220">
        <f>O361*H361</f>
        <v>0</v>
      </c>
      <c r="Q361" s="220">
        <v>0.00653</v>
      </c>
      <c r="R361" s="220">
        <f>Q361*H361</f>
        <v>1.4366</v>
      </c>
      <c r="S361" s="220">
        <v>0</v>
      </c>
      <c r="T361" s="221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2" t="s">
        <v>216</v>
      </c>
      <c r="AT361" s="222" t="s">
        <v>130</v>
      </c>
      <c r="AU361" s="222" t="s">
        <v>83</v>
      </c>
      <c r="AY361" s="17" t="s">
        <v>127</v>
      </c>
      <c r="BE361" s="223">
        <f>IF(N361="základní",J361,0)</f>
        <v>0</v>
      </c>
      <c r="BF361" s="223">
        <f>IF(N361="snížená",J361,0)</f>
        <v>0</v>
      </c>
      <c r="BG361" s="223">
        <f>IF(N361="zákl. přenesená",J361,0)</f>
        <v>0</v>
      </c>
      <c r="BH361" s="223">
        <f>IF(N361="sníž. přenesená",J361,0)</f>
        <v>0</v>
      </c>
      <c r="BI361" s="223">
        <f>IF(N361="nulová",J361,0)</f>
        <v>0</v>
      </c>
      <c r="BJ361" s="17" t="s">
        <v>81</v>
      </c>
      <c r="BK361" s="223">
        <f>ROUND(I361*H361,2)</f>
        <v>0</v>
      </c>
      <c r="BL361" s="17" t="s">
        <v>216</v>
      </c>
      <c r="BM361" s="222" t="s">
        <v>542</v>
      </c>
    </row>
    <row r="362" spans="1:47" s="2" customFormat="1" ht="12">
      <c r="A362" s="38"/>
      <c r="B362" s="39"/>
      <c r="C362" s="40"/>
      <c r="D362" s="224" t="s">
        <v>136</v>
      </c>
      <c r="E362" s="40"/>
      <c r="F362" s="225" t="s">
        <v>543</v>
      </c>
      <c r="G362" s="40"/>
      <c r="H362" s="40"/>
      <c r="I362" s="226"/>
      <c r="J362" s="40"/>
      <c r="K362" s="40"/>
      <c r="L362" s="44"/>
      <c r="M362" s="227"/>
      <c r="N362" s="228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136</v>
      </c>
      <c r="AU362" s="17" t="s">
        <v>83</v>
      </c>
    </row>
    <row r="363" spans="1:65" s="2" customFormat="1" ht="24.15" customHeight="1">
      <c r="A363" s="38"/>
      <c r="B363" s="39"/>
      <c r="C363" s="211" t="s">
        <v>544</v>
      </c>
      <c r="D363" s="211" t="s">
        <v>130</v>
      </c>
      <c r="E363" s="212" t="s">
        <v>545</v>
      </c>
      <c r="F363" s="213" t="s">
        <v>546</v>
      </c>
      <c r="G363" s="214" t="s">
        <v>186</v>
      </c>
      <c r="H363" s="215">
        <v>6</v>
      </c>
      <c r="I363" s="216"/>
      <c r="J363" s="217">
        <f>ROUND(I363*H363,2)</f>
        <v>0</v>
      </c>
      <c r="K363" s="213" t="s">
        <v>134</v>
      </c>
      <c r="L363" s="44"/>
      <c r="M363" s="218" t="s">
        <v>1</v>
      </c>
      <c r="N363" s="219" t="s">
        <v>41</v>
      </c>
      <c r="O363" s="91"/>
      <c r="P363" s="220">
        <f>O363*H363</f>
        <v>0</v>
      </c>
      <c r="Q363" s="220">
        <v>0</v>
      </c>
      <c r="R363" s="220">
        <f>Q363*H363</f>
        <v>0</v>
      </c>
      <c r="S363" s="220">
        <v>0</v>
      </c>
      <c r="T363" s="221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2" t="s">
        <v>216</v>
      </c>
      <c r="AT363" s="222" t="s">
        <v>130</v>
      </c>
      <c r="AU363" s="222" t="s">
        <v>83</v>
      </c>
      <c r="AY363" s="17" t="s">
        <v>127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17" t="s">
        <v>81</v>
      </c>
      <c r="BK363" s="223">
        <f>ROUND(I363*H363,2)</f>
        <v>0</v>
      </c>
      <c r="BL363" s="17" t="s">
        <v>216</v>
      </c>
      <c r="BM363" s="222" t="s">
        <v>547</v>
      </c>
    </row>
    <row r="364" spans="1:47" s="2" customFormat="1" ht="12">
      <c r="A364" s="38"/>
      <c r="B364" s="39"/>
      <c r="C364" s="40"/>
      <c r="D364" s="224" t="s">
        <v>136</v>
      </c>
      <c r="E364" s="40"/>
      <c r="F364" s="225" t="s">
        <v>548</v>
      </c>
      <c r="G364" s="40"/>
      <c r="H364" s="40"/>
      <c r="I364" s="226"/>
      <c r="J364" s="40"/>
      <c r="K364" s="40"/>
      <c r="L364" s="44"/>
      <c r="M364" s="227"/>
      <c r="N364" s="228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136</v>
      </c>
      <c r="AU364" s="17" t="s">
        <v>83</v>
      </c>
    </row>
    <row r="365" spans="1:65" s="2" customFormat="1" ht="37.8" customHeight="1">
      <c r="A365" s="38"/>
      <c r="B365" s="39"/>
      <c r="C365" s="211" t="s">
        <v>549</v>
      </c>
      <c r="D365" s="211" t="s">
        <v>130</v>
      </c>
      <c r="E365" s="212" t="s">
        <v>550</v>
      </c>
      <c r="F365" s="213" t="s">
        <v>551</v>
      </c>
      <c r="G365" s="214" t="s">
        <v>154</v>
      </c>
      <c r="H365" s="215">
        <v>17</v>
      </c>
      <c r="I365" s="216"/>
      <c r="J365" s="217">
        <f>ROUND(I365*H365,2)</f>
        <v>0</v>
      </c>
      <c r="K365" s="213" t="s">
        <v>1</v>
      </c>
      <c r="L365" s="44"/>
      <c r="M365" s="218" t="s">
        <v>1</v>
      </c>
      <c r="N365" s="219" t="s">
        <v>41</v>
      </c>
      <c r="O365" s="91"/>
      <c r="P365" s="220">
        <f>O365*H365</f>
        <v>0</v>
      </c>
      <c r="Q365" s="220">
        <v>0</v>
      </c>
      <c r="R365" s="220">
        <f>Q365*H365</f>
        <v>0</v>
      </c>
      <c r="S365" s="220">
        <v>0</v>
      </c>
      <c r="T365" s="221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2" t="s">
        <v>216</v>
      </c>
      <c r="AT365" s="222" t="s">
        <v>130</v>
      </c>
      <c r="AU365" s="222" t="s">
        <v>83</v>
      </c>
      <c r="AY365" s="17" t="s">
        <v>127</v>
      </c>
      <c r="BE365" s="223">
        <f>IF(N365="základní",J365,0)</f>
        <v>0</v>
      </c>
      <c r="BF365" s="223">
        <f>IF(N365="snížená",J365,0)</f>
        <v>0</v>
      </c>
      <c r="BG365" s="223">
        <f>IF(N365="zákl. přenesená",J365,0)</f>
        <v>0</v>
      </c>
      <c r="BH365" s="223">
        <f>IF(N365="sníž. přenesená",J365,0)</f>
        <v>0</v>
      </c>
      <c r="BI365" s="223">
        <f>IF(N365="nulová",J365,0)</f>
        <v>0</v>
      </c>
      <c r="BJ365" s="17" t="s">
        <v>81</v>
      </c>
      <c r="BK365" s="223">
        <f>ROUND(I365*H365,2)</f>
        <v>0</v>
      </c>
      <c r="BL365" s="17" t="s">
        <v>216</v>
      </c>
      <c r="BM365" s="222" t="s">
        <v>552</v>
      </c>
    </row>
    <row r="366" spans="1:47" s="2" customFormat="1" ht="12">
      <c r="A366" s="38"/>
      <c r="B366" s="39"/>
      <c r="C366" s="40"/>
      <c r="D366" s="224" t="s">
        <v>136</v>
      </c>
      <c r="E366" s="40"/>
      <c r="F366" s="225" t="s">
        <v>551</v>
      </c>
      <c r="G366" s="40"/>
      <c r="H366" s="40"/>
      <c r="I366" s="226"/>
      <c r="J366" s="40"/>
      <c r="K366" s="40"/>
      <c r="L366" s="44"/>
      <c r="M366" s="227"/>
      <c r="N366" s="228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136</v>
      </c>
      <c r="AU366" s="17" t="s">
        <v>83</v>
      </c>
    </row>
    <row r="367" spans="1:65" s="2" customFormat="1" ht="24.15" customHeight="1">
      <c r="A367" s="38"/>
      <c r="B367" s="39"/>
      <c r="C367" s="211" t="s">
        <v>553</v>
      </c>
      <c r="D367" s="211" t="s">
        <v>130</v>
      </c>
      <c r="E367" s="212" t="s">
        <v>554</v>
      </c>
      <c r="F367" s="213" t="s">
        <v>555</v>
      </c>
      <c r="G367" s="214" t="s">
        <v>379</v>
      </c>
      <c r="H367" s="261"/>
      <c r="I367" s="216"/>
      <c r="J367" s="217">
        <f>ROUND(I367*H367,2)</f>
        <v>0</v>
      </c>
      <c r="K367" s="213" t="s">
        <v>134</v>
      </c>
      <c r="L367" s="44"/>
      <c r="M367" s="218" t="s">
        <v>1</v>
      </c>
      <c r="N367" s="219" t="s">
        <v>41</v>
      </c>
      <c r="O367" s="91"/>
      <c r="P367" s="220">
        <f>O367*H367</f>
        <v>0</v>
      </c>
      <c r="Q367" s="220">
        <v>0</v>
      </c>
      <c r="R367" s="220">
        <f>Q367*H367</f>
        <v>0</v>
      </c>
      <c r="S367" s="220">
        <v>0</v>
      </c>
      <c r="T367" s="221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2" t="s">
        <v>216</v>
      </c>
      <c r="AT367" s="222" t="s">
        <v>130</v>
      </c>
      <c r="AU367" s="222" t="s">
        <v>83</v>
      </c>
      <c r="AY367" s="17" t="s">
        <v>127</v>
      </c>
      <c r="BE367" s="223">
        <f>IF(N367="základní",J367,0)</f>
        <v>0</v>
      </c>
      <c r="BF367" s="223">
        <f>IF(N367="snížená",J367,0)</f>
        <v>0</v>
      </c>
      <c r="BG367" s="223">
        <f>IF(N367="zákl. přenesená",J367,0)</f>
        <v>0</v>
      </c>
      <c r="BH367" s="223">
        <f>IF(N367="sníž. přenesená",J367,0)</f>
        <v>0</v>
      </c>
      <c r="BI367" s="223">
        <f>IF(N367="nulová",J367,0)</f>
        <v>0</v>
      </c>
      <c r="BJ367" s="17" t="s">
        <v>81</v>
      </c>
      <c r="BK367" s="223">
        <f>ROUND(I367*H367,2)</f>
        <v>0</v>
      </c>
      <c r="BL367" s="17" t="s">
        <v>216</v>
      </c>
      <c r="BM367" s="222" t="s">
        <v>556</v>
      </c>
    </row>
    <row r="368" spans="1:47" s="2" customFormat="1" ht="12">
      <c r="A368" s="38"/>
      <c r="B368" s="39"/>
      <c r="C368" s="40"/>
      <c r="D368" s="224" t="s">
        <v>136</v>
      </c>
      <c r="E368" s="40"/>
      <c r="F368" s="225" t="s">
        <v>557</v>
      </c>
      <c r="G368" s="40"/>
      <c r="H368" s="40"/>
      <c r="I368" s="226"/>
      <c r="J368" s="40"/>
      <c r="K368" s="40"/>
      <c r="L368" s="44"/>
      <c r="M368" s="227"/>
      <c r="N368" s="228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136</v>
      </c>
      <c r="AU368" s="17" t="s">
        <v>83</v>
      </c>
    </row>
    <row r="369" spans="1:63" s="12" customFormat="1" ht="22.8" customHeight="1">
      <c r="A369" s="12"/>
      <c r="B369" s="195"/>
      <c r="C369" s="196"/>
      <c r="D369" s="197" t="s">
        <v>75</v>
      </c>
      <c r="E369" s="209" t="s">
        <v>558</v>
      </c>
      <c r="F369" s="209" t="s">
        <v>559</v>
      </c>
      <c r="G369" s="196"/>
      <c r="H369" s="196"/>
      <c r="I369" s="199"/>
      <c r="J369" s="210">
        <f>BK369</f>
        <v>0</v>
      </c>
      <c r="K369" s="196"/>
      <c r="L369" s="201"/>
      <c r="M369" s="202"/>
      <c r="N369" s="203"/>
      <c r="O369" s="203"/>
      <c r="P369" s="204">
        <f>SUM(P370:P384)</f>
        <v>0</v>
      </c>
      <c r="Q369" s="203"/>
      <c r="R369" s="204">
        <f>SUM(R370:R384)</f>
        <v>0</v>
      </c>
      <c r="S369" s="203"/>
      <c r="T369" s="205">
        <f>SUM(T370:T384)</f>
        <v>0.09945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6" t="s">
        <v>83</v>
      </c>
      <c r="AT369" s="207" t="s">
        <v>75</v>
      </c>
      <c r="AU369" s="207" t="s">
        <v>81</v>
      </c>
      <c r="AY369" s="206" t="s">
        <v>127</v>
      </c>
      <c r="BK369" s="208">
        <f>SUM(BK370:BK384)</f>
        <v>0</v>
      </c>
    </row>
    <row r="370" spans="1:65" s="2" customFormat="1" ht="14.4" customHeight="1">
      <c r="A370" s="38"/>
      <c r="B370" s="39"/>
      <c r="C370" s="211" t="s">
        <v>560</v>
      </c>
      <c r="D370" s="211" t="s">
        <v>130</v>
      </c>
      <c r="E370" s="212" t="s">
        <v>561</v>
      </c>
      <c r="F370" s="213" t="s">
        <v>562</v>
      </c>
      <c r="G370" s="214" t="s">
        <v>133</v>
      </c>
      <c r="H370" s="215">
        <v>11.05</v>
      </c>
      <c r="I370" s="216"/>
      <c r="J370" s="217">
        <f>ROUND(I370*H370,2)</f>
        <v>0</v>
      </c>
      <c r="K370" s="213" t="s">
        <v>134</v>
      </c>
      <c r="L370" s="44"/>
      <c r="M370" s="218" t="s">
        <v>1</v>
      </c>
      <c r="N370" s="219" t="s">
        <v>41</v>
      </c>
      <c r="O370" s="91"/>
      <c r="P370" s="220">
        <f>O370*H370</f>
        <v>0</v>
      </c>
      <c r="Q370" s="220">
        <v>0</v>
      </c>
      <c r="R370" s="220">
        <f>Q370*H370</f>
        <v>0</v>
      </c>
      <c r="S370" s="220">
        <v>0.009</v>
      </c>
      <c r="T370" s="221">
        <f>S370*H370</f>
        <v>0.09945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2" t="s">
        <v>216</v>
      </c>
      <c r="AT370" s="222" t="s">
        <v>130</v>
      </c>
      <c r="AU370" s="222" t="s">
        <v>83</v>
      </c>
      <c r="AY370" s="17" t="s">
        <v>127</v>
      </c>
      <c r="BE370" s="223">
        <f>IF(N370="základní",J370,0)</f>
        <v>0</v>
      </c>
      <c r="BF370" s="223">
        <f>IF(N370="snížená",J370,0)</f>
        <v>0</v>
      </c>
      <c r="BG370" s="223">
        <f>IF(N370="zákl. přenesená",J370,0)</f>
        <v>0</v>
      </c>
      <c r="BH370" s="223">
        <f>IF(N370="sníž. přenesená",J370,0)</f>
        <v>0</v>
      </c>
      <c r="BI370" s="223">
        <f>IF(N370="nulová",J370,0)</f>
        <v>0</v>
      </c>
      <c r="BJ370" s="17" t="s">
        <v>81</v>
      </c>
      <c r="BK370" s="223">
        <f>ROUND(I370*H370,2)</f>
        <v>0</v>
      </c>
      <c r="BL370" s="17" t="s">
        <v>216</v>
      </c>
      <c r="BM370" s="222" t="s">
        <v>563</v>
      </c>
    </row>
    <row r="371" spans="1:47" s="2" customFormat="1" ht="12">
      <c r="A371" s="38"/>
      <c r="B371" s="39"/>
      <c r="C371" s="40"/>
      <c r="D371" s="224" t="s">
        <v>136</v>
      </c>
      <c r="E371" s="40"/>
      <c r="F371" s="225" t="s">
        <v>564</v>
      </c>
      <c r="G371" s="40"/>
      <c r="H371" s="40"/>
      <c r="I371" s="226"/>
      <c r="J371" s="40"/>
      <c r="K371" s="40"/>
      <c r="L371" s="44"/>
      <c r="M371" s="227"/>
      <c r="N371" s="228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136</v>
      </c>
      <c r="AU371" s="17" t="s">
        <v>83</v>
      </c>
    </row>
    <row r="372" spans="1:51" s="13" customFormat="1" ht="12">
      <c r="A372" s="13"/>
      <c r="B372" s="229"/>
      <c r="C372" s="230"/>
      <c r="D372" s="224" t="s">
        <v>148</v>
      </c>
      <c r="E372" s="231" t="s">
        <v>1</v>
      </c>
      <c r="F372" s="232" t="s">
        <v>565</v>
      </c>
      <c r="G372" s="230"/>
      <c r="H372" s="233">
        <v>11.05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148</v>
      </c>
      <c r="AU372" s="239" t="s">
        <v>83</v>
      </c>
      <c r="AV372" s="13" t="s">
        <v>83</v>
      </c>
      <c r="AW372" s="13" t="s">
        <v>32</v>
      </c>
      <c r="AX372" s="13" t="s">
        <v>81</v>
      </c>
      <c r="AY372" s="239" t="s">
        <v>127</v>
      </c>
    </row>
    <row r="373" spans="1:65" s="2" customFormat="1" ht="24.15" customHeight="1">
      <c r="A373" s="38"/>
      <c r="B373" s="39"/>
      <c r="C373" s="211" t="s">
        <v>566</v>
      </c>
      <c r="D373" s="211" t="s">
        <v>130</v>
      </c>
      <c r="E373" s="212" t="s">
        <v>567</v>
      </c>
      <c r="F373" s="213" t="s">
        <v>568</v>
      </c>
      <c r="G373" s="214" t="s">
        <v>186</v>
      </c>
      <c r="H373" s="215">
        <v>10</v>
      </c>
      <c r="I373" s="216"/>
      <c r="J373" s="217">
        <f>ROUND(I373*H373,2)</f>
        <v>0</v>
      </c>
      <c r="K373" s="213" t="s">
        <v>1</v>
      </c>
      <c r="L373" s="44"/>
      <c r="M373" s="218" t="s">
        <v>1</v>
      </c>
      <c r="N373" s="219" t="s">
        <v>41</v>
      </c>
      <c r="O373" s="91"/>
      <c r="P373" s="220">
        <f>O373*H373</f>
        <v>0</v>
      </c>
      <c r="Q373" s="220">
        <v>0</v>
      </c>
      <c r="R373" s="220">
        <f>Q373*H373</f>
        <v>0</v>
      </c>
      <c r="S373" s="220">
        <v>0</v>
      </c>
      <c r="T373" s="221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2" t="s">
        <v>216</v>
      </c>
      <c r="AT373" s="222" t="s">
        <v>130</v>
      </c>
      <c r="AU373" s="222" t="s">
        <v>83</v>
      </c>
      <c r="AY373" s="17" t="s">
        <v>127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7" t="s">
        <v>81</v>
      </c>
      <c r="BK373" s="223">
        <f>ROUND(I373*H373,2)</f>
        <v>0</v>
      </c>
      <c r="BL373" s="17" t="s">
        <v>216</v>
      </c>
      <c r="BM373" s="222" t="s">
        <v>569</v>
      </c>
    </row>
    <row r="374" spans="1:47" s="2" customFormat="1" ht="12">
      <c r="A374" s="38"/>
      <c r="B374" s="39"/>
      <c r="C374" s="40"/>
      <c r="D374" s="224" t="s">
        <v>136</v>
      </c>
      <c r="E374" s="40"/>
      <c r="F374" s="225" t="s">
        <v>568</v>
      </c>
      <c r="G374" s="40"/>
      <c r="H374" s="40"/>
      <c r="I374" s="226"/>
      <c r="J374" s="40"/>
      <c r="K374" s="40"/>
      <c r="L374" s="44"/>
      <c r="M374" s="227"/>
      <c r="N374" s="228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136</v>
      </c>
      <c r="AU374" s="17" t="s">
        <v>83</v>
      </c>
    </row>
    <row r="375" spans="1:65" s="2" customFormat="1" ht="37.8" customHeight="1">
      <c r="A375" s="38"/>
      <c r="B375" s="39"/>
      <c r="C375" s="211" t="s">
        <v>570</v>
      </c>
      <c r="D375" s="211" t="s">
        <v>130</v>
      </c>
      <c r="E375" s="212" t="s">
        <v>571</v>
      </c>
      <c r="F375" s="213" t="s">
        <v>572</v>
      </c>
      <c r="G375" s="214" t="s">
        <v>154</v>
      </c>
      <c r="H375" s="215">
        <v>165</v>
      </c>
      <c r="I375" s="216"/>
      <c r="J375" s="217">
        <f>ROUND(I375*H375,2)</f>
        <v>0</v>
      </c>
      <c r="K375" s="213" t="s">
        <v>1</v>
      </c>
      <c r="L375" s="44"/>
      <c r="M375" s="218" t="s">
        <v>1</v>
      </c>
      <c r="N375" s="219" t="s">
        <v>41</v>
      </c>
      <c r="O375" s="91"/>
      <c r="P375" s="220">
        <f>O375*H375</f>
        <v>0</v>
      </c>
      <c r="Q375" s="220">
        <v>0</v>
      </c>
      <c r="R375" s="220">
        <f>Q375*H375</f>
        <v>0</v>
      </c>
      <c r="S375" s="220">
        <v>0</v>
      </c>
      <c r="T375" s="221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2" t="s">
        <v>216</v>
      </c>
      <c r="AT375" s="222" t="s">
        <v>130</v>
      </c>
      <c r="AU375" s="222" t="s">
        <v>83</v>
      </c>
      <c r="AY375" s="17" t="s">
        <v>127</v>
      </c>
      <c r="BE375" s="223">
        <f>IF(N375="základní",J375,0)</f>
        <v>0</v>
      </c>
      <c r="BF375" s="223">
        <f>IF(N375="snížená",J375,0)</f>
        <v>0</v>
      </c>
      <c r="BG375" s="223">
        <f>IF(N375="zákl. přenesená",J375,0)</f>
        <v>0</v>
      </c>
      <c r="BH375" s="223">
        <f>IF(N375="sníž. přenesená",J375,0)</f>
        <v>0</v>
      </c>
      <c r="BI375" s="223">
        <f>IF(N375="nulová",J375,0)</f>
        <v>0</v>
      </c>
      <c r="BJ375" s="17" t="s">
        <v>81</v>
      </c>
      <c r="BK375" s="223">
        <f>ROUND(I375*H375,2)</f>
        <v>0</v>
      </c>
      <c r="BL375" s="17" t="s">
        <v>216</v>
      </c>
      <c r="BM375" s="222" t="s">
        <v>573</v>
      </c>
    </row>
    <row r="376" spans="1:47" s="2" customFormat="1" ht="12">
      <c r="A376" s="38"/>
      <c r="B376" s="39"/>
      <c r="C376" s="40"/>
      <c r="D376" s="224" t="s">
        <v>136</v>
      </c>
      <c r="E376" s="40"/>
      <c r="F376" s="225" t="s">
        <v>572</v>
      </c>
      <c r="G376" s="40"/>
      <c r="H376" s="40"/>
      <c r="I376" s="226"/>
      <c r="J376" s="40"/>
      <c r="K376" s="40"/>
      <c r="L376" s="44"/>
      <c r="M376" s="227"/>
      <c r="N376" s="228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136</v>
      </c>
      <c r="AU376" s="17" t="s">
        <v>83</v>
      </c>
    </row>
    <row r="377" spans="1:65" s="2" customFormat="1" ht="49.05" customHeight="1">
      <c r="A377" s="38"/>
      <c r="B377" s="39"/>
      <c r="C377" s="211" t="s">
        <v>574</v>
      </c>
      <c r="D377" s="211" t="s">
        <v>130</v>
      </c>
      <c r="E377" s="212" t="s">
        <v>575</v>
      </c>
      <c r="F377" s="213" t="s">
        <v>576</v>
      </c>
      <c r="G377" s="214" t="s">
        <v>154</v>
      </c>
      <c r="H377" s="215">
        <v>160</v>
      </c>
      <c r="I377" s="216"/>
      <c r="J377" s="217">
        <f>ROUND(I377*H377,2)</f>
        <v>0</v>
      </c>
      <c r="K377" s="213" t="s">
        <v>1</v>
      </c>
      <c r="L377" s="44"/>
      <c r="M377" s="218" t="s">
        <v>1</v>
      </c>
      <c r="N377" s="219" t="s">
        <v>41</v>
      </c>
      <c r="O377" s="91"/>
      <c r="P377" s="220">
        <f>O377*H377</f>
        <v>0</v>
      </c>
      <c r="Q377" s="220">
        <v>0</v>
      </c>
      <c r="R377" s="220">
        <f>Q377*H377</f>
        <v>0</v>
      </c>
      <c r="S377" s="220">
        <v>0</v>
      </c>
      <c r="T377" s="22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2" t="s">
        <v>216</v>
      </c>
      <c r="AT377" s="222" t="s">
        <v>130</v>
      </c>
      <c r="AU377" s="222" t="s">
        <v>83</v>
      </c>
      <c r="AY377" s="17" t="s">
        <v>127</v>
      </c>
      <c r="BE377" s="223">
        <f>IF(N377="základní",J377,0)</f>
        <v>0</v>
      </c>
      <c r="BF377" s="223">
        <f>IF(N377="snížená",J377,0)</f>
        <v>0</v>
      </c>
      <c r="BG377" s="223">
        <f>IF(N377="zákl. přenesená",J377,0)</f>
        <v>0</v>
      </c>
      <c r="BH377" s="223">
        <f>IF(N377="sníž. přenesená",J377,0)</f>
        <v>0</v>
      </c>
      <c r="BI377" s="223">
        <f>IF(N377="nulová",J377,0)</f>
        <v>0</v>
      </c>
      <c r="BJ377" s="17" t="s">
        <v>81</v>
      </c>
      <c r="BK377" s="223">
        <f>ROUND(I377*H377,2)</f>
        <v>0</v>
      </c>
      <c r="BL377" s="17" t="s">
        <v>216</v>
      </c>
      <c r="BM377" s="222" t="s">
        <v>577</v>
      </c>
    </row>
    <row r="378" spans="1:47" s="2" customFormat="1" ht="12">
      <c r="A378" s="38"/>
      <c r="B378" s="39"/>
      <c r="C378" s="40"/>
      <c r="D378" s="224" t="s">
        <v>136</v>
      </c>
      <c r="E378" s="40"/>
      <c r="F378" s="225" t="s">
        <v>576</v>
      </c>
      <c r="G378" s="40"/>
      <c r="H378" s="40"/>
      <c r="I378" s="226"/>
      <c r="J378" s="40"/>
      <c r="K378" s="40"/>
      <c r="L378" s="44"/>
      <c r="M378" s="227"/>
      <c r="N378" s="228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136</v>
      </c>
      <c r="AU378" s="17" t="s">
        <v>83</v>
      </c>
    </row>
    <row r="379" spans="1:65" s="2" customFormat="1" ht="24.15" customHeight="1">
      <c r="A379" s="38"/>
      <c r="B379" s="39"/>
      <c r="C379" s="211" t="s">
        <v>578</v>
      </c>
      <c r="D379" s="211" t="s">
        <v>130</v>
      </c>
      <c r="E379" s="212" t="s">
        <v>579</v>
      </c>
      <c r="F379" s="213" t="s">
        <v>580</v>
      </c>
      <c r="G379" s="214" t="s">
        <v>154</v>
      </c>
      <c r="H379" s="215">
        <v>138</v>
      </c>
      <c r="I379" s="216"/>
      <c r="J379" s="217">
        <f>ROUND(I379*H379,2)</f>
        <v>0</v>
      </c>
      <c r="K379" s="213" t="s">
        <v>1</v>
      </c>
      <c r="L379" s="44"/>
      <c r="M379" s="218" t="s">
        <v>1</v>
      </c>
      <c r="N379" s="219" t="s">
        <v>41</v>
      </c>
      <c r="O379" s="91"/>
      <c r="P379" s="220">
        <f>O379*H379</f>
        <v>0</v>
      </c>
      <c r="Q379" s="220">
        <v>0</v>
      </c>
      <c r="R379" s="220">
        <f>Q379*H379</f>
        <v>0</v>
      </c>
      <c r="S379" s="220">
        <v>0</v>
      </c>
      <c r="T379" s="221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2" t="s">
        <v>216</v>
      </c>
      <c r="AT379" s="222" t="s">
        <v>130</v>
      </c>
      <c r="AU379" s="222" t="s">
        <v>83</v>
      </c>
      <c r="AY379" s="17" t="s">
        <v>127</v>
      </c>
      <c r="BE379" s="223">
        <f>IF(N379="základní",J379,0)</f>
        <v>0</v>
      </c>
      <c r="BF379" s="223">
        <f>IF(N379="snížená",J379,0)</f>
        <v>0</v>
      </c>
      <c r="BG379" s="223">
        <f>IF(N379="zákl. přenesená",J379,0)</f>
        <v>0</v>
      </c>
      <c r="BH379" s="223">
        <f>IF(N379="sníž. přenesená",J379,0)</f>
        <v>0</v>
      </c>
      <c r="BI379" s="223">
        <f>IF(N379="nulová",J379,0)</f>
        <v>0</v>
      </c>
      <c r="BJ379" s="17" t="s">
        <v>81</v>
      </c>
      <c r="BK379" s="223">
        <f>ROUND(I379*H379,2)</f>
        <v>0</v>
      </c>
      <c r="BL379" s="17" t="s">
        <v>216</v>
      </c>
      <c r="BM379" s="222" t="s">
        <v>581</v>
      </c>
    </row>
    <row r="380" spans="1:47" s="2" customFormat="1" ht="12">
      <c r="A380" s="38"/>
      <c r="B380" s="39"/>
      <c r="C380" s="40"/>
      <c r="D380" s="224" t="s">
        <v>136</v>
      </c>
      <c r="E380" s="40"/>
      <c r="F380" s="225" t="s">
        <v>580</v>
      </c>
      <c r="G380" s="40"/>
      <c r="H380" s="40"/>
      <c r="I380" s="226"/>
      <c r="J380" s="40"/>
      <c r="K380" s="40"/>
      <c r="L380" s="44"/>
      <c r="M380" s="227"/>
      <c r="N380" s="228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136</v>
      </c>
      <c r="AU380" s="17" t="s">
        <v>83</v>
      </c>
    </row>
    <row r="381" spans="1:65" s="2" customFormat="1" ht="37.8" customHeight="1">
      <c r="A381" s="38"/>
      <c r="B381" s="39"/>
      <c r="C381" s="211" t="s">
        <v>582</v>
      </c>
      <c r="D381" s="211" t="s">
        <v>130</v>
      </c>
      <c r="E381" s="212" t="s">
        <v>583</v>
      </c>
      <c r="F381" s="213" t="s">
        <v>584</v>
      </c>
      <c r="G381" s="214" t="s">
        <v>300</v>
      </c>
      <c r="H381" s="215">
        <v>1</v>
      </c>
      <c r="I381" s="216"/>
      <c r="J381" s="217">
        <f>ROUND(I381*H381,2)</f>
        <v>0</v>
      </c>
      <c r="K381" s="213" t="s">
        <v>1</v>
      </c>
      <c r="L381" s="44"/>
      <c r="M381" s="218" t="s">
        <v>1</v>
      </c>
      <c r="N381" s="219" t="s">
        <v>41</v>
      </c>
      <c r="O381" s="91"/>
      <c r="P381" s="220">
        <f>O381*H381</f>
        <v>0</v>
      </c>
      <c r="Q381" s="220">
        <v>0</v>
      </c>
      <c r="R381" s="220">
        <f>Q381*H381</f>
        <v>0</v>
      </c>
      <c r="S381" s="220">
        <v>0</v>
      </c>
      <c r="T381" s="221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2" t="s">
        <v>216</v>
      </c>
      <c r="AT381" s="222" t="s">
        <v>130</v>
      </c>
      <c r="AU381" s="222" t="s">
        <v>83</v>
      </c>
      <c r="AY381" s="17" t="s">
        <v>127</v>
      </c>
      <c r="BE381" s="223">
        <f>IF(N381="základní",J381,0)</f>
        <v>0</v>
      </c>
      <c r="BF381" s="223">
        <f>IF(N381="snížená",J381,0)</f>
        <v>0</v>
      </c>
      <c r="BG381" s="223">
        <f>IF(N381="zákl. přenesená",J381,0)</f>
        <v>0</v>
      </c>
      <c r="BH381" s="223">
        <f>IF(N381="sníž. přenesená",J381,0)</f>
        <v>0</v>
      </c>
      <c r="BI381" s="223">
        <f>IF(N381="nulová",J381,0)</f>
        <v>0</v>
      </c>
      <c r="BJ381" s="17" t="s">
        <v>81</v>
      </c>
      <c r="BK381" s="223">
        <f>ROUND(I381*H381,2)</f>
        <v>0</v>
      </c>
      <c r="BL381" s="17" t="s">
        <v>216</v>
      </c>
      <c r="BM381" s="222" t="s">
        <v>585</v>
      </c>
    </row>
    <row r="382" spans="1:47" s="2" customFormat="1" ht="12">
      <c r="A382" s="38"/>
      <c r="B382" s="39"/>
      <c r="C382" s="40"/>
      <c r="D382" s="224" t="s">
        <v>136</v>
      </c>
      <c r="E382" s="40"/>
      <c r="F382" s="225" t="s">
        <v>584</v>
      </c>
      <c r="G382" s="40"/>
      <c r="H382" s="40"/>
      <c r="I382" s="226"/>
      <c r="J382" s="40"/>
      <c r="K382" s="40"/>
      <c r="L382" s="44"/>
      <c r="M382" s="227"/>
      <c r="N382" s="228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136</v>
      </c>
      <c r="AU382" s="17" t="s">
        <v>83</v>
      </c>
    </row>
    <row r="383" spans="1:65" s="2" customFormat="1" ht="24.15" customHeight="1">
      <c r="A383" s="38"/>
      <c r="B383" s="39"/>
      <c r="C383" s="211" t="s">
        <v>586</v>
      </c>
      <c r="D383" s="211" t="s">
        <v>130</v>
      </c>
      <c r="E383" s="212" t="s">
        <v>587</v>
      </c>
      <c r="F383" s="213" t="s">
        <v>588</v>
      </c>
      <c r="G383" s="214" t="s">
        <v>379</v>
      </c>
      <c r="H383" s="261"/>
      <c r="I383" s="216"/>
      <c r="J383" s="217">
        <f>ROUND(I383*H383,2)</f>
        <v>0</v>
      </c>
      <c r="K383" s="213" t="s">
        <v>134</v>
      </c>
      <c r="L383" s="44"/>
      <c r="M383" s="218" t="s">
        <v>1</v>
      </c>
      <c r="N383" s="219" t="s">
        <v>41</v>
      </c>
      <c r="O383" s="91"/>
      <c r="P383" s="220">
        <f>O383*H383</f>
        <v>0</v>
      </c>
      <c r="Q383" s="220">
        <v>0</v>
      </c>
      <c r="R383" s="220">
        <f>Q383*H383</f>
        <v>0</v>
      </c>
      <c r="S383" s="220">
        <v>0</v>
      </c>
      <c r="T383" s="221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2" t="s">
        <v>216</v>
      </c>
      <c r="AT383" s="222" t="s">
        <v>130</v>
      </c>
      <c r="AU383" s="222" t="s">
        <v>83</v>
      </c>
      <c r="AY383" s="17" t="s">
        <v>127</v>
      </c>
      <c r="BE383" s="223">
        <f>IF(N383="základní",J383,0)</f>
        <v>0</v>
      </c>
      <c r="BF383" s="223">
        <f>IF(N383="snížená",J383,0)</f>
        <v>0</v>
      </c>
      <c r="BG383" s="223">
        <f>IF(N383="zákl. přenesená",J383,0)</f>
        <v>0</v>
      </c>
      <c r="BH383" s="223">
        <f>IF(N383="sníž. přenesená",J383,0)</f>
        <v>0</v>
      </c>
      <c r="BI383" s="223">
        <f>IF(N383="nulová",J383,0)</f>
        <v>0</v>
      </c>
      <c r="BJ383" s="17" t="s">
        <v>81</v>
      </c>
      <c r="BK383" s="223">
        <f>ROUND(I383*H383,2)</f>
        <v>0</v>
      </c>
      <c r="BL383" s="17" t="s">
        <v>216</v>
      </c>
      <c r="BM383" s="222" t="s">
        <v>589</v>
      </c>
    </row>
    <row r="384" spans="1:47" s="2" customFormat="1" ht="12">
      <c r="A384" s="38"/>
      <c r="B384" s="39"/>
      <c r="C384" s="40"/>
      <c r="D384" s="224" t="s">
        <v>136</v>
      </c>
      <c r="E384" s="40"/>
      <c r="F384" s="225" t="s">
        <v>590</v>
      </c>
      <c r="G384" s="40"/>
      <c r="H384" s="40"/>
      <c r="I384" s="226"/>
      <c r="J384" s="40"/>
      <c r="K384" s="40"/>
      <c r="L384" s="44"/>
      <c r="M384" s="227"/>
      <c r="N384" s="228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136</v>
      </c>
      <c r="AU384" s="17" t="s">
        <v>83</v>
      </c>
    </row>
    <row r="385" spans="1:63" s="12" customFormat="1" ht="22.8" customHeight="1">
      <c r="A385" s="12"/>
      <c r="B385" s="195"/>
      <c r="C385" s="196"/>
      <c r="D385" s="197" t="s">
        <v>75</v>
      </c>
      <c r="E385" s="209" t="s">
        <v>591</v>
      </c>
      <c r="F385" s="209" t="s">
        <v>592</v>
      </c>
      <c r="G385" s="196"/>
      <c r="H385" s="196"/>
      <c r="I385" s="199"/>
      <c r="J385" s="210">
        <f>BK385</f>
        <v>0</v>
      </c>
      <c r="K385" s="196"/>
      <c r="L385" s="201"/>
      <c r="M385" s="202"/>
      <c r="N385" s="203"/>
      <c r="O385" s="203"/>
      <c r="P385" s="204">
        <f>SUM(P386:P393)</f>
        <v>0</v>
      </c>
      <c r="Q385" s="203"/>
      <c r="R385" s="204">
        <f>SUM(R386:R393)</f>
        <v>0.060200000000000004</v>
      </c>
      <c r="S385" s="203"/>
      <c r="T385" s="205">
        <f>SUM(T386:T393)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6" t="s">
        <v>83</v>
      </c>
      <c r="AT385" s="207" t="s">
        <v>75</v>
      </c>
      <c r="AU385" s="207" t="s">
        <v>81</v>
      </c>
      <c r="AY385" s="206" t="s">
        <v>127</v>
      </c>
      <c r="BK385" s="208">
        <f>SUM(BK386:BK393)</f>
        <v>0</v>
      </c>
    </row>
    <row r="386" spans="1:65" s="2" customFormat="1" ht="24.15" customHeight="1">
      <c r="A386" s="38"/>
      <c r="B386" s="39"/>
      <c r="C386" s="211" t="s">
        <v>593</v>
      </c>
      <c r="D386" s="211" t="s">
        <v>130</v>
      </c>
      <c r="E386" s="212" t="s">
        <v>594</v>
      </c>
      <c r="F386" s="213" t="s">
        <v>595</v>
      </c>
      <c r="G386" s="214" t="s">
        <v>133</v>
      </c>
      <c r="H386" s="215">
        <v>430</v>
      </c>
      <c r="I386" s="216"/>
      <c r="J386" s="217">
        <f>ROUND(I386*H386,2)</f>
        <v>0</v>
      </c>
      <c r="K386" s="213" t="s">
        <v>134</v>
      </c>
      <c r="L386" s="44"/>
      <c r="M386" s="218" t="s">
        <v>1</v>
      </c>
      <c r="N386" s="219" t="s">
        <v>41</v>
      </c>
      <c r="O386" s="91"/>
      <c r="P386" s="220">
        <f>O386*H386</f>
        <v>0</v>
      </c>
      <c r="Q386" s="220">
        <v>8E-05</v>
      </c>
      <c r="R386" s="220">
        <f>Q386*H386</f>
        <v>0.0344</v>
      </c>
      <c r="S386" s="220">
        <v>0</v>
      </c>
      <c r="T386" s="221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2" t="s">
        <v>216</v>
      </c>
      <c r="AT386" s="222" t="s">
        <v>130</v>
      </c>
      <c r="AU386" s="222" t="s">
        <v>83</v>
      </c>
      <c r="AY386" s="17" t="s">
        <v>127</v>
      </c>
      <c r="BE386" s="223">
        <f>IF(N386="základní",J386,0)</f>
        <v>0</v>
      </c>
      <c r="BF386" s="223">
        <f>IF(N386="snížená",J386,0)</f>
        <v>0</v>
      </c>
      <c r="BG386" s="223">
        <f>IF(N386="zákl. přenesená",J386,0)</f>
        <v>0</v>
      </c>
      <c r="BH386" s="223">
        <f>IF(N386="sníž. přenesená",J386,0)</f>
        <v>0</v>
      </c>
      <c r="BI386" s="223">
        <f>IF(N386="nulová",J386,0)</f>
        <v>0</v>
      </c>
      <c r="BJ386" s="17" t="s">
        <v>81</v>
      </c>
      <c r="BK386" s="223">
        <f>ROUND(I386*H386,2)</f>
        <v>0</v>
      </c>
      <c r="BL386" s="17" t="s">
        <v>216</v>
      </c>
      <c r="BM386" s="222" t="s">
        <v>596</v>
      </c>
    </row>
    <row r="387" spans="1:47" s="2" customFormat="1" ht="12">
      <c r="A387" s="38"/>
      <c r="B387" s="39"/>
      <c r="C387" s="40"/>
      <c r="D387" s="224" t="s">
        <v>136</v>
      </c>
      <c r="E387" s="40"/>
      <c r="F387" s="225" t="s">
        <v>597</v>
      </c>
      <c r="G387" s="40"/>
      <c r="H387" s="40"/>
      <c r="I387" s="226"/>
      <c r="J387" s="40"/>
      <c r="K387" s="40"/>
      <c r="L387" s="44"/>
      <c r="M387" s="227"/>
      <c r="N387" s="228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136</v>
      </c>
      <c r="AU387" s="17" t="s">
        <v>83</v>
      </c>
    </row>
    <row r="388" spans="1:51" s="13" customFormat="1" ht="12">
      <c r="A388" s="13"/>
      <c r="B388" s="229"/>
      <c r="C388" s="230"/>
      <c r="D388" s="224" t="s">
        <v>148</v>
      </c>
      <c r="E388" s="231" t="s">
        <v>1</v>
      </c>
      <c r="F388" s="232" t="s">
        <v>598</v>
      </c>
      <c r="G388" s="230"/>
      <c r="H388" s="233">
        <v>430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148</v>
      </c>
      <c r="AU388" s="239" t="s">
        <v>83</v>
      </c>
      <c r="AV388" s="13" t="s">
        <v>83</v>
      </c>
      <c r="AW388" s="13" t="s">
        <v>32</v>
      </c>
      <c r="AX388" s="13" t="s">
        <v>81</v>
      </c>
      <c r="AY388" s="239" t="s">
        <v>127</v>
      </c>
    </row>
    <row r="389" spans="1:65" s="2" customFormat="1" ht="24.15" customHeight="1">
      <c r="A389" s="38"/>
      <c r="B389" s="39"/>
      <c r="C389" s="211" t="s">
        <v>599</v>
      </c>
      <c r="D389" s="211" t="s">
        <v>130</v>
      </c>
      <c r="E389" s="212" t="s">
        <v>600</v>
      </c>
      <c r="F389" s="213" t="s">
        <v>601</v>
      </c>
      <c r="G389" s="214" t="s">
        <v>133</v>
      </c>
      <c r="H389" s="215">
        <v>430</v>
      </c>
      <c r="I389" s="216"/>
      <c r="J389" s="217">
        <f>ROUND(I389*H389,2)</f>
        <v>0</v>
      </c>
      <c r="K389" s="213" t="s">
        <v>134</v>
      </c>
      <c r="L389" s="44"/>
      <c r="M389" s="218" t="s">
        <v>1</v>
      </c>
      <c r="N389" s="219" t="s">
        <v>41</v>
      </c>
      <c r="O389" s="91"/>
      <c r="P389" s="220">
        <f>O389*H389</f>
        <v>0</v>
      </c>
      <c r="Q389" s="220">
        <v>6E-05</v>
      </c>
      <c r="R389" s="220">
        <f>Q389*H389</f>
        <v>0.0258</v>
      </c>
      <c r="S389" s="220">
        <v>0</v>
      </c>
      <c r="T389" s="221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2" t="s">
        <v>216</v>
      </c>
      <c r="AT389" s="222" t="s">
        <v>130</v>
      </c>
      <c r="AU389" s="222" t="s">
        <v>83</v>
      </c>
      <c r="AY389" s="17" t="s">
        <v>127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7" t="s">
        <v>81</v>
      </c>
      <c r="BK389" s="223">
        <f>ROUND(I389*H389,2)</f>
        <v>0</v>
      </c>
      <c r="BL389" s="17" t="s">
        <v>216</v>
      </c>
      <c r="BM389" s="222" t="s">
        <v>602</v>
      </c>
    </row>
    <row r="390" spans="1:47" s="2" customFormat="1" ht="12">
      <c r="A390" s="38"/>
      <c r="B390" s="39"/>
      <c r="C390" s="40"/>
      <c r="D390" s="224" t="s">
        <v>136</v>
      </c>
      <c r="E390" s="40"/>
      <c r="F390" s="225" t="s">
        <v>603</v>
      </c>
      <c r="G390" s="40"/>
      <c r="H390" s="40"/>
      <c r="I390" s="226"/>
      <c r="J390" s="40"/>
      <c r="K390" s="40"/>
      <c r="L390" s="44"/>
      <c r="M390" s="227"/>
      <c r="N390" s="228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136</v>
      </c>
      <c r="AU390" s="17" t="s">
        <v>83</v>
      </c>
    </row>
    <row r="391" spans="1:51" s="13" customFormat="1" ht="12">
      <c r="A391" s="13"/>
      <c r="B391" s="229"/>
      <c r="C391" s="230"/>
      <c r="D391" s="224" t="s">
        <v>148</v>
      </c>
      <c r="E391" s="231" t="s">
        <v>1</v>
      </c>
      <c r="F391" s="232" t="s">
        <v>598</v>
      </c>
      <c r="G391" s="230"/>
      <c r="H391" s="233">
        <v>430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9" t="s">
        <v>148</v>
      </c>
      <c r="AU391" s="239" t="s">
        <v>83</v>
      </c>
      <c r="AV391" s="13" t="s">
        <v>83</v>
      </c>
      <c r="AW391" s="13" t="s">
        <v>32</v>
      </c>
      <c r="AX391" s="13" t="s">
        <v>81</v>
      </c>
      <c r="AY391" s="239" t="s">
        <v>127</v>
      </c>
    </row>
    <row r="392" spans="1:65" s="2" customFormat="1" ht="24.15" customHeight="1">
      <c r="A392" s="38"/>
      <c r="B392" s="39"/>
      <c r="C392" s="211" t="s">
        <v>604</v>
      </c>
      <c r="D392" s="211" t="s">
        <v>130</v>
      </c>
      <c r="E392" s="212" t="s">
        <v>605</v>
      </c>
      <c r="F392" s="213" t="s">
        <v>606</v>
      </c>
      <c r="G392" s="214" t="s">
        <v>133</v>
      </c>
      <c r="H392" s="215">
        <v>430</v>
      </c>
      <c r="I392" s="216"/>
      <c r="J392" s="217">
        <f>ROUND(I392*H392,2)</f>
        <v>0</v>
      </c>
      <c r="K392" s="213" t="s">
        <v>1</v>
      </c>
      <c r="L392" s="44"/>
      <c r="M392" s="218" t="s">
        <v>1</v>
      </c>
      <c r="N392" s="219" t="s">
        <v>41</v>
      </c>
      <c r="O392" s="91"/>
      <c r="P392" s="220">
        <f>O392*H392</f>
        <v>0</v>
      </c>
      <c r="Q392" s="220">
        <v>0</v>
      </c>
      <c r="R392" s="220">
        <f>Q392*H392</f>
        <v>0</v>
      </c>
      <c r="S392" s="220">
        <v>0</v>
      </c>
      <c r="T392" s="221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2" t="s">
        <v>216</v>
      </c>
      <c r="AT392" s="222" t="s">
        <v>130</v>
      </c>
      <c r="AU392" s="222" t="s">
        <v>83</v>
      </c>
      <c r="AY392" s="17" t="s">
        <v>127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7" t="s">
        <v>81</v>
      </c>
      <c r="BK392" s="223">
        <f>ROUND(I392*H392,2)</f>
        <v>0</v>
      </c>
      <c r="BL392" s="17" t="s">
        <v>216</v>
      </c>
      <c r="BM392" s="222" t="s">
        <v>607</v>
      </c>
    </row>
    <row r="393" spans="1:47" s="2" customFormat="1" ht="12">
      <c r="A393" s="38"/>
      <c r="B393" s="39"/>
      <c r="C393" s="40"/>
      <c r="D393" s="224" t="s">
        <v>136</v>
      </c>
      <c r="E393" s="40"/>
      <c r="F393" s="225" t="s">
        <v>606</v>
      </c>
      <c r="G393" s="40"/>
      <c r="H393" s="40"/>
      <c r="I393" s="226"/>
      <c r="J393" s="40"/>
      <c r="K393" s="40"/>
      <c r="L393" s="44"/>
      <c r="M393" s="227"/>
      <c r="N393" s="228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136</v>
      </c>
      <c r="AU393" s="17" t="s">
        <v>83</v>
      </c>
    </row>
    <row r="394" spans="1:63" s="12" customFormat="1" ht="25.9" customHeight="1">
      <c r="A394" s="12"/>
      <c r="B394" s="195"/>
      <c r="C394" s="196"/>
      <c r="D394" s="197" t="s">
        <v>75</v>
      </c>
      <c r="E394" s="198" t="s">
        <v>608</v>
      </c>
      <c r="F394" s="198" t="s">
        <v>609</v>
      </c>
      <c r="G394" s="196"/>
      <c r="H394" s="196"/>
      <c r="I394" s="199"/>
      <c r="J394" s="200">
        <f>BK394</f>
        <v>0</v>
      </c>
      <c r="K394" s="196"/>
      <c r="L394" s="201"/>
      <c r="M394" s="202"/>
      <c r="N394" s="203"/>
      <c r="O394" s="203"/>
      <c r="P394" s="204">
        <f>P395+P398+P407+P410+P413</f>
        <v>0</v>
      </c>
      <c r="Q394" s="203"/>
      <c r="R394" s="204">
        <f>R395+R398+R407+R410+R413</f>
        <v>0</v>
      </c>
      <c r="S394" s="203"/>
      <c r="T394" s="205">
        <f>T395+T398+T407+T410+T413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6" t="s">
        <v>156</v>
      </c>
      <c r="AT394" s="207" t="s">
        <v>75</v>
      </c>
      <c r="AU394" s="207" t="s">
        <v>76</v>
      </c>
      <c r="AY394" s="206" t="s">
        <v>127</v>
      </c>
      <c r="BK394" s="208">
        <f>BK395+BK398+BK407+BK410+BK413</f>
        <v>0</v>
      </c>
    </row>
    <row r="395" spans="1:63" s="12" customFormat="1" ht="22.8" customHeight="1">
      <c r="A395" s="12"/>
      <c r="B395" s="195"/>
      <c r="C395" s="196"/>
      <c r="D395" s="197" t="s">
        <v>75</v>
      </c>
      <c r="E395" s="209" t="s">
        <v>610</v>
      </c>
      <c r="F395" s="209" t="s">
        <v>611</v>
      </c>
      <c r="G395" s="196"/>
      <c r="H395" s="196"/>
      <c r="I395" s="199"/>
      <c r="J395" s="210">
        <f>BK395</f>
        <v>0</v>
      </c>
      <c r="K395" s="196"/>
      <c r="L395" s="201"/>
      <c r="M395" s="202"/>
      <c r="N395" s="203"/>
      <c r="O395" s="203"/>
      <c r="P395" s="204">
        <f>SUM(P396:P397)</f>
        <v>0</v>
      </c>
      <c r="Q395" s="203"/>
      <c r="R395" s="204">
        <f>SUM(R396:R397)</f>
        <v>0</v>
      </c>
      <c r="S395" s="203"/>
      <c r="T395" s="205">
        <f>SUM(T396:T397)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6" t="s">
        <v>156</v>
      </c>
      <c r="AT395" s="207" t="s">
        <v>75</v>
      </c>
      <c r="AU395" s="207" t="s">
        <v>81</v>
      </c>
      <c r="AY395" s="206" t="s">
        <v>127</v>
      </c>
      <c r="BK395" s="208">
        <f>SUM(BK396:BK397)</f>
        <v>0</v>
      </c>
    </row>
    <row r="396" spans="1:65" s="2" customFormat="1" ht="14.4" customHeight="1">
      <c r="A396" s="38"/>
      <c r="B396" s="39"/>
      <c r="C396" s="211" t="s">
        <v>612</v>
      </c>
      <c r="D396" s="211" t="s">
        <v>130</v>
      </c>
      <c r="E396" s="212" t="s">
        <v>613</v>
      </c>
      <c r="F396" s="213" t="s">
        <v>614</v>
      </c>
      <c r="G396" s="214" t="s">
        <v>300</v>
      </c>
      <c r="H396" s="215">
        <v>1</v>
      </c>
      <c r="I396" s="216"/>
      <c r="J396" s="217">
        <f>ROUND(I396*H396,2)</f>
        <v>0</v>
      </c>
      <c r="K396" s="213" t="s">
        <v>615</v>
      </c>
      <c r="L396" s="44"/>
      <c r="M396" s="218" t="s">
        <v>1</v>
      </c>
      <c r="N396" s="219" t="s">
        <v>41</v>
      </c>
      <c r="O396" s="91"/>
      <c r="P396" s="220">
        <f>O396*H396</f>
        <v>0</v>
      </c>
      <c r="Q396" s="220">
        <v>0</v>
      </c>
      <c r="R396" s="220">
        <f>Q396*H396</f>
        <v>0</v>
      </c>
      <c r="S396" s="220">
        <v>0</v>
      </c>
      <c r="T396" s="22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2" t="s">
        <v>616</v>
      </c>
      <c r="AT396" s="222" t="s">
        <v>130</v>
      </c>
      <c r="AU396" s="222" t="s">
        <v>83</v>
      </c>
      <c r="AY396" s="17" t="s">
        <v>127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17" t="s">
        <v>81</v>
      </c>
      <c r="BK396" s="223">
        <f>ROUND(I396*H396,2)</f>
        <v>0</v>
      </c>
      <c r="BL396" s="17" t="s">
        <v>616</v>
      </c>
      <c r="BM396" s="222" t="s">
        <v>617</v>
      </c>
    </row>
    <row r="397" spans="1:47" s="2" customFormat="1" ht="12">
      <c r="A397" s="38"/>
      <c r="B397" s="39"/>
      <c r="C397" s="40"/>
      <c r="D397" s="224" t="s">
        <v>136</v>
      </c>
      <c r="E397" s="40"/>
      <c r="F397" s="225" t="s">
        <v>614</v>
      </c>
      <c r="G397" s="40"/>
      <c r="H397" s="40"/>
      <c r="I397" s="226"/>
      <c r="J397" s="40"/>
      <c r="K397" s="40"/>
      <c r="L397" s="44"/>
      <c r="M397" s="227"/>
      <c r="N397" s="228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136</v>
      </c>
      <c r="AU397" s="17" t="s">
        <v>83</v>
      </c>
    </row>
    <row r="398" spans="1:63" s="12" customFormat="1" ht="22.8" customHeight="1">
      <c r="A398" s="12"/>
      <c r="B398" s="195"/>
      <c r="C398" s="196"/>
      <c r="D398" s="197" t="s">
        <v>75</v>
      </c>
      <c r="E398" s="209" t="s">
        <v>618</v>
      </c>
      <c r="F398" s="209" t="s">
        <v>619</v>
      </c>
      <c r="G398" s="196"/>
      <c r="H398" s="196"/>
      <c r="I398" s="199"/>
      <c r="J398" s="210">
        <f>BK398</f>
        <v>0</v>
      </c>
      <c r="K398" s="196"/>
      <c r="L398" s="201"/>
      <c r="M398" s="202"/>
      <c r="N398" s="203"/>
      <c r="O398" s="203"/>
      <c r="P398" s="204">
        <f>SUM(P399:P406)</f>
        <v>0</v>
      </c>
      <c r="Q398" s="203"/>
      <c r="R398" s="204">
        <f>SUM(R399:R406)</f>
        <v>0</v>
      </c>
      <c r="S398" s="203"/>
      <c r="T398" s="205">
        <f>SUM(T399:T406)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6" t="s">
        <v>156</v>
      </c>
      <c r="AT398" s="207" t="s">
        <v>75</v>
      </c>
      <c r="AU398" s="207" t="s">
        <v>81</v>
      </c>
      <c r="AY398" s="206" t="s">
        <v>127</v>
      </c>
      <c r="BK398" s="208">
        <f>SUM(BK399:BK406)</f>
        <v>0</v>
      </c>
    </row>
    <row r="399" spans="1:65" s="2" customFormat="1" ht="14.4" customHeight="1">
      <c r="A399" s="38"/>
      <c r="B399" s="39"/>
      <c r="C399" s="211" t="s">
        <v>620</v>
      </c>
      <c r="D399" s="211" t="s">
        <v>130</v>
      </c>
      <c r="E399" s="212" t="s">
        <v>621</v>
      </c>
      <c r="F399" s="213" t="s">
        <v>619</v>
      </c>
      <c r="G399" s="214" t="s">
        <v>300</v>
      </c>
      <c r="H399" s="215">
        <v>1</v>
      </c>
      <c r="I399" s="216"/>
      <c r="J399" s="217">
        <f>ROUND(I399*H399,2)</f>
        <v>0</v>
      </c>
      <c r="K399" s="213" t="s">
        <v>615</v>
      </c>
      <c r="L399" s="44"/>
      <c r="M399" s="218" t="s">
        <v>1</v>
      </c>
      <c r="N399" s="219" t="s">
        <v>41</v>
      </c>
      <c r="O399" s="91"/>
      <c r="P399" s="220">
        <f>O399*H399</f>
        <v>0</v>
      </c>
      <c r="Q399" s="220">
        <v>0</v>
      </c>
      <c r="R399" s="220">
        <f>Q399*H399</f>
        <v>0</v>
      </c>
      <c r="S399" s="220">
        <v>0</v>
      </c>
      <c r="T399" s="221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2" t="s">
        <v>616</v>
      </c>
      <c r="AT399" s="222" t="s">
        <v>130</v>
      </c>
      <c r="AU399" s="222" t="s">
        <v>83</v>
      </c>
      <c r="AY399" s="17" t="s">
        <v>127</v>
      </c>
      <c r="BE399" s="223">
        <f>IF(N399="základní",J399,0)</f>
        <v>0</v>
      </c>
      <c r="BF399" s="223">
        <f>IF(N399="snížená",J399,0)</f>
        <v>0</v>
      </c>
      <c r="BG399" s="223">
        <f>IF(N399="zákl. přenesená",J399,0)</f>
        <v>0</v>
      </c>
      <c r="BH399" s="223">
        <f>IF(N399="sníž. přenesená",J399,0)</f>
        <v>0</v>
      </c>
      <c r="BI399" s="223">
        <f>IF(N399="nulová",J399,0)</f>
        <v>0</v>
      </c>
      <c r="BJ399" s="17" t="s">
        <v>81</v>
      </c>
      <c r="BK399" s="223">
        <f>ROUND(I399*H399,2)</f>
        <v>0</v>
      </c>
      <c r="BL399" s="17" t="s">
        <v>616</v>
      </c>
      <c r="BM399" s="222" t="s">
        <v>622</v>
      </c>
    </row>
    <row r="400" spans="1:47" s="2" customFormat="1" ht="12">
      <c r="A400" s="38"/>
      <c r="B400" s="39"/>
      <c r="C400" s="40"/>
      <c r="D400" s="224" t="s">
        <v>136</v>
      </c>
      <c r="E400" s="40"/>
      <c r="F400" s="225" t="s">
        <v>619</v>
      </c>
      <c r="G400" s="40"/>
      <c r="H400" s="40"/>
      <c r="I400" s="226"/>
      <c r="J400" s="40"/>
      <c r="K400" s="40"/>
      <c r="L400" s="44"/>
      <c r="M400" s="227"/>
      <c r="N400" s="228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136</v>
      </c>
      <c r="AU400" s="17" t="s">
        <v>83</v>
      </c>
    </row>
    <row r="401" spans="1:65" s="2" customFormat="1" ht="14.4" customHeight="1">
      <c r="A401" s="38"/>
      <c r="B401" s="39"/>
      <c r="C401" s="211" t="s">
        <v>623</v>
      </c>
      <c r="D401" s="211" t="s">
        <v>130</v>
      </c>
      <c r="E401" s="212" t="s">
        <v>624</v>
      </c>
      <c r="F401" s="213" t="s">
        <v>625</v>
      </c>
      <c r="G401" s="214" t="s">
        <v>300</v>
      </c>
      <c r="H401" s="215">
        <v>1</v>
      </c>
      <c r="I401" s="216"/>
      <c r="J401" s="217">
        <f>ROUND(I401*H401,2)</f>
        <v>0</v>
      </c>
      <c r="K401" s="213" t="s">
        <v>615</v>
      </c>
      <c r="L401" s="44"/>
      <c r="M401" s="218" t="s">
        <v>1</v>
      </c>
      <c r="N401" s="219" t="s">
        <v>41</v>
      </c>
      <c r="O401" s="91"/>
      <c r="P401" s="220">
        <f>O401*H401</f>
        <v>0</v>
      </c>
      <c r="Q401" s="220">
        <v>0</v>
      </c>
      <c r="R401" s="220">
        <f>Q401*H401</f>
        <v>0</v>
      </c>
      <c r="S401" s="220">
        <v>0</v>
      </c>
      <c r="T401" s="221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2" t="s">
        <v>616</v>
      </c>
      <c r="AT401" s="222" t="s">
        <v>130</v>
      </c>
      <c r="AU401" s="222" t="s">
        <v>83</v>
      </c>
      <c r="AY401" s="17" t="s">
        <v>127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17" t="s">
        <v>81</v>
      </c>
      <c r="BK401" s="223">
        <f>ROUND(I401*H401,2)</f>
        <v>0</v>
      </c>
      <c r="BL401" s="17" t="s">
        <v>616</v>
      </c>
      <c r="BM401" s="222" t="s">
        <v>626</v>
      </c>
    </row>
    <row r="402" spans="1:47" s="2" customFormat="1" ht="12">
      <c r="A402" s="38"/>
      <c r="B402" s="39"/>
      <c r="C402" s="40"/>
      <c r="D402" s="224" t="s">
        <v>136</v>
      </c>
      <c r="E402" s="40"/>
      <c r="F402" s="225" t="s">
        <v>625</v>
      </c>
      <c r="G402" s="40"/>
      <c r="H402" s="40"/>
      <c r="I402" s="226"/>
      <c r="J402" s="40"/>
      <c r="K402" s="40"/>
      <c r="L402" s="44"/>
      <c r="M402" s="227"/>
      <c r="N402" s="228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136</v>
      </c>
      <c r="AU402" s="17" t="s">
        <v>83</v>
      </c>
    </row>
    <row r="403" spans="1:65" s="2" customFormat="1" ht="24.15" customHeight="1">
      <c r="A403" s="38"/>
      <c r="B403" s="39"/>
      <c r="C403" s="211" t="s">
        <v>627</v>
      </c>
      <c r="D403" s="211" t="s">
        <v>130</v>
      </c>
      <c r="E403" s="212" t="s">
        <v>628</v>
      </c>
      <c r="F403" s="213" t="s">
        <v>629</v>
      </c>
      <c r="G403" s="214" t="s">
        <v>300</v>
      </c>
      <c r="H403" s="215">
        <v>1</v>
      </c>
      <c r="I403" s="216"/>
      <c r="J403" s="217">
        <f>ROUND(I403*H403,2)</f>
        <v>0</v>
      </c>
      <c r="K403" s="213" t="s">
        <v>134</v>
      </c>
      <c r="L403" s="44"/>
      <c r="M403" s="218" t="s">
        <v>1</v>
      </c>
      <c r="N403" s="219" t="s">
        <v>41</v>
      </c>
      <c r="O403" s="91"/>
      <c r="P403" s="220">
        <f>O403*H403</f>
        <v>0</v>
      </c>
      <c r="Q403" s="220">
        <v>0</v>
      </c>
      <c r="R403" s="220">
        <f>Q403*H403</f>
        <v>0</v>
      </c>
      <c r="S403" s="220">
        <v>0</v>
      </c>
      <c r="T403" s="221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2" t="s">
        <v>616</v>
      </c>
      <c r="AT403" s="222" t="s">
        <v>130</v>
      </c>
      <c r="AU403" s="222" t="s">
        <v>83</v>
      </c>
      <c r="AY403" s="17" t="s">
        <v>127</v>
      </c>
      <c r="BE403" s="223">
        <f>IF(N403="základní",J403,0)</f>
        <v>0</v>
      </c>
      <c r="BF403" s="223">
        <f>IF(N403="snížená",J403,0)</f>
        <v>0</v>
      </c>
      <c r="BG403" s="223">
        <f>IF(N403="zákl. přenesená",J403,0)</f>
        <v>0</v>
      </c>
      <c r="BH403" s="223">
        <f>IF(N403="sníž. přenesená",J403,0)</f>
        <v>0</v>
      </c>
      <c r="BI403" s="223">
        <f>IF(N403="nulová",J403,0)</f>
        <v>0</v>
      </c>
      <c r="BJ403" s="17" t="s">
        <v>81</v>
      </c>
      <c r="BK403" s="223">
        <f>ROUND(I403*H403,2)</f>
        <v>0</v>
      </c>
      <c r="BL403" s="17" t="s">
        <v>616</v>
      </c>
      <c r="BM403" s="222" t="s">
        <v>630</v>
      </c>
    </row>
    <row r="404" spans="1:47" s="2" customFormat="1" ht="12">
      <c r="A404" s="38"/>
      <c r="B404" s="39"/>
      <c r="C404" s="40"/>
      <c r="D404" s="224" t="s">
        <v>136</v>
      </c>
      <c r="E404" s="40"/>
      <c r="F404" s="225" t="s">
        <v>629</v>
      </c>
      <c r="G404" s="40"/>
      <c r="H404" s="40"/>
      <c r="I404" s="226"/>
      <c r="J404" s="40"/>
      <c r="K404" s="40"/>
      <c r="L404" s="44"/>
      <c r="M404" s="227"/>
      <c r="N404" s="228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136</v>
      </c>
      <c r="AU404" s="17" t="s">
        <v>83</v>
      </c>
    </row>
    <row r="405" spans="1:65" s="2" customFormat="1" ht="24.15" customHeight="1">
      <c r="A405" s="38"/>
      <c r="B405" s="39"/>
      <c r="C405" s="211" t="s">
        <v>631</v>
      </c>
      <c r="D405" s="211" t="s">
        <v>130</v>
      </c>
      <c r="E405" s="212" t="s">
        <v>632</v>
      </c>
      <c r="F405" s="213" t="s">
        <v>633</v>
      </c>
      <c r="G405" s="214" t="s">
        <v>300</v>
      </c>
      <c r="H405" s="215">
        <v>1</v>
      </c>
      <c r="I405" s="216"/>
      <c r="J405" s="217">
        <f>ROUND(I405*H405,2)</f>
        <v>0</v>
      </c>
      <c r="K405" s="213" t="s">
        <v>1</v>
      </c>
      <c r="L405" s="44"/>
      <c r="M405" s="218" t="s">
        <v>1</v>
      </c>
      <c r="N405" s="219" t="s">
        <v>41</v>
      </c>
      <c r="O405" s="91"/>
      <c r="P405" s="220">
        <f>O405*H405</f>
        <v>0</v>
      </c>
      <c r="Q405" s="220">
        <v>0</v>
      </c>
      <c r="R405" s="220">
        <f>Q405*H405</f>
        <v>0</v>
      </c>
      <c r="S405" s="220">
        <v>0</v>
      </c>
      <c r="T405" s="221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2" t="s">
        <v>616</v>
      </c>
      <c r="AT405" s="222" t="s">
        <v>130</v>
      </c>
      <c r="AU405" s="222" t="s">
        <v>83</v>
      </c>
      <c r="AY405" s="17" t="s">
        <v>127</v>
      </c>
      <c r="BE405" s="223">
        <f>IF(N405="základní",J405,0)</f>
        <v>0</v>
      </c>
      <c r="BF405" s="223">
        <f>IF(N405="snížená",J405,0)</f>
        <v>0</v>
      </c>
      <c r="BG405" s="223">
        <f>IF(N405="zákl. přenesená",J405,0)</f>
        <v>0</v>
      </c>
      <c r="BH405" s="223">
        <f>IF(N405="sníž. přenesená",J405,0)</f>
        <v>0</v>
      </c>
      <c r="BI405" s="223">
        <f>IF(N405="nulová",J405,0)</f>
        <v>0</v>
      </c>
      <c r="BJ405" s="17" t="s">
        <v>81</v>
      </c>
      <c r="BK405" s="223">
        <f>ROUND(I405*H405,2)</f>
        <v>0</v>
      </c>
      <c r="BL405" s="17" t="s">
        <v>616</v>
      </c>
      <c r="BM405" s="222" t="s">
        <v>634</v>
      </c>
    </row>
    <row r="406" spans="1:47" s="2" customFormat="1" ht="12">
      <c r="A406" s="38"/>
      <c r="B406" s="39"/>
      <c r="C406" s="40"/>
      <c r="D406" s="224" t="s">
        <v>136</v>
      </c>
      <c r="E406" s="40"/>
      <c r="F406" s="225" t="s">
        <v>633</v>
      </c>
      <c r="G406" s="40"/>
      <c r="H406" s="40"/>
      <c r="I406" s="226"/>
      <c r="J406" s="40"/>
      <c r="K406" s="40"/>
      <c r="L406" s="44"/>
      <c r="M406" s="227"/>
      <c r="N406" s="228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136</v>
      </c>
      <c r="AU406" s="17" t="s">
        <v>83</v>
      </c>
    </row>
    <row r="407" spans="1:63" s="12" customFormat="1" ht="22.8" customHeight="1">
      <c r="A407" s="12"/>
      <c r="B407" s="195"/>
      <c r="C407" s="196"/>
      <c r="D407" s="197" t="s">
        <v>75</v>
      </c>
      <c r="E407" s="209" t="s">
        <v>635</v>
      </c>
      <c r="F407" s="209" t="s">
        <v>636</v>
      </c>
      <c r="G407" s="196"/>
      <c r="H407" s="196"/>
      <c r="I407" s="199"/>
      <c r="J407" s="210">
        <f>BK407</f>
        <v>0</v>
      </c>
      <c r="K407" s="196"/>
      <c r="L407" s="201"/>
      <c r="M407" s="202"/>
      <c r="N407" s="203"/>
      <c r="O407" s="203"/>
      <c r="P407" s="204">
        <f>SUM(P408:P409)</f>
        <v>0</v>
      </c>
      <c r="Q407" s="203"/>
      <c r="R407" s="204">
        <f>SUM(R408:R409)</f>
        <v>0</v>
      </c>
      <c r="S407" s="203"/>
      <c r="T407" s="205">
        <f>SUM(T408:T409)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6" t="s">
        <v>156</v>
      </c>
      <c r="AT407" s="207" t="s">
        <v>75</v>
      </c>
      <c r="AU407" s="207" t="s">
        <v>81</v>
      </c>
      <c r="AY407" s="206" t="s">
        <v>127</v>
      </c>
      <c r="BK407" s="208">
        <f>SUM(BK408:BK409)</f>
        <v>0</v>
      </c>
    </row>
    <row r="408" spans="1:65" s="2" customFormat="1" ht="24.15" customHeight="1">
      <c r="A408" s="38"/>
      <c r="B408" s="39"/>
      <c r="C408" s="211" t="s">
        <v>637</v>
      </c>
      <c r="D408" s="211" t="s">
        <v>130</v>
      </c>
      <c r="E408" s="212" t="s">
        <v>638</v>
      </c>
      <c r="F408" s="213" t="s">
        <v>639</v>
      </c>
      <c r="G408" s="214" t="s">
        <v>300</v>
      </c>
      <c r="H408" s="215">
        <v>1</v>
      </c>
      <c r="I408" s="216"/>
      <c r="J408" s="217">
        <f>ROUND(I408*H408,2)</f>
        <v>0</v>
      </c>
      <c r="K408" s="213" t="s">
        <v>615</v>
      </c>
      <c r="L408" s="44"/>
      <c r="M408" s="218" t="s">
        <v>1</v>
      </c>
      <c r="N408" s="219" t="s">
        <v>41</v>
      </c>
      <c r="O408" s="91"/>
      <c r="P408" s="220">
        <f>O408*H408</f>
        <v>0</v>
      </c>
      <c r="Q408" s="220">
        <v>0</v>
      </c>
      <c r="R408" s="220">
        <f>Q408*H408</f>
        <v>0</v>
      </c>
      <c r="S408" s="220">
        <v>0</v>
      </c>
      <c r="T408" s="221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2" t="s">
        <v>616</v>
      </c>
      <c r="AT408" s="222" t="s">
        <v>130</v>
      </c>
      <c r="AU408" s="222" t="s">
        <v>83</v>
      </c>
      <c r="AY408" s="17" t="s">
        <v>127</v>
      </c>
      <c r="BE408" s="223">
        <f>IF(N408="základní",J408,0)</f>
        <v>0</v>
      </c>
      <c r="BF408" s="223">
        <f>IF(N408="snížená",J408,0)</f>
        <v>0</v>
      </c>
      <c r="BG408" s="223">
        <f>IF(N408="zákl. přenesená",J408,0)</f>
        <v>0</v>
      </c>
      <c r="BH408" s="223">
        <f>IF(N408="sníž. přenesená",J408,0)</f>
        <v>0</v>
      </c>
      <c r="BI408" s="223">
        <f>IF(N408="nulová",J408,0)</f>
        <v>0</v>
      </c>
      <c r="BJ408" s="17" t="s">
        <v>81</v>
      </c>
      <c r="BK408" s="223">
        <f>ROUND(I408*H408,2)</f>
        <v>0</v>
      </c>
      <c r="BL408" s="17" t="s">
        <v>616</v>
      </c>
      <c r="BM408" s="222" t="s">
        <v>640</v>
      </c>
    </row>
    <row r="409" spans="1:47" s="2" customFormat="1" ht="12">
      <c r="A409" s="38"/>
      <c r="B409" s="39"/>
      <c r="C409" s="40"/>
      <c r="D409" s="224" t="s">
        <v>136</v>
      </c>
      <c r="E409" s="40"/>
      <c r="F409" s="225" t="s">
        <v>639</v>
      </c>
      <c r="G409" s="40"/>
      <c r="H409" s="40"/>
      <c r="I409" s="226"/>
      <c r="J409" s="40"/>
      <c r="K409" s="40"/>
      <c r="L409" s="44"/>
      <c r="M409" s="227"/>
      <c r="N409" s="228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136</v>
      </c>
      <c r="AU409" s="17" t="s">
        <v>83</v>
      </c>
    </row>
    <row r="410" spans="1:63" s="12" customFormat="1" ht="22.8" customHeight="1">
      <c r="A410" s="12"/>
      <c r="B410" s="195"/>
      <c r="C410" s="196"/>
      <c r="D410" s="197" t="s">
        <v>75</v>
      </c>
      <c r="E410" s="209" t="s">
        <v>641</v>
      </c>
      <c r="F410" s="209" t="s">
        <v>642</v>
      </c>
      <c r="G410" s="196"/>
      <c r="H410" s="196"/>
      <c r="I410" s="199"/>
      <c r="J410" s="210">
        <f>BK410</f>
        <v>0</v>
      </c>
      <c r="K410" s="196"/>
      <c r="L410" s="201"/>
      <c r="M410" s="202"/>
      <c r="N410" s="203"/>
      <c r="O410" s="203"/>
      <c r="P410" s="204">
        <f>SUM(P411:P412)</f>
        <v>0</v>
      </c>
      <c r="Q410" s="203"/>
      <c r="R410" s="204">
        <f>SUM(R411:R412)</f>
        <v>0</v>
      </c>
      <c r="S410" s="203"/>
      <c r="T410" s="205">
        <f>SUM(T411:T412)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6" t="s">
        <v>156</v>
      </c>
      <c r="AT410" s="207" t="s">
        <v>75</v>
      </c>
      <c r="AU410" s="207" t="s">
        <v>81</v>
      </c>
      <c r="AY410" s="206" t="s">
        <v>127</v>
      </c>
      <c r="BK410" s="208">
        <f>SUM(BK411:BK412)</f>
        <v>0</v>
      </c>
    </row>
    <row r="411" spans="1:65" s="2" customFormat="1" ht="14.4" customHeight="1">
      <c r="A411" s="38"/>
      <c r="B411" s="39"/>
      <c r="C411" s="211" t="s">
        <v>643</v>
      </c>
      <c r="D411" s="211" t="s">
        <v>130</v>
      </c>
      <c r="E411" s="212" t="s">
        <v>644</v>
      </c>
      <c r="F411" s="213" t="s">
        <v>645</v>
      </c>
      <c r="G411" s="214" t="s">
        <v>300</v>
      </c>
      <c r="H411" s="215">
        <v>1</v>
      </c>
      <c r="I411" s="216"/>
      <c r="J411" s="217">
        <f>ROUND(I411*H411,2)</f>
        <v>0</v>
      </c>
      <c r="K411" s="213" t="s">
        <v>615</v>
      </c>
      <c r="L411" s="44"/>
      <c r="M411" s="218" t="s">
        <v>1</v>
      </c>
      <c r="N411" s="219" t="s">
        <v>41</v>
      </c>
      <c r="O411" s="91"/>
      <c r="P411" s="220">
        <f>O411*H411</f>
        <v>0</v>
      </c>
      <c r="Q411" s="220">
        <v>0</v>
      </c>
      <c r="R411" s="220">
        <f>Q411*H411</f>
        <v>0</v>
      </c>
      <c r="S411" s="220">
        <v>0</v>
      </c>
      <c r="T411" s="221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2" t="s">
        <v>616</v>
      </c>
      <c r="AT411" s="222" t="s">
        <v>130</v>
      </c>
      <c r="AU411" s="222" t="s">
        <v>83</v>
      </c>
      <c r="AY411" s="17" t="s">
        <v>127</v>
      </c>
      <c r="BE411" s="223">
        <f>IF(N411="základní",J411,0)</f>
        <v>0</v>
      </c>
      <c r="BF411" s="223">
        <f>IF(N411="snížená",J411,0)</f>
        <v>0</v>
      </c>
      <c r="BG411" s="223">
        <f>IF(N411="zákl. přenesená",J411,0)</f>
        <v>0</v>
      </c>
      <c r="BH411" s="223">
        <f>IF(N411="sníž. přenesená",J411,0)</f>
        <v>0</v>
      </c>
      <c r="BI411" s="223">
        <f>IF(N411="nulová",J411,0)</f>
        <v>0</v>
      </c>
      <c r="BJ411" s="17" t="s">
        <v>81</v>
      </c>
      <c r="BK411" s="223">
        <f>ROUND(I411*H411,2)</f>
        <v>0</v>
      </c>
      <c r="BL411" s="17" t="s">
        <v>616</v>
      </c>
      <c r="BM411" s="222" t="s">
        <v>646</v>
      </c>
    </row>
    <row r="412" spans="1:47" s="2" customFormat="1" ht="12">
      <c r="A412" s="38"/>
      <c r="B412" s="39"/>
      <c r="C412" s="40"/>
      <c r="D412" s="224" t="s">
        <v>136</v>
      </c>
      <c r="E412" s="40"/>
      <c r="F412" s="225" t="s">
        <v>645</v>
      </c>
      <c r="G412" s="40"/>
      <c r="H412" s="40"/>
      <c r="I412" s="226"/>
      <c r="J412" s="40"/>
      <c r="K412" s="40"/>
      <c r="L412" s="44"/>
      <c r="M412" s="227"/>
      <c r="N412" s="228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136</v>
      </c>
      <c r="AU412" s="17" t="s">
        <v>83</v>
      </c>
    </row>
    <row r="413" spans="1:63" s="12" customFormat="1" ht="22.8" customHeight="1">
      <c r="A413" s="12"/>
      <c r="B413" s="195"/>
      <c r="C413" s="196"/>
      <c r="D413" s="197" t="s">
        <v>75</v>
      </c>
      <c r="E413" s="209" t="s">
        <v>647</v>
      </c>
      <c r="F413" s="209" t="s">
        <v>648</v>
      </c>
      <c r="G413" s="196"/>
      <c r="H413" s="196"/>
      <c r="I413" s="199"/>
      <c r="J413" s="210">
        <f>BK413</f>
        <v>0</v>
      </c>
      <c r="K413" s="196"/>
      <c r="L413" s="201"/>
      <c r="M413" s="202"/>
      <c r="N413" s="203"/>
      <c r="O413" s="203"/>
      <c r="P413" s="204">
        <f>SUM(P414:P415)</f>
        <v>0</v>
      </c>
      <c r="Q413" s="203"/>
      <c r="R413" s="204">
        <f>SUM(R414:R415)</f>
        <v>0</v>
      </c>
      <c r="S413" s="203"/>
      <c r="T413" s="205">
        <f>SUM(T414:T415)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6" t="s">
        <v>156</v>
      </c>
      <c r="AT413" s="207" t="s">
        <v>75</v>
      </c>
      <c r="AU413" s="207" t="s">
        <v>81</v>
      </c>
      <c r="AY413" s="206" t="s">
        <v>127</v>
      </c>
      <c r="BK413" s="208">
        <f>SUM(BK414:BK415)</f>
        <v>0</v>
      </c>
    </row>
    <row r="414" spans="1:65" s="2" customFormat="1" ht="37.8" customHeight="1">
      <c r="A414" s="38"/>
      <c r="B414" s="39"/>
      <c r="C414" s="211" t="s">
        <v>649</v>
      </c>
      <c r="D414" s="211" t="s">
        <v>130</v>
      </c>
      <c r="E414" s="212" t="s">
        <v>650</v>
      </c>
      <c r="F414" s="213" t="s">
        <v>651</v>
      </c>
      <c r="G414" s="214" t="s">
        <v>300</v>
      </c>
      <c r="H414" s="215">
        <v>1</v>
      </c>
      <c r="I414" s="216"/>
      <c r="J414" s="217">
        <f>ROUND(I414*H414,2)</f>
        <v>0</v>
      </c>
      <c r="K414" s="213" t="s">
        <v>615</v>
      </c>
      <c r="L414" s="44"/>
      <c r="M414" s="218" t="s">
        <v>1</v>
      </c>
      <c r="N414" s="219" t="s">
        <v>41</v>
      </c>
      <c r="O414" s="91"/>
      <c r="P414" s="220">
        <f>O414*H414</f>
        <v>0</v>
      </c>
      <c r="Q414" s="220">
        <v>0</v>
      </c>
      <c r="R414" s="220">
        <f>Q414*H414</f>
        <v>0</v>
      </c>
      <c r="S414" s="220">
        <v>0</v>
      </c>
      <c r="T414" s="221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2" t="s">
        <v>616</v>
      </c>
      <c r="AT414" s="222" t="s">
        <v>130</v>
      </c>
      <c r="AU414" s="222" t="s">
        <v>83</v>
      </c>
      <c r="AY414" s="17" t="s">
        <v>127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17" t="s">
        <v>81</v>
      </c>
      <c r="BK414" s="223">
        <f>ROUND(I414*H414,2)</f>
        <v>0</v>
      </c>
      <c r="BL414" s="17" t="s">
        <v>616</v>
      </c>
      <c r="BM414" s="222" t="s">
        <v>652</v>
      </c>
    </row>
    <row r="415" spans="1:47" s="2" customFormat="1" ht="12">
      <c r="A415" s="38"/>
      <c r="B415" s="39"/>
      <c r="C415" s="40"/>
      <c r="D415" s="224" t="s">
        <v>136</v>
      </c>
      <c r="E415" s="40"/>
      <c r="F415" s="225" t="s">
        <v>651</v>
      </c>
      <c r="G415" s="40"/>
      <c r="H415" s="40"/>
      <c r="I415" s="226"/>
      <c r="J415" s="40"/>
      <c r="K415" s="40"/>
      <c r="L415" s="44"/>
      <c r="M415" s="272"/>
      <c r="N415" s="273"/>
      <c r="O415" s="274"/>
      <c r="P415" s="274"/>
      <c r="Q415" s="274"/>
      <c r="R415" s="274"/>
      <c r="S415" s="274"/>
      <c r="T415" s="27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136</v>
      </c>
      <c r="AU415" s="17" t="s">
        <v>83</v>
      </c>
    </row>
    <row r="416" spans="1:31" s="2" customFormat="1" ht="6.95" customHeight="1">
      <c r="A416" s="38"/>
      <c r="B416" s="66"/>
      <c r="C416" s="67"/>
      <c r="D416" s="67"/>
      <c r="E416" s="67"/>
      <c r="F416" s="67"/>
      <c r="G416" s="67"/>
      <c r="H416" s="67"/>
      <c r="I416" s="67"/>
      <c r="J416" s="67"/>
      <c r="K416" s="67"/>
      <c r="L416" s="44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sheetProtection password="80EB" sheet="1" objects="1" scenarios="1" formatColumns="0" formatRows="0" autoFilter="0"/>
  <autoFilter ref="C133:K415"/>
  <mergeCells count="6">
    <mergeCell ref="E7:H7"/>
    <mergeCell ref="E16:H16"/>
    <mergeCell ref="E25:H25"/>
    <mergeCell ref="E85:H85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2020-07-21T05:29:45Z</dcterms:created>
  <dcterms:modified xsi:type="dcterms:W3CDTF">2020-07-21T05:29:48Z</dcterms:modified>
  <cp:category/>
  <cp:version/>
  <cp:contentType/>
  <cp:contentStatus/>
</cp:coreProperties>
</file>