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0_000.2" sheetId="2" r:id="rId2"/>
    <sheet name="202_202" sheetId="3" r:id="rId3"/>
  </sheets>
  <definedNames/>
  <calcPr fullCalcOnLoad="1"/>
</workbook>
</file>

<file path=xl/sharedStrings.xml><?xml version="1.0" encoding="utf-8"?>
<sst xmlns="http://schemas.openxmlformats.org/spreadsheetml/2006/main" count="1334" uniqueCount="522">
  <si>
    <t>Firma: Pontex, spol. s r.o.</t>
  </si>
  <si>
    <t>Rekapitulace ceny</t>
  </si>
  <si>
    <t>Stavba: Sokolov_Anton2 - Revitalizace Antonínských mostů v Sokolově</t>
  </si>
  <si>
    <t>Varianta: V1 - varianta 1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</si>
  <si>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</si>
  <si>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</si>
  <si>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</si>
  <si>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</si>
  <si>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</si>
  <si>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</si>
  <si>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</si>
  <si>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</si>
  <si>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</si>
  <si>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</si>
  <si>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</si>
  <si>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Sokolov_Anton2</t>
  </si>
  <si>
    <t>Revitalizace Antonínských mostů v Sokolově</t>
  </si>
  <si>
    <t>O</t>
  </si>
  <si>
    <t>Objekt:</t>
  </si>
  <si>
    <t>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</si>
  <si>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</si>
  <si>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</si>
  <si>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</si>
  <si>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</si>
  <si>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</si>
  <si>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</si>
  <si>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</si>
  <si>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</si>
  <si>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000.2</t>
  </si>
  <si>
    <t>Vedlejší a ostatní náklady pro SO202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</si>
  <si>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</si>
  <si>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</si>
  <si>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</si>
  <si>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</si>
  <si>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</si>
  <si>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</si>
  <si>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</si>
  <si>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</si>
  <si>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</si>
  <si>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</si>
  <si>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</si>
  <si>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</si>
  <si>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</si>
  <si>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</si>
  <si>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</si>
  <si>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</si>
  <si>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</si>
  <si>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000.2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</si>
  <si>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</si>
  <si>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</si>
  <si>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</si>
  <si>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</si>
  <si>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</si>
  <si>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</si>
  <si>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</si>
  <si>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</si>
  <si>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 
- ztížené výrobní podmínky související s umístěním stavby, provozními nebo  
dopravními omezeními  
- uvedení stavbou dotčených ploch a staveništní dopravou dotčených komunikací  
do původního nebo projektovaného stavu  
- zajištění bezpečnosti při provádění stavby ve smyslu bezpečnosti práce a  
ochrany životního prostředí  
- likvidace přebytečného stavebního materiálu odpovídajícím způsobem  
- péče o nepředané objekty a konstrukce stavby, jejich ošetřování  
- nutný rozsah stavebního pojištění budovaného díla na předmětné stavbě a  
pojištění odpovědnosti za škodu způsobenou dodavatelem třetí osobě  
- zajištění bankovních garancí  
- všechny další nutné náklady k řádnému a úplnému zhotovení předmětu díla  
zřejmé ze zadávací dokumentace nebo místních podmínek</t>
  </si>
  <si>
    <t>VV</t>
  </si>
  <si>
    <t>TS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</si>
  <si>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</si>
  <si>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</si>
  <si>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Povodňového plánu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</si>
  <si>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02720</t>
  </si>
  <si>
    <t>POMOC PRÁCE ZŘÍZ NEBO ZAJIŠŤ REGULACI A OCHRANU DOPRAVY</t>
  </si>
  <si>
    <t>položka zahrnuje dopravně inženýrská opatření v průběhu celé stavby (dle 
schváleného plánu ZOV a vyjádření DI PČR), zahrnuje osazení, přesuny a odvoz 
provizorního dopravního značení. Zahrnuje dočasné dopravní značení, dopravní zařízení (např. zvětšené 
i základní svislé značky, vodorovné značení z fólie, 
citybloky, provizorní betonová a ocelová svodidla, ochranná zábradlí, světelné 
výstražné zařízení atd.- viz příloha TZ), oplocení a všechny související práce po 
dobu trvání 
stavby Součástí položky je i údržba a péče o dopravně inženýrská opatření v 
průběhu celé stavby. 
Součástí položky je vyřízení DIR včetně jeho projednání.</t>
  </si>
  <si>
    <t>1=1,000 [A]</t>
  </si>
  <si>
    <t>zahrnuje veškeré náklady spojené s objednatelem požadovanými zařízeními</t>
  </si>
  <si>
    <t>02730</t>
  </si>
  <si>
    <t>POMOC PRÁCE ZŘÍZ NEBO ZAJIŠŤ OCHRANU INŽENÝRSKÝCH SÍTÍ</t>
  </si>
  <si>
    <t>Ochrana kabel.vedení a IS, ověření IS v oblasti mostu</t>
  </si>
  <si>
    <t>02730R</t>
  </si>
  <si>
    <t>POMOC PRÁCE PŘELOŽKA A VÝMĚNA INŽENÝRSKÝCH SÍTÍ</t>
  </si>
  <si>
    <t>přeložka a výměna stávajících kabelů SUS na délku mostu - kabely TCEKFLE 150x4x0,8 a TCEKFE 200x4x0,8</t>
  </si>
  <si>
    <t>02750R</t>
  </si>
  <si>
    <t>POMOC PRÁCE ZŘÍZ NEBO ZAJIŠŤ KONSTRUKCE PROTI PÁDU DO ŘEKY</t>
  </si>
  <si>
    <t>zřízení a odstranění zádržné sítě</t>
  </si>
  <si>
    <t>7</t>
  </si>
  <si>
    <t>02751R</t>
  </si>
  <si>
    <t>OPATŘENÍ PRO ZAJIŠTĚNÍ SPORTOVNÍ PLAVBY NA OHŘI</t>
  </si>
  <si>
    <t>vymezení koridoru, ochranné konstrukce a pod.</t>
  </si>
  <si>
    <t>8</t>
  </si>
  <si>
    <t>02910</t>
  </si>
  <si>
    <t>OSTATNÍ POŽADAVKY - ZEMĚMĚŘIČSKÁ MĚŘENÍ</t>
  </si>
  <si>
    <t>vytyčení inženýrských sítí v oblasti</t>
  </si>
  <si>
    <t>zahrnuje veškeré náklady spojené s objednatelem požadovanými pracemi</t>
  </si>
  <si>
    <t>02911</t>
  </si>
  <si>
    <t>OSTATNÍ POŽADAVKY - GEODETICKÉ ZAMĚŘENÍ</t>
  </si>
  <si>
    <t>Geodetické zaměření po odbourání, veškerá měření nutná pro provedení stavby</t>
  </si>
  <si>
    <t>02940</t>
  </si>
  <si>
    <t>OSTATNÍ POŽADAVKY - VYPRACOVÁNÍ DOKUMENTACE</t>
  </si>
  <si>
    <t>vypracování a odsouhlasení VTD zábradlí a protidotykové ochrany atd.</t>
  </si>
  <si>
    <t>11</t>
  </si>
  <si>
    <t>02943</t>
  </si>
  <si>
    <t>OSTATNÍ POŽADAVKY - VYPRACOVÁNÍ RDS</t>
  </si>
  <si>
    <t>pro všechny SO</t>
  </si>
  <si>
    <t>12</t>
  </si>
  <si>
    <t>02944</t>
  </si>
  <si>
    <t>OSTAT POŽADAVKY - DOKUMENTACE SKUTEČ PROVEDENÍ V DIGIT FORMĚ</t>
  </si>
  <si>
    <t>13</t>
  </si>
  <si>
    <t>02991</t>
  </si>
  <si>
    <t>OSTATNÍ POŽADAVKY - INFORMAČNÍ TABULE</t>
  </si>
  <si>
    <t>KUS</t>
  </si>
  <si>
    <t>provizorní dopravní značení - kompletní (ozn.stavby, pracovní doby, omluvné  
tabule)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</si>
  <si>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</si>
  <si>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14</t>
  </si>
  <si>
    <t>03100</t>
  </si>
  <si>
    <t>ZAŘÍZENÍ STAVENIŠTĚ - ZŘÍZENÍ, PROVOZ, DEMONTÁŽ</t>
  </si>
  <si>
    <t>kompletní ZS 
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</si>
  <si>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zahrnuje objednatelem povolené náklady na pořízení (event. pronájem), provozování, udržování a likvidaci zhotovitelova zařízení</t>
  </si>
  <si>
    <t>202</t>
  </si>
  <si>
    <t>Most přes Ohři</t>
  </si>
  <si>
    <t xml:space="preserve">  202</t>
  </si>
  <si>
    <t>014102</t>
  </si>
  <si>
    <t>a</t>
  </si>
  <si>
    <t>POPLATKY ZA SKLÁDKU</t>
  </si>
  <si>
    <t>T</t>
  </si>
  <si>
    <t>zemina a kamenivo</t>
  </si>
  <si>
    <t>podklad vozovek  296,345*1,8=533,421 [A] 
zemina 2,0*587,967=1 175,934 [C] 
drn 2,0*0,2*213,48=85,392 [D] 
Celkem: A+C+D=1 794,747 [E]</t>
  </si>
  <si>
    <t>Položka obsahuje veškeré poplatky provozovateli skládky související s uložením odpadu na skládce.</t>
  </si>
  <si>
    <t>b</t>
  </si>
  <si>
    <t>prostý beton 
objemová hmotnost 2000 kg/m3</t>
  </si>
  <si>
    <t>(dle pol. 97816) 
2,0*41,132=82,264 [A]</t>
  </si>
  <si>
    <t>zahrnuje veškeré poplatky provozovateli skládky související s uložením odpadu na skládce.</t>
  </si>
  <si>
    <t>c</t>
  </si>
  <si>
    <t>železobeton a předpjatý beton</t>
  </si>
  <si>
    <t>žlb. konstrukce 2,5*(18,72+141,124)=399,610 [A]</t>
  </si>
  <si>
    <t>d</t>
  </si>
  <si>
    <t>nebezpečný odpad 
impregnované dřevo 
objemová hmotnost 1200 kg/m3</t>
  </si>
  <si>
    <t>1,2*21,432=25,718 [A]</t>
  </si>
  <si>
    <t>029412</t>
  </si>
  <si>
    <t>OSTATNÍ POŽADAVKY - VYPRACOVÁNÍ MOSTNÍHO LISTU</t>
  </si>
  <si>
    <t>02953</t>
  </si>
  <si>
    <t>OSTATNÍ POŽADAVKY - HLAVNÍ MOSTNÍ PROHLÍDKA</t>
  </si>
  <si>
    <t>1.hlavní prohlídka mostu  vč.zpřístupnění mostu</t>
  </si>
  <si>
    <t>položka zahrnuje : 
- úkony dle ČSN 73 6221 
- provedení hlavní mostní prohlídky oprávněnou fyzickou nebo právnickou osobou 
- vyhotovení záznamu (protokolu), který jednoznačně definuje stav mostu</t>
  </si>
  <si>
    <t>Zemní práce</t>
  </si>
  <si>
    <t>11130</t>
  </si>
  <si>
    <t>SEJMUTÍ DRNU</t>
  </si>
  <si>
    <t>M2</t>
  </si>
  <si>
    <t>vč. odvozu na skládku a uložení na skládce</t>
  </si>
  <si>
    <t>náletová vegetace u stávajících říms  a na přechodu říms 
odhad (0,8+1,0)*(4,0+104,2+10,4)=213,480 [A]</t>
  </si>
  <si>
    <t>včetně vodorovné dopravy  a uložení na skládku</t>
  </si>
  <si>
    <t>11201</t>
  </si>
  <si>
    <t>KÁCENÍ STROMŮ D KMENE DO 0,5M S ODSTRANĚNÍM PAŘEZŮ</t>
  </si>
  <si>
    <t>Vykácení náletových stromků v oblasti OP1  
vč. odvozu, ekologické likvidace nebo skládkovného - komplet</t>
  </si>
  <si>
    <t>10=10,000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</si>
  <si>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</si>
  <si>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113328</t>
  </si>
  <si>
    <t>ODSTRAN PODKL VOZOVEK A CHODNÍKŮ Z KAMENIVA NESTMEL, ODVOZ DO 20KM</t>
  </si>
  <si>
    <t>M3</t>
  </si>
  <si>
    <t>vč.odvozu na skládku a uložení na skládce</t>
  </si>
  <si>
    <t>stávající zhutněný štěrk na NK - odhad 
(0,3*6,7+0,6*0,6)*104,2*1,2=296,345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</si>
  <si>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</si>
  <si>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113765</t>
  </si>
  <si>
    <t>FRÉZOVÁNÍ DRÁŽKY PRŮŘEZU DO 600MM2 V ASFALTOVÉ VOZOVCE</t>
  </si>
  <si>
    <t>M</t>
  </si>
  <si>
    <t>nad podpovrchovým dilatač.závěrem a nad ukončením NK 
7,3*6=43,800 [A]</t>
  </si>
  <si>
    <t>122738</t>
  </si>
  <si>
    <t>ODKOPÁVKY A PROKOPÁVKY OBECNÉ TŘ. I, ODVOZ DO 20KM</t>
  </si>
  <si>
    <t>Vč.odvozu na skládku</t>
  </si>
  <si>
    <t>stávající zaválcovaná výsivka na NK - odhad 
0,15*6,4*90,4*3=260,352 [A] 
přechodová oblast za opěrami mezi křídly 
0,6*7,5*(8,6+6,74)*3=207,090 [B] 
pro přechody říms 
0,25*(0,9*1,5+0,7*1,7)*3=1,905 [C] 
navázání 
(0,2*1,5*7,0+0,45*10,4*8,0)*3=118,620 [D] 
Celkem: A+B+C+D=587,967 [E]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</si>
  <si>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</si>
  <si>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17120</t>
  </si>
  <si>
    <t>ULOŽENÍ SYPANINY DO NÁSYPŮ A NA SKLÁDKY BEZ ZHUTNĚNÍ</t>
  </si>
  <si>
    <t>zemina skládka 587,967=587,967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</si>
  <si>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</si>
  <si>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17290R</t>
  </si>
  <si>
    <t>ZŘÍZENÍ TĚSNĚNÍ Z JINÝCH MATERIÁLŮ</t>
  </si>
  <si>
    <t>těsnící vrstva - hydroizolační geomembrána vč.ochranných vrstev - viz TZ</t>
  </si>
  <si>
    <t>těsnící vrstva za opěrami 
(8,6+6,74)*7,5=115,050 [A]</t>
  </si>
  <si>
    <t>Základy</t>
  </si>
  <si>
    <t>21197</t>
  </si>
  <si>
    <t>OPLÁŠTĚNÍ ODVODŇOVACÍCH ŽEBER Z GEOTEXTILIE</t>
  </si>
  <si>
    <t>obalení drenážní trubky geotextilií 2*8,6*1,0=17,200 [A]</t>
  </si>
  <si>
    <t>položka zahrnuje dodávku předepsané geotextilie, mimostaveništní a vnitrostaveništní dopravu a její uložení včetně potřebných přesahů (nezapočítávají se do výměry)</t>
  </si>
  <si>
    <t>15</t>
  </si>
  <si>
    <t>21263</t>
  </si>
  <si>
    <t>TRATIVODY KOMPLET Z TRUB Z PLAST HMOT DN DO 150MM</t>
  </si>
  <si>
    <t>Vč.obsypu a podkl.betonu, vč.vyústění</t>
  </si>
  <si>
    <t>2*9,7=19,400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</si>
  <si>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materiálem, případně vložení separační nebo drenážní vložky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</si>
  <si>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16</t>
  </si>
  <si>
    <t>21341</t>
  </si>
  <si>
    <t>DRENÁŽNÍ VRSTVY Z PLASTBETONU (PLASTMALTY)</t>
  </si>
  <si>
    <t>Podélné žebro z dren.plastbetonu 
0.15*0.04*90,4*2=1,085 [A] 
drenážní čtvercová péra pro zvýšení retence 
0,04*0,5*0,5*16*2=0,320 [B] 
Celkem: A+B=1,405 [C]</t>
  </si>
  <si>
    <t>Položka zahrnuje: 
- dodávku předepsaného materiálu pro drenážní vrstvu, včetně mimostaveništní a vnitrostaveništní dopravy 
- provedení drenážní vrstvy předepsaných rozměrů a předepsaného tvaru</t>
  </si>
  <si>
    <t>17</t>
  </si>
  <si>
    <t>261512</t>
  </si>
  <si>
    <t>VRTY PRO KOTVENÍ A INJEKTÁŽ TŘ V NA POVRCHU D DO 16MM</t>
  </si>
  <si>
    <t>vč.vlepení výztuže</t>
  </si>
  <si>
    <t>v místě kotvené sanace - profil 16mm hl. 200mm, 10 kotev/m2 - plocha viz očištění betonu 
na 25% spodní stavby 
10*0,25*(1671,892-170,344-675,135)*0,2=413,207 [A] 
na 20% vnějšího povrchu NK 
10*0,2*(170,344+675,135)*0,2=338,192 [B] 
Celkem: A+B=751,399 [C]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</si>
  <si>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</si>
  <si>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18</t>
  </si>
  <si>
    <t>261513</t>
  </si>
  <si>
    <t>VRTY PRO KOTVENÍ A INJEKTÁŽ TŘ V NA POVRCHU D DO 25MM</t>
  </si>
  <si>
    <t>Vrty prům.25 mm hl.400mm pro kotvy prům.20 mm - pro kotvení dobetonávky křídel - po 0,5m 
(104,20+104,0-2*90,4)/0,5*0,4=21,920 [A] 
Vrty prům.20 mm hl.400mm - pro kotvení spřahující desky - po 0,5m 
2*90,4/0,5*0,4=144,640 [B] 
Vrty pro kotvení dalších dobetonávek - odhad 100ks, hl.400mm 
100*0,4=40,000 [C] 
Celkem: A+B+C=206,560 [D]</t>
  </si>
  <si>
    <t>19</t>
  </si>
  <si>
    <t>261516</t>
  </si>
  <si>
    <t>VRTY PRO KOTV, INJEKT, MIKROPIL NA POVRCHU TŘ V D DO 80MM</t>
  </si>
  <si>
    <t>pro odvodňovací trubičky 2*16*1,0=32,000 [A]</t>
  </si>
  <si>
    <t>20</t>
  </si>
  <si>
    <t>26154</t>
  </si>
  <si>
    <t>VRTY PRO KOTVENÍ, INJEKTÁŽ A MIKROPILOTY NA POVRCHU TŘ. V D DO 200MM</t>
  </si>
  <si>
    <t>stávajícími křídly pro vyústění drenáže - křídla na pravé straně - odhad 
2*1,2=2,400 [A]</t>
  </si>
  <si>
    <t>21</t>
  </si>
  <si>
    <t>28932R1</t>
  </si>
  <si>
    <t>DOBETONÁVKA Z MODIFIKOV  ŽELEZOBETONU VČ.VÝZTUŽE</t>
  </si>
  <si>
    <t>provedeno metodou stříkání nebo zednicky  
vč.kotevní výztuže z profilu 12mm a KARI sítě opatřené nátěrem proti korozi  
vč.provedení dilatačních spar vč. výplně těchto spar</t>
  </si>
  <si>
    <t>plocha viz očištění betonu 
předpoklad 25% spodní stavby, předpoklad průměrná tl.100mm 
0,1*0,25*(1671,892-170,344-675,135)=20,660 [A] 
předpoklad 20% vnějšího povrchu NK, předpoklad průměrná tl.100mm 
0,1*0,2*(170,344+675,135)=16,910 [B] 
Celkem: A+B=37,570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</si>
  <si>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</si>
  <si>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22</t>
  </si>
  <si>
    <t>28932R2</t>
  </si>
  <si>
    <t>DOBETONÁVKA Z MODIFIKOV  BETONU</t>
  </si>
  <si>
    <t>provedeno metodou stříkání nebo zednicky</t>
  </si>
  <si>
    <t>předpoklad 30% horního povrchu NK, předpoklad průměrná tl.100mm 
0,1*0,3*(8,1+2*0,2)*90,4=23,052 [A]</t>
  </si>
  <si>
    <t>Svislé konstrukce</t>
  </si>
  <si>
    <t>23</t>
  </si>
  <si>
    <t>317125</t>
  </si>
  <si>
    <t>ŘÍMSY Z DÍLCŮ ŽELEZOBETONOVÝCH DO C30/37 (B37)</t>
  </si>
  <si>
    <t>C30/37 XF4. vč.výplně, těsnění a tmelení spár a spojů, vč.doplňkových konstrukcí a kotvení do desky NK, vč.výztuže a montáže</t>
  </si>
  <si>
    <t>0,12*0,6*(104,2+104,0)=14,990 [A]</t>
  </si>
  <si>
    <t>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</si>
  <si>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24</t>
  </si>
  <si>
    <t>31717</t>
  </si>
  <si>
    <t>KOVOVÉ KONSTRUKCE PRO KOTVENÍ ŘÍMSY</t>
  </si>
  <si>
    <t>KG</t>
  </si>
  <si>
    <t>odhad 6kg/kus 2*91*6,0=1 092,000 [A]</t>
  </si>
  <si>
    <t>Položka zahrnuje dodávku (výrobu) kotevního prvku předepsaného tvaru a jeho osazení do předepsané polohy včetně nezbytných prací (vrty, zálivky apod.)</t>
  </si>
  <si>
    <t>25</t>
  </si>
  <si>
    <t>317325</t>
  </si>
  <si>
    <t>ŘÍMSY ZE ŽELEZOBETONU DO C30/37 (B37)</t>
  </si>
  <si>
    <t>C30/37-XF4, vč.výplně a těsnění pracov.a dilatač.spár, úpravy povrchu 
provedení spar dle TZ</t>
  </si>
  <si>
    <t>0,26*0,8*(104,2+104,0)=43,306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</si>
  <si>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</si>
  <si>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26</t>
  </si>
  <si>
    <t>317365</t>
  </si>
  <si>
    <t>VÝZTUŽ ŘÍMS Z OCELI 10505</t>
  </si>
  <si>
    <t>vč.vlepované výztuže 
výztuž B500B</t>
  </si>
  <si>
    <t>odhad 150kg/m3 
0,15*43,306=6,496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</si>
  <si>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</si>
  <si>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27</t>
  </si>
  <si>
    <t>333325</t>
  </si>
  <si>
    <t>MOSTNÍ OPĚRY A KŘÍDLA ZE ŽELEZOBET DO C30/37 (B37)</t>
  </si>
  <si>
    <t>C30/37-XF4 - vč.nátěru zasypaných ploch proti zemní vlhkosti, výplně a těsnění pracovních a dilatačních spar</t>
  </si>
  <si>
    <t>nabetonování křídel (tl.cca 400mm) 
0,4*0,65*(104,2+104,0-2*90,4)*1,3=9,261 [A] 
dobetonávka pilířů - odhad 5,0m3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</si>
  <si>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</si>
  <si>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28</t>
  </si>
  <si>
    <t>333365</t>
  </si>
  <si>
    <t>VÝZTUŽ MOST OPĚR A KŘÍDEL Z OCELI 10505</t>
  </si>
  <si>
    <t>položka zahrnuje dopravně inženýrská opatření v průběhu celé stavby (dle 
schváleného plánu ZOV a vyjádření DI PČR), zahrnuje osazení, přesuny a odvoz 
provizorního dopravního značení. Zahrnuje dočasné dopravní značení, dopravní zařízení (např. zvětšené 
i základní svislé značky, vodorovné značení z fólie, 
citybloky, provizorní betonová a ocelová svodidla, ochranná zábradlí, světelné 
výstražné zařízení atd.- viz příloha TZ), oplocení a všechny související práce po 
dobu trvání 
stavby Součástí položky je i údržba a péče o dopravně inženýrská opatření v 
průběhu celé stavby. 
Součástí položky je vyřízení DIR včetně jeho projednání.ýztuž B500B</t>
  </si>
  <si>
    <t>vč.vlepované výztuže profilu 20mm 
odhad 230kg/m3  0,23*9,261=2,130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</si>
  <si>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74 - pol.č.74432).  
- povrchovou antikorozní úpravu výztuže,  
- separaci výztuže,  
- osazení měřících zařízení a úpravy pro ně,  
- osazení měřících skříní nebo míst pro měření bludných proudů.</t>
  </si>
  <si>
    <t>29</t>
  </si>
  <si>
    <t>334325</t>
  </si>
  <si>
    <t>MOSTNÍ PILÍŘE A STATIVA ZE ŽELEZOVÉHO BETONU DO C30/37 (B37)</t>
  </si>
  <si>
    <t>dobetonávka pilířů - odhad 5,0m3 
5,0=5,000 [A]</t>
  </si>
  <si>
    <t>30</t>
  </si>
  <si>
    <t>334365</t>
  </si>
  <si>
    <t>VÝZTUŽ MOSTNÍCH PILÍŘŮ A STATIV Z OCELI 10505</t>
  </si>
  <si>
    <t>výztuž B500B</t>
  </si>
  <si>
    <t>vč.vlepované výztuže profilu 20mm 
odhad 230kg/m3  0,23*5,0=1,150 [A]</t>
  </si>
  <si>
    <t>Vodorovné konstrukce</t>
  </si>
  <si>
    <t>31</t>
  </si>
  <si>
    <t>421325</t>
  </si>
  <si>
    <t>MOSTNÍ NOSNÉ DESKOVÉ KONSTR ZE ŽELEZOBETONU DO C30/37 (B37)</t>
  </si>
  <si>
    <t>C30/37-XF2 - spřahující deska, vč. výplně a těsnění pracovních a dilatačních spar, vč.úpravy pod izolaci (např.brokování)</t>
  </si>
  <si>
    <t>(((0,156+0,12)/2*0,9*2+(0,12+0,185)/2*6,51)*90,41+(0,42-0,185)*0,25*8,31*2)*1,5=169,787 [A]</t>
  </si>
  <si>
    <t>32</t>
  </si>
  <si>
    <t>421365</t>
  </si>
  <si>
    <t>VÝZTUŽ MOSTNÍ NOSNÉ DESKOVÉ KONSTR Z OCELI 10505</t>
  </si>
  <si>
    <t>kotevní výztuž - odhad 50kg/m3 0,05*169,787=8,489 [A]</t>
  </si>
  <si>
    <t>33</t>
  </si>
  <si>
    <t>421366</t>
  </si>
  <si>
    <t>VÝZTUŽ MOSTNÍ DESKOVÉ KONSTRUKCE Z KARI SÍTÍ</t>
  </si>
  <si>
    <t>KARI 8/100 x 8/100 
BST 500M</t>
  </si>
  <si>
    <t>odhad 0,00799*90,4*8,3*2*1,5=17,985 [A]</t>
  </si>
  <si>
    <t>34</t>
  </si>
  <si>
    <t>451312</t>
  </si>
  <si>
    <t>PODKLADNÍ A VÝPLŇOVÉ VRSTVY Z PROSTÉHO BETONU C12/15</t>
  </si>
  <si>
    <t>C8/10 XO</t>
  </si>
  <si>
    <t>na stávající NK pod spřahující deskou 
(0,17*6,6*(15,96+0,53/2-0,25)+0,125*6,8*(20,97+15,94)+0,21*6,6*(21,08+0,49/2+15,95-0,25))*1,8=181,105 [A]</t>
  </si>
  <si>
    <t>35</t>
  </si>
  <si>
    <t>45152</t>
  </si>
  <si>
    <t>PODKLADNÍ A VÝPLŇOVÉ VRSTVY Z KAMENIVA DRCENÉHO</t>
  </si>
  <si>
    <t>ŠP podsyp pod kamennou dlažbu 
1,15*0,10*0,50*(12,35+12,15)=1,409 [A] 
lože pro uložení geomemrány 
2*0,15*1,50*7,0=3,150 [B] 
Celkem: A+B=4,559 [C]</t>
  </si>
  <si>
    <t>položka zahrnuje dodávku předepsaného kameniva, mimostaveništní a vnitrostaveništní dopravu a jeho uložení 
není-li v zadávací dokumentaci uvedeno jinak, jedná se o nakupovaný materiál</t>
  </si>
  <si>
    <t>36</t>
  </si>
  <si>
    <t>45860</t>
  </si>
  <si>
    <t>VÝPLŇ ZA OPĚRAMI A ZDMI Z MEZEROVITÉHO BETONU</t>
  </si>
  <si>
    <t>klín z mezerovitého betonu</t>
  </si>
  <si>
    <t>((0,6-0,08)*(8,6*7,01+6,74*7,01))*1,2=67,101 [A]</t>
  </si>
  <si>
    <t>položka zahrnuje: 
- dodávku mezerovitého betonu předepsané kvality a zásyp se zhutněním včetně mimostaveništní a vnitrostaveništní dopravy</t>
  </si>
  <si>
    <t>Komunikace</t>
  </si>
  <si>
    <t>37</t>
  </si>
  <si>
    <t>56110</t>
  </si>
  <si>
    <t>PODKLAD BETON</t>
  </si>
  <si>
    <t>pod zámk.dlažbou 
přechody říms 
0,15*(0,9*1,5+(0,5+0,9)/2*1,72)=0,383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</si>
  <si>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</si>
  <si>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38</t>
  </si>
  <si>
    <t>561401</t>
  </si>
  <si>
    <t>KAMENIVO ZPEVNĚNÉ CEMENTEM TŘ. I</t>
  </si>
  <si>
    <t>mezi SO201 a SO202 - tl.160mm 
10,4*8,0*0,16=13,312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</si>
  <si>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</si>
  <si>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39</t>
  </si>
  <si>
    <t>56333</t>
  </si>
  <si>
    <t>VOZOVKOVÉ VRSTVY ZE ŠTĚRKODRTI TL. DO 150MM</t>
  </si>
  <si>
    <t>navázání starého a nového povrchu na š.1,5m 
1,5*7,0=10,500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</si>
  <si>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</si>
  <si>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40</t>
  </si>
  <si>
    <t>56334</t>
  </si>
  <si>
    <t>VOZOVKOVÉ VRSTVY ZE ŠTĚRKODRTI TL. DO 200MM</t>
  </si>
  <si>
    <t>mezi SO201 a SO202  
10,4*8,0=83,200 [A]</t>
  </si>
  <si>
    <t>41</t>
  </si>
  <si>
    <t>572213</t>
  </si>
  <si>
    <t>SPOJOVACÍ POSTŘIK Z EMULZE DO 0,5KG/M2</t>
  </si>
  <si>
    <t>PSE 0.3 kg/m2</t>
  </si>
  <si>
    <t>pod ACO11+   824,851=824,851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</si>
  <si>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</si>
  <si>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42</t>
  </si>
  <si>
    <t>572223</t>
  </si>
  <si>
    <t>SPOJOVACÍ POSTŘIK Z EMULZE DO 1,0KG/M2</t>
  </si>
  <si>
    <t>PSE 0.8 kg/m2</t>
  </si>
  <si>
    <t>pod ACO11 mimo most  191,077=191,077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</si>
  <si>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</si>
  <si>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43</t>
  </si>
  <si>
    <t>574A33</t>
  </si>
  <si>
    <t>ASFALTOVÝ BETON PRO OBRUSNÉ VRSTVY ACO 11 TL. 40MM</t>
  </si>
  <si>
    <t>most (7,01-0,15*2)*90,41=606,651 [A] 
mimo most 7,01*(8,6+6,74)+1,72*(0,9-0,5)/2+10,4*8,0=191,077 [B] 
Celkem: A+B=797,728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</si>
  <si>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</si>
  <si>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44</t>
  </si>
  <si>
    <t>574A34</t>
  </si>
  <si>
    <t>ASFALTOVÝ BETON PRO OBRUSNÉ VRSTVY ACO 11+, 11S TL. 40MM</t>
  </si>
  <si>
    <t>ACO 11+ 
modif.</t>
  </si>
  <si>
    <t>most 7,01*90,41=633,774 [A] 
mimo most 7,01*(8,6+6,74)+1,72*(0,9-0,5)/2+10,4*8,0=191,077 [B] 
Celkem: A+B=824,851 [C]</t>
  </si>
  <si>
    <t>45</t>
  </si>
  <si>
    <t>582624</t>
  </si>
  <si>
    <t>KRYTY Z BETON DLAŽDIC SE ZÁMKEM BAREV TL 60MM DO LOŽE Z MC</t>
  </si>
  <si>
    <t>přechody říms 
0,9*1,5+(0,5+0,9)/2*1,72=2,554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</si>
  <si>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</si>
  <si>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Úpravy povrchů, podlahy, výplně otvorů</t>
  </si>
  <si>
    <t>46</t>
  </si>
  <si>
    <t>626113</t>
  </si>
  <si>
    <t>REPROFIL PODHL, SVIS PLOCH SANAČ MALTOU JEDNOVRST TL DO 30MM</t>
  </si>
  <si>
    <t>Položku je možno čerpat jen v rozsahu odsouhlaseném TDI 
vč.zpřístupnění</t>
  </si>
  <si>
    <t>plocha viz očištění betonu 
předpoklad 20% plochy spodní stavby 
0,2*(1671,892-170,344-675,135)=165,283 [A] 
předpoklad 20% vnější plochy NK 
0,2*(170,344+675,135)=169,096 [B] 
Celkem: A+B=334,379 [C]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</si>
  <si>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</si>
  <si>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47</t>
  </si>
  <si>
    <t>626122</t>
  </si>
  <si>
    <t>REPROFIL PODHL, SVIS PLOCH SANAČ MALTOU DVOUVRST TL DO 50MM</t>
  </si>
  <si>
    <t>plocha viz očištění betonu 
předpoklad 30% plochy spodní stavby 
0,3*(1671,892-170,344-675,135)=247,924 [A] 
předpoklad 30% vnější plochy NK 
0,3*(170,344+675,135)=253,644 [B] 
Celkem: A+B=501,568 [C]</t>
  </si>
  <si>
    <t>48</t>
  </si>
  <si>
    <t>626222</t>
  </si>
  <si>
    <t>REPROFIL VODOR PLOCH SHORA SANAČ MALTOU DVOUVRST TL DO 50MM</t>
  </si>
  <si>
    <t>vč.zpřístupnění</t>
  </si>
  <si>
    <t>přesahující povrch odbouraných křídel a stativ pilířů 
0,6*(104,2+103,7-90,4*2)=16,260 [A] 
0,6*(0,53+0,61+0,74+0,49)*2=2,844 [B] 
Celkem: A+B=19,104 [C]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</si>
  <si>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</si>
  <si>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Přidružená stavební výroba</t>
  </si>
  <si>
    <t>49</t>
  </si>
  <si>
    <t>711432</t>
  </si>
  <si>
    <t>IZOLACE MOSTOVEK POD ŘÍMSOU ASFALT PÁSY</t>
  </si>
  <si>
    <t>Ochrana izolace - s kovovou vložkou</t>
  </si>
  <si>
    <t>na NK 
0,85*90,41*2=153,697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</si>
  <si>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lepenku s hliníkovou vložkou, litý asfalt, asfaltový beton</t>
  </si>
  <si>
    <t>50</t>
  </si>
  <si>
    <t>711442</t>
  </si>
  <si>
    <t>IZOL MOST CELOPLOŠ ASF PÁSY S PEČEŤ VRST</t>
  </si>
  <si>
    <t>Tl.5 mm na kotevně impregnační nátěr (případně pečetící vrstva - viz TZ)</t>
  </si>
  <si>
    <t>vč.přetažení k drenáži 
(90,41+2*0,9)*8,3=765,343 [A]</t>
  </si>
  <si>
    <t>položka zahrnuje: 
- dodání  předepsaného izolačního materiálu 
- očištění a ošetření podkladu, zadávací dokumentace může zahrnout i případné vyspravení 
- zřízení izolace jako kompletního povlaku včetně položení pečetící vrstvy,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</t>
  </si>
  <si>
    <t>51</t>
  </si>
  <si>
    <t>711509</t>
  </si>
  <si>
    <t>OCHRANA IZOLACE NA POVRCHU TEXTILIÍ</t>
  </si>
  <si>
    <t>opěry a křídla 
0,9*8,3*2+0,6*(104,2+104,0-90,4*2)=31,380 [A]</t>
  </si>
  <si>
    <t>položka zahrnuje: 
- dodání  předepsaného ochranného materiálu 
- zřízení ochrany izolace</t>
  </si>
  <si>
    <t>52</t>
  </si>
  <si>
    <t>78311</t>
  </si>
  <si>
    <t>PROTIKOROZ OCHRANA OCEL KONSTR NÁTĚREM JEDNOVRST</t>
  </si>
  <si>
    <t>nátěr odhalené výztuže před reprofilací inhibitorem koroze</t>
  </si>
  <si>
    <t>viz reprofilace tl.30 a 50mm a dobetonávka (předpoklad 30%)  
0,3*(334,379+501,568+19,104+37,57/0,1+23,052/0,1)=438,381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</si>
  <si>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</si>
  <si>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53</t>
  </si>
  <si>
    <t>78381</t>
  </si>
  <si>
    <t>NÁTĚRY BETON KONSTR TYP S1 (OS-A)</t>
  </si>
  <si>
    <t>ochranný a sjednocující nátěr betonových konstrukcí -vnější líc n.k.</t>
  </si>
  <si>
    <t>(170,344+675,135)=845,479 [B]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</si>
  <si>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</si>
  <si>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54</t>
  </si>
  <si>
    <t>78382</t>
  </si>
  <si>
    <t>NÁTĚRY BETON KONSTR TYP S2 (OS-B)</t>
  </si>
  <si>
    <t>170,344+(0,156+0,12)*90,4*2+(0,42+0,39)*8,5=227,130 [A]</t>
  </si>
  <si>
    <t>Potrubí</t>
  </si>
  <si>
    <t>55</t>
  </si>
  <si>
    <t>87733</t>
  </si>
  <si>
    <t>CHRÁNIČKY PŮLENÉ Z TRUB PLAST DN DO 150MM</t>
  </si>
  <si>
    <t>DN110 
dělené chráničky</t>
  </si>
  <si>
    <t>vč.přesahu mimo NK 
3*(9,50+88,81+7,0+9,50)=344,430 [A]</t>
  </si>
  <si>
    <t>položky pro zhotovení potrubí platí bez ohledu na sklon 
zahrnuje: 
- výrobní dokumentaci (včetně technologického předpisu)  
- dodání veškerého trubního a pomocného materiálu  (trouby včetně podélného rozpůlení,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včetně případně předepsaného utěsnění konců chrániček 
- položky platí pro práce prováděné v prostoru zapaženém i nezapaženém a i v kolektorech, chráničkách</t>
  </si>
  <si>
    <t>Ostatní konstrukce a práce</t>
  </si>
  <si>
    <t>56</t>
  </si>
  <si>
    <t>9112A3</t>
  </si>
  <si>
    <t>ZÁBRADLÍ MOSTNÍ S VODOR MADLY - DEMONTÁŽ S PŘESUNEM</t>
  </si>
  <si>
    <t>vč.doplňkové výplně plechem, vč.odvozu na místo určené investorem</t>
  </si>
  <si>
    <t>104,2+103,7=207,900 [A]</t>
  </si>
  <si>
    <t>položka zahrnuje: 
- demontáž a odstranění zařízení 
- jeho odvoz na předepsané místo</t>
  </si>
  <si>
    <t>57</t>
  </si>
  <si>
    <t>9112B1</t>
  </si>
  <si>
    <t>ZÁBRADLÍ MOSTNÍ SE SVISLOU VÝPLNÍ - DODÁVKA A MONTÁŽ</t>
  </si>
  <si>
    <t>kompletní v.1,3m vč.PKO</t>
  </si>
  <si>
    <t>104,2+104,0=208,200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</si>
  <si>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</si>
  <si>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58</t>
  </si>
  <si>
    <t>91345</t>
  </si>
  <si>
    <t>NIVELAČNÍ ZNAČKY KOVOVÉ</t>
  </si>
  <si>
    <t>osazeny v římse ve středu rozpětí pole a nad každou podpěrou oboustranně</t>
  </si>
  <si>
    <t>podpory  
2*6=12,000 [A] 
římsa 
2*5=10,000 [B] 
Celkem: A+B=22,000 [C]</t>
  </si>
  <si>
    <t>položka zahrnuje: 
- dodání a osazení nivelační značky včetně nutných zemních prací  
- vnitrostaveništní a mimostaveništní dopravu</t>
  </si>
  <si>
    <t>59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</si>
  <si>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</si>
  <si>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</si>
  <si>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</si>
  <si>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60</t>
  </si>
  <si>
    <t>917211</t>
  </si>
  <si>
    <t>ZÁHONOVÉ OBRUBY Z BETONOVÝCH OBRUBNÍKŮ ŠÍŘ 50MM</t>
  </si>
  <si>
    <t>vč. lože z betonu C 20/25n</t>
  </si>
  <si>
    <t>přechody říms 
1,5+0,9+1,7=4,100 [A] 
obruba podél odláždění žlabů 
1,15*(12,35+12,15)=28,175 [B] 
Celkem: A+B=32,275 [C]</t>
  </si>
  <si>
    <t>Položka zahrnuje:  
dodání a pokládku betonových obrubníků o rozměrech předepsaných zadávací dokumentací  
betonové lože i boční betonovou opěrku.</t>
  </si>
  <si>
    <t>61</t>
  </si>
  <si>
    <t>917224</t>
  </si>
  <si>
    <t>SILNIČNÍ A CHODNÍKOVÉ OBRUBY Z BETONOVÝCH OBRUBNÍKŮ ŠÍŘ 150MM</t>
  </si>
  <si>
    <t>přechody říms 1,5+1,7=3,200 [A] 
ukončení vozovky na předmostí  (zapuštěný obrubník) 
7,0+7,9=14,900 [B] 
Celkem: A+B=18,100 [C]</t>
  </si>
  <si>
    <t>62</t>
  </si>
  <si>
    <t>9182500R</t>
  </si>
  <si>
    <t>VSAKOVACÍ JÍMKA</t>
  </si>
  <si>
    <t>Kompletní provedení dle TZ 
výplň štěrkem</t>
  </si>
  <si>
    <t>2=2,000 [A]</t>
  </si>
  <si>
    <t>63</t>
  </si>
  <si>
    <t>931315</t>
  </si>
  <si>
    <t>TĚSNĚNÍ DILATAČ SPAR ASF ZÁLIVKOU PRŮŘ DO 600MM2</t>
  </si>
  <si>
    <t>u římsy 2*(104,2+104,0)=416,400 [A] 
u obrubníků 1,5+1,7=3,200 [B] 
Celkem: A+B=419,600 [C]</t>
  </si>
  <si>
    <t>položka zahrnuje dodávku a osazení předepsaného materiálu, očištění ploch spáry před úpravou, očištění okolí spáry po úpravě  
nezahrnuje těsnící profil</t>
  </si>
  <si>
    <t>64</t>
  </si>
  <si>
    <t>931325</t>
  </si>
  <si>
    <t>TĚSNĚNÍ DILATAČ SPAR ASF ZÁLIVKOU MODIFIK PRŮŘ DO 600MM2</t>
  </si>
  <si>
    <t>65</t>
  </si>
  <si>
    <t>93140</t>
  </si>
  <si>
    <t>MOSTNÍ ZÁVĚRY PODPOVRCHOVÉ</t>
  </si>
  <si>
    <t>Kompletní, popis viz TZ, posun +-2,5mm  
PŮDORYSNÁ DÉLKA</t>
  </si>
  <si>
    <t>4*8,45=33,800 [A]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</si>
  <si>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</si>
  <si>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66</t>
  </si>
  <si>
    <t>935832</t>
  </si>
  <si>
    <t>ŽLABY A RIGOLY DLÁŽDĚNÉ Z LOMOVÉHO KAMENE TL DO 250MMM DO BETONU TL 100MM</t>
  </si>
  <si>
    <t>skluz - kamenná dlažba z lomového kamene do betonu C20/25 n</t>
  </si>
  <si>
    <t>1.15*(12,15+12,35)*0,50=14,088 [A]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</si>
  <si>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</si>
  <si>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67</t>
  </si>
  <si>
    <t>93610</t>
  </si>
  <si>
    <t>DROBNÉ DOPLŇK KONSTR DŘEVĚNÉ</t>
  </si>
  <si>
    <t>kompletní provedení ledolamů 
vč. kotvení 
vč. impregnace 
vč. přístupu</t>
  </si>
  <si>
    <t>umístěno na pilířích 
4*2*9,40*1,90*0,15=21,432 [A]</t>
  </si>
  <si>
    <t>- dílenská dokumentace, včetně technologického předpisu spojování,  
- dodání dřeva v požadované kvalitě a výroba konstrukce (vč. pomůcek,  přípravků a prostředků pro výrobu) bez ohledu na náročnost a její objem, dílenská montáž, montážní dokumentace,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 požadovaných  otvorů, ochranných a bezpečnostních opatření a základů pro tyto konstrukce a lešení,  
- jakákoliv doprava a manipulace dílců a montážních sestav, včetně dopravy konstrukce z výrobny na stavbu,  
- montáž konstrukce na stavbě, včetně montážních prostředků a pomůcek a zednických výpomocí,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 kotevních  otvorů (případně podlití patních desek) maltou, betonem nebo jinou speciální hmotou, vyplnění jam zeminou,  
- ošetření kotevní oblasti proti vzniku trhlin, vlivu povětrnosti a pod.,  
- osazení značek, včetně jejich zaměření.  
Dokumentace pro zadání stavby může dále předepsat, že cena položky ještě obsahuje např.:  
- veškeré úpravy dřeva pro zlepšení jeho užitných vlastností (impregnace, zpevňování a pod.),  
- veškeré druhy povrchových úprav,  
- zvláštní spojové prostředky, rozebíratelnost konstrukce,  
- osazení měřících zařízení a úprav pro ně.</t>
  </si>
  <si>
    <t>68</t>
  </si>
  <si>
    <t>936541</t>
  </si>
  <si>
    <t>MOSTNÍ ODVODŇOVACÍ TRUBKA (POVRCHŮ IZOLACE) Z NEREZ OCELI</t>
  </si>
  <si>
    <t>Kompletní vč.vsakovací vrstvy z dren.plastbetonu a prodloužení pod NK mostu</t>
  </si>
  <si>
    <t>2*17=34,000 [A]</t>
  </si>
  <si>
    <t>položka zahrnuje: 
- výrobní dokumentaci (včetně technologického předpisu)  
- dodání kompletní odvodňovací soupravy z předepsaného materiálu,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</si>
  <si>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69</t>
  </si>
  <si>
    <t>938542R</t>
  </si>
  <si>
    <t>OČIŠTĚNÍ BETON KONSTR MECHANICKÉ</t>
  </si>
  <si>
    <t>mechanické očištění degradovaného betonu 
vč.skládkovného</t>
  </si>
  <si>
    <t>svislé 
- OP1 vč.křídel 
6,1*9,5+6,8*9,7/2*2+0,6*0,6*2=124,630 [A] 
- P2 
6,7*(9,5+0,53)/2+0,6*(0,53*2+0,6*4)=35,677 [B] 
- P3 
9,2*(9,5+0,61)*2+0,9*(0,61*2+0,6*4)=189,282 [C] 
- P4 
8,2*(9,5+0,74)*2+0,9*(0,74*2+0,6*4)=171,428 [H] 
- P5 
8,8*(9,5+0,49)*2+0,9*(0,49*2+0,6*4)=178,866 [I] 
- OP6 vč.křídel 
6,7*9,5+7,4*8,4/2*2+0,6*0,6*2=126,530 [D] 
- boky NK 
2*(0,87*(13,96+0,53*2)+0,83*(20,97+15,94)+0,91*(21,08+0,49/2+13,96))+2*8*3,9*0,6/2=170,344 [E] 
podhled 
- podhled NK 
8,1*(13,96+20,41+15,28+20,45+13,25)=675,135 [F] 
Celkem: A+B+C+H+I+D+E+F=1 671,892 [J]</t>
  </si>
  <si>
    <t>položka zahrnuje očištění předepsaným způsobem včetně odklizení vzniklého odpadu</t>
  </si>
  <si>
    <t>70</t>
  </si>
  <si>
    <t>938543</t>
  </si>
  <si>
    <t>OČIŠTĚNÍ BETON KONSTR OTRYSKÁNÍM TLAK VODOU DO 1000 BARŮ</t>
  </si>
  <si>
    <t>Včetně mechanického očištění degrad.betonu 
vč.skládkovného</t>
  </si>
  <si>
    <t>horní povrch NK 
(8,1+2*0,2)*90,41=768,485 [A] 
ostatní plochy - viz pol.938542R 
1671,892=1 671,892 [B] 
Celkem: A+B=2 440,377 [C]</t>
  </si>
  <si>
    <t>71</t>
  </si>
  <si>
    <t>938652</t>
  </si>
  <si>
    <t>OČIŠTĚNÍ OCEL KONSTR OTRYSKÁNÍM NA SUCHO KŘEMIČ PÍSKEM</t>
  </si>
  <si>
    <t>odhalená výztuž 
vč.skládkovného</t>
  </si>
  <si>
    <t>72</t>
  </si>
  <si>
    <t>94490</t>
  </si>
  <si>
    <t>OCHRANNÁ KONSTRUKCE</t>
  </si>
  <si>
    <t>provizorní ochranná konstrukce pro zajištění bezpečnosti provozu a pracovníků - dovoz, montáž, údržba, opotřebení (nájemné), demontáž, konzervaci, odvoz.  
vč.případných úprav během výstavby</t>
  </si>
  <si>
    <t>ochrana provozu pod mostem při bourání 
86,0*11,0=946,000 [A]</t>
  </si>
  <si>
    <t>Položka zahrnuje dovoz, montáž, údržbu, opotřebení (nájemné), demontáž, konzervaci, odvoz.</t>
  </si>
  <si>
    <t>73</t>
  </si>
  <si>
    <t>966118</t>
  </si>
  <si>
    <t>BOURÁNÍ KONSTRUKCÍ Z BETON DÍLCŮ S ODVOZEM DO 20KM</t>
  </si>
  <si>
    <t>Vč.odvozu na skládku a uložení na skládku</t>
  </si>
  <si>
    <t>žlb. panely   0,15*1,2*104=18,720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</si>
  <si>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</si>
  <si>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74</t>
  </si>
  <si>
    <t>966168</t>
  </si>
  <si>
    <t>BOURÁNÍ KONSTRUKCÍ ZE ŽELEZOBETONU S ODVOZEM DO 20KM</t>
  </si>
  <si>
    <t>římsy s částí NK vč.chráničky kabelů 
((0,27*0,7+0,4*0,7)*2+0,1*0,2+0,2*0,2+0,1*0,8)*90,41*1,2=116,954 [E] 
část stativ pilířů 
0,6*2*0,4*(0,53+0,61+0,74+0,49)*1,2=1,365 [C] 
zhlaví křídel 
0,6*0,4*(104,2+103,7-90,4*2)*1,2=7,805 [D] 
další části - odhad 
15,0=15,000 [F] 
Celkem: E+C+D+F=141,124 [G]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</si>
  <si>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</si>
  <si>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75</t>
  </si>
  <si>
    <t>966188</t>
  </si>
  <si>
    <t>DEMONTÁŽ KONSTRUKCÍ KOVOVÝCH S ODVOZEM DO 20KM</t>
  </si>
  <si>
    <t>vč.odvozu na místo určené investorem</t>
  </si>
  <si>
    <t>odhad hmotnosti 
portály trakčního vedení (3ks) 
3*4,0=12,000 [C]</t>
  </si>
  <si>
    <t>položka zahrnuje:  
- rozebrání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</si>
  <si>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76</t>
  </si>
  <si>
    <t>967178</t>
  </si>
  <si>
    <t>VYBOURÁNÍ ČÁSTÍ KONSTRUKCÍ DŘEVĚNÝCH S ODVOZEM DO 20KM</t>
  </si>
  <si>
    <t>odstranění stávajících ledolamů</t>
  </si>
  <si>
    <t>umístěno na pilíří 
4*2*9,40*1,90*0,15=21,432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</si>
  <si>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</si>
  <si>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77</t>
  </si>
  <si>
    <t>97816</t>
  </si>
  <si>
    <t>ODSEKÁNÍ VRSTVY VYROVNÁVACÍHO BETONU NA MOSTECH</t>
  </si>
  <si>
    <t>vč. dopravy a uložení 
odstranění vyrovnávacího betonu na n.k.</t>
  </si>
  <si>
    <t>tl.70 mm 
0,07*90,40*6,50=41,132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</si>
  <si>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</si>
  <si>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78</t>
  </si>
  <si>
    <t>97817</t>
  </si>
  <si>
    <t>ODSTRANĚNÍ MOSTNÍ IZOLACE</t>
  </si>
  <si>
    <t>Vč.odvozu na skládku a poplatku za uložení</t>
  </si>
  <si>
    <t>(6,5+0,6+0,8)*(90,4+2*0,9)=728,380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</si>
</sst>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0+C10+C12</f>
      </c>
      <c r="D6" s="1"/>
      <c r="E6" s="1"/>
    </row>
    <row r="7" spans="1:5" ht="12.75" customHeight="1">
      <c r="A7" s="1"/>
      <c r="B7" s="4" t="s">
        <v>5</v>
      </c>
      <c r="C7" s="7">
        <f>0+E10+E12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47</v>
      </c>
      <c r="B11" s="21" t="s">
        <v>29</v>
      </c>
      <c r="C11" s="22">
        <f>'000_000.2'!I3</f>
      </c>
      <c r="D11" s="22">
        <f>'000_000.2'!O2</f>
      </c>
      <c r="E11" s="22">
        <f>C11+D11</f>
      </c>
    </row>
    <row r="12" spans="1:5" ht="12.75" customHeight="1">
      <c r="A12" s="19" t="s">
        <v>109</v>
      </c>
      <c r="B12" s="19" t="s">
        <v>110</v>
      </c>
      <c r="C12" s="20">
        <f>0+C13</f>
      </c>
      <c r="D12" s="20">
        <f>0+D13</f>
      </c>
      <c r="E12" s="20">
        <f>0+E13</f>
      </c>
    </row>
    <row r="13" spans="1:5" ht="12.75" customHeight="1">
      <c r="A13" s="21" t="s">
        <v>111</v>
      </c>
      <c r="B13" s="21" t="s">
        <v>110</v>
      </c>
      <c r="C13" s="22">
        <f>'202_202'!I3</f>
      </c>
      <c r="D13" s="22">
        <f>'202_202'!O2</f>
      </c>
      <c r="E13" s="22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</v>
      </c>
      <c r="I3" s="40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28</v>
      </c>
      <c r="D5" s="6"/>
      <c r="E5" s="18" t="s">
        <v>29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49</v>
      </c>
      <c r="F9" s="27"/>
      <c r="G9" s="27"/>
      <c r="H9" s="27"/>
      <c r="I9" s="30">
        <f>0+Q9</f>
      </c>
      <c r="O9">
        <f>0+R9</f>
      </c>
      <c r="Q9">
        <f>0+I10+I14+I18+I22+I26+I30+I34+I38+I42+I46+I50+I54+I58+I62</f>
      </c>
      <c r="R9">
        <f>0+O10+O14+O18+O22+O26+O30+O34+O38+O42+O46+O50+O54+O58+O62</f>
      </c>
    </row>
    <row r="10" spans="1:16" ht="12.75">
      <c r="A10" s="26" t="s">
        <v>50</v>
      </c>
      <c r="B10" s="31" t="s">
        <v>33</v>
      </c>
      <c r="C10" s="31" t="s">
        <v>51</v>
      </c>
      <c r="D10" s="26" t="s">
        <v>52</v>
      </c>
      <c r="E10" s="32" t="s">
        <v>53</v>
      </c>
      <c r="F10" s="33" t="s">
        <v>54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78.5">
      <c r="A11" s="36" t="s">
        <v>55</v>
      </c>
      <c r="E11" s="37" t="s">
        <v>56</v>
      </c>
    </row>
    <row r="12" spans="1:5" ht="12.75">
      <c r="A12" s="38" t="s">
        <v>57</v>
      </c>
      <c r="E12" s="39" t="s">
        <v>52</v>
      </c>
    </row>
    <row r="13" spans="1:5" ht="12.75">
      <c r="A13" t="s">
        <v>58</v>
      </c>
      <c r="E13" s="37" t="s">
        <v>52</v>
      </c>
    </row>
    <row r="14" spans="1:16" ht="12.75">
      <c r="A14" s="26" t="s">
        <v>50</v>
      </c>
      <c r="B14" s="31" t="s">
        <v>27</v>
      </c>
      <c r="C14" s="31" t="s">
        <v>59</v>
      </c>
      <c r="D14" s="26" t="s">
        <v>52</v>
      </c>
      <c r="E14" s="32" t="s">
        <v>60</v>
      </c>
      <c r="F14" s="33" t="s">
        <v>54</v>
      </c>
      <c r="G14" s="34">
        <v>1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40.25">
      <c r="A15" s="36" t="s">
        <v>55</v>
      </c>
      <c r="E15" s="37" t="s">
        <v>61</v>
      </c>
    </row>
    <row r="16" spans="1:5" ht="12.75">
      <c r="A16" s="38" t="s">
        <v>57</v>
      </c>
      <c r="E16" s="39" t="s">
        <v>52</v>
      </c>
    </row>
    <row r="17" spans="1:5" ht="12.75">
      <c r="A17" t="s">
        <v>58</v>
      </c>
      <c r="E17" s="37" t="s">
        <v>52</v>
      </c>
    </row>
    <row r="18" spans="1:16" ht="12.75">
      <c r="A18" s="26" t="s">
        <v>50</v>
      </c>
      <c r="B18" s="31" t="s">
        <v>26</v>
      </c>
      <c r="C18" s="31" t="s">
        <v>62</v>
      </c>
      <c r="D18" s="26" t="s">
        <v>52</v>
      </c>
      <c r="E18" s="32" t="s">
        <v>63</v>
      </c>
      <c r="F18" s="33" t="s">
        <v>54</v>
      </c>
      <c r="G18" s="34">
        <v>1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40.25">
      <c r="A19" s="36" t="s">
        <v>55</v>
      </c>
      <c r="E19" s="37" t="s">
        <v>64</v>
      </c>
    </row>
    <row r="20" spans="1:5" ht="12.75">
      <c r="A20" s="38" t="s">
        <v>57</v>
      </c>
      <c r="E20" s="39" t="s">
        <v>65</v>
      </c>
    </row>
    <row r="21" spans="1:5" ht="12.75">
      <c r="A21" t="s">
        <v>58</v>
      </c>
      <c r="E21" s="37" t="s">
        <v>66</v>
      </c>
    </row>
    <row r="22" spans="1:16" ht="12.75">
      <c r="A22" s="26" t="s">
        <v>50</v>
      </c>
      <c r="B22" s="31" t="s">
        <v>37</v>
      </c>
      <c r="C22" s="31" t="s">
        <v>67</v>
      </c>
      <c r="D22" s="26" t="s">
        <v>52</v>
      </c>
      <c r="E22" s="32" t="s">
        <v>68</v>
      </c>
      <c r="F22" s="33" t="s">
        <v>54</v>
      </c>
      <c r="G22" s="34">
        <v>1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12.75">
      <c r="A23" s="36" t="s">
        <v>55</v>
      </c>
      <c r="E23" s="37" t="s">
        <v>69</v>
      </c>
    </row>
    <row r="24" spans="1:5" ht="12.75">
      <c r="A24" s="38" t="s">
        <v>57</v>
      </c>
      <c r="E24" s="39" t="s">
        <v>52</v>
      </c>
    </row>
    <row r="25" spans="1:5" ht="12.75">
      <c r="A25" t="s">
        <v>58</v>
      </c>
      <c r="E25" s="37" t="s">
        <v>66</v>
      </c>
    </row>
    <row r="26" spans="1:16" ht="12.75">
      <c r="A26" s="26" t="s">
        <v>50</v>
      </c>
      <c r="B26" s="31" t="s">
        <v>39</v>
      </c>
      <c r="C26" s="31" t="s">
        <v>70</v>
      </c>
      <c r="D26" s="26" t="s">
        <v>52</v>
      </c>
      <c r="E26" s="32" t="s">
        <v>71</v>
      </c>
      <c r="F26" s="33" t="s">
        <v>54</v>
      </c>
      <c r="G26" s="34">
        <v>1</v>
      </c>
      <c r="H26" s="35">
        <v>0</v>
      </c>
      <c r="I26" s="35">
        <f>ROUND(ROUND(H26,2)*ROUND(G26,3),2)</f>
      </c>
      <c r="O26">
        <f>(I26*21)/100</f>
      </c>
      <c r="P26" t="s">
        <v>27</v>
      </c>
    </row>
    <row r="27" spans="1:5" ht="25.5">
      <c r="A27" s="36" t="s">
        <v>55</v>
      </c>
      <c r="E27" s="37" t="s">
        <v>72</v>
      </c>
    </row>
    <row r="28" spans="1:5" ht="12.75">
      <c r="A28" s="38" t="s">
        <v>57</v>
      </c>
      <c r="E28" s="39" t="s">
        <v>52</v>
      </c>
    </row>
    <row r="29" spans="1:5" ht="12.75">
      <c r="A29" t="s">
        <v>58</v>
      </c>
      <c r="E29" s="37" t="s">
        <v>66</v>
      </c>
    </row>
    <row r="30" spans="1:16" ht="12.75">
      <c r="A30" s="26" t="s">
        <v>50</v>
      </c>
      <c r="B30" s="31" t="s">
        <v>41</v>
      </c>
      <c r="C30" s="31" t="s">
        <v>73</v>
      </c>
      <c r="D30" s="26" t="s">
        <v>52</v>
      </c>
      <c r="E30" s="32" t="s">
        <v>74</v>
      </c>
      <c r="F30" s="33" t="s">
        <v>54</v>
      </c>
      <c r="G30" s="34">
        <v>1</v>
      </c>
      <c r="H30" s="35">
        <v>0</v>
      </c>
      <c r="I30" s="35">
        <f>ROUND(ROUND(H30,2)*ROUND(G30,3),2)</f>
      </c>
      <c r="O30">
        <f>(I30*21)/100</f>
      </c>
      <c r="P30" t="s">
        <v>27</v>
      </c>
    </row>
    <row r="31" spans="1:5" ht="12.75">
      <c r="A31" s="36" t="s">
        <v>55</v>
      </c>
      <c r="E31" s="37" t="s">
        <v>75</v>
      </c>
    </row>
    <row r="32" spans="1:5" ht="12.75">
      <c r="A32" s="38" t="s">
        <v>57</v>
      </c>
      <c r="E32" s="39" t="s">
        <v>52</v>
      </c>
    </row>
    <row r="33" spans="1:5" ht="12.75">
      <c r="A33" t="s">
        <v>58</v>
      </c>
      <c r="E33" s="37" t="s">
        <v>66</v>
      </c>
    </row>
    <row r="34" spans="1:16" ht="12.75">
      <c r="A34" s="26" t="s">
        <v>50</v>
      </c>
      <c r="B34" s="31" t="s">
        <v>76</v>
      </c>
      <c r="C34" s="31" t="s">
        <v>77</v>
      </c>
      <c r="D34" s="26" t="s">
        <v>52</v>
      </c>
      <c r="E34" s="32" t="s">
        <v>78</v>
      </c>
      <c r="F34" s="33" t="s">
        <v>54</v>
      </c>
      <c r="G34" s="34">
        <v>1</v>
      </c>
      <c r="H34" s="35">
        <v>0</v>
      </c>
      <c r="I34" s="35">
        <f>ROUND(ROUND(H34,2)*ROUND(G34,3),2)</f>
      </c>
      <c r="O34">
        <f>(I34*21)/100</f>
      </c>
      <c r="P34" t="s">
        <v>27</v>
      </c>
    </row>
    <row r="35" spans="1:5" ht="12.75">
      <c r="A35" s="36" t="s">
        <v>55</v>
      </c>
      <c r="E35" s="37" t="s">
        <v>79</v>
      </c>
    </row>
    <row r="36" spans="1:5" ht="12.75">
      <c r="A36" s="38" t="s">
        <v>57</v>
      </c>
      <c r="E36" s="39" t="s">
        <v>52</v>
      </c>
    </row>
    <row r="37" spans="1:5" ht="12.75">
      <c r="A37" t="s">
        <v>58</v>
      </c>
      <c r="E37" s="37" t="s">
        <v>52</v>
      </c>
    </row>
    <row r="38" spans="1:16" ht="12.75">
      <c r="A38" s="26" t="s">
        <v>50</v>
      </c>
      <c r="B38" s="31" t="s">
        <v>80</v>
      </c>
      <c r="C38" s="31" t="s">
        <v>81</v>
      </c>
      <c r="D38" s="26" t="s">
        <v>52</v>
      </c>
      <c r="E38" s="32" t="s">
        <v>82</v>
      </c>
      <c r="F38" s="33" t="s">
        <v>54</v>
      </c>
      <c r="G38" s="34">
        <v>1</v>
      </c>
      <c r="H38" s="35">
        <v>0</v>
      </c>
      <c r="I38" s="35">
        <f>ROUND(ROUND(H38,2)*ROUND(G38,3),2)</f>
      </c>
      <c r="O38">
        <f>(I38*21)/100</f>
      </c>
      <c r="P38" t="s">
        <v>27</v>
      </c>
    </row>
    <row r="39" spans="1:5" ht="12.75">
      <c r="A39" s="36" t="s">
        <v>55</v>
      </c>
      <c r="E39" s="37" t="s">
        <v>83</v>
      </c>
    </row>
    <row r="40" spans="1:5" ht="12.75">
      <c r="A40" s="38" t="s">
        <v>57</v>
      </c>
      <c r="E40" s="39" t="s">
        <v>52</v>
      </c>
    </row>
    <row r="41" spans="1:5" ht="12.75">
      <c r="A41" t="s">
        <v>58</v>
      </c>
      <c r="E41" s="37" t="s">
        <v>84</v>
      </c>
    </row>
    <row r="42" spans="1:16" ht="12.75">
      <c r="A42" s="26" t="s">
        <v>50</v>
      </c>
      <c r="B42" s="31" t="s">
        <v>44</v>
      </c>
      <c r="C42" s="31" t="s">
        <v>85</v>
      </c>
      <c r="D42" s="26" t="s">
        <v>52</v>
      </c>
      <c r="E42" s="32" t="s">
        <v>86</v>
      </c>
      <c r="F42" s="33" t="s">
        <v>54</v>
      </c>
      <c r="G42" s="34">
        <v>1</v>
      </c>
      <c r="H42" s="35">
        <v>0</v>
      </c>
      <c r="I42" s="35">
        <f>ROUND(ROUND(H42,2)*ROUND(G42,3),2)</f>
      </c>
      <c r="O42">
        <f>(I42*21)/100</f>
      </c>
      <c r="P42" t="s">
        <v>27</v>
      </c>
    </row>
    <row r="43" spans="1:5" ht="12.75">
      <c r="A43" s="36" t="s">
        <v>55</v>
      </c>
      <c r="E43" s="37" t="s">
        <v>87</v>
      </c>
    </row>
    <row r="44" spans="1:5" ht="12.75">
      <c r="A44" s="38" t="s">
        <v>57</v>
      </c>
      <c r="E44" s="39" t="s">
        <v>52</v>
      </c>
    </row>
    <row r="45" spans="1:5" ht="12.75">
      <c r="A45" t="s">
        <v>58</v>
      </c>
      <c r="E45" s="37" t="s">
        <v>84</v>
      </c>
    </row>
    <row r="46" spans="1:16" ht="12.75">
      <c r="A46" s="26" t="s">
        <v>50</v>
      </c>
      <c r="B46" s="31" t="s">
        <v>46</v>
      </c>
      <c r="C46" s="31" t="s">
        <v>88</v>
      </c>
      <c r="D46" s="26" t="s">
        <v>52</v>
      </c>
      <c r="E46" s="32" t="s">
        <v>89</v>
      </c>
      <c r="F46" s="33" t="s">
        <v>54</v>
      </c>
      <c r="G46" s="34">
        <v>1</v>
      </c>
      <c r="H46" s="35">
        <v>0</v>
      </c>
      <c r="I46" s="35">
        <f>ROUND(ROUND(H46,2)*ROUND(G46,3),2)</f>
      </c>
      <c r="O46">
        <f>(I46*21)/100</f>
      </c>
      <c r="P46" t="s">
        <v>27</v>
      </c>
    </row>
    <row r="47" spans="1:5" ht="12.75">
      <c r="A47" s="36" t="s">
        <v>55</v>
      </c>
      <c r="E47" s="37" t="s">
        <v>90</v>
      </c>
    </row>
    <row r="48" spans="1:5" ht="12.75">
      <c r="A48" s="38" t="s">
        <v>57</v>
      </c>
      <c r="E48" s="39" t="s">
        <v>52</v>
      </c>
    </row>
    <row r="49" spans="1:5" ht="12.75">
      <c r="A49" t="s">
        <v>58</v>
      </c>
      <c r="E49" s="37" t="s">
        <v>84</v>
      </c>
    </row>
    <row r="50" spans="1:16" ht="12.75">
      <c r="A50" s="26" t="s">
        <v>50</v>
      </c>
      <c r="B50" s="31" t="s">
        <v>91</v>
      </c>
      <c r="C50" s="31" t="s">
        <v>92</v>
      </c>
      <c r="D50" s="26" t="s">
        <v>52</v>
      </c>
      <c r="E50" s="32" t="s">
        <v>93</v>
      </c>
      <c r="F50" s="33" t="s">
        <v>54</v>
      </c>
      <c r="G50" s="34">
        <v>1</v>
      </c>
      <c r="H50" s="35">
        <v>0</v>
      </c>
      <c r="I50" s="35">
        <f>ROUND(ROUND(H50,2)*ROUND(G50,3),2)</f>
      </c>
      <c r="O50">
        <f>(I50*21)/100</f>
      </c>
      <c r="P50" t="s">
        <v>27</v>
      </c>
    </row>
    <row r="51" spans="1:5" ht="12.75">
      <c r="A51" s="36" t="s">
        <v>55</v>
      </c>
      <c r="E51" s="37" t="s">
        <v>94</v>
      </c>
    </row>
    <row r="52" spans="1:5" ht="12.75">
      <c r="A52" s="38" t="s">
        <v>57</v>
      </c>
      <c r="E52" s="39" t="s">
        <v>52</v>
      </c>
    </row>
    <row r="53" spans="1:5" ht="12.75">
      <c r="A53" t="s">
        <v>58</v>
      </c>
      <c r="E53" s="37" t="s">
        <v>84</v>
      </c>
    </row>
    <row r="54" spans="1:16" ht="12.75">
      <c r="A54" s="26" t="s">
        <v>50</v>
      </c>
      <c r="B54" s="31" t="s">
        <v>95</v>
      </c>
      <c r="C54" s="31" t="s">
        <v>96</v>
      </c>
      <c r="D54" s="26" t="s">
        <v>52</v>
      </c>
      <c r="E54" s="32" t="s">
        <v>97</v>
      </c>
      <c r="F54" s="33" t="s">
        <v>54</v>
      </c>
      <c r="G54" s="34">
        <v>1</v>
      </c>
      <c r="H54" s="35">
        <v>0</v>
      </c>
      <c r="I54" s="35">
        <f>ROUND(ROUND(H54,2)*ROUND(G54,3),2)</f>
      </c>
      <c r="O54">
        <f>(I54*21)/100</f>
      </c>
      <c r="P54" t="s">
        <v>27</v>
      </c>
    </row>
    <row r="55" spans="1:5" ht="12.75">
      <c r="A55" s="36" t="s">
        <v>55</v>
      </c>
      <c r="E55" s="37" t="s">
        <v>52</v>
      </c>
    </row>
    <row r="56" spans="1:5" ht="12.75">
      <c r="A56" s="38" t="s">
        <v>57</v>
      </c>
      <c r="E56" s="39" t="s">
        <v>52</v>
      </c>
    </row>
    <row r="57" spans="1:5" ht="12.75">
      <c r="A57" t="s">
        <v>58</v>
      </c>
      <c r="E57" s="37" t="s">
        <v>84</v>
      </c>
    </row>
    <row r="58" spans="1:16" ht="12.75">
      <c r="A58" s="26" t="s">
        <v>50</v>
      </c>
      <c r="B58" s="31" t="s">
        <v>98</v>
      </c>
      <c r="C58" s="31" t="s">
        <v>99</v>
      </c>
      <c r="D58" s="26" t="s">
        <v>52</v>
      </c>
      <c r="E58" s="32" t="s">
        <v>100</v>
      </c>
      <c r="F58" s="33" t="s">
        <v>101</v>
      </c>
      <c r="G58" s="34">
        <v>2</v>
      </c>
      <c r="H58" s="35">
        <v>0</v>
      </c>
      <c r="I58" s="35">
        <f>ROUND(ROUND(H58,2)*ROUND(G58,3),2)</f>
      </c>
      <c r="O58">
        <f>(I58*21)/100</f>
      </c>
      <c r="P58" t="s">
        <v>27</v>
      </c>
    </row>
    <row r="59" spans="1:5" ht="25.5">
      <c r="A59" s="36" t="s">
        <v>55</v>
      </c>
      <c r="E59" s="37" t="s">
        <v>102</v>
      </c>
    </row>
    <row r="60" spans="1:5" ht="12.75">
      <c r="A60" s="38" t="s">
        <v>57</v>
      </c>
      <c r="E60" s="39" t="s">
        <v>52</v>
      </c>
    </row>
    <row r="61" spans="1:5" ht="89.25">
      <c r="A61" t="s">
        <v>58</v>
      </c>
      <c r="E61" s="37" t="s">
        <v>103</v>
      </c>
    </row>
    <row r="62" spans="1:16" ht="12.75">
      <c r="A62" s="26" t="s">
        <v>50</v>
      </c>
      <c r="B62" s="31" t="s">
        <v>104</v>
      </c>
      <c r="C62" s="31" t="s">
        <v>105</v>
      </c>
      <c r="D62" s="26" t="s">
        <v>52</v>
      </c>
      <c r="E62" s="32" t="s">
        <v>106</v>
      </c>
      <c r="F62" s="33" t="s">
        <v>54</v>
      </c>
      <c r="G62" s="34">
        <v>1</v>
      </c>
      <c r="H62" s="35">
        <v>0</v>
      </c>
      <c r="I62" s="35">
        <f>ROUND(ROUND(H62,2)*ROUND(G62,3),2)</f>
      </c>
      <c r="O62">
        <f>(I62*21)/100</f>
      </c>
      <c r="P62" t="s">
        <v>27</v>
      </c>
    </row>
    <row r="63" spans="1:5" ht="63.75">
      <c r="A63" s="36" t="s">
        <v>55</v>
      </c>
      <c r="E63" s="37" t="s">
        <v>107</v>
      </c>
    </row>
    <row r="64" spans="1:5" ht="12.75">
      <c r="A64" s="38" t="s">
        <v>57</v>
      </c>
      <c r="E64" s="39" t="s">
        <v>52</v>
      </c>
    </row>
    <row r="65" spans="1:5" ht="25.5">
      <c r="A65" t="s">
        <v>58</v>
      </c>
      <c r="E65" s="37" t="s">
        <v>108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0+O9+O34+O63+O100+O133+O158+O195+O208+O233+O238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109</v>
      </c>
      <c r="I3" s="40">
        <f>0+I9+I34+I63+I100+I133+I158+I195+I208+I233+I238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109</v>
      </c>
      <c r="D4" s="1"/>
      <c r="E4" s="14" t="s">
        <v>110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109</v>
      </c>
      <c r="D5" s="6"/>
      <c r="E5" s="18" t="s">
        <v>110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49</v>
      </c>
      <c r="F9" s="27"/>
      <c r="G9" s="27"/>
      <c r="H9" s="27"/>
      <c r="I9" s="30">
        <f>0+Q9</f>
      </c>
      <c r="O9">
        <f>0+R9</f>
      </c>
      <c r="Q9">
        <f>0+I10+I14+I18+I22+I26+I30</f>
      </c>
      <c r="R9">
        <f>0+O10+O14+O18+O22+O26+O30</f>
      </c>
    </row>
    <row r="10" spans="1:16" ht="12.75">
      <c r="A10" s="26" t="s">
        <v>50</v>
      </c>
      <c r="B10" s="31" t="s">
        <v>33</v>
      </c>
      <c r="C10" s="31" t="s">
        <v>112</v>
      </c>
      <c r="D10" s="26" t="s">
        <v>113</v>
      </c>
      <c r="E10" s="32" t="s">
        <v>114</v>
      </c>
      <c r="F10" s="33" t="s">
        <v>115</v>
      </c>
      <c r="G10" s="34">
        <v>1794.747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55</v>
      </c>
      <c r="E11" s="37" t="s">
        <v>116</v>
      </c>
    </row>
    <row r="12" spans="1:5" ht="51">
      <c r="A12" s="38" t="s">
        <v>57</v>
      </c>
      <c r="E12" s="39" t="s">
        <v>117</v>
      </c>
    </row>
    <row r="13" spans="1:5" ht="25.5">
      <c r="A13" t="s">
        <v>58</v>
      </c>
      <c r="E13" s="37" t="s">
        <v>118</v>
      </c>
    </row>
    <row r="14" spans="1:16" ht="12.75">
      <c r="A14" s="26" t="s">
        <v>50</v>
      </c>
      <c r="B14" s="31" t="s">
        <v>27</v>
      </c>
      <c r="C14" s="31" t="s">
        <v>112</v>
      </c>
      <c r="D14" s="26" t="s">
        <v>119</v>
      </c>
      <c r="E14" s="32" t="s">
        <v>114</v>
      </c>
      <c r="F14" s="33" t="s">
        <v>115</v>
      </c>
      <c r="G14" s="34">
        <v>82.264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55</v>
      </c>
      <c r="E15" s="37" t="s">
        <v>120</v>
      </c>
    </row>
    <row r="16" spans="1:5" ht="25.5">
      <c r="A16" s="38" t="s">
        <v>57</v>
      </c>
      <c r="E16" s="39" t="s">
        <v>121</v>
      </c>
    </row>
    <row r="17" spans="1:5" ht="25.5">
      <c r="A17" t="s">
        <v>58</v>
      </c>
      <c r="E17" s="37" t="s">
        <v>122</v>
      </c>
    </row>
    <row r="18" spans="1:16" ht="12.75">
      <c r="A18" s="26" t="s">
        <v>50</v>
      </c>
      <c r="B18" s="31" t="s">
        <v>26</v>
      </c>
      <c r="C18" s="31" t="s">
        <v>112</v>
      </c>
      <c r="D18" s="26" t="s">
        <v>123</v>
      </c>
      <c r="E18" s="32" t="s">
        <v>114</v>
      </c>
      <c r="F18" s="33" t="s">
        <v>115</v>
      </c>
      <c r="G18" s="34">
        <v>399.61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55</v>
      </c>
      <c r="E19" s="37" t="s">
        <v>124</v>
      </c>
    </row>
    <row r="20" spans="1:5" ht="12.75">
      <c r="A20" s="38" t="s">
        <v>57</v>
      </c>
      <c r="E20" s="39" t="s">
        <v>125</v>
      </c>
    </row>
    <row r="21" spans="1:5" ht="25.5">
      <c r="A21" t="s">
        <v>58</v>
      </c>
      <c r="E21" s="37" t="s">
        <v>122</v>
      </c>
    </row>
    <row r="22" spans="1:16" ht="12.75">
      <c r="A22" s="26" t="s">
        <v>50</v>
      </c>
      <c r="B22" s="31" t="s">
        <v>37</v>
      </c>
      <c r="C22" s="31" t="s">
        <v>112</v>
      </c>
      <c r="D22" s="26" t="s">
        <v>126</v>
      </c>
      <c r="E22" s="32" t="s">
        <v>114</v>
      </c>
      <c r="F22" s="33" t="s">
        <v>115</v>
      </c>
      <c r="G22" s="34">
        <v>25.718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38.25">
      <c r="A23" s="36" t="s">
        <v>55</v>
      </c>
      <c r="E23" s="37" t="s">
        <v>127</v>
      </c>
    </row>
    <row r="24" spans="1:5" ht="12.75">
      <c r="A24" s="38" t="s">
        <v>57</v>
      </c>
      <c r="E24" s="39" t="s">
        <v>128</v>
      </c>
    </row>
    <row r="25" spans="1:5" ht="25.5">
      <c r="A25" t="s">
        <v>58</v>
      </c>
      <c r="E25" s="37" t="s">
        <v>122</v>
      </c>
    </row>
    <row r="26" spans="1:16" ht="12.75">
      <c r="A26" s="26" t="s">
        <v>50</v>
      </c>
      <c r="B26" s="31" t="s">
        <v>39</v>
      </c>
      <c r="C26" s="31" t="s">
        <v>129</v>
      </c>
      <c r="D26" s="26" t="s">
        <v>52</v>
      </c>
      <c r="E26" s="32" t="s">
        <v>130</v>
      </c>
      <c r="F26" s="33" t="s">
        <v>101</v>
      </c>
      <c r="G26" s="34">
        <v>1</v>
      </c>
      <c r="H26" s="35">
        <v>0</v>
      </c>
      <c r="I26" s="35">
        <f>ROUND(ROUND(H26,2)*ROUND(G26,3),2)</f>
      </c>
      <c r="O26">
        <f>(I26*21)/100</f>
      </c>
      <c r="P26" t="s">
        <v>27</v>
      </c>
    </row>
    <row r="27" spans="1:5" ht="12.75">
      <c r="A27" s="36" t="s">
        <v>55</v>
      </c>
      <c r="E27" s="37" t="s">
        <v>52</v>
      </c>
    </row>
    <row r="28" spans="1:5" ht="12.75">
      <c r="A28" s="38" t="s">
        <v>57</v>
      </c>
      <c r="E28" s="39" t="s">
        <v>52</v>
      </c>
    </row>
    <row r="29" spans="1:5" ht="12.75">
      <c r="A29" t="s">
        <v>58</v>
      </c>
      <c r="E29" s="37" t="s">
        <v>84</v>
      </c>
    </row>
    <row r="30" spans="1:16" ht="12.75">
      <c r="A30" s="26" t="s">
        <v>50</v>
      </c>
      <c r="B30" s="31" t="s">
        <v>41</v>
      </c>
      <c r="C30" s="31" t="s">
        <v>131</v>
      </c>
      <c r="D30" s="26" t="s">
        <v>52</v>
      </c>
      <c r="E30" s="32" t="s">
        <v>132</v>
      </c>
      <c r="F30" s="33" t="s">
        <v>101</v>
      </c>
      <c r="G30" s="34">
        <v>1</v>
      </c>
      <c r="H30" s="35">
        <v>0</v>
      </c>
      <c r="I30" s="35">
        <f>ROUND(ROUND(H30,2)*ROUND(G30,3),2)</f>
      </c>
      <c r="O30">
        <f>(I30*21)/100</f>
      </c>
      <c r="P30" t="s">
        <v>27</v>
      </c>
    </row>
    <row r="31" spans="1:5" ht="12.75">
      <c r="A31" s="36" t="s">
        <v>55</v>
      </c>
      <c r="E31" s="37" t="s">
        <v>133</v>
      </c>
    </row>
    <row r="32" spans="1:5" ht="12.75">
      <c r="A32" s="38" t="s">
        <v>57</v>
      </c>
      <c r="E32" s="39" t="s">
        <v>52</v>
      </c>
    </row>
    <row r="33" spans="1:5" ht="51">
      <c r="A33" t="s">
        <v>58</v>
      </c>
      <c r="E33" s="37" t="s">
        <v>134</v>
      </c>
    </row>
    <row r="34" spans="1:18" ht="12.75" customHeight="1">
      <c r="A34" s="6" t="s">
        <v>48</v>
      </c>
      <c r="B34" s="6"/>
      <c r="C34" s="42" t="s">
        <v>33</v>
      </c>
      <c r="D34" s="6"/>
      <c r="E34" s="29" t="s">
        <v>135</v>
      </c>
      <c r="F34" s="6"/>
      <c r="G34" s="6"/>
      <c r="H34" s="6"/>
      <c r="I34" s="43">
        <f>0+Q34</f>
      </c>
      <c r="O34">
        <f>0+R34</f>
      </c>
      <c r="Q34">
        <f>0+I35+I39+I43+I47+I51+I55+I59</f>
      </c>
      <c r="R34">
        <f>0+O35+O39+O43+O47+O51+O55+O59</f>
      </c>
    </row>
    <row r="35" spans="1:16" ht="12.75">
      <c r="A35" s="26" t="s">
        <v>50</v>
      </c>
      <c r="B35" s="31" t="s">
        <v>76</v>
      </c>
      <c r="C35" s="31" t="s">
        <v>136</v>
      </c>
      <c r="D35" s="26" t="s">
        <v>52</v>
      </c>
      <c r="E35" s="32" t="s">
        <v>137</v>
      </c>
      <c r="F35" s="33" t="s">
        <v>138</v>
      </c>
      <c r="G35" s="34">
        <v>213.48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55</v>
      </c>
      <c r="E36" s="37" t="s">
        <v>139</v>
      </c>
    </row>
    <row r="37" spans="1:5" ht="25.5">
      <c r="A37" s="38" t="s">
        <v>57</v>
      </c>
      <c r="E37" s="39" t="s">
        <v>140</v>
      </c>
    </row>
    <row r="38" spans="1:5" ht="12.75">
      <c r="A38" t="s">
        <v>58</v>
      </c>
      <c r="E38" s="37" t="s">
        <v>141</v>
      </c>
    </row>
    <row r="39" spans="1:16" ht="12.75">
      <c r="A39" s="26" t="s">
        <v>50</v>
      </c>
      <c r="B39" s="31" t="s">
        <v>80</v>
      </c>
      <c r="C39" s="31" t="s">
        <v>142</v>
      </c>
      <c r="D39" s="26" t="s">
        <v>52</v>
      </c>
      <c r="E39" s="32" t="s">
        <v>143</v>
      </c>
      <c r="F39" s="33" t="s">
        <v>101</v>
      </c>
      <c r="G39" s="34">
        <v>10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25.5">
      <c r="A40" s="36" t="s">
        <v>55</v>
      </c>
      <c r="E40" s="37" t="s">
        <v>144</v>
      </c>
    </row>
    <row r="41" spans="1:5" ht="12.75">
      <c r="A41" s="38" t="s">
        <v>57</v>
      </c>
      <c r="E41" s="39" t="s">
        <v>145</v>
      </c>
    </row>
    <row r="42" spans="1:5" ht="165.75">
      <c r="A42" t="s">
        <v>58</v>
      </c>
      <c r="E42" s="37" t="s">
        <v>146</v>
      </c>
    </row>
    <row r="43" spans="1:16" ht="25.5">
      <c r="A43" s="26" t="s">
        <v>50</v>
      </c>
      <c r="B43" s="31" t="s">
        <v>44</v>
      </c>
      <c r="C43" s="31" t="s">
        <v>147</v>
      </c>
      <c r="D43" s="26" t="s">
        <v>52</v>
      </c>
      <c r="E43" s="32" t="s">
        <v>148</v>
      </c>
      <c r="F43" s="33" t="s">
        <v>149</v>
      </c>
      <c r="G43" s="34">
        <v>296.345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12.75">
      <c r="A44" s="36" t="s">
        <v>55</v>
      </c>
      <c r="E44" s="37" t="s">
        <v>150</v>
      </c>
    </row>
    <row r="45" spans="1:5" ht="25.5">
      <c r="A45" s="38" t="s">
        <v>57</v>
      </c>
      <c r="E45" s="39" t="s">
        <v>151</v>
      </c>
    </row>
    <row r="46" spans="1:5" ht="63.75">
      <c r="A46" t="s">
        <v>58</v>
      </c>
      <c r="E46" s="37" t="s">
        <v>152</v>
      </c>
    </row>
    <row r="47" spans="1:16" ht="12.75">
      <c r="A47" s="26" t="s">
        <v>50</v>
      </c>
      <c r="B47" s="31" t="s">
        <v>46</v>
      </c>
      <c r="C47" s="31" t="s">
        <v>153</v>
      </c>
      <c r="D47" s="26" t="s">
        <v>52</v>
      </c>
      <c r="E47" s="32" t="s">
        <v>154</v>
      </c>
      <c r="F47" s="33" t="s">
        <v>155</v>
      </c>
      <c r="G47" s="34">
        <v>43.8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12.75">
      <c r="A48" s="36" t="s">
        <v>55</v>
      </c>
      <c r="E48" s="37" t="s">
        <v>52</v>
      </c>
    </row>
    <row r="49" spans="1:5" ht="25.5">
      <c r="A49" s="38" t="s">
        <v>57</v>
      </c>
      <c r="E49" s="39" t="s">
        <v>156</v>
      </c>
    </row>
    <row r="50" spans="1:5" ht="63.75">
      <c r="A50" t="s">
        <v>58</v>
      </c>
      <c r="E50" s="37" t="s">
        <v>152</v>
      </c>
    </row>
    <row r="51" spans="1:16" ht="12.75">
      <c r="A51" s="26" t="s">
        <v>50</v>
      </c>
      <c r="B51" s="31" t="s">
        <v>91</v>
      </c>
      <c r="C51" s="31" t="s">
        <v>157</v>
      </c>
      <c r="D51" s="26" t="s">
        <v>52</v>
      </c>
      <c r="E51" s="32" t="s">
        <v>158</v>
      </c>
      <c r="F51" s="33" t="s">
        <v>149</v>
      </c>
      <c r="G51" s="34">
        <v>587.967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12.75">
      <c r="A52" s="36" t="s">
        <v>55</v>
      </c>
      <c r="E52" s="37" t="s">
        <v>159</v>
      </c>
    </row>
    <row r="53" spans="1:5" ht="114.75">
      <c r="A53" s="38" t="s">
        <v>57</v>
      </c>
      <c r="E53" s="39" t="s">
        <v>160</v>
      </c>
    </row>
    <row r="54" spans="1:5" ht="369.75">
      <c r="A54" t="s">
        <v>58</v>
      </c>
      <c r="E54" s="37" t="s">
        <v>161</v>
      </c>
    </row>
    <row r="55" spans="1:16" ht="12.75">
      <c r="A55" s="26" t="s">
        <v>50</v>
      </c>
      <c r="B55" s="31" t="s">
        <v>95</v>
      </c>
      <c r="C55" s="31" t="s">
        <v>162</v>
      </c>
      <c r="D55" s="26" t="s">
        <v>52</v>
      </c>
      <c r="E55" s="32" t="s">
        <v>163</v>
      </c>
      <c r="F55" s="33" t="s">
        <v>149</v>
      </c>
      <c r="G55" s="34">
        <v>587.967</v>
      </c>
      <c r="H55" s="35">
        <v>0</v>
      </c>
      <c r="I55" s="35">
        <f>ROUND(ROUND(H55,2)*ROUND(G55,3),2)</f>
      </c>
      <c r="O55">
        <f>(I55*21)/100</f>
      </c>
      <c r="P55" t="s">
        <v>27</v>
      </c>
    </row>
    <row r="56" spans="1:5" ht="12.75">
      <c r="A56" s="36" t="s">
        <v>55</v>
      </c>
      <c r="E56" s="37" t="s">
        <v>52</v>
      </c>
    </row>
    <row r="57" spans="1:5" ht="12.75">
      <c r="A57" s="38" t="s">
        <v>57</v>
      </c>
      <c r="E57" s="39" t="s">
        <v>164</v>
      </c>
    </row>
    <row r="58" spans="1:5" ht="191.25">
      <c r="A58" t="s">
        <v>58</v>
      </c>
      <c r="E58" s="37" t="s">
        <v>165</v>
      </c>
    </row>
    <row r="59" spans="1:16" ht="12.75">
      <c r="A59" s="26" t="s">
        <v>50</v>
      </c>
      <c r="B59" s="31" t="s">
        <v>98</v>
      </c>
      <c r="C59" s="31" t="s">
        <v>166</v>
      </c>
      <c r="D59" s="26" t="s">
        <v>52</v>
      </c>
      <c r="E59" s="32" t="s">
        <v>167</v>
      </c>
      <c r="F59" s="33" t="s">
        <v>138</v>
      </c>
      <c r="G59" s="34">
        <v>115.05</v>
      </c>
      <c r="H59" s="35">
        <v>0</v>
      </c>
      <c r="I59" s="35">
        <f>ROUND(ROUND(H59,2)*ROUND(G59,3),2)</f>
      </c>
      <c r="O59">
        <f>(I59*21)/100</f>
      </c>
      <c r="P59" t="s">
        <v>27</v>
      </c>
    </row>
    <row r="60" spans="1:5" ht="12.75">
      <c r="A60" s="36" t="s">
        <v>55</v>
      </c>
      <c r="E60" s="37" t="s">
        <v>168</v>
      </c>
    </row>
    <row r="61" spans="1:5" ht="25.5">
      <c r="A61" s="38" t="s">
        <v>57</v>
      </c>
      <c r="E61" s="39" t="s">
        <v>169</v>
      </c>
    </row>
    <row r="62" spans="1:5" ht="12.75">
      <c r="A62" t="s">
        <v>58</v>
      </c>
      <c r="E62" s="37" t="s">
        <v>52</v>
      </c>
    </row>
    <row r="63" spans="1:18" ht="12.75" customHeight="1">
      <c r="A63" s="6" t="s">
        <v>48</v>
      </c>
      <c r="B63" s="6"/>
      <c r="C63" s="42" t="s">
        <v>27</v>
      </c>
      <c r="D63" s="6"/>
      <c r="E63" s="29" t="s">
        <v>170</v>
      </c>
      <c r="F63" s="6"/>
      <c r="G63" s="6"/>
      <c r="H63" s="6"/>
      <c r="I63" s="43">
        <f>0+Q63</f>
      </c>
      <c r="O63">
        <f>0+R63</f>
      </c>
      <c r="Q63">
        <f>0+I64+I68+I72+I76+I80+I84+I88+I92+I96</f>
      </c>
      <c r="R63">
        <f>0+O64+O68+O72+O76+O80+O84+O88+O92+O96</f>
      </c>
    </row>
    <row r="64" spans="1:16" ht="12.75">
      <c r="A64" s="26" t="s">
        <v>50</v>
      </c>
      <c r="B64" s="31" t="s">
        <v>104</v>
      </c>
      <c r="C64" s="31" t="s">
        <v>171</v>
      </c>
      <c r="D64" s="26" t="s">
        <v>52</v>
      </c>
      <c r="E64" s="32" t="s">
        <v>172</v>
      </c>
      <c r="F64" s="33" t="s">
        <v>138</v>
      </c>
      <c r="G64" s="34">
        <v>17.2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12.75">
      <c r="A65" s="36" t="s">
        <v>55</v>
      </c>
      <c r="E65" s="37" t="s">
        <v>52</v>
      </c>
    </row>
    <row r="66" spans="1:5" ht="12.75">
      <c r="A66" s="38" t="s">
        <v>57</v>
      </c>
      <c r="E66" s="39" t="s">
        <v>173</v>
      </c>
    </row>
    <row r="67" spans="1:5" ht="25.5">
      <c r="A67" t="s">
        <v>58</v>
      </c>
      <c r="E67" s="37" t="s">
        <v>174</v>
      </c>
    </row>
    <row r="68" spans="1:16" ht="12.75">
      <c r="A68" s="26" t="s">
        <v>50</v>
      </c>
      <c r="B68" s="31" t="s">
        <v>175</v>
      </c>
      <c r="C68" s="31" t="s">
        <v>176</v>
      </c>
      <c r="D68" s="26" t="s">
        <v>52</v>
      </c>
      <c r="E68" s="32" t="s">
        <v>177</v>
      </c>
      <c r="F68" s="33" t="s">
        <v>155</v>
      </c>
      <c r="G68" s="34">
        <v>19.4</v>
      </c>
      <c r="H68" s="35">
        <v>0</v>
      </c>
      <c r="I68" s="35">
        <f>ROUND(ROUND(H68,2)*ROUND(G68,3),2)</f>
      </c>
      <c r="O68">
        <f>(I68*21)/100</f>
      </c>
      <c r="P68" t="s">
        <v>27</v>
      </c>
    </row>
    <row r="69" spans="1:5" ht="12.75">
      <c r="A69" s="36" t="s">
        <v>55</v>
      </c>
      <c r="E69" s="37" t="s">
        <v>178</v>
      </c>
    </row>
    <row r="70" spans="1:5" ht="12.75">
      <c r="A70" s="38" t="s">
        <v>57</v>
      </c>
      <c r="E70" s="39" t="s">
        <v>179</v>
      </c>
    </row>
    <row r="71" spans="1:5" ht="178.5">
      <c r="A71" t="s">
        <v>58</v>
      </c>
      <c r="E71" s="37" t="s">
        <v>180</v>
      </c>
    </row>
    <row r="72" spans="1:16" ht="12.75">
      <c r="A72" s="26" t="s">
        <v>50</v>
      </c>
      <c r="B72" s="31" t="s">
        <v>181</v>
      </c>
      <c r="C72" s="31" t="s">
        <v>182</v>
      </c>
      <c r="D72" s="26" t="s">
        <v>52</v>
      </c>
      <c r="E72" s="32" t="s">
        <v>183</v>
      </c>
      <c r="F72" s="33" t="s">
        <v>149</v>
      </c>
      <c r="G72" s="34">
        <v>1.405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12.75">
      <c r="A73" s="36" t="s">
        <v>55</v>
      </c>
      <c r="E73" s="37" t="s">
        <v>52</v>
      </c>
    </row>
    <row r="74" spans="1:5" ht="63.75">
      <c r="A74" s="38" t="s">
        <v>57</v>
      </c>
      <c r="E74" s="39" t="s">
        <v>184</v>
      </c>
    </row>
    <row r="75" spans="1:5" ht="51">
      <c r="A75" t="s">
        <v>58</v>
      </c>
      <c r="E75" s="37" t="s">
        <v>185</v>
      </c>
    </row>
    <row r="76" spans="1:16" ht="12.75">
      <c r="A76" s="26" t="s">
        <v>50</v>
      </c>
      <c r="B76" s="31" t="s">
        <v>186</v>
      </c>
      <c r="C76" s="31" t="s">
        <v>187</v>
      </c>
      <c r="D76" s="26" t="s">
        <v>52</v>
      </c>
      <c r="E76" s="32" t="s">
        <v>188</v>
      </c>
      <c r="F76" s="33" t="s">
        <v>155</v>
      </c>
      <c r="G76" s="34">
        <v>751.399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12.75">
      <c r="A77" s="36" t="s">
        <v>55</v>
      </c>
      <c r="E77" s="37" t="s">
        <v>189</v>
      </c>
    </row>
    <row r="78" spans="1:5" ht="89.25">
      <c r="A78" s="38" t="s">
        <v>57</v>
      </c>
      <c r="E78" s="39" t="s">
        <v>190</v>
      </c>
    </row>
    <row r="79" spans="1:5" ht="63.75">
      <c r="A79" t="s">
        <v>58</v>
      </c>
      <c r="E79" s="37" t="s">
        <v>191</v>
      </c>
    </row>
    <row r="80" spans="1:16" ht="12.75">
      <c r="A80" s="26" t="s">
        <v>50</v>
      </c>
      <c r="B80" s="31" t="s">
        <v>192</v>
      </c>
      <c r="C80" s="31" t="s">
        <v>193</v>
      </c>
      <c r="D80" s="26" t="s">
        <v>52</v>
      </c>
      <c r="E80" s="32" t="s">
        <v>194</v>
      </c>
      <c r="F80" s="33" t="s">
        <v>155</v>
      </c>
      <c r="G80" s="34">
        <v>206.56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12.75">
      <c r="A81" s="36" t="s">
        <v>55</v>
      </c>
      <c r="E81" s="37" t="s">
        <v>189</v>
      </c>
    </row>
    <row r="82" spans="1:5" ht="102">
      <c r="A82" s="38" t="s">
        <v>57</v>
      </c>
      <c r="E82" s="39" t="s">
        <v>195</v>
      </c>
    </row>
    <row r="83" spans="1:5" ht="63.75">
      <c r="A83" t="s">
        <v>58</v>
      </c>
      <c r="E83" s="37" t="s">
        <v>191</v>
      </c>
    </row>
    <row r="84" spans="1:16" ht="12.75">
      <c r="A84" s="26" t="s">
        <v>50</v>
      </c>
      <c r="B84" s="31" t="s">
        <v>196</v>
      </c>
      <c r="C84" s="31" t="s">
        <v>197</v>
      </c>
      <c r="D84" s="26" t="s">
        <v>52</v>
      </c>
      <c r="E84" s="32" t="s">
        <v>198</v>
      </c>
      <c r="F84" s="33" t="s">
        <v>155</v>
      </c>
      <c r="G84" s="34">
        <v>32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12.75">
      <c r="A85" s="36" t="s">
        <v>55</v>
      </c>
      <c r="E85" s="37" t="s">
        <v>52</v>
      </c>
    </row>
    <row r="86" spans="1:5" ht="12.75">
      <c r="A86" s="38" t="s">
        <v>57</v>
      </c>
      <c r="E86" s="39" t="s">
        <v>199</v>
      </c>
    </row>
    <row r="87" spans="1:5" ht="63.75">
      <c r="A87" t="s">
        <v>58</v>
      </c>
      <c r="E87" s="37" t="s">
        <v>191</v>
      </c>
    </row>
    <row r="88" spans="1:16" ht="25.5">
      <c r="A88" s="26" t="s">
        <v>50</v>
      </c>
      <c r="B88" s="31" t="s">
        <v>200</v>
      </c>
      <c r="C88" s="31" t="s">
        <v>201</v>
      </c>
      <c r="D88" s="26" t="s">
        <v>52</v>
      </c>
      <c r="E88" s="32" t="s">
        <v>202</v>
      </c>
      <c r="F88" s="33" t="s">
        <v>155</v>
      </c>
      <c r="G88" s="34">
        <v>2.4</v>
      </c>
      <c r="H88" s="35">
        <v>0</v>
      </c>
      <c r="I88" s="35">
        <f>ROUND(ROUND(H88,2)*ROUND(G88,3),2)</f>
      </c>
      <c r="O88">
        <f>(I88*21)/100</f>
      </c>
      <c r="P88" t="s">
        <v>27</v>
      </c>
    </row>
    <row r="89" spans="1:5" ht="12.75">
      <c r="A89" s="36" t="s">
        <v>55</v>
      </c>
      <c r="E89" s="37" t="s">
        <v>52</v>
      </c>
    </row>
    <row r="90" spans="1:5" ht="25.5">
      <c r="A90" s="38" t="s">
        <v>57</v>
      </c>
      <c r="E90" s="39" t="s">
        <v>203</v>
      </c>
    </row>
    <row r="91" spans="1:5" ht="63.75">
      <c r="A91" t="s">
        <v>58</v>
      </c>
      <c r="E91" s="37" t="s">
        <v>191</v>
      </c>
    </row>
    <row r="92" spans="1:16" ht="12.75">
      <c r="A92" s="26" t="s">
        <v>50</v>
      </c>
      <c r="B92" s="31" t="s">
        <v>204</v>
      </c>
      <c r="C92" s="31" t="s">
        <v>205</v>
      </c>
      <c r="D92" s="26" t="s">
        <v>52</v>
      </c>
      <c r="E92" s="32" t="s">
        <v>206</v>
      </c>
      <c r="F92" s="33" t="s">
        <v>149</v>
      </c>
      <c r="G92" s="34">
        <v>37.57</v>
      </c>
      <c r="H92" s="35">
        <v>0</v>
      </c>
      <c r="I92" s="35">
        <f>ROUND(ROUND(H92,2)*ROUND(G92,3),2)</f>
      </c>
      <c r="O92">
        <f>(I92*21)/100</f>
      </c>
      <c r="P92" t="s">
        <v>27</v>
      </c>
    </row>
    <row r="93" spans="1:5" ht="38.25">
      <c r="A93" s="36" t="s">
        <v>55</v>
      </c>
      <c r="E93" s="37" t="s">
        <v>207</v>
      </c>
    </row>
    <row r="94" spans="1:5" ht="76.5">
      <c r="A94" s="38" t="s">
        <v>57</v>
      </c>
      <c r="E94" s="39" t="s">
        <v>208</v>
      </c>
    </row>
    <row r="95" spans="1:5" ht="369.75">
      <c r="A95" t="s">
        <v>58</v>
      </c>
      <c r="E95" s="37" t="s">
        <v>209</v>
      </c>
    </row>
    <row r="96" spans="1:16" ht="12.75">
      <c r="A96" s="26" t="s">
        <v>50</v>
      </c>
      <c r="B96" s="31" t="s">
        <v>210</v>
      </c>
      <c r="C96" s="31" t="s">
        <v>211</v>
      </c>
      <c r="D96" s="26" t="s">
        <v>52</v>
      </c>
      <c r="E96" s="32" t="s">
        <v>212</v>
      </c>
      <c r="F96" s="33" t="s">
        <v>149</v>
      </c>
      <c r="G96" s="34">
        <v>23.052</v>
      </c>
      <c r="H96" s="35">
        <v>0</v>
      </c>
      <c r="I96" s="35">
        <f>ROUND(ROUND(H96,2)*ROUND(G96,3),2)</f>
      </c>
      <c r="O96">
        <f>(I96*21)/100</f>
      </c>
      <c r="P96" t="s">
        <v>27</v>
      </c>
    </row>
    <row r="97" spans="1:5" ht="12.75">
      <c r="A97" s="36" t="s">
        <v>55</v>
      </c>
      <c r="E97" s="37" t="s">
        <v>213</v>
      </c>
    </row>
    <row r="98" spans="1:5" ht="25.5">
      <c r="A98" s="38" t="s">
        <v>57</v>
      </c>
      <c r="E98" s="39" t="s">
        <v>214</v>
      </c>
    </row>
    <row r="99" spans="1:5" ht="369.75">
      <c r="A99" t="s">
        <v>58</v>
      </c>
      <c r="E99" s="37" t="s">
        <v>209</v>
      </c>
    </row>
    <row r="100" spans="1:18" ht="12.75" customHeight="1">
      <c r="A100" s="6" t="s">
        <v>48</v>
      </c>
      <c r="B100" s="6"/>
      <c r="C100" s="42" t="s">
        <v>26</v>
      </c>
      <c r="D100" s="6"/>
      <c r="E100" s="29" t="s">
        <v>215</v>
      </c>
      <c r="F100" s="6"/>
      <c r="G100" s="6"/>
      <c r="H100" s="6"/>
      <c r="I100" s="43">
        <f>0+Q100</f>
      </c>
      <c r="O100">
        <f>0+R100</f>
      </c>
      <c r="Q100">
        <f>0+I101+I105+I109+I113+I117+I121+I125+I129</f>
      </c>
      <c r="R100">
        <f>0+O101+O105+O109+O113+O117+O121+O125+O129</f>
      </c>
    </row>
    <row r="101" spans="1:16" ht="12.75">
      <c r="A101" s="26" t="s">
        <v>50</v>
      </c>
      <c r="B101" s="31" t="s">
        <v>216</v>
      </c>
      <c r="C101" s="31" t="s">
        <v>217</v>
      </c>
      <c r="D101" s="26" t="s">
        <v>52</v>
      </c>
      <c r="E101" s="32" t="s">
        <v>218</v>
      </c>
      <c r="F101" s="33" t="s">
        <v>149</v>
      </c>
      <c r="G101" s="34">
        <v>14.99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25.5">
      <c r="A102" s="36" t="s">
        <v>55</v>
      </c>
      <c r="E102" s="37" t="s">
        <v>219</v>
      </c>
    </row>
    <row r="103" spans="1:5" ht="12.75">
      <c r="A103" s="38" t="s">
        <v>57</v>
      </c>
      <c r="E103" s="39" t="s">
        <v>220</v>
      </c>
    </row>
    <row r="104" spans="1:5" ht="229.5">
      <c r="A104" t="s">
        <v>58</v>
      </c>
      <c r="E104" s="37" t="s">
        <v>221</v>
      </c>
    </row>
    <row r="105" spans="1:16" ht="12.75">
      <c r="A105" s="26" t="s">
        <v>50</v>
      </c>
      <c r="B105" s="31" t="s">
        <v>222</v>
      </c>
      <c r="C105" s="31" t="s">
        <v>223</v>
      </c>
      <c r="D105" s="26" t="s">
        <v>52</v>
      </c>
      <c r="E105" s="32" t="s">
        <v>224</v>
      </c>
      <c r="F105" s="33" t="s">
        <v>225</v>
      </c>
      <c r="G105" s="34">
        <v>1092</v>
      </c>
      <c r="H105" s="35">
        <v>0</v>
      </c>
      <c r="I105" s="35">
        <f>ROUND(ROUND(H105,2)*ROUND(G105,3),2)</f>
      </c>
      <c r="O105">
        <f>(I105*21)/100</f>
      </c>
      <c r="P105" t="s">
        <v>27</v>
      </c>
    </row>
    <row r="106" spans="1:5" ht="12.75">
      <c r="A106" s="36" t="s">
        <v>55</v>
      </c>
      <c r="E106" s="37" t="s">
        <v>52</v>
      </c>
    </row>
    <row r="107" spans="1:5" ht="12.75">
      <c r="A107" s="38" t="s">
        <v>57</v>
      </c>
      <c r="E107" s="39" t="s">
        <v>226</v>
      </c>
    </row>
    <row r="108" spans="1:5" ht="25.5">
      <c r="A108" t="s">
        <v>58</v>
      </c>
      <c r="E108" s="37" t="s">
        <v>227</v>
      </c>
    </row>
    <row r="109" spans="1:16" ht="12.75">
      <c r="A109" s="26" t="s">
        <v>50</v>
      </c>
      <c r="B109" s="31" t="s">
        <v>228</v>
      </c>
      <c r="C109" s="31" t="s">
        <v>229</v>
      </c>
      <c r="D109" s="26" t="s">
        <v>52</v>
      </c>
      <c r="E109" s="32" t="s">
        <v>230</v>
      </c>
      <c r="F109" s="33" t="s">
        <v>149</v>
      </c>
      <c r="G109" s="34">
        <v>43.306</v>
      </c>
      <c r="H109" s="35">
        <v>0</v>
      </c>
      <c r="I109" s="35">
        <f>ROUND(ROUND(H109,2)*ROUND(G109,3),2)</f>
      </c>
      <c r="O109">
        <f>(I109*21)/100</f>
      </c>
      <c r="P109" t="s">
        <v>27</v>
      </c>
    </row>
    <row r="110" spans="1:5" ht="25.5">
      <c r="A110" s="36" t="s">
        <v>55</v>
      </c>
      <c r="E110" s="37" t="s">
        <v>231</v>
      </c>
    </row>
    <row r="111" spans="1:5" ht="12.75">
      <c r="A111" s="38" t="s">
        <v>57</v>
      </c>
      <c r="E111" s="39" t="s">
        <v>232</v>
      </c>
    </row>
    <row r="112" spans="1:5" ht="382.5">
      <c r="A112" t="s">
        <v>58</v>
      </c>
      <c r="E112" s="37" t="s">
        <v>233</v>
      </c>
    </row>
    <row r="113" spans="1:16" ht="12.75">
      <c r="A113" s="26" t="s">
        <v>50</v>
      </c>
      <c r="B113" s="31" t="s">
        <v>234</v>
      </c>
      <c r="C113" s="31" t="s">
        <v>235</v>
      </c>
      <c r="D113" s="26" t="s">
        <v>52</v>
      </c>
      <c r="E113" s="32" t="s">
        <v>236</v>
      </c>
      <c r="F113" s="33" t="s">
        <v>115</v>
      </c>
      <c r="G113" s="34">
        <v>6.496</v>
      </c>
      <c r="H113" s="35">
        <v>0</v>
      </c>
      <c r="I113" s="35">
        <f>ROUND(ROUND(H113,2)*ROUND(G113,3),2)</f>
      </c>
      <c r="O113">
        <f>(I113*21)/100</f>
      </c>
      <c r="P113" t="s">
        <v>27</v>
      </c>
    </row>
    <row r="114" spans="1:5" ht="25.5">
      <c r="A114" s="36" t="s">
        <v>55</v>
      </c>
      <c r="E114" s="37" t="s">
        <v>237</v>
      </c>
    </row>
    <row r="115" spans="1:5" ht="25.5">
      <c r="A115" s="38" t="s">
        <v>57</v>
      </c>
      <c r="E115" s="39" t="s">
        <v>238</v>
      </c>
    </row>
    <row r="116" spans="1:5" ht="242.25">
      <c r="A116" t="s">
        <v>58</v>
      </c>
      <c r="E116" s="37" t="s">
        <v>239</v>
      </c>
    </row>
    <row r="117" spans="1:16" ht="12.75">
      <c r="A117" s="26" t="s">
        <v>50</v>
      </c>
      <c r="B117" s="31" t="s">
        <v>240</v>
      </c>
      <c r="C117" s="31" t="s">
        <v>241</v>
      </c>
      <c r="D117" s="26" t="s">
        <v>52</v>
      </c>
      <c r="E117" s="32" t="s">
        <v>242</v>
      </c>
      <c r="F117" s="33" t="s">
        <v>149</v>
      </c>
      <c r="G117" s="34">
        <v>9.261</v>
      </c>
      <c r="H117" s="35">
        <v>0</v>
      </c>
      <c r="I117" s="35">
        <f>ROUND(ROUND(H117,2)*ROUND(G117,3),2)</f>
      </c>
      <c r="O117">
        <f>(I117*21)/100</f>
      </c>
      <c r="P117" t="s">
        <v>27</v>
      </c>
    </row>
    <row r="118" spans="1:5" ht="25.5">
      <c r="A118" s="36" t="s">
        <v>55</v>
      </c>
      <c r="E118" s="37" t="s">
        <v>243</v>
      </c>
    </row>
    <row r="119" spans="1:5" ht="38.25">
      <c r="A119" s="38" t="s">
        <v>57</v>
      </c>
      <c r="E119" s="39" t="s">
        <v>244</v>
      </c>
    </row>
    <row r="120" spans="1:5" ht="369.75">
      <c r="A120" t="s">
        <v>58</v>
      </c>
      <c r="E120" s="37" t="s">
        <v>245</v>
      </c>
    </row>
    <row r="121" spans="1:16" ht="12.75">
      <c r="A121" s="26" t="s">
        <v>50</v>
      </c>
      <c r="B121" s="31" t="s">
        <v>246</v>
      </c>
      <c r="C121" s="31" t="s">
        <v>247</v>
      </c>
      <c r="D121" s="26" t="s">
        <v>52</v>
      </c>
      <c r="E121" s="32" t="s">
        <v>248</v>
      </c>
      <c r="F121" s="33" t="s">
        <v>115</v>
      </c>
      <c r="G121" s="34">
        <v>2.13</v>
      </c>
      <c r="H121" s="35">
        <v>0</v>
      </c>
      <c r="I121" s="35">
        <f>ROUND(ROUND(H121,2)*ROUND(G121,3),2)</f>
      </c>
      <c r="O121">
        <f>(I121*21)/100</f>
      </c>
      <c r="P121" t="s">
        <v>27</v>
      </c>
    </row>
    <row r="122" spans="1:5" ht="140.25">
      <c r="A122" s="36" t="s">
        <v>55</v>
      </c>
      <c r="E122" s="37" t="s">
        <v>249</v>
      </c>
    </row>
    <row r="123" spans="1:5" ht="25.5">
      <c r="A123" s="38" t="s">
        <v>57</v>
      </c>
      <c r="E123" s="39" t="s">
        <v>250</v>
      </c>
    </row>
    <row r="124" spans="1:5" ht="267.75">
      <c r="A124" t="s">
        <v>58</v>
      </c>
      <c r="E124" s="37" t="s">
        <v>251</v>
      </c>
    </row>
    <row r="125" spans="1:16" ht="12.75">
      <c r="A125" s="26" t="s">
        <v>50</v>
      </c>
      <c r="B125" s="31" t="s">
        <v>252</v>
      </c>
      <c r="C125" s="31" t="s">
        <v>253</v>
      </c>
      <c r="D125" s="26" t="s">
        <v>52</v>
      </c>
      <c r="E125" s="32" t="s">
        <v>254</v>
      </c>
      <c r="F125" s="33" t="s">
        <v>149</v>
      </c>
      <c r="G125" s="34">
        <v>5</v>
      </c>
      <c r="H125" s="35">
        <v>0</v>
      </c>
      <c r="I125" s="35">
        <f>ROUND(ROUND(H125,2)*ROUND(G125,3),2)</f>
      </c>
      <c r="O125">
        <f>(I125*21)/100</f>
      </c>
      <c r="P125" t="s">
        <v>27</v>
      </c>
    </row>
    <row r="126" spans="1:5" ht="25.5">
      <c r="A126" s="36" t="s">
        <v>55</v>
      </c>
      <c r="E126" s="37" t="s">
        <v>243</v>
      </c>
    </row>
    <row r="127" spans="1:5" ht="25.5">
      <c r="A127" s="38" t="s">
        <v>57</v>
      </c>
      <c r="E127" s="39" t="s">
        <v>255</v>
      </c>
    </row>
    <row r="128" spans="1:5" ht="369.75">
      <c r="A128" t="s">
        <v>58</v>
      </c>
      <c r="E128" s="37" t="s">
        <v>245</v>
      </c>
    </row>
    <row r="129" spans="1:16" ht="12.75">
      <c r="A129" s="26" t="s">
        <v>50</v>
      </c>
      <c r="B129" s="31" t="s">
        <v>256</v>
      </c>
      <c r="C129" s="31" t="s">
        <v>257</v>
      </c>
      <c r="D129" s="26" t="s">
        <v>52</v>
      </c>
      <c r="E129" s="32" t="s">
        <v>258</v>
      </c>
      <c r="F129" s="33" t="s">
        <v>115</v>
      </c>
      <c r="G129" s="34">
        <v>1.15</v>
      </c>
      <c r="H129" s="35">
        <v>0</v>
      </c>
      <c r="I129" s="35">
        <f>ROUND(ROUND(H129,2)*ROUND(G129,3),2)</f>
      </c>
      <c r="O129">
        <f>(I129*21)/100</f>
      </c>
      <c r="P129" t="s">
        <v>27</v>
      </c>
    </row>
    <row r="130" spans="1:5" ht="12.75">
      <c r="A130" s="36" t="s">
        <v>55</v>
      </c>
      <c r="E130" s="37" t="s">
        <v>259</v>
      </c>
    </row>
    <row r="131" spans="1:5" ht="25.5">
      <c r="A131" s="38" t="s">
        <v>57</v>
      </c>
      <c r="E131" s="39" t="s">
        <v>260</v>
      </c>
    </row>
    <row r="132" spans="1:5" ht="267.75">
      <c r="A132" t="s">
        <v>58</v>
      </c>
      <c r="E132" s="37" t="s">
        <v>251</v>
      </c>
    </row>
    <row r="133" spans="1:18" ht="12.75" customHeight="1">
      <c r="A133" s="6" t="s">
        <v>48</v>
      </c>
      <c r="B133" s="6"/>
      <c r="C133" s="42" t="s">
        <v>37</v>
      </c>
      <c r="D133" s="6"/>
      <c r="E133" s="29" t="s">
        <v>261</v>
      </c>
      <c r="F133" s="6"/>
      <c r="G133" s="6"/>
      <c r="H133" s="6"/>
      <c r="I133" s="43">
        <f>0+Q133</f>
      </c>
      <c r="O133">
        <f>0+R133</f>
      </c>
      <c r="Q133">
        <f>0+I134+I138+I142+I146+I150+I154</f>
      </c>
      <c r="R133">
        <f>0+O134+O138+O142+O146+O150+O154</f>
      </c>
    </row>
    <row r="134" spans="1:16" ht="12.75">
      <c r="A134" s="26" t="s">
        <v>50</v>
      </c>
      <c r="B134" s="31" t="s">
        <v>262</v>
      </c>
      <c r="C134" s="31" t="s">
        <v>263</v>
      </c>
      <c r="D134" s="26" t="s">
        <v>52</v>
      </c>
      <c r="E134" s="32" t="s">
        <v>264</v>
      </c>
      <c r="F134" s="33" t="s">
        <v>149</v>
      </c>
      <c r="G134" s="34">
        <v>169.787</v>
      </c>
      <c r="H134" s="35">
        <v>0</v>
      </c>
      <c r="I134" s="35">
        <f>ROUND(ROUND(H134,2)*ROUND(G134,3),2)</f>
      </c>
      <c r="O134">
        <f>(I134*21)/100</f>
      </c>
      <c r="P134" t="s">
        <v>27</v>
      </c>
    </row>
    <row r="135" spans="1:5" ht="25.5">
      <c r="A135" s="36" t="s">
        <v>55</v>
      </c>
      <c r="E135" s="37" t="s">
        <v>265</v>
      </c>
    </row>
    <row r="136" spans="1:5" ht="25.5">
      <c r="A136" s="38" t="s">
        <v>57</v>
      </c>
      <c r="E136" s="39" t="s">
        <v>266</v>
      </c>
    </row>
    <row r="137" spans="1:5" ht="369.75">
      <c r="A137" t="s">
        <v>58</v>
      </c>
      <c r="E137" s="37" t="s">
        <v>245</v>
      </c>
    </row>
    <row r="138" spans="1:16" ht="12.75">
      <c r="A138" s="26" t="s">
        <v>50</v>
      </c>
      <c r="B138" s="31" t="s">
        <v>267</v>
      </c>
      <c r="C138" s="31" t="s">
        <v>268</v>
      </c>
      <c r="D138" s="26" t="s">
        <v>52</v>
      </c>
      <c r="E138" s="32" t="s">
        <v>269</v>
      </c>
      <c r="F138" s="33" t="s">
        <v>115</v>
      </c>
      <c r="G138" s="34">
        <v>8.489</v>
      </c>
      <c r="H138" s="35">
        <v>0</v>
      </c>
      <c r="I138" s="35">
        <f>ROUND(ROUND(H138,2)*ROUND(G138,3),2)</f>
      </c>
      <c r="O138">
        <f>(I138*21)/100</f>
      </c>
      <c r="P138" t="s">
        <v>27</v>
      </c>
    </row>
    <row r="139" spans="1:5" ht="12.75">
      <c r="A139" s="36" t="s">
        <v>55</v>
      </c>
      <c r="E139" s="37" t="s">
        <v>259</v>
      </c>
    </row>
    <row r="140" spans="1:5" ht="12.75">
      <c r="A140" s="38" t="s">
        <v>57</v>
      </c>
      <c r="E140" s="39" t="s">
        <v>270</v>
      </c>
    </row>
    <row r="141" spans="1:5" ht="267.75">
      <c r="A141" t="s">
        <v>58</v>
      </c>
      <c r="E141" s="37" t="s">
        <v>251</v>
      </c>
    </row>
    <row r="142" spans="1:16" ht="12.75">
      <c r="A142" s="26" t="s">
        <v>50</v>
      </c>
      <c r="B142" s="31" t="s">
        <v>271</v>
      </c>
      <c r="C142" s="31" t="s">
        <v>272</v>
      </c>
      <c r="D142" s="26" t="s">
        <v>52</v>
      </c>
      <c r="E142" s="32" t="s">
        <v>273</v>
      </c>
      <c r="F142" s="33" t="s">
        <v>115</v>
      </c>
      <c r="G142" s="34">
        <v>17.985</v>
      </c>
      <c r="H142" s="35">
        <v>0</v>
      </c>
      <c r="I142" s="35">
        <f>ROUND(ROUND(H142,2)*ROUND(G142,3),2)</f>
      </c>
      <c r="O142">
        <f>(I142*21)/100</f>
      </c>
      <c r="P142" t="s">
        <v>27</v>
      </c>
    </row>
    <row r="143" spans="1:5" ht="25.5">
      <c r="A143" s="36" t="s">
        <v>55</v>
      </c>
      <c r="E143" s="37" t="s">
        <v>274</v>
      </c>
    </row>
    <row r="144" spans="1:5" ht="12.75">
      <c r="A144" s="38" t="s">
        <v>57</v>
      </c>
      <c r="E144" s="39" t="s">
        <v>275</v>
      </c>
    </row>
    <row r="145" spans="1:5" ht="267.75">
      <c r="A145" t="s">
        <v>58</v>
      </c>
      <c r="E145" s="37" t="s">
        <v>251</v>
      </c>
    </row>
    <row r="146" spans="1:16" ht="12.75">
      <c r="A146" s="26" t="s">
        <v>50</v>
      </c>
      <c r="B146" s="31" t="s">
        <v>276</v>
      </c>
      <c r="C146" s="31" t="s">
        <v>277</v>
      </c>
      <c r="D146" s="26" t="s">
        <v>52</v>
      </c>
      <c r="E146" s="32" t="s">
        <v>278</v>
      </c>
      <c r="F146" s="33" t="s">
        <v>149</v>
      </c>
      <c r="G146" s="34">
        <v>181.105</v>
      </c>
      <c r="H146" s="35">
        <v>0</v>
      </c>
      <c r="I146" s="35">
        <f>ROUND(ROUND(H146,2)*ROUND(G146,3),2)</f>
      </c>
      <c r="O146">
        <f>(I146*21)/100</f>
      </c>
      <c r="P146" t="s">
        <v>27</v>
      </c>
    </row>
    <row r="147" spans="1:5" ht="12.75">
      <c r="A147" s="36" t="s">
        <v>55</v>
      </c>
      <c r="E147" s="37" t="s">
        <v>279</v>
      </c>
    </row>
    <row r="148" spans="1:5" ht="38.25">
      <c r="A148" s="38" t="s">
        <v>57</v>
      </c>
      <c r="E148" s="39" t="s">
        <v>280</v>
      </c>
    </row>
    <row r="149" spans="1:5" ht="369.75">
      <c r="A149" t="s">
        <v>58</v>
      </c>
      <c r="E149" s="37" t="s">
        <v>245</v>
      </c>
    </row>
    <row r="150" spans="1:16" ht="12.75">
      <c r="A150" s="26" t="s">
        <v>50</v>
      </c>
      <c r="B150" s="31" t="s">
        <v>281</v>
      </c>
      <c r="C150" s="31" t="s">
        <v>282</v>
      </c>
      <c r="D150" s="26" t="s">
        <v>52</v>
      </c>
      <c r="E150" s="32" t="s">
        <v>283</v>
      </c>
      <c r="F150" s="33" t="s">
        <v>149</v>
      </c>
      <c r="G150" s="34">
        <v>4.559</v>
      </c>
      <c r="H150" s="35">
        <v>0</v>
      </c>
      <c r="I150" s="35">
        <f>ROUND(ROUND(H150,2)*ROUND(G150,3),2)</f>
      </c>
      <c r="O150">
        <f>(I150*21)/100</f>
      </c>
      <c r="P150" t="s">
        <v>27</v>
      </c>
    </row>
    <row r="151" spans="1:5" ht="12.75">
      <c r="A151" s="36" t="s">
        <v>55</v>
      </c>
      <c r="E151" s="37" t="s">
        <v>52</v>
      </c>
    </row>
    <row r="152" spans="1:5" ht="63.75">
      <c r="A152" s="38" t="s">
        <v>57</v>
      </c>
      <c r="E152" s="39" t="s">
        <v>284</v>
      </c>
    </row>
    <row r="153" spans="1:5" ht="38.25">
      <c r="A153" t="s">
        <v>58</v>
      </c>
      <c r="E153" s="37" t="s">
        <v>285</v>
      </c>
    </row>
    <row r="154" spans="1:16" ht="12.75">
      <c r="A154" s="26" t="s">
        <v>50</v>
      </c>
      <c r="B154" s="31" t="s">
        <v>286</v>
      </c>
      <c r="C154" s="31" t="s">
        <v>287</v>
      </c>
      <c r="D154" s="26" t="s">
        <v>52</v>
      </c>
      <c r="E154" s="32" t="s">
        <v>288</v>
      </c>
      <c r="F154" s="33" t="s">
        <v>149</v>
      </c>
      <c r="G154" s="34">
        <v>67.101</v>
      </c>
      <c r="H154" s="35">
        <v>0</v>
      </c>
      <c r="I154" s="35">
        <f>ROUND(ROUND(H154,2)*ROUND(G154,3),2)</f>
      </c>
      <c r="O154">
        <f>(I154*21)/100</f>
      </c>
      <c r="P154" t="s">
        <v>27</v>
      </c>
    </row>
    <row r="155" spans="1:5" ht="12.75">
      <c r="A155" s="36" t="s">
        <v>55</v>
      </c>
      <c r="E155" s="37" t="s">
        <v>289</v>
      </c>
    </row>
    <row r="156" spans="1:5" ht="12.75">
      <c r="A156" s="38" t="s">
        <v>57</v>
      </c>
      <c r="E156" s="39" t="s">
        <v>290</v>
      </c>
    </row>
    <row r="157" spans="1:5" ht="38.25">
      <c r="A157" t="s">
        <v>58</v>
      </c>
      <c r="E157" s="37" t="s">
        <v>291</v>
      </c>
    </row>
    <row r="158" spans="1:18" ht="12.75" customHeight="1">
      <c r="A158" s="6" t="s">
        <v>48</v>
      </c>
      <c r="B158" s="6"/>
      <c r="C158" s="42" t="s">
        <v>39</v>
      </c>
      <c r="D158" s="6"/>
      <c r="E158" s="29" t="s">
        <v>292</v>
      </c>
      <c r="F158" s="6"/>
      <c r="G158" s="6"/>
      <c r="H158" s="6"/>
      <c r="I158" s="43">
        <f>0+Q158</f>
      </c>
      <c r="O158">
        <f>0+R158</f>
      </c>
      <c r="Q158">
        <f>0+I159+I163+I167+I171+I175+I179+I183+I187+I191</f>
      </c>
      <c r="R158">
        <f>0+O159+O163+O167+O171+O175+O179+O183+O187+O191</f>
      </c>
    </row>
    <row r="159" spans="1:16" ht="12.75">
      <c r="A159" s="26" t="s">
        <v>50</v>
      </c>
      <c r="B159" s="31" t="s">
        <v>293</v>
      </c>
      <c r="C159" s="31" t="s">
        <v>294</v>
      </c>
      <c r="D159" s="26" t="s">
        <v>52</v>
      </c>
      <c r="E159" s="32" t="s">
        <v>295</v>
      </c>
      <c r="F159" s="33" t="s">
        <v>149</v>
      </c>
      <c r="G159" s="34">
        <v>0.383</v>
      </c>
      <c r="H159" s="35">
        <v>0</v>
      </c>
      <c r="I159" s="35">
        <f>ROUND(ROUND(H159,2)*ROUND(G159,3),2)</f>
      </c>
      <c r="O159">
        <f>(I159*21)/100</f>
      </c>
      <c r="P159" t="s">
        <v>27</v>
      </c>
    </row>
    <row r="160" spans="1:5" ht="12.75">
      <c r="A160" s="36" t="s">
        <v>55</v>
      </c>
      <c r="E160" s="37" t="s">
        <v>52</v>
      </c>
    </row>
    <row r="161" spans="1:5" ht="38.25">
      <c r="A161" s="38" t="s">
        <v>57</v>
      </c>
      <c r="E161" s="39" t="s">
        <v>296</v>
      </c>
    </row>
    <row r="162" spans="1:5" ht="127.5">
      <c r="A162" t="s">
        <v>58</v>
      </c>
      <c r="E162" s="37" t="s">
        <v>297</v>
      </c>
    </row>
    <row r="163" spans="1:16" ht="12.75">
      <c r="A163" s="26" t="s">
        <v>50</v>
      </c>
      <c r="B163" s="31" t="s">
        <v>298</v>
      </c>
      <c r="C163" s="31" t="s">
        <v>299</v>
      </c>
      <c r="D163" s="26" t="s">
        <v>52</v>
      </c>
      <c r="E163" s="32" t="s">
        <v>300</v>
      </c>
      <c r="F163" s="33" t="s">
        <v>149</v>
      </c>
      <c r="G163" s="34">
        <v>13.312</v>
      </c>
      <c r="H163" s="35">
        <v>0</v>
      </c>
      <c r="I163" s="35">
        <f>ROUND(ROUND(H163,2)*ROUND(G163,3),2)</f>
      </c>
      <c r="O163">
        <f>(I163*21)/100</f>
      </c>
      <c r="P163" t="s">
        <v>27</v>
      </c>
    </row>
    <row r="164" spans="1:5" ht="12.75">
      <c r="A164" s="36" t="s">
        <v>55</v>
      </c>
      <c r="E164" s="37" t="s">
        <v>52</v>
      </c>
    </row>
    <row r="165" spans="1:5" ht="25.5">
      <c r="A165" s="38" t="s">
        <v>57</v>
      </c>
      <c r="E165" s="39" t="s">
        <v>301</v>
      </c>
    </row>
    <row r="166" spans="1:5" ht="127.5">
      <c r="A166" t="s">
        <v>58</v>
      </c>
      <c r="E166" s="37" t="s">
        <v>302</v>
      </c>
    </row>
    <row r="167" spans="1:16" ht="12.75">
      <c r="A167" s="26" t="s">
        <v>50</v>
      </c>
      <c r="B167" s="31" t="s">
        <v>303</v>
      </c>
      <c r="C167" s="31" t="s">
        <v>304</v>
      </c>
      <c r="D167" s="26" t="s">
        <v>52</v>
      </c>
      <c r="E167" s="32" t="s">
        <v>305</v>
      </c>
      <c r="F167" s="33" t="s">
        <v>138</v>
      </c>
      <c r="G167" s="34">
        <v>10.5</v>
      </c>
      <c r="H167" s="35">
        <v>0</v>
      </c>
      <c r="I167" s="35">
        <f>ROUND(ROUND(H167,2)*ROUND(G167,3),2)</f>
      </c>
      <c r="O167">
        <f>(I167*21)/100</f>
      </c>
      <c r="P167" t="s">
        <v>27</v>
      </c>
    </row>
    <row r="168" spans="1:5" ht="12.75">
      <c r="A168" s="36" t="s">
        <v>55</v>
      </c>
      <c r="E168" s="37" t="s">
        <v>52</v>
      </c>
    </row>
    <row r="169" spans="1:5" ht="25.5">
      <c r="A169" s="38" t="s">
        <v>57</v>
      </c>
      <c r="E169" s="39" t="s">
        <v>306</v>
      </c>
    </row>
    <row r="170" spans="1:5" ht="51">
      <c r="A170" t="s">
        <v>58</v>
      </c>
      <c r="E170" s="37" t="s">
        <v>307</v>
      </c>
    </row>
    <row r="171" spans="1:16" ht="12.75">
      <c r="A171" s="26" t="s">
        <v>50</v>
      </c>
      <c r="B171" s="31" t="s">
        <v>308</v>
      </c>
      <c r="C171" s="31" t="s">
        <v>309</v>
      </c>
      <c r="D171" s="26" t="s">
        <v>52</v>
      </c>
      <c r="E171" s="32" t="s">
        <v>310</v>
      </c>
      <c r="F171" s="33" t="s">
        <v>138</v>
      </c>
      <c r="G171" s="34">
        <v>83.2</v>
      </c>
      <c r="H171" s="35">
        <v>0</v>
      </c>
      <c r="I171" s="35">
        <f>ROUND(ROUND(H171,2)*ROUND(G171,3),2)</f>
      </c>
      <c r="O171">
        <f>(I171*21)/100</f>
      </c>
      <c r="P171" t="s">
        <v>27</v>
      </c>
    </row>
    <row r="172" spans="1:5" ht="12.75">
      <c r="A172" s="36" t="s">
        <v>55</v>
      </c>
      <c r="E172" s="37" t="s">
        <v>52</v>
      </c>
    </row>
    <row r="173" spans="1:5" ht="25.5">
      <c r="A173" s="38" t="s">
        <v>57</v>
      </c>
      <c r="E173" s="39" t="s">
        <v>311</v>
      </c>
    </row>
    <row r="174" spans="1:5" ht="51">
      <c r="A174" t="s">
        <v>58</v>
      </c>
      <c r="E174" s="37" t="s">
        <v>307</v>
      </c>
    </row>
    <row r="175" spans="1:16" ht="12.75">
      <c r="A175" s="26" t="s">
        <v>50</v>
      </c>
      <c r="B175" s="31" t="s">
        <v>312</v>
      </c>
      <c r="C175" s="31" t="s">
        <v>313</v>
      </c>
      <c r="D175" s="26" t="s">
        <v>52</v>
      </c>
      <c r="E175" s="32" t="s">
        <v>314</v>
      </c>
      <c r="F175" s="33" t="s">
        <v>138</v>
      </c>
      <c r="G175" s="34">
        <v>824.851</v>
      </c>
      <c r="H175" s="35">
        <v>0</v>
      </c>
      <c r="I175" s="35">
        <f>ROUND(ROUND(H175,2)*ROUND(G175,3),2)</f>
      </c>
      <c r="O175">
        <f>(I175*21)/100</f>
      </c>
      <c r="P175" t="s">
        <v>27</v>
      </c>
    </row>
    <row r="176" spans="1:5" ht="12.75">
      <c r="A176" s="36" t="s">
        <v>55</v>
      </c>
      <c r="E176" s="37" t="s">
        <v>315</v>
      </c>
    </row>
    <row r="177" spans="1:5" ht="12.75">
      <c r="A177" s="38" t="s">
        <v>57</v>
      </c>
      <c r="E177" s="39" t="s">
        <v>316</v>
      </c>
    </row>
    <row r="178" spans="1:5" ht="51">
      <c r="A178" t="s">
        <v>58</v>
      </c>
      <c r="E178" s="37" t="s">
        <v>317</v>
      </c>
    </row>
    <row r="179" spans="1:16" ht="12.75">
      <c r="A179" s="26" t="s">
        <v>50</v>
      </c>
      <c r="B179" s="31" t="s">
        <v>318</v>
      </c>
      <c r="C179" s="31" t="s">
        <v>319</v>
      </c>
      <c r="D179" s="26" t="s">
        <v>52</v>
      </c>
      <c r="E179" s="32" t="s">
        <v>320</v>
      </c>
      <c r="F179" s="33" t="s">
        <v>138</v>
      </c>
      <c r="G179" s="34">
        <v>191.077</v>
      </c>
      <c r="H179" s="35">
        <v>0</v>
      </c>
      <c r="I179" s="35">
        <f>ROUND(ROUND(H179,2)*ROUND(G179,3),2)</f>
      </c>
      <c r="O179">
        <f>(I179*21)/100</f>
      </c>
      <c r="P179" t="s">
        <v>27</v>
      </c>
    </row>
    <row r="180" spans="1:5" ht="12.75">
      <c r="A180" s="36" t="s">
        <v>55</v>
      </c>
      <c r="E180" s="37" t="s">
        <v>321</v>
      </c>
    </row>
    <row r="181" spans="1:5" ht="12.75">
      <c r="A181" s="38" t="s">
        <v>57</v>
      </c>
      <c r="E181" s="39" t="s">
        <v>322</v>
      </c>
    </row>
    <row r="182" spans="1:5" ht="51">
      <c r="A182" t="s">
        <v>58</v>
      </c>
      <c r="E182" s="37" t="s">
        <v>323</v>
      </c>
    </row>
    <row r="183" spans="1:16" ht="12.75">
      <c r="A183" s="26" t="s">
        <v>50</v>
      </c>
      <c r="B183" s="31" t="s">
        <v>324</v>
      </c>
      <c r="C183" s="31" t="s">
        <v>325</v>
      </c>
      <c r="D183" s="26" t="s">
        <v>52</v>
      </c>
      <c r="E183" s="32" t="s">
        <v>326</v>
      </c>
      <c r="F183" s="33" t="s">
        <v>138</v>
      </c>
      <c r="G183" s="34">
        <v>797.728</v>
      </c>
      <c r="H183" s="35">
        <v>0</v>
      </c>
      <c r="I183" s="35">
        <f>ROUND(ROUND(H183,2)*ROUND(G183,3),2)</f>
      </c>
      <c r="O183">
        <f>(I183*21)/100</f>
      </c>
      <c r="P183" t="s">
        <v>27</v>
      </c>
    </row>
    <row r="184" spans="1:5" ht="12.75">
      <c r="A184" s="36" t="s">
        <v>55</v>
      </c>
      <c r="E184" s="37" t="s">
        <v>52</v>
      </c>
    </row>
    <row r="185" spans="1:5" ht="38.25">
      <c r="A185" s="38" t="s">
        <v>57</v>
      </c>
      <c r="E185" s="39" t="s">
        <v>327</v>
      </c>
    </row>
    <row r="186" spans="1:5" ht="140.25">
      <c r="A186" t="s">
        <v>58</v>
      </c>
      <c r="E186" s="37" t="s">
        <v>328</v>
      </c>
    </row>
    <row r="187" spans="1:16" ht="12.75">
      <c r="A187" s="26" t="s">
        <v>50</v>
      </c>
      <c r="B187" s="31" t="s">
        <v>329</v>
      </c>
      <c r="C187" s="31" t="s">
        <v>330</v>
      </c>
      <c r="D187" s="26" t="s">
        <v>52</v>
      </c>
      <c r="E187" s="32" t="s">
        <v>331</v>
      </c>
      <c r="F187" s="33" t="s">
        <v>138</v>
      </c>
      <c r="G187" s="34">
        <v>824.851</v>
      </c>
      <c r="H187" s="35">
        <v>0</v>
      </c>
      <c r="I187" s="35">
        <f>ROUND(ROUND(H187,2)*ROUND(G187,3),2)</f>
      </c>
      <c r="O187">
        <f>(I187*21)/100</f>
      </c>
      <c r="P187" t="s">
        <v>27</v>
      </c>
    </row>
    <row r="188" spans="1:5" ht="25.5">
      <c r="A188" s="36" t="s">
        <v>55</v>
      </c>
      <c r="E188" s="37" t="s">
        <v>332</v>
      </c>
    </row>
    <row r="189" spans="1:5" ht="38.25">
      <c r="A189" s="38" t="s">
        <v>57</v>
      </c>
      <c r="E189" s="39" t="s">
        <v>333</v>
      </c>
    </row>
    <row r="190" spans="1:5" ht="140.25">
      <c r="A190" t="s">
        <v>58</v>
      </c>
      <c r="E190" s="37" t="s">
        <v>328</v>
      </c>
    </row>
    <row r="191" spans="1:16" ht="12.75">
      <c r="A191" s="26" t="s">
        <v>50</v>
      </c>
      <c r="B191" s="31" t="s">
        <v>334</v>
      </c>
      <c r="C191" s="31" t="s">
        <v>335</v>
      </c>
      <c r="D191" s="26" t="s">
        <v>52</v>
      </c>
      <c r="E191" s="32" t="s">
        <v>336</v>
      </c>
      <c r="F191" s="33" t="s">
        <v>138</v>
      </c>
      <c r="G191" s="34">
        <v>2.554</v>
      </c>
      <c r="H191" s="35">
        <v>0</v>
      </c>
      <c r="I191" s="35">
        <f>ROUND(ROUND(H191,2)*ROUND(G191,3),2)</f>
      </c>
      <c r="O191">
        <f>(I191*21)/100</f>
      </c>
      <c r="P191" t="s">
        <v>27</v>
      </c>
    </row>
    <row r="192" spans="1:5" ht="12.75">
      <c r="A192" s="36" t="s">
        <v>55</v>
      </c>
      <c r="E192" s="37" t="s">
        <v>52</v>
      </c>
    </row>
    <row r="193" spans="1:5" ht="25.5">
      <c r="A193" s="38" t="s">
        <v>57</v>
      </c>
      <c r="E193" s="39" t="s">
        <v>337</v>
      </c>
    </row>
    <row r="194" spans="1:5" ht="153">
      <c r="A194" t="s">
        <v>58</v>
      </c>
      <c r="E194" s="37" t="s">
        <v>338</v>
      </c>
    </row>
    <row r="195" spans="1:18" ht="12.75" customHeight="1">
      <c r="A195" s="6" t="s">
        <v>48</v>
      </c>
      <c r="B195" s="6"/>
      <c r="C195" s="42" t="s">
        <v>41</v>
      </c>
      <c r="D195" s="6"/>
      <c r="E195" s="29" t="s">
        <v>339</v>
      </c>
      <c r="F195" s="6"/>
      <c r="G195" s="6"/>
      <c r="H195" s="6"/>
      <c r="I195" s="43">
        <f>0+Q195</f>
      </c>
      <c r="O195">
        <f>0+R195</f>
      </c>
      <c r="Q195">
        <f>0+I196+I200+I204</f>
      </c>
      <c r="R195">
        <f>0+O196+O200+O204</f>
      </c>
    </row>
    <row r="196" spans="1:16" ht="12.75">
      <c r="A196" s="26" t="s">
        <v>50</v>
      </c>
      <c r="B196" s="31" t="s">
        <v>340</v>
      </c>
      <c r="C196" s="31" t="s">
        <v>341</v>
      </c>
      <c r="D196" s="26" t="s">
        <v>52</v>
      </c>
      <c r="E196" s="32" t="s">
        <v>342</v>
      </c>
      <c r="F196" s="33" t="s">
        <v>138</v>
      </c>
      <c r="G196" s="34">
        <v>334.379</v>
      </c>
      <c r="H196" s="35">
        <v>0</v>
      </c>
      <c r="I196" s="35">
        <f>ROUND(ROUND(H196,2)*ROUND(G196,3),2)</f>
      </c>
      <c r="O196">
        <f>(I196*21)/100</f>
      </c>
      <c r="P196" t="s">
        <v>27</v>
      </c>
    </row>
    <row r="197" spans="1:5" ht="25.5">
      <c r="A197" s="36" t="s">
        <v>55</v>
      </c>
      <c r="E197" s="37" t="s">
        <v>343</v>
      </c>
    </row>
    <row r="198" spans="1:5" ht="76.5">
      <c r="A198" s="38" t="s">
        <v>57</v>
      </c>
      <c r="E198" s="39" t="s">
        <v>344</v>
      </c>
    </row>
    <row r="199" spans="1:5" ht="76.5">
      <c r="A199" t="s">
        <v>58</v>
      </c>
      <c r="E199" s="37" t="s">
        <v>345</v>
      </c>
    </row>
    <row r="200" spans="1:16" ht="12.75">
      <c r="A200" s="26" t="s">
        <v>50</v>
      </c>
      <c r="B200" s="31" t="s">
        <v>346</v>
      </c>
      <c r="C200" s="31" t="s">
        <v>347</v>
      </c>
      <c r="D200" s="26" t="s">
        <v>52</v>
      </c>
      <c r="E200" s="32" t="s">
        <v>348</v>
      </c>
      <c r="F200" s="33" t="s">
        <v>138</v>
      </c>
      <c r="G200" s="34">
        <v>501.568</v>
      </c>
      <c r="H200" s="35">
        <v>0</v>
      </c>
      <c r="I200" s="35">
        <f>ROUND(ROUND(H200,2)*ROUND(G200,3),2)</f>
      </c>
      <c r="O200">
        <f>(I200*21)/100</f>
      </c>
      <c r="P200" t="s">
        <v>27</v>
      </c>
    </row>
    <row r="201" spans="1:5" ht="25.5">
      <c r="A201" s="36" t="s">
        <v>55</v>
      </c>
      <c r="E201" s="37" t="s">
        <v>343</v>
      </c>
    </row>
    <row r="202" spans="1:5" ht="76.5">
      <c r="A202" s="38" t="s">
        <v>57</v>
      </c>
      <c r="E202" s="39" t="s">
        <v>349</v>
      </c>
    </row>
    <row r="203" spans="1:5" ht="76.5">
      <c r="A203" t="s">
        <v>58</v>
      </c>
      <c r="E203" s="37" t="s">
        <v>345</v>
      </c>
    </row>
    <row r="204" spans="1:16" ht="12.75">
      <c r="A204" s="26" t="s">
        <v>50</v>
      </c>
      <c r="B204" s="31" t="s">
        <v>350</v>
      </c>
      <c r="C204" s="31" t="s">
        <v>351</v>
      </c>
      <c r="D204" s="26" t="s">
        <v>52</v>
      </c>
      <c r="E204" s="32" t="s">
        <v>352</v>
      </c>
      <c r="F204" s="33" t="s">
        <v>138</v>
      </c>
      <c r="G204" s="34">
        <v>19.104</v>
      </c>
      <c r="H204" s="35">
        <v>0</v>
      </c>
      <c r="I204" s="35">
        <f>ROUND(ROUND(H204,2)*ROUND(G204,3),2)</f>
      </c>
      <c r="O204">
        <f>(I204*21)/100</f>
      </c>
      <c r="P204" t="s">
        <v>27</v>
      </c>
    </row>
    <row r="205" spans="1:5" ht="12.75">
      <c r="A205" s="36" t="s">
        <v>55</v>
      </c>
      <c r="E205" s="37" t="s">
        <v>353</v>
      </c>
    </row>
    <row r="206" spans="1:5" ht="51">
      <c r="A206" s="38" t="s">
        <v>57</v>
      </c>
      <c r="E206" s="39" t="s">
        <v>354</v>
      </c>
    </row>
    <row r="207" spans="1:5" ht="76.5">
      <c r="A207" t="s">
        <v>58</v>
      </c>
      <c r="E207" s="37" t="s">
        <v>355</v>
      </c>
    </row>
    <row r="208" spans="1:18" ht="12.75" customHeight="1">
      <c r="A208" s="6" t="s">
        <v>48</v>
      </c>
      <c r="B208" s="6"/>
      <c r="C208" s="42" t="s">
        <v>76</v>
      </c>
      <c r="D208" s="6"/>
      <c r="E208" s="29" t="s">
        <v>356</v>
      </c>
      <c r="F208" s="6"/>
      <c r="G208" s="6"/>
      <c r="H208" s="6"/>
      <c r="I208" s="43">
        <f>0+Q208</f>
      </c>
      <c r="O208">
        <f>0+R208</f>
      </c>
      <c r="Q208">
        <f>0+I209+I213+I217+I221+I225+I229</f>
      </c>
      <c r="R208">
        <f>0+O209+O213+O217+O221+O225+O229</f>
      </c>
    </row>
    <row r="209" spans="1:16" ht="12.75">
      <c r="A209" s="26" t="s">
        <v>50</v>
      </c>
      <c r="B209" s="31" t="s">
        <v>357</v>
      </c>
      <c r="C209" s="31" t="s">
        <v>358</v>
      </c>
      <c r="D209" s="26" t="s">
        <v>52</v>
      </c>
      <c r="E209" s="32" t="s">
        <v>359</v>
      </c>
      <c r="F209" s="33" t="s">
        <v>138</v>
      </c>
      <c r="G209" s="34">
        <v>153.697</v>
      </c>
      <c r="H209" s="35">
        <v>0</v>
      </c>
      <c r="I209" s="35">
        <f>ROUND(ROUND(H209,2)*ROUND(G209,3),2)</f>
      </c>
      <c r="O209">
        <f>(I209*21)/100</f>
      </c>
      <c r="P209" t="s">
        <v>27</v>
      </c>
    </row>
    <row r="210" spans="1:5" ht="12.75">
      <c r="A210" s="36" t="s">
        <v>55</v>
      </c>
      <c r="E210" s="37" t="s">
        <v>360</v>
      </c>
    </row>
    <row r="211" spans="1:5" ht="25.5">
      <c r="A211" s="38" t="s">
        <v>57</v>
      </c>
      <c r="E211" s="39" t="s">
        <v>361</v>
      </c>
    </row>
    <row r="212" spans="1:5" ht="204">
      <c r="A212" t="s">
        <v>58</v>
      </c>
      <c r="E212" s="37" t="s">
        <v>362</v>
      </c>
    </row>
    <row r="213" spans="1:16" ht="12.75">
      <c r="A213" s="26" t="s">
        <v>50</v>
      </c>
      <c r="B213" s="31" t="s">
        <v>363</v>
      </c>
      <c r="C213" s="31" t="s">
        <v>364</v>
      </c>
      <c r="D213" s="26" t="s">
        <v>52</v>
      </c>
      <c r="E213" s="32" t="s">
        <v>365</v>
      </c>
      <c r="F213" s="33" t="s">
        <v>138</v>
      </c>
      <c r="G213" s="34">
        <v>765.343</v>
      </c>
      <c r="H213" s="35">
        <v>0</v>
      </c>
      <c r="I213" s="35">
        <f>ROUND(ROUND(H213,2)*ROUND(G213,3),2)</f>
      </c>
      <c r="O213">
        <f>(I213*21)/100</f>
      </c>
      <c r="P213" t="s">
        <v>27</v>
      </c>
    </row>
    <row r="214" spans="1:5" ht="12.75">
      <c r="A214" s="36" t="s">
        <v>55</v>
      </c>
      <c r="E214" s="37" t="s">
        <v>366</v>
      </c>
    </row>
    <row r="215" spans="1:5" ht="25.5">
      <c r="A215" s="38" t="s">
        <v>57</v>
      </c>
      <c r="E215" s="39" t="s">
        <v>367</v>
      </c>
    </row>
    <row r="216" spans="1:5" ht="191.25">
      <c r="A216" t="s">
        <v>58</v>
      </c>
      <c r="E216" s="37" t="s">
        <v>368</v>
      </c>
    </row>
    <row r="217" spans="1:16" ht="12.75">
      <c r="A217" s="26" t="s">
        <v>50</v>
      </c>
      <c r="B217" s="31" t="s">
        <v>369</v>
      </c>
      <c r="C217" s="31" t="s">
        <v>370</v>
      </c>
      <c r="D217" s="26" t="s">
        <v>52</v>
      </c>
      <c r="E217" s="32" t="s">
        <v>371</v>
      </c>
      <c r="F217" s="33" t="s">
        <v>138</v>
      </c>
      <c r="G217" s="34">
        <v>31.38</v>
      </c>
      <c r="H217" s="35">
        <v>0</v>
      </c>
      <c r="I217" s="35">
        <f>ROUND(ROUND(H217,2)*ROUND(G217,3),2)</f>
      </c>
      <c r="O217">
        <f>(I217*21)/100</f>
      </c>
      <c r="P217" t="s">
        <v>27</v>
      </c>
    </row>
    <row r="218" spans="1:5" ht="12.75">
      <c r="A218" s="36" t="s">
        <v>55</v>
      </c>
      <c r="E218" s="37" t="s">
        <v>52</v>
      </c>
    </row>
    <row r="219" spans="1:5" ht="25.5">
      <c r="A219" s="38" t="s">
        <v>57</v>
      </c>
      <c r="E219" s="39" t="s">
        <v>372</v>
      </c>
    </row>
    <row r="220" spans="1:5" ht="38.25">
      <c r="A220" t="s">
        <v>58</v>
      </c>
      <c r="E220" s="37" t="s">
        <v>373</v>
      </c>
    </row>
    <row r="221" spans="1:16" ht="12.75">
      <c r="A221" s="26" t="s">
        <v>50</v>
      </c>
      <c r="B221" s="31" t="s">
        <v>374</v>
      </c>
      <c r="C221" s="31" t="s">
        <v>375</v>
      </c>
      <c r="D221" s="26" t="s">
        <v>52</v>
      </c>
      <c r="E221" s="32" t="s">
        <v>376</v>
      </c>
      <c r="F221" s="33" t="s">
        <v>138</v>
      </c>
      <c r="G221" s="34">
        <v>438.381</v>
      </c>
      <c r="H221" s="35">
        <v>0</v>
      </c>
      <c r="I221" s="35">
        <f>ROUND(ROUND(H221,2)*ROUND(G221,3),2)</f>
      </c>
      <c r="O221">
        <f>(I221*21)/100</f>
      </c>
      <c r="P221" t="s">
        <v>27</v>
      </c>
    </row>
    <row r="222" spans="1:5" ht="12.75">
      <c r="A222" s="36" t="s">
        <v>55</v>
      </c>
      <c r="E222" s="37" t="s">
        <v>377</v>
      </c>
    </row>
    <row r="223" spans="1:5" ht="25.5">
      <c r="A223" s="38" t="s">
        <v>57</v>
      </c>
      <c r="E223" s="39" t="s">
        <v>378</v>
      </c>
    </row>
    <row r="224" spans="1:5" ht="51">
      <c r="A224" t="s">
        <v>58</v>
      </c>
      <c r="E224" s="37" t="s">
        <v>379</v>
      </c>
    </row>
    <row r="225" spans="1:16" ht="12.75">
      <c r="A225" s="26" t="s">
        <v>50</v>
      </c>
      <c r="B225" s="31" t="s">
        <v>380</v>
      </c>
      <c r="C225" s="31" t="s">
        <v>381</v>
      </c>
      <c r="D225" s="26" t="s">
        <v>52</v>
      </c>
      <c r="E225" s="32" t="s">
        <v>382</v>
      </c>
      <c r="F225" s="33" t="s">
        <v>138</v>
      </c>
      <c r="G225" s="34">
        <v>845.479</v>
      </c>
      <c r="H225" s="35">
        <v>0</v>
      </c>
      <c r="I225" s="35">
        <f>ROUND(ROUND(H225,2)*ROUND(G225,3),2)</f>
      </c>
      <c r="O225">
        <f>(I225*21)/100</f>
      </c>
      <c r="P225" t="s">
        <v>27</v>
      </c>
    </row>
    <row r="226" spans="1:5" ht="12.75">
      <c r="A226" s="36" t="s">
        <v>55</v>
      </c>
      <c r="E226" s="37" t="s">
        <v>383</v>
      </c>
    </row>
    <row r="227" spans="1:5" ht="12.75">
      <c r="A227" s="38" t="s">
        <v>57</v>
      </c>
      <c r="E227" s="39" t="s">
        <v>384</v>
      </c>
    </row>
    <row r="228" spans="1:5" ht="51">
      <c r="A228" t="s">
        <v>58</v>
      </c>
      <c r="E228" s="37" t="s">
        <v>385</v>
      </c>
    </row>
    <row r="229" spans="1:16" ht="12.75">
      <c r="A229" s="26" t="s">
        <v>50</v>
      </c>
      <c r="B229" s="31" t="s">
        <v>386</v>
      </c>
      <c r="C229" s="31" t="s">
        <v>387</v>
      </c>
      <c r="D229" s="26" t="s">
        <v>52</v>
      </c>
      <c r="E229" s="32" t="s">
        <v>388</v>
      </c>
      <c r="F229" s="33" t="s">
        <v>138</v>
      </c>
      <c r="G229" s="34">
        <v>227.13</v>
      </c>
      <c r="H229" s="35">
        <v>0</v>
      </c>
      <c r="I229" s="35">
        <f>ROUND(ROUND(H229,2)*ROUND(G229,3),2)</f>
      </c>
      <c r="O229">
        <f>(I229*21)/100</f>
      </c>
      <c r="P229" t="s">
        <v>27</v>
      </c>
    </row>
    <row r="230" spans="1:5" ht="12.75">
      <c r="A230" s="36" t="s">
        <v>55</v>
      </c>
      <c r="E230" s="37" t="s">
        <v>52</v>
      </c>
    </row>
    <row r="231" spans="1:5" ht="12.75">
      <c r="A231" s="38" t="s">
        <v>57</v>
      </c>
      <c r="E231" s="39" t="s">
        <v>389</v>
      </c>
    </row>
    <row r="232" spans="1:5" ht="51">
      <c r="A232" t="s">
        <v>58</v>
      </c>
      <c r="E232" s="37" t="s">
        <v>379</v>
      </c>
    </row>
    <row r="233" spans="1:18" ht="12.75" customHeight="1">
      <c r="A233" s="6" t="s">
        <v>48</v>
      </c>
      <c r="B233" s="6"/>
      <c r="C233" s="42" t="s">
        <v>80</v>
      </c>
      <c r="D233" s="6"/>
      <c r="E233" s="29" t="s">
        <v>390</v>
      </c>
      <c r="F233" s="6"/>
      <c r="G233" s="6"/>
      <c r="H233" s="6"/>
      <c r="I233" s="43">
        <f>0+Q233</f>
      </c>
      <c r="O233">
        <f>0+R233</f>
      </c>
      <c r="Q233">
        <f>0+I234</f>
      </c>
      <c r="R233">
        <f>0+O234</f>
      </c>
    </row>
    <row r="234" spans="1:16" ht="12.75">
      <c r="A234" s="26" t="s">
        <v>50</v>
      </c>
      <c r="B234" s="31" t="s">
        <v>391</v>
      </c>
      <c r="C234" s="31" t="s">
        <v>392</v>
      </c>
      <c r="D234" s="26" t="s">
        <v>52</v>
      </c>
      <c r="E234" s="32" t="s">
        <v>393</v>
      </c>
      <c r="F234" s="33" t="s">
        <v>155</v>
      </c>
      <c r="G234" s="34">
        <v>344.43</v>
      </c>
      <c r="H234" s="35">
        <v>0</v>
      </c>
      <c r="I234" s="35">
        <f>ROUND(ROUND(H234,2)*ROUND(G234,3),2)</f>
      </c>
      <c r="O234">
        <f>(I234*21)/100</f>
      </c>
      <c r="P234" t="s">
        <v>27</v>
      </c>
    </row>
    <row r="235" spans="1:5" ht="25.5">
      <c r="A235" s="36" t="s">
        <v>55</v>
      </c>
      <c r="E235" s="37" t="s">
        <v>394</v>
      </c>
    </row>
    <row r="236" spans="1:5" ht="25.5">
      <c r="A236" s="38" t="s">
        <v>57</v>
      </c>
      <c r="E236" s="39" t="s">
        <v>395</v>
      </c>
    </row>
    <row r="237" spans="1:5" ht="242.25">
      <c r="A237" t="s">
        <v>58</v>
      </c>
      <c r="E237" s="37" t="s">
        <v>396</v>
      </c>
    </row>
    <row r="238" spans="1:18" ht="12.75" customHeight="1">
      <c r="A238" s="6" t="s">
        <v>48</v>
      </c>
      <c r="B238" s="6"/>
      <c r="C238" s="42" t="s">
        <v>44</v>
      </c>
      <c r="D238" s="6"/>
      <c r="E238" s="29" t="s">
        <v>397</v>
      </c>
      <c r="F238" s="6"/>
      <c r="G238" s="6"/>
      <c r="H238" s="6"/>
      <c r="I238" s="43">
        <f>0+Q238</f>
      </c>
      <c r="O238">
        <f>0+R238</f>
      </c>
      <c r="Q238">
        <f>0+I239+I243+I247+I251+I255+I259+I263+I267+I271+I275+I279+I283+I287+I291+I295+I299+I303+I307+I311+I315+I319+I323+I327</f>
      </c>
      <c r="R238">
        <f>0+O239+O243+O247+O251+O255+O259+O263+O267+O271+O275+O279+O283+O287+O291+O295+O299+O303+O307+O311+O315+O319+O323+O327</f>
      </c>
    </row>
    <row r="239" spans="1:16" ht="12.75">
      <c r="A239" s="26" t="s">
        <v>50</v>
      </c>
      <c r="B239" s="31" t="s">
        <v>398</v>
      </c>
      <c r="C239" s="31" t="s">
        <v>399</v>
      </c>
      <c r="D239" s="26" t="s">
        <v>52</v>
      </c>
      <c r="E239" s="32" t="s">
        <v>400</v>
      </c>
      <c r="F239" s="33" t="s">
        <v>155</v>
      </c>
      <c r="G239" s="34">
        <v>207.9</v>
      </c>
      <c r="H239" s="35">
        <v>0</v>
      </c>
      <c r="I239" s="35">
        <f>ROUND(ROUND(H239,2)*ROUND(G239,3),2)</f>
      </c>
      <c r="O239">
        <f>(I239*21)/100</f>
      </c>
      <c r="P239" t="s">
        <v>27</v>
      </c>
    </row>
    <row r="240" spans="1:5" ht="12.75">
      <c r="A240" s="36" t="s">
        <v>55</v>
      </c>
      <c r="E240" s="37" t="s">
        <v>401</v>
      </c>
    </row>
    <row r="241" spans="1:5" ht="12.75">
      <c r="A241" s="38" t="s">
        <v>57</v>
      </c>
      <c r="E241" s="39" t="s">
        <v>402</v>
      </c>
    </row>
    <row r="242" spans="1:5" ht="38.25">
      <c r="A242" t="s">
        <v>58</v>
      </c>
      <c r="E242" s="37" t="s">
        <v>403</v>
      </c>
    </row>
    <row r="243" spans="1:16" ht="12.75">
      <c r="A243" s="26" t="s">
        <v>50</v>
      </c>
      <c r="B243" s="31" t="s">
        <v>404</v>
      </c>
      <c r="C243" s="31" t="s">
        <v>405</v>
      </c>
      <c r="D243" s="26" t="s">
        <v>52</v>
      </c>
      <c r="E243" s="32" t="s">
        <v>406</v>
      </c>
      <c r="F243" s="33" t="s">
        <v>155</v>
      </c>
      <c r="G243" s="34">
        <v>208.2</v>
      </c>
      <c r="H243" s="35">
        <v>0</v>
      </c>
      <c r="I243" s="35">
        <f>ROUND(ROUND(H243,2)*ROUND(G243,3),2)</f>
      </c>
      <c r="O243">
        <f>(I243*21)/100</f>
      </c>
      <c r="P243" t="s">
        <v>27</v>
      </c>
    </row>
    <row r="244" spans="1:5" ht="12.75">
      <c r="A244" s="36" t="s">
        <v>55</v>
      </c>
      <c r="E244" s="37" t="s">
        <v>407</v>
      </c>
    </row>
    <row r="245" spans="1:5" ht="12.75">
      <c r="A245" s="38" t="s">
        <v>57</v>
      </c>
      <c r="E245" s="39" t="s">
        <v>408</v>
      </c>
    </row>
    <row r="246" spans="1:5" ht="63.75">
      <c r="A246" t="s">
        <v>58</v>
      </c>
      <c r="E246" s="37" t="s">
        <v>409</v>
      </c>
    </row>
    <row r="247" spans="1:16" ht="12.75">
      <c r="A247" s="26" t="s">
        <v>50</v>
      </c>
      <c r="B247" s="31" t="s">
        <v>410</v>
      </c>
      <c r="C247" s="31" t="s">
        <v>411</v>
      </c>
      <c r="D247" s="26" t="s">
        <v>52</v>
      </c>
      <c r="E247" s="32" t="s">
        <v>412</v>
      </c>
      <c r="F247" s="33" t="s">
        <v>101</v>
      </c>
      <c r="G247" s="34">
        <v>22</v>
      </c>
      <c r="H247" s="35">
        <v>0</v>
      </c>
      <c r="I247" s="35">
        <f>ROUND(ROUND(H247,2)*ROUND(G247,3),2)</f>
      </c>
      <c r="O247">
        <f>(I247*21)/100</f>
      </c>
      <c r="P247" t="s">
        <v>27</v>
      </c>
    </row>
    <row r="248" spans="1:5" ht="12.75">
      <c r="A248" s="36" t="s">
        <v>55</v>
      </c>
      <c r="E248" s="37" t="s">
        <v>413</v>
      </c>
    </row>
    <row r="249" spans="1:5" ht="63.75">
      <c r="A249" s="38" t="s">
        <v>57</v>
      </c>
      <c r="E249" s="39" t="s">
        <v>414</v>
      </c>
    </row>
    <row r="250" spans="1:5" ht="38.25">
      <c r="A250" t="s">
        <v>58</v>
      </c>
      <c r="E250" s="37" t="s">
        <v>415</v>
      </c>
    </row>
    <row r="251" spans="1:16" ht="12.75">
      <c r="A251" s="26" t="s">
        <v>50</v>
      </c>
      <c r="B251" s="31" t="s">
        <v>416</v>
      </c>
      <c r="C251" s="31" t="s">
        <v>417</v>
      </c>
      <c r="D251" s="26" t="s">
        <v>52</v>
      </c>
      <c r="E251" s="32" t="s">
        <v>418</v>
      </c>
      <c r="F251" s="33" t="s">
        <v>101</v>
      </c>
      <c r="G251" s="34">
        <v>2</v>
      </c>
      <c r="H251" s="35">
        <v>0</v>
      </c>
      <c r="I251" s="35">
        <f>ROUND(ROUND(H251,2)*ROUND(G251,3),2)</f>
      </c>
      <c r="O251">
        <f>(I251*21)/100</f>
      </c>
      <c r="P251" t="s">
        <v>27</v>
      </c>
    </row>
    <row r="252" spans="1:5" ht="12.75">
      <c r="A252" s="36" t="s">
        <v>55</v>
      </c>
      <c r="E252" s="37" t="s">
        <v>52</v>
      </c>
    </row>
    <row r="253" spans="1:5" ht="12.75">
      <c r="A253" s="38" t="s">
        <v>57</v>
      </c>
      <c r="E253" s="39" t="s">
        <v>52</v>
      </c>
    </row>
    <row r="254" spans="1:5" ht="25.5">
      <c r="A254" t="s">
        <v>58</v>
      </c>
      <c r="E254" s="37" t="s">
        <v>419</v>
      </c>
    </row>
    <row r="255" spans="1:16" ht="12.75">
      <c r="A255" s="26" t="s">
        <v>50</v>
      </c>
      <c r="B255" s="31" t="s">
        <v>420</v>
      </c>
      <c r="C255" s="31" t="s">
        <v>421</v>
      </c>
      <c r="D255" s="26" t="s">
        <v>52</v>
      </c>
      <c r="E255" s="32" t="s">
        <v>422</v>
      </c>
      <c r="F255" s="33" t="s">
        <v>155</v>
      </c>
      <c r="G255" s="34">
        <v>32.275</v>
      </c>
      <c r="H255" s="35">
        <v>0</v>
      </c>
      <c r="I255" s="35">
        <f>ROUND(ROUND(H255,2)*ROUND(G255,3),2)</f>
      </c>
      <c r="O255">
        <f>(I255*21)/100</f>
      </c>
      <c r="P255" t="s">
        <v>27</v>
      </c>
    </row>
    <row r="256" spans="1:5" ht="12.75">
      <c r="A256" s="36" t="s">
        <v>55</v>
      </c>
      <c r="E256" s="37" t="s">
        <v>423</v>
      </c>
    </row>
    <row r="257" spans="1:5" ht="63.75">
      <c r="A257" s="38" t="s">
        <v>57</v>
      </c>
      <c r="E257" s="39" t="s">
        <v>424</v>
      </c>
    </row>
    <row r="258" spans="1:5" ht="51">
      <c r="A258" t="s">
        <v>58</v>
      </c>
      <c r="E258" s="37" t="s">
        <v>425</v>
      </c>
    </row>
    <row r="259" spans="1:16" ht="12.75">
      <c r="A259" s="26" t="s">
        <v>50</v>
      </c>
      <c r="B259" s="31" t="s">
        <v>426</v>
      </c>
      <c r="C259" s="31" t="s">
        <v>427</v>
      </c>
      <c r="D259" s="26" t="s">
        <v>52</v>
      </c>
      <c r="E259" s="32" t="s">
        <v>428</v>
      </c>
      <c r="F259" s="33" t="s">
        <v>155</v>
      </c>
      <c r="G259" s="34">
        <v>18.1</v>
      </c>
      <c r="H259" s="35">
        <v>0</v>
      </c>
      <c r="I259" s="35">
        <f>ROUND(ROUND(H259,2)*ROUND(G259,3),2)</f>
      </c>
      <c r="O259">
        <f>(I259*21)/100</f>
      </c>
      <c r="P259" t="s">
        <v>27</v>
      </c>
    </row>
    <row r="260" spans="1:5" ht="12.75">
      <c r="A260" s="36" t="s">
        <v>55</v>
      </c>
      <c r="E260" s="37" t="s">
        <v>52</v>
      </c>
    </row>
    <row r="261" spans="1:5" ht="51">
      <c r="A261" s="38" t="s">
        <v>57</v>
      </c>
      <c r="E261" s="39" t="s">
        <v>429</v>
      </c>
    </row>
    <row r="262" spans="1:5" ht="51">
      <c r="A262" t="s">
        <v>58</v>
      </c>
      <c r="E262" s="37" t="s">
        <v>425</v>
      </c>
    </row>
    <row r="263" spans="1:16" ht="12.75">
      <c r="A263" s="26" t="s">
        <v>50</v>
      </c>
      <c r="B263" s="31" t="s">
        <v>430</v>
      </c>
      <c r="C263" s="31" t="s">
        <v>431</v>
      </c>
      <c r="D263" s="26" t="s">
        <v>52</v>
      </c>
      <c r="E263" s="32" t="s">
        <v>432</v>
      </c>
      <c r="F263" s="33" t="s">
        <v>101</v>
      </c>
      <c r="G263" s="34">
        <v>2</v>
      </c>
      <c r="H263" s="35">
        <v>0</v>
      </c>
      <c r="I263" s="35">
        <f>ROUND(ROUND(H263,2)*ROUND(G263,3),2)</f>
      </c>
      <c r="O263">
        <f>(I263*21)/100</f>
      </c>
      <c r="P263" t="s">
        <v>27</v>
      </c>
    </row>
    <row r="264" spans="1:5" ht="25.5">
      <c r="A264" s="36" t="s">
        <v>55</v>
      </c>
      <c r="E264" s="37" t="s">
        <v>433</v>
      </c>
    </row>
    <row r="265" spans="1:5" ht="12.75">
      <c r="A265" s="38" t="s">
        <v>57</v>
      </c>
      <c r="E265" s="39" t="s">
        <v>434</v>
      </c>
    </row>
    <row r="266" spans="1:5" ht="12.75">
      <c r="A266" t="s">
        <v>58</v>
      </c>
      <c r="E266" s="37" t="s">
        <v>52</v>
      </c>
    </row>
    <row r="267" spans="1:16" ht="12.75">
      <c r="A267" s="26" t="s">
        <v>50</v>
      </c>
      <c r="B267" s="31" t="s">
        <v>435</v>
      </c>
      <c r="C267" s="31" t="s">
        <v>436</v>
      </c>
      <c r="D267" s="26" t="s">
        <v>52</v>
      </c>
      <c r="E267" s="32" t="s">
        <v>437</v>
      </c>
      <c r="F267" s="33" t="s">
        <v>155</v>
      </c>
      <c r="G267" s="34">
        <v>419.6</v>
      </c>
      <c r="H267" s="35">
        <v>0</v>
      </c>
      <c r="I267" s="35">
        <f>ROUND(ROUND(H267,2)*ROUND(G267,3),2)</f>
      </c>
      <c r="O267">
        <f>(I267*21)/100</f>
      </c>
      <c r="P267" t="s">
        <v>27</v>
      </c>
    </row>
    <row r="268" spans="1:5" ht="12.75">
      <c r="A268" s="36" t="s">
        <v>55</v>
      </c>
      <c r="E268" s="37" t="s">
        <v>52</v>
      </c>
    </row>
    <row r="269" spans="1:5" ht="38.25">
      <c r="A269" s="38" t="s">
        <v>57</v>
      </c>
      <c r="E269" s="39" t="s">
        <v>438</v>
      </c>
    </row>
    <row r="270" spans="1:5" ht="38.25">
      <c r="A270" t="s">
        <v>58</v>
      </c>
      <c r="E270" s="37" t="s">
        <v>439</v>
      </c>
    </row>
    <row r="271" spans="1:16" ht="12.75">
      <c r="A271" s="26" t="s">
        <v>50</v>
      </c>
      <c r="B271" s="31" t="s">
        <v>440</v>
      </c>
      <c r="C271" s="31" t="s">
        <v>441</v>
      </c>
      <c r="D271" s="26" t="s">
        <v>52</v>
      </c>
      <c r="E271" s="32" t="s">
        <v>442</v>
      </c>
      <c r="F271" s="33" t="s">
        <v>155</v>
      </c>
      <c r="G271" s="34">
        <v>43.8</v>
      </c>
      <c r="H271" s="35">
        <v>0</v>
      </c>
      <c r="I271" s="35">
        <f>ROUND(ROUND(H271,2)*ROUND(G271,3),2)</f>
      </c>
      <c r="O271">
        <f>(I271*21)/100</f>
      </c>
      <c r="P271" t="s">
        <v>27</v>
      </c>
    </row>
    <row r="272" spans="1:5" ht="12.75">
      <c r="A272" s="36" t="s">
        <v>55</v>
      </c>
      <c r="E272" s="37" t="s">
        <v>52</v>
      </c>
    </row>
    <row r="273" spans="1:5" ht="25.5">
      <c r="A273" s="38" t="s">
        <v>57</v>
      </c>
      <c r="E273" s="39" t="s">
        <v>156</v>
      </c>
    </row>
    <row r="274" spans="1:5" ht="38.25">
      <c r="A274" t="s">
        <v>58</v>
      </c>
      <c r="E274" s="37" t="s">
        <v>439</v>
      </c>
    </row>
    <row r="275" spans="1:16" ht="12.75">
      <c r="A275" s="26" t="s">
        <v>50</v>
      </c>
      <c r="B275" s="31" t="s">
        <v>443</v>
      </c>
      <c r="C275" s="31" t="s">
        <v>444</v>
      </c>
      <c r="D275" s="26" t="s">
        <v>52</v>
      </c>
      <c r="E275" s="32" t="s">
        <v>445</v>
      </c>
      <c r="F275" s="33" t="s">
        <v>155</v>
      </c>
      <c r="G275" s="34">
        <v>33.8</v>
      </c>
      <c r="H275" s="35">
        <v>0</v>
      </c>
      <c r="I275" s="35">
        <f>ROUND(ROUND(H275,2)*ROUND(G275,3),2)</f>
      </c>
      <c r="O275">
        <f>(I275*21)/100</f>
      </c>
      <c r="P275" t="s">
        <v>27</v>
      </c>
    </row>
    <row r="276" spans="1:5" ht="25.5">
      <c r="A276" s="36" t="s">
        <v>55</v>
      </c>
      <c r="E276" s="37" t="s">
        <v>446</v>
      </c>
    </row>
    <row r="277" spans="1:5" ht="12.75">
      <c r="A277" s="38" t="s">
        <v>57</v>
      </c>
      <c r="E277" s="39" t="s">
        <v>447</v>
      </c>
    </row>
    <row r="278" spans="1:5" ht="280.5">
      <c r="A278" t="s">
        <v>58</v>
      </c>
      <c r="E278" s="37" t="s">
        <v>448</v>
      </c>
    </row>
    <row r="279" spans="1:16" ht="25.5">
      <c r="A279" s="26" t="s">
        <v>50</v>
      </c>
      <c r="B279" s="31" t="s">
        <v>449</v>
      </c>
      <c r="C279" s="31" t="s">
        <v>450</v>
      </c>
      <c r="D279" s="26" t="s">
        <v>52</v>
      </c>
      <c r="E279" s="32" t="s">
        <v>451</v>
      </c>
      <c r="F279" s="33" t="s">
        <v>138</v>
      </c>
      <c r="G279" s="34">
        <v>14.088</v>
      </c>
      <c r="H279" s="35">
        <v>0</v>
      </c>
      <c r="I279" s="35">
        <f>ROUND(ROUND(H279,2)*ROUND(G279,3),2)</f>
      </c>
      <c r="O279">
        <f>(I279*21)/100</f>
      </c>
      <c r="P279" t="s">
        <v>27</v>
      </c>
    </row>
    <row r="280" spans="1:5" ht="12.75">
      <c r="A280" s="36" t="s">
        <v>55</v>
      </c>
      <c r="E280" s="37" t="s">
        <v>452</v>
      </c>
    </row>
    <row r="281" spans="1:5" ht="12.75">
      <c r="A281" s="38" t="s">
        <v>57</v>
      </c>
      <c r="E281" s="39" t="s">
        <v>453</v>
      </c>
    </row>
    <row r="282" spans="1:5" ht="89.25">
      <c r="A282" t="s">
        <v>58</v>
      </c>
      <c r="E282" s="37" t="s">
        <v>454</v>
      </c>
    </row>
    <row r="283" spans="1:16" ht="12.75">
      <c r="A283" s="26" t="s">
        <v>50</v>
      </c>
      <c r="B283" s="31" t="s">
        <v>455</v>
      </c>
      <c r="C283" s="31" t="s">
        <v>456</v>
      </c>
      <c r="D283" s="26" t="s">
        <v>52</v>
      </c>
      <c r="E283" s="32" t="s">
        <v>457</v>
      </c>
      <c r="F283" s="33" t="s">
        <v>149</v>
      </c>
      <c r="G283" s="34">
        <v>21.432</v>
      </c>
      <c r="H283" s="35">
        <v>0</v>
      </c>
      <c r="I283" s="35">
        <f>ROUND(ROUND(H283,2)*ROUND(G283,3),2)</f>
      </c>
      <c r="O283">
        <f>(I283*21)/100</f>
      </c>
      <c r="P283" t="s">
        <v>27</v>
      </c>
    </row>
    <row r="284" spans="1:5" ht="51">
      <c r="A284" s="36" t="s">
        <v>55</v>
      </c>
      <c r="E284" s="37" t="s">
        <v>458</v>
      </c>
    </row>
    <row r="285" spans="1:5" ht="25.5">
      <c r="A285" s="38" t="s">
        <v>57</v>
      </c>
      <c r="E285" s="39" t="s">
        <v>459</v>
      </c>
    </row>
    <row r="286" spans="1:5" ht="409.5">
      <c r="A286" t="s">
        <v>58</v>
      </c>
      <c r="E286" s="37" t="s">
        <v>460</v>
      </c>
    </row>
    <row r="287" spans="1:16" ht="12.75">
      <c r="A287" s="26" t="s">
        <v>50</v>
      </c>
      <c r="B287" s="31" t="s">
        <v>461</v>
      </c>
      <c r="C287" s="31" t="s">
        <v>462</v>
      </c>
      <c r="D287" s="26" t="s">
        <v>52</v>
      </c>
      <c r="E287" s="32" t="s">
        <v>463</v>
      </c>
      <c r="F287" s="33" t="s">
        <v>101</v>
      </c>
      <c r="G287" s="34">
        <v>34</v>
      </c>
      <c r="H287" s="35">
        <v>0</v>
      </c>
      <c r="I287" s="35">
        <f>ROUND(ROUND(H287,2)*ROUND(G287,3),2)</f>
      </c>
      <c r="O287">
        <f>(I287*21)/100</f>
      </c>
      <c r="P287" t="s">
        <v>27</v>
      </c>
    </row>
    <row r="288" spans="1:5" ht="12.75">
      <c r="A288" s="36" t="s">
        <v>55</v>
      </c>
      <c r="E288" s="37" t="s">
        <v>464</v>
      </c>
    </row>
    <row r="289" spans="1:5" ht="12.75">
      <c r="A289" s="38" t="s">
        <v>57</v>
      </c>
      <c r="E289" s="39" t="s">
        <v>465</v>
      </c>
    </row>
    <row r="290" spans="1:5" ht="267.75">
      <c r="A290" t="s">
        <v>58</v>
      </c>
      <c r="E290" s="37" t="s">
        <v>466</v>
      </c>
    </row>
    <row r="291" spans="1:16" ht="12.75">
      <c r="A291" s="26" t="s">
        <v>50</v>
      </c>
      <c r="B291" s="31" t="s">
        <v>467</v>
      </c>
      <c r="C291" s="31" t="s">
        <v>468</v>
      </c>
      <c r="D291" s="26" t="s">
        <v>52</v>
      </c>
      <c r="E291" s="32" t="s">
        <v>469</v>
      </c>
      <c r="F291" s="33" t="s">
        <v>138</v>
      </c>
      <c r="G291" s="34">
        <v>1671.892</v>
      </c>
      <c r="H291" s="35">
        <v>0</v>
      </c>
      <c r="I291" s="35">
        <f>ROUND(ROUND(H291,2)*ROUND(G291,3),2)</f>
      </c>
      <c r="O291">
        <f>(I291*21)/100</f>
      </c>
      <c r="P291" t="s">
        <v>27</v>
      </c>
    </row>
    <row r="292" spans="1:5" ht="25.5">
      <c r="A292" s="36" t="s">
        <v>55</v>
      </c>
      <c r="E292" s="37" t="s">
        <v>470</v>
      </c>
    </row>
    <row r="293" spans="1:5" ht="255">
      <c r="A293" s="38" t="s">
        <v>57</v>
      </c>
      <c r="E293" s="39" t="s">
        <v>471</v>
      </c>
    </row>
    <row r="294" spans="1:5" ht="25.5">
      <c r="A294" t="s">
        <v>58</v>
      </c>
      <c r="E294" s="37" t="s">
        <v>472</v>
      </c>
    </row>
    <row r="295" spans="1:16" ht="12.75">
      <c r="A295" s="26" t="s">
        <v>50</v>
      </c>
      <c r="B295" s="31" t="s">
        <v>473</v>
      </c>
      <c r="C295" s="31" t="s">
        <v>474</v>
      </c>
      <c r="D295" s="26" t="s">
        <v>52</v>
      </c>
      <c r="E295" s="32" t="s">
        <v>475</v>
      </c>
      <c r="F295" s="33" t="s">
        <v>138</v>
      </c>
      <c r="G295" s="34">
        <v>2440.377</v>
      </c>
      <c r="H295" s="35">
        <v>0</v>
      </c>
      <c r="I295" s="35">
        <f>ROUND(ROUND(H295,2)*ROUND(G295,3),2)</f>
      </c>
      <c r="O295">
        <f>(I295*21)/100</f>
      </c>
      <c r="P295" t="s">
        <v>27</v>
      </c>
    </row>
    <row r="296" spans="1:5" ht="25.5">
      <c r="A296" s="36" t="s">
        <v>55</v>
      </c>
      <c r="E296" s="37" t="s">
        <v>476</v>
      </c>
    </row>
    <row r="297" spans="1:5" ht="63.75">
      <c r="A297" s="38" t="s">
        <v>57</v>
      </c>
      <c r="E297" s="39" t="s">
        <v>477</v>
      </c>
    </row>
    <row r="298" spans="1:5" ht="25.5">
      <c r="A298" t="s">
        <v>58</v>
      </c>
      <c r="E298" s="37" t="s">
        <v>472</v>
      </c>
    </row>
    <row r="299" spans="1:16" ht="12.75">
      <c r="A299" s="26" t="s">
        <v>50</v>
      </c>
      <c r="B299" s="31" t="s">
        <v>478</v>
      </c>
      <c r="C299" s="31" t="s">
        <v>479</v>
      </c>
      <c r="D299" s="26" t="s">
        <v>52</v>
      </c>
      <c r="E299" s="32" t="s">
        <v>480</v>
      </c>
      <c r="F299" s="33" t="s">
        <v>138</v>
      </c>
      <c r="G299" s="34">
        <v>438.381</v>
      </c>
      <c r="H299" s="35">
        <v>0</v>
      </c>
      <c r="I299" s="35">
        <f>ROUND(ROUND(H299,2)*ROUND(G299,3),2)</f>
      </c>
      <c r="O299">
        <f>(I299*21)/100</f>
      </c>
      <c r="P299" t="s">
        <v>27</v>
      </c>
    </row>
    <row r="300" spans="1:5" ht="25.5">
      <c r="A300" s="36" t="s">
        <v>55</v>
      </c>
      <c r="E300" s="37" t="s">
        <v>481</v>
      </c>
    </row>
    <row r="301" spans="1:5" ht="25.5">
      <c r="A301" s="38" t="s">
        <v>57</v>
      </c>
      <c r="E301" s="39" t="s">
        <v>378</v>
      </c>
    </row>
    <row r="302" spans="1:5" ht="25.5">
      <c r="A302" t="s">
        <v>58</v>
      </c>
      <c r="E302" s="37" t="s">
        <v>472</v>
      </c>
    </row>
    <row r="303" spans="1:16" ht="12.75">
      <c r="A303" s="26" t="s">
        <v>50</v>
      </c>
      <c r="B303" s="31" t="s">
        <v>482</v>
      </c>
      <c r="C303" s="31" t="s">
        <v>483</v>
      </c>
      <c r="D303" s="26" t="s">
        <v>52</v>
      </c>
      <c r="E303" s="32" t="s">
        <v>484</v>
      </c>
      <c r="F303" s="33" t="s">
        <v>138</v>
      </c>
      <c r="G303" s="34">
        <v>946</v>
      </c>
      <c r="H303" s="35">
        <v>0</v>
      </c>
      <c r="I303" s="35">
        <f>ROUND(ROUND(H303,2)*ROUND(G303,3),2)</f>
      </c>
      <c r="O303">
        <f>(I303*21)/100</f>
      </c>
      <c r="P303" t="s">
        <v>27</v>
      </c>
    </row>
    <row r="304" spans="1:5" ht="38.25">
      <c r="A304" s="36" t="s">
        <v>55</v>
      </c>
      <c r="E304" s="37" t="s">
        <v>485</v>
      </c>
    </row>
    <row r="305" spans="1:5" ht="25.5">
      <c r="A305" s="38" t="s">
        <v>57</v>
      </c>
      <c r="E305" s="39" t="s">
        <v>486</v>
      </c>
    </row>
    <row r="306" spans="1:5" ht="25.5">
      <c r="A306" t="s">
        <v>58</v>
      </c>
      <c r="E306" s="37" t="s">
        <v>487</v>
      </c>
    </row>
    <row r="307" spans="1:16" ht="12.75">
      <c r="A307" s="26" t="s">
        <v>50</v>
      </c>
      <c r="B307" s="31" t="s">
        <v>488</v>
      </c>
      <c r="C307" s="31" t="s">
        <v>489</v>
      </c>
      <c r="D307" s="26" t="s">
        <v>52</v>
      </c>
      <c r="E307" s="32" t="s">
        <v>490</v>
      </c>
      <c r="F307" s="33" t="s">
        <v>149</v>
      </c>
      <c r="G307" s="34">
        <v>18.72</v>
      </c>
      <c r="H307" s="35">
        <v>0</v>
      </c>
      <c r="I307" s="35">
        <f>ROUND(ROUND(H307,2)*ROUND(G307,3),2)</f>
      </c>
      <c r="O307">
        <f>(I307*21)/100</f>
      </c>
      <c r="P307" t="s">
        <v>27</v>
      </c>
    </row>
    <row r="308" spans="1:5" ht="12.75">
      <c r="A308" s="36" t="s">
        <v>55</v>
      </c>
      <c r="E308" s="37" t="s">
        <v>491</v>
      </c>
    </row>
    <row r="309" spans="1:5" ht="12.75">
      <c r="A309" s="38" t="s">
        <v>57</v>
      </c>
      <c r="E309" s="39" t="s">
        <v>492</v>
      </c>
    </row>
    <row r="310" spans="1:5" ht="102">
      <c r="A310" t="s">
        <v>58</v>
      </c>
      <c r="E310" s="37" t="s">
        <v>493</v>
      </c>
    </row>
    <row r="311" spans="1:16" ht="12.75">
      <c r="A311" s="26" t="s">
        <v>50</v>
      </c>
      <c r="B311" s="31" t="s">
        <v>494</v>
      </c>
      <c r="C311" s="31" t="s">
        <v>495</v>
      </c>
      <c r="D311" s="26" t="s">
        <v>52</v>
      </c>
      <c r="E311" s="32" t="s">
        <v>496</v>
      </c>
      <c r="F311" s="33" t="s">
        <v>149</v>
      </c>
      <c r="G311" s="34">
        <v>141.124</v>
      </c>
      <c r="H311" s="35">
        <v>0</v>
      </c>
      <c r="I311" s="35">
        <f>ROUND(ROUND(H311,2)*ROUND(G311,3),2)</f>
      </c>
      <c r="O311">
        <f>(I311*21)/100</f>
      </c>
      <c r="P311" t="s">
        <v>27</v>
      </c>
    </row>
    <row r="312" spans="1:5" ht="12.75">
      <c r="A312" s="36" t="s">
        <v>55</v>
      </c>
      <c r="E312" s="37" t="s">
        <v>491</v>
      </c>
    </row>
    <row r="313" spans="1:5" ht="114.75">
      <c r="A313" s="38" t="s">
        <v>57</v>
      </c>
      <c r="E313" s="39" t="s">
        <v>497</v>
      </c>
    </row>
    <row r="314" spans="1:5" ht="102">
      <c r="A314" t="s">
        <v>58</v>
      </c>
      <c r="E314" s="37" t="s">
        <v>498</v>
      </c>
    </row>
    <row r="315" spans="1:16" ht="12.75">
      <c r="A315" s="26" t="s">
        <v>50</v>
      </c>
      <c r="B315" s="31" t="s">
        <v>499</v>
      </c>
      <c r="C315" s="31" t="s">
        <v>500</v>
      </c>
      <c r="D315" s="26" t="s">
        <v>52</v>
      </c>
      <c r="E315" s="32" t="s">
        <v>501</v>
      </c>
      <c r="F315" s="33" t="s">
        <v>115</v>
      </c>
      <c r="G315" s="34">
        <v>12</v>
      </c>
      <c r="H315" s="35">
        <v>0</v>
      </c>
      <c r="I315" s="35">
        <f>ROUND(ROUND(H315,2)*ROUND(G315,3),2)</f>
      </c>
      <c r="O315">
        <f>(I315*21)/100</f>
      </c>
      <c r="P315" t="s">
        <v>27</v>
      </c>
    </row>
    <row r="316" spans="1:5" ht="12.75">
      <c r="A316" s="36" t="s">
        <v>55</v>
      </c>
      <c r="E316" s="37" t="s">
        <v>502</v>
      </c>
    </row>
    <row r="317" spans="1:5" ht="38.25">
      <c r="A317" s="38" t="s">
        <v>57</v>
      </c>
      <c r="E317" s="39" t="s">
        <v>503</v>
      </c>
    </row>
    <row r="318" spans="1:5" ht="102">
      <c r="A318" t="s">
        <v>58</v>
      </c>
      <c r="E318" s="37" t="s">
        <v>504</v>
      </c>
    </row>
    <row r="319" spans="1:16" ht="12.75">
      <c r="A319" s="26" t="s">
        <v>50</v>
      </c>
      <c r="B319" s="31" t="s">
        <v>505</v>
      </c>
      <c r="C319" s="31" t="s">
        <v>506</v>
      </c>
      <c r="D319" s="26" t="s">
        <v>52</v>
      </c>
      <c r="E319" s="32" t="s">
        <v>507</v>
      </c>
      <c r="F319" s="33" t="s">
        <v>149</v>
      </c>
      <c r="G319" s="34">
        <v>21.432</v>
      </c>
      <c r="H319" s="35">
        <v>0</v>
      </c>
      <c r="I319" s="35">
        <f>ROUND(ROUND(H319,2)*ROUND(G319,3),2)</f>
      </c>
      <c r="O319">
        <f>(I319*21)/100</f>
      </c>
      <c r="P319" t="s">
        <v>27</v>
      </c>
    </row>
    <row r="320" spans="1:5" ht="12.75">
      <c r="A320" s="36" t="s">
        <v>55</v>
      </c>
      <c r="E320" s="37" t="s">
        <v>508</v>
      </c>
    </row>
    <row r="321" spans="1:5" ht="25.5">
      <c r="A321" s="38" t="s">
        <v>57</v>
      </c>
      <c r="E321" s="39" t="s">
        <v>509</v>
      </c>
    </row>
    <row r="322" spans="1:5" ht="76.5">
      <c r="A322" t="s">
        <v>58</v>
      </c>
      <c r="E322" s="37" t="s">
        <v>510</v>
      </c>
    </row>
    <row r="323" spans="1:16" ht="12.75">
      <c r="A323" s="26" t="s">
        <v>50</v>
      </c>
      <c r="B323" s="31" t="s">
        <v>511</v>
      </c>
      <c r="C323" s="31" t="s">
        <v>512</v>
      </c>
      <c r="D323" s="26" t="s">
        <v>52</v>
      </c>
      <c r="E323" s="32" t="s">
        <v>513</v>
      </c>
      <c r="F323" s="33" t="s">
        <v>149</v>
      </c>
      <c r="G323" s="34">
        <v>41.132</v>
      </c>
      <c r="H323" s="35">
        <v>0</v>
      </c>
      <c r="I323" s="35">
        <f>ROUND(ROUND(H323,2)*ROUND(G323,3),2)</f>
      </c>
      <c r="O323">
        <f>(I323*21)/100</f>
      </c>
      <c r="P323" t="s">
        <v>27</v>
      </c>
    </row>
    <row r="324" spans="1:5" ht="25.5">
      <c r="A324" s="36" t="s">
        <v>55</v>
      </c>
      <c r="E324" s="37" t="s">
        <v>514</v>
      </c>
    </row>
    <row r="325" spans="1:5" ht="25.5">
      <c r="A325" s="38" t="s">
        <v>57</v>
      </c>
      <c r="E325" s="39" t="s">
        <v>515</v>
      </c>
    </row>
    <row r="326" spans="1:5" ht="76.5">
      <c r="A326" t="s">
        <v>58</v>
      </c>
      <c r="E326" s="37" t="s">
        <v>516</v>
      </c>
    </row>
    <row r="327" spans="1:16" ht="12.75">
      <c r="A327" s="26" t="s">
        <v>50</v>
      </c>
      <c r="B327" s="31" t="s">
        <v>517</v>
      </c>
      <c r="C327" s="31" t="s">
        <v>518</v>
      </c>
      <c r="D327" s="26" t="s">
        <v>52</v>
      </c>
      <c r="E327" s="32" t="s">
        <v>519</v>
      </c>
      <c r="F327" s="33" t="s">
        <v>138</v>
      </c>
      <c r="G327" s="34">
        <v>728.38</v>
      </c>
      <c r="H327" s="35">
        <v>0</v>
      </c>
      <c r="I327" s="35">
        <f>ROUND(ROUND(H327,2)*ROUND(G327,3),2)</f>
      </c>
      <c r="O327">
        <f>(I327*21)/100</f>
      </c>
      <c r="P327" t="s">
        <v>27</v>
      </c>
    </row>
    <row r="328" spans="1:5" ht="12.75">
      <c r="A328" s="36" t="s">
        <v>55</v>
      </c>
      <c r="E328" s="37" t="s">
        <v>520</v>
      </c>
    </row>
    <row r="329" spans="1:5" ht="12.75">
      <c r="A329" s="38" t="s">
        <v>57</v>
      </c>
      <c r="E329" s="39" t="s">
        <v>521</v>
      </c>
    </row>
    <row r="330" spans="1:5" ht="76.5">
      <c r="A330" t="s">
        <v>58</v>
      </c>
      <c r="E330" s="37" t="s">
        <v>516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